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740" tabRatio="930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Usluge_Covid-19" sheetId="224" r:id="rId8"/>
    <sheet name="Pratioci" sheetId="197" r:id="rId9"/>
    <sheet name="Dnevne.bolnice" sheetId="208" r:id="rId10"/>
    <sheet name="Neonatologija" sheetId="183" r:id="rId11"/>
    <sheet name="Pregledi" sheetId="220" r:id="rId12"/>
    <sheet name="Operacije" sheetId="213" r:id="rId13"/>
    <sheet name="DSG" sheetId="212" r:id="rId14"/>
    <sheet name="Usluge" sheetId="216" r:id="rId15"/>
    <sheet name="Dijagnostika" sheetId="217" r:id="rId16"/>
    <sheet name="Lab" sheetId="218" r:id="rId17"/>
    <sheet name="Dijalize" sheetId="211" r:id="rId18"/>
    <sheet name="Krv" sheetId="159" r:id="rId19"/>
    <sheet name="Lekovi" sheetId="160" r:id="rId20"/>
    <sheet name="Implantati" sheetId="161" r:id="rId21"/>
    <sheet name="Sanitet.mat" sheetId="162" r:id="rId22"/>
    <sheet name="Liste.čekanja" sheetId="200" r:id="rId23"/>
    <sheet name="Zbirno_usluge" sheetId="222" r:id="rId24"/>
  </sheets>
  <externalReferences>
    <externalReference r:id="rId25"/>
    <externalReference r:id="rId26"/>
  </externalReferences>
  <definedNames>
    <definedName name="____W.O.R.K.B.O.O.K..C.O.N.T.E.N.T.S____" localSheetId="15">#REF!</definedName>
    <definedName name="____W.O.R.K.B.O.O.K..C.O.N.T.E.N.T.S____" localSheetId="13">#REF!</definedName>
    <definedName name="____W.O.R.K.B.O.O.K..C.O.N.T.E.N.T.S____" localSheetId="16">#REF!</definedName>
    <definedName name="____W.O.R.K.B.O.O.K..C.O.N.T.E.N.T.S____" localSheetId="12">#REF!</definedName>
    <definedName name="____W.O.R.K.B.O.O.K..C.O.N.T.E.N.T.S____" localSheetId="11">#REF!</definedName>
    <definedName name="____W.O.R.K.B.O.O.K..C.O.N.T.E.N.T.S____" localSheetId="14">#REF!</definedName>
    <definedName name="____W.O.R.K.B.O.O.K..C.O.N.T.E.N.T.S____" localSheetId="7">#REF!</definedName>
    <definedName name="____W.O.R.K.B.O.O.K..C.O.N.T.E.N.T.S____" localSheetId="23">#REF!</definedName>
    <definedName name="____W.O.R.K.B.O.O.K..C.O.N.T.E.N.T.S____">#REF!</definedName>
    <definedName name="_xlnm.Print_Area" localSheetId="15">Dijagnostika!$A$1:$K$203</definedName>
    <definedName name="_xlnm.Print_Area" localSheetId="20">Implantati!$A$1:$K$144</definedName>
    <definedName name="_xlnm.Print_Area" localSheetId="4">Kadar.nem.!$A$1:$I$23</definedName>
    <definedName name="_xlnm.Print_Area" localSheetId="18">Krv!$A$1:$J$73</definedName>
    <definedName name="_xlnm.Print_Area" localSheetId="16">Lab!$A$1:$K$339</definedName>
    <definedName name="_xlnm.Print_Area" localSheetId="19">Lekovi!$A$1:$L$108</definedName>
    <definedName name="_xlnm.Print_Area" localSheetId="22">Liste.čekanja!$A$1:$H$36</definedName>
    <definedName name="_xlnm.Print_Area" localSheetId="10">Neonatologija!$A$1:$H$12</definedName>
    <definedName name="_xlnm.Print_Area" localSheetId="12">Operacije!$A$1:$V$21</definedName>
    <definedName name="_xlnm.Print_Area" localSheetId="21">Sanitet.mat!$A$1:$G$15</definedName>
    <definedName name="_xlnm.Print_Area" localSheetId="14">Usluge!$A$1:$K$2077</definedName>
    <definedName name="_xlnm.Print_Area" localSheetId="7">'Usluge_Covid-19'!$A$1:$G$19</definedName>
    <definedName name="_xlnm.Print_Titles" localSheetId="15">Dijagnostika!$6:$7</definedName>
    <definedName name="_xlnm.Print_Titles" localSheetId="13">DSG!$7:$7</definedName>
    <definedName name="_xlnm.Print_Titles" localSheetId="20">Implantati!$5:$7</definedName>
    <definedName name="_xlnm.Print_Titles" localSheetId="3">Kadar.zaj.med.del.!$A:$A</definedName>
    <definedName name="_xlnm.Print_Titles" localSheetId="18">Krv!$6:$8</definedName>
    <definedName name="_xlnm.Print_Titles" localSheetId="16">Lab!$6:$7</definedName>
    <definedName name="_xlnm.Print_Titles" localSheetId="19">Lekovi!$5:$7</definedName>
    <definedName name="_xlnm.Print_Titles" localSheetId="22">Liste.čekanja!$1:$6</definedName>
  </definedNames>
  <calcPr calcId="144525"/>
</workbook>
</file>

<file path=xl/calcChain.xml><?xml version="1.0" encoding="utf-8"?>
<calcChain xmlns="http://schemas.openxmlformats.org/spreadsheetml/2006/main">
  <c r="E12" i="162" l="1"/>
  <c r="E11" i="162"/>
  <c r="D15" i="162" l="1"/>
  <c r="C15" i="162"/>
  <c r="D130" i="161"/>
  <c r="D129" i="161"/>
  <c r="D128" i="161"/>
  <c r="D127" i="161"/>
  <c r="D126" i="161"/>
  <c r="I130" i="161"/>
  <c r="I129" i="161"/>
  <c r="I128" i="161"/>
  <c r="I127" i="161"/>
  <c r="I126" i="161"/>
  <c r="D119" i="161"/>
  <c r="D118" i="161"/>
  <c r="D117" i="161"/>
  <c r="D116" i="161"/>
  <c r="D115" i="161"/>
  <c r="D114" i="161"/>
  <c r="D113" i="161"/>
  <c r="D112" i="161"/>
  <c r="D111" i="161"/>
  <c r="K111" i="161" s="1"/>
  <c r="D110" i="161"/>
  <c r="K110" i="161" s="1"/>
  <c r="D109" i="161"/>
  <c r="D108" i="161"/>
  <c r="D107" i="161"/>
  <c r="K107" i="161" s="1"/>
  <c r="D106" i="161"/>
  <c r="K106" i="161" s="1"/>
  <c r="D105" i="161"/>
  <c r="K105" i="161" s="1"/>
  <c r="D104" i="161"/>
  <c r="K104" i="161" s="1"/>
  <c r="D103" i="161"/>
  <c r="D102" i="161"/>
  <c r="K102" i="161" s="1"/>
  <c r="D101" i="161"/>
  <c r="D100" i="161"/>
  <c r="D99" i="161"/>
  <c r="K99" i="161" s="1"/>
  <c r="D98" i="161"/>
  <c r="K98" i="161" s="1"/>
  <c r="D97" i="161"/>
  <c r="D96" i="161"/>
  <c r="D95" i="161"/>
  <c r="K95" i="161" s="1"/>
  <c r="D94" i="161"/>
  <c r="D93" i="161"/>
  <c r="D92" i="161"/>
  <c r="D91" i="161"/>
  <c r="D90" i="161"/>
  <c r="K90" i="161" s="1"/>
  <c r="D89" i="161"/>
  <c r="D88" i="161"/>
  <c r="D87" i="161"/>
  <c r="K87" i="161" s="1"/>
  <c r="D86" i="161"/>
  <c r="K86" i="161" s="1"/>
  <c r="D85" i="161"/>
  <c r="D84" i="161"/>
  <c r="D83" i="161"/>
  <c r="K83" i="161" s="1"/>
  <c r="D82" i="161"/>
  <c r="D81" i="161"/>
  <c r="D80" i="161"/>
  <c r="K80" i="161" s="1"/>
  <c r="D79" i="161"/>
  <c r="D78" i="161"/>
  <c r="K78" i="161" s="1"/>
  <c r="D77" i="161"/>
  <c r="D76" i="161"/>
  <c r="D75" i="161"/>
  <c r="K75" i="161" s="1"/>
  <c r="D74" i="161"/>
  <c r="K74" i="161" s="1"/>
  <c r="D73" i="161"/>
  <c r="K73" i="161" s="1"/>
  <c r="D72" i="161"/>
  <c r="K72" i="161" s="1"/>
  <c r="D71" i="161"/>
  <c r="K71" i="161" s="1"/>
  <c r="D70" i="161"/>
  <c r="D69" i="161"/>
  <c r="D68" i="161"/>
  <c r="D67" i="161"/>
  <c r="D66" i="161"/>
  <c r="K66" i="161" s="1"/>
  <c r="D65" i="161"/>
  <c r="D64" i="161"/>
  <c r="D63" i="161"/>
  <c r="K63" i="161" s="1"/>
  <c r="D62" i="161"/>
  <c r="K62" i="161" s="1"/>
  <c r="D61" i="161"/>
  <c r="D60" i="161"/>
  <c r="D59" i="161"/>
  <c r="K59" i="161" s="1"/>
  <c r="D58" i="161"/>
  <c r="D57" i="161"/>
  <c r="D56" i="161"/>
  <c r="D55" i="161"/>
  <c r="D54" i="161"/>
  <c r="K54" i="161" s="1"/>
  <c r="D53" i="161"/>
  <c r="D52" i="161"/>
  <c r="I119" i="161"/>
  <c r="I118" i="161"/>
  <c r="I117" i="161"/>
  <c r="I116" i="161"/>
  <c r="I115" i="161"/>
  <c r="I114" i="161"/>
  <c r="I113" i="161"/>
  <c r="I112" i="161"/>
  <c r="I111" i="161"/>
  <c r="I110" i="161"/>
  <c r="I109" i="161"/>
  <c r="I108" i="161"/>
  <c r="I107" i="161"/>
  <c r="I106" i="161"/>
  <c r="I105" i="161"/>
  <c r="I104" i="161"/>
  <c r="I103" i="161"/>
  <c r="I102" i="161"/>
  <c r="I101" i="161"/>
  <c r="I100" i="161"/>
  <c r="I99" i="161"/>
  <c r="I98" i="161"/>
  <c r="I97" i="161"/>
  <c r="I96" i="161"/>
  <c r="I95" i="161"/>
  <c r="I94" i="161"/>
  <c r="I93" i="161"/>
  <c r="I92" i="161"/>
  <c r="I91" i="161"/>
  <c r="I90" i="161"/>
  <c r="I89" i="161"/>
  <c r="I88" i="161"/>
  <c r="I87" i="161"/>
  <c r="I86" i="161"/>
  <c r="I85" i="161"/>
  <c r="I84" i="161"/>
  <c r="I83" i="161"/>
  <c r="I82" i="161"/>
  <c r="I81" i="161"/>
  <c r="I80" i="161"/>
  <c r="I79" i="161"/>
  <c r="I78" i="161"/>
  <c r="I77" i="161"/>
  <c r="I76" i="161"/>
  <c r="I75" i="161"/>
  <c r="I74" i="161"/>
  <c r="I73" i="161"/>
  <c r="I72" i="161"/>
  <c r="I71" i="161"/>
  <c r="I70" i="161"/>
  <c r="I69" i="161"/>
  <c r="I68" i="161"/>
  <c r="I67" i="161"/>
  <c r="I66" i="161"/>
  <c r="I65" i="161"/>
  <c r="I64" i="161"/>
  <c r="I63" i="161"/>
  <c r="I62" i="161"/>
  <c r="I61" i="161"/>
  <c r="I60" i="161"/>
  <c r="I59" i="161"/>
  <c r="I58" i="161"/>
  <c r="I57" i="161"/>
  <c r="I56" i="161"/>
  <c r="I55" i="161"/>
  <c r="I54" i="161"/>
  <c r="I53" i="161"/>
  <c r="I52" i="161"/>
  <c r="K113" i="161"/>
  <c r="K112" i="161"/>
  <c r="K109" i="161"/>
  <c r="K108" i="161"/>
  <c r="K103" i="161"/>
  <c r="K101" i="161"/>
  <c r="K100" i="161"/>
  <c r="K97" i="161"/>
  <c r="K96" i="161"/>
  <c r="K94" i="161"/>
  <c r="K93" i="161"/>
  <c r="K92" i="161"/>
  <c r="K91" i="161"/>
  <c r="K89" i="161"/>
  <c r="K88" i="161"/>
  <c r="K85" i="161"/>
  <c r="K84" i="161"/>
  <c r="K82" i="161"/>
  <c r="K81" i="161"/>
  <c r="K79" i="161"/>
  <c r="K77" i="161"/>
  <c r="K76" i="161"/>
  <c r="K70" i="161"/>
  <c r="K69" i="161"/>
  <c r="K68" i="161"/>
  <c r="K67" i="161"/>
  <c r="K65" i="161"/>
  <c r="K64" i="161"/>
  <c r="K61" i="161"/>
  <c r="K60" i="161"/>
  <c r="K58" i="161"/>
  <c r="K57" i="161"/>
  <c r="K56" i="161"/>
  <c r="K55" i="161"/>
  <c r="D19" i="161"/>
  <c r="D18" i="161"/>
  <c r="D17" i="161"/>
  <c r="D16" i="161"/>
  <c r="D15" i="161"/>
  <c r="D14" i="161"/>
  <c r="D13" i="161"/>
  <c r="D12" i="161"/>
  <c r="D11" i="161"/>
  <c r="D10" i="161"/>
  <c r="L95" i="160"/>
  <c r="L94" i="160"/>
  <c r="L93" i="160"/>
  <c r="L92" i="160"/>
  <c r="L91" i="160"/>
  <c r="L90" i="160"/>
  <c r="L89" i="160"/>
  <c r="L88" i="160"/>
  <c r="L87" i="160"/>
  <c r="L86" i="160"/>
  <c r="L85" i="160"/>
  <c r="L84" i="160"/>
  <c r="L83" i="160"/>
  <c r="L82" i="160"/>
  <c r="L81" i="160"/>
  <c r="L80" i="160"/>
  <c r="L79" i="160"/>
  <c r="L78" i="160"/>
  <c r="L77" i="160"/>
  <c r="L76" i="160"/>
  <c r="L75" i="160"/>
  <c r="L74" i="160"/>
  <c r="L73" i="160"/>
  <c r="L72" i="160"/>
  <c r="L71" i="160"/>
  <c r="L70" i="160"/>
  <c r="L69" i="160"/>
  <c r="L68" i="160"/>
  <c r="L67" i="160"/>
  <c r="L66" i="160"/>
  <c r="L65" i="160"/>
  <c r="L64" i="160"/>
  <c r="L63" i="160"/>
  <c r="L62" i="160"/>
  <c r="L61" i="160"/>
  <c r="L60" i="160"/>
  <c r="L59" i="160"/>
  <c r="L58" i="160"/>
  <c r="L57" i="160"/>
  <c r="L56" i="160"/>
  <c r="L55" i="160"/>
  <c r="L54" i="160"/>
  <c r="L53" i="160"/>
  <c r="L52" i="160"/>
  <c r="L51" i="160"/>
  <c r="L50" i="160"/>
  <c r="L49" i="160"/>
  <c r="L48" i="160"/>
  <c r="L47" i="160"/>
  <c r="L46" i="160"/>
  <c r="L45" i="160"/>
  <c r="L44" i="160"/>
  <c r="L43" i="160"/>
  <c r="L42" i="160"/>
  <c r="L41" i="160"/>
  <c r="L40" i="160"/>
  <c r="L39" i="160"/>
  <c r="L38" i="160"/>
  <c r="L37" i="160"/>
  <c r="L36" i="160"/>
  <c r="L35" i="160"/>
  <c r="L34" i="160"/>
  <c r="L33" i="160"/>
  <c r="L32" i="160"/>
  <c r="L31" i="160"/>
  <c r="L30" i="160"/>
  <c r="L29" i="160"/>
  <c r="L28" i="160"/>
  <c r="L27" i="160"/>
  <c r="L26" i="160"/>
  <c r="L25" i="160"/>
  <c r="L24" i="160"/>
  <c r="L23" i="160"/>
  <c r="L22" i="160"/>
  <c r="L21" i="160"/>
  <c r="L20" i="160"/>
  <c r="L19" i="160"/>
  <c r="L18" i="160"/>
  <c r="L17" i="160"/>
  <c r="L16" i="160"/>
  <c r="L15" i="160"/>
  <c r="L14" i="160"/>
  <c r="L13" i="160"/>
  <c r="L12" i="160"/>
  <c r="L11" i="160"/>
  <c r="L10" i="160"/>
  <c r="L9" i="160"/>
  <c r="L8" i="160"/>
  <c r="K95" i="160"/>
  <c r="H95" i="160"/>
  <c r="K75" i="160"/>
  <c r="K74" i="160"/>
  <c r="K73" i="160"/>
  <c r="K72" i="160"/>
  <c r="K71" i="160"/>
  <c r="K70" i="160"/>
  <c r="K68" i="160"/>
  <c r="H68" i="160"/>
  <c r="K65" i="160"/>
  <c r="K64" i="160"/>
  <c r="K62" i="160"/>
  <c r="K61" i="160"/>
  <c r="K60" i="160"/>
  <c r="K59" i="160"/>
  <c r="K58" i="160"/>
  <c r="K57" i="160"/>
  <c r="K56" i="160"/>
  <c r="K55" i="160"/>
  <c r="K54" i="160"/>
  <c r="K53" i="160"/>
  <c r="K52" i="160"/>
  <c r="K51" i="160"/>
  <c r="K50" i="160"/>
  <c r="K49" i="160"/>
  <c r="K48" i="160"/>
  <c r="K47" i="160"/>
  <c r="K46" i="160"/>
  <c r="K45" i="160"/>
  <c r="K44" i="160"/>
  <c r="K43" i="160"/>
  <c r="K42" i="160"/>
  <c r="K41" i="160"/>
  <c r="K40" i="160"/>
  <c r="K39" i="160"/>
  <c r="K38" i="160"/>
  <c r="K37" i="160"/>
  <c r="K36" i="160"/>
  <c r="K35" i="160"/>
  <c r="K34" i="160"/>
  <c r="K33" i="160"/>
  <c r="K32" i="160"/>
  <c r="K31" i="160"/>
  <c r="K30" i="160"/>
  <c r="K29" i="160"/>
  <c r="K28" i="160"/>
  <c r="K27" i="160"/>
  <c r="K26" i="160"/>
  <c r="K25" i="160"/>
  <c r="K24" i="160"/>
  <c r="K23" i="160"/>
  <c r="K22" i="160"/>
  <c r="K21" i="160"/>
  <c r="K20" i="160"/>
  <c r="K19" i="160"/>
  <c r="K18" i="160"/>
  <c r="K17" i="160"/>
  <c r="K16" i="160"/>
  <c r="K15" i="160"/>
  <c r="K14" i="160"/>
  <c r="K13" i="160"/>
  <c r="K12" i="160"/>
  <c r="K11" i="160"/>
  <c r="K10" i="160"/>
  <c r="G96" i="218" l="1"/>
  <c r="G63" i="218"/>
  <c r="G24" i="218"/>
  <c r="G14" i="218"/>
  <c r="D96" i="218"/>
  <c r="D63" i="218"/>
  <c r="D24" i="218"/>
  <c r="D14" i="218"/>
  <c r="E102" i="218" l="1"/>
  <c r="F92" i="217"/>
  <c r="U13" i="213" l="1"/>
  <c r="U12" i="213"/>
  <c r="U11" i="213"/>
  <c r="R13" i="213"/>
  <c r="R12" i="213"/>
  <c r="R11" i="213"/>
  <c r="J1805" i="216" l="1"/>
  <c r="I1805" i="216"/>
  <c r="H1805" i="216"/>
  <c r="E1805" i="216"/>
  <c r="J1804" i="216"/>
  <c r="I1804" i="216"/>
  <c r="H1804" i="216"/>
  <c r="E1804" i="216"/>
  <c r="J1803" i="216"/>
  <c r="I1803" i="216"/>
  <c r="H1803" i="216"/>
  <c r="E1803" i="216"/>
  <c r="J1802" i="216"/>
  <c r="I1802" i="216"/>
  <c r="H1802" i="216"/>
  <c r="E1802" i="216"/>
  <c r="J1801" i="216"/>
  <c r="I1801" i="216"/>
  <c r="H1801" i="216"/>
  <c r="E1801" i="216"/>
  <c r="J1800" i="216"/>
  <c r="I1800" i="216"/>
  <c r="H1800" i="216"/>
  <c r="E1800" i="216"/>
  <c r="J1799" i="216"/>
  <c r="I1799" i="216"/>
  <c r="H1799" i="216"/>
  <c r="E1799" i="216"/>
  <c r="J1808" i="216"/>
  <c r="I1808" i="216"/>
  <c r="H1808" i="216"/>
  <c r="E1808" i="216"/>
  <c r="J1807" i="216"/>
  <c r="I1807" i="216"/>
  <c r="H1807" i="216"/>
  <c r="E1807" i="216"/>
  <c r="J1806" i="216"/>
  <c r="I1806" i="216"/>
  <c r="H1806" i="216"/>
  <c r="E1806" i="216"/>
  <c r="J1001" i="216"/>
  <c r="I1001" i="216"/>
  <c r="H1001" i="216"/>
  <c r="E1001" i="216"/>
  <c r="J1000" i="216"/>
  <c r="I1000" i="216"/>
  <c r="H1000" i="216"/>
  <c r="E1000" i="216"/>
  <c r="J999" i="216"/>
  <c r="I999" i="216"/>
  <c r="H999" i="216"/>
  <c r="E999" i="216"/>
  <c r="J998" i="216"/>
  <c r="I998" i="216"/>
  <c r="H998" i="216"/>
  <c r="E998" i="216"/>
  <c r="J1003" i="216"/>
  <c r="I1003" i="216"/>
  <c r="H1003" i="216"/>
  <c r="E1003" i="216"/>
  <c r="J1002" i="216"/>
  <c r="I1002" i="216"/>
  <c r="H1002" i="216"/>
  <c r="E1002" i="216"/>
  <c r="J744" i="216"/>
  <c r="I744" i="216"/>
  <c r="H744" i="216"/>
  <c r="E744" i="216"/>
  <c r="J743" i="216"/>
  <c r="I743" i="216"/>
  <c r="H743" i="216"/>
  <c r="E743" i="216"/>
  <c r="J745" i="216"/>
  <c r="I745" i="216"/>
  <c r="H745" i="216"/>
  <c r="E745" i="216"/>
  <c r="E707" i="216"/>
  <c r="K1808" i="216" l="1"/>
  <c r="K1804" i="216"/>
  <c r="K1806" i="216"/>
  <c r="K1799" i="216"/>
  <c r="K1802" i="216"/>
  <c r="K1805" i="216"/>
  <c r="K1807" i="216"/>
  <c r="K1800" i="216"/>
  <c r="K1803" i="216"/>
  <c r="K1801" i="216"/>
  <c r="K1003" i="216"/>
  <c r="K1001" i="216"/>
  <c r="K1002" i="216"/>
  <c r="K1000" i="216"/>
  <c r="K999" i="216"/>
  <c r="K998" i="216"/>
  <c r="K745" i="216"/>
  <c r="K743" i="216"/>
  <c r="K744" i="216"/>
  <c r="J648" i="216"/>
  <c r="I648" i="216"/>
  <c r="H648" i="216"/>
  <c r="E648" i="216"/>
  <c r="J647" i="216"/>
  <c r="I647" i="216"/>
  <c r="H647" i="216"/>
  <c r="E647" i="216"/>
  <c r="J646" i="216"/>
  <c r="I646" i="216"/>
  <c r="H646" i="216"/>
  <c r="E646" i="216"/>
  <c r="J645" i="216"/>
  <c r="I645" i="216"/>
  <c r="H645" i="216"/>
  <c r="E645" i="216"/>
  <c r="J644" i="216"/>
  <c r="I644" i="216"/>
  <c r="H644" i="216"/>
  <c r="E644" i="216"/>
  <c r="J643" i="216"/>
  <c r="I643" i="216"/>
  <c r="H643" i="216"/>
  <c r="E643" i="216"/>
  <c r="J642" i="216"/>
  <c r="I642" i="216"/>
  <c r="H642" i="216"/>
  <c r="E642" i="216"/>
  <c r="K644" i="216" l="1"/>
  <c r="K647" i="216"/>
  <c r="K642" i="216"/>
  <c r="K645" i="216"/>
  <c r="K648" i="216"/>
  <c r="K643" i="216"/>
  <c r="K646" i="216"/>
  <c r="C251" i="216"/>
  <c r="J364" i="216"/>
  <c r="I364" i="216"/>
  <c r="H364" i="216"/>
  <c r="E364" i="216"/>
  <c r="K364" i="216" l="1"/>
  <c r="D731" i="212"/>
  <c r="D727" i="212"/>
  <c r="D713" i="212"/>
  <c r="D704" i="212"/>
  <c r="D674" i="212"/>
  <c r="D667" i="212"/>
  <c r="D655" i="212"/>
  <c r="D636" i="212"/>
  <c r="D617" i="212"/>
  <c r="D607" i="212"/>
  <c r="D581" i="212"/>
  <c r="D566" i="212"/>
  <c r="D547" i="212"/>
  <c r="D530" i="212"/>
  <c r="D492" i="212"/>
  <c r="D463" i="212"/>
  <c r="D428" i="212"/>
  <c r="D343" i="212"/>
  <c r="D314" i="212"/>
  <c r="D267" i="212"/>
  <c r="D186" i="212"/>
  <c r="D138" i="212"/>
  <c r="D109" i="212"/>
  <c r="D89" i="212"/>
  <c r="D27" i="212"/>
  <c r="D9" i="212"/>
  <c r="C8" i="212" l="1"/>
  <c r="O39" i="209" l="1"/>
  <c r="O38" i="209"/>
  <c r="O37" i="209"/>
  <c r="O36" i="209"/>
  <c r="O35" i="209"/>
  <c r="O34" i="209"/>
  <c r="O33" i="209"/>
  <c r="O32" i="209"/>
  <c r="O31" i="209"/>
  <c r="O30" i="209"/>
  <c r="O29" i="209"/>
  <c r="O28" i="209"/>
  <c r="O27" i="209"/>
  <c r="O26" i="209"/>
  <c r="O25" i="209"/>
  <c r="O24" i="209"/>
  <c r="O23" i="209"/>
  <c r="O22" i="209"/>
  <c r="O21" i="209"/>
  <c r="O20" i="209"/>
  <c r="O19" i="209"/>
  <c r="O18" i="209"/>
  <c r="O17" i="209"/>
  <c r="O16" i="209"/>
  <c r="O15" i="209"/>
  <c r="O14" i="209"/>
  <c r="O13" i="209"/>
  <c r="O12" i="209"/>
  <c r="O11" i="209"/>
  <c r="O10" i="209"/>
  <c r="O9" i="209"/>
  <c r="O8" i="209"/>
  <c r="K10" i="174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K8" i="192"/>
  <c r="J8" i="192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C24" i="189"/>
  <c r="X24" i="189"/>
  <c r="Y24" i="189" s="1"/>
  <c r="P24" i="189"/>
  <c r="Q24" i="189" s="1"/>
  <c r="AC23" i="189"/>
  <c r="X23" i="189"/>
  <c r="Y23" i="189" s="1"/>
  <c r="P23" i="189"/>
  <c r="Q23" i="189" s="1"/>
  <c r="AC22" i="189"/>
  <c r="X22" i="189"/>
  <c r="Y22" i="189" s="1"/>
  <c r="P22" i="189"/>
  <c r="Q22" i="189" s="1"/>
  <c r="AC21" i="189"/>
  <c r="Y21" i="189"/>
  <c r="X21" i="189"/>
  <c r="P21" i="189"/>
  <c r="Q21" i="189" s="1"/>
  <c r="AC20" i="189"/>
  <c r="X20" i="189"/>
  <c r="Y20" i="189" s="1"/>
  <c r="P20" i="189"/>
  <c r="Q20" i="189" s="1"/>
  <c r="AC19" i="189"/>
  <c r="X19" i="189"/>
  <c r="Y19" i="189" s="1"/>
  <c r="Q19" i="189"/>
  <c r="P19" i="189"/>
  <c r="AC18" i="189"/>
  <c r="X18" i="189"/>
  <c r="Y18" i="189" s="1"/>
  <c r="P18" i="189"/>
  <c r="Q18" i="189" s="1"/>
  <c r="AC17" i="189"/>
  <c r="X17" i="189"/>
  <c r="Y17" i="189" s="1"/>
  <c r="P17" i="189"/>
  <c r="Q17" i="189" s="1"/>
  <c r="AC16" i="189"/>
  <c r="X16" i="189"/>
  <c r="Y16" i="189" s="1"/>
  <c r="P16" i="189"/>
  <c r="Q16" i="189" s="1"/>
  <c r="AC15" i="189"/>
  <c r="Y15" i="189"/>
  <c r="X15" i="189"/>
  <c r="P15" i="189"/>
  <c r="Q15" i="189" s="1"/>
  <c r="AC14" i="189"/>
  <c r="X14" i="189"/>
  <c r="Y14" i="189" s="1"/>
  <c r="P14" i="189"/>
  <c r="Q14" i="189" s="1"/>
  <c r="AC13" i="189"/>
  <c r="X13" i="189"/>
  <c r="Y13" i="189" s="1"/>
  <c r="Q13" i="189"/>
  <c r="P13" i="189"/>
  <c r="AC12" i="189"/>
  <c r="X12" i="189"/>
  <c r="Y12" i="189" s="1"/>
  <c r="P12" i="189"/>
  <c r="Q12" i="189" s="1"/>
  <c r="AC11" i="189"/>
  <c r="X11" i="189"/>
  <c r="Y11" i="189" s="1"/>
  <c r="P11" i="189"/>
  <c r="Q11" i="189" s="1"/>
  <c r="AC10" i="189"/>
  <c r="X10" i="189"/>
  <c r="Y10" i="189" s="1"/>
  <c r="P10" i="189"/>
  <c r="Q10" i="189" s="1"/>
  <c r="AC9" i="189"/>
  <c r="Y9" i="189"/>
  <c r="X9" i="189"/>
  <c r="P9" i="189"/>
  <c r="Q9" i="189" s="1"/>
  <c r="D24" i="189"/>
  <c r="D23" i="189"/>
  <c r="D22" i="189"/>
  <c r="D21" i="189"/>
  <c r="D20" i="189"/>
  <c r="D19" i="189"/>
  <c r="D18" i="189"/>
  <c r="D17" i="189"/>
  <c r="D16" i="189"/>
  <c r="D15" i="189"/>
  <c r="D14" i="189"/>
  <c r="D13" i="189"/>
  <c r="D12" i="189"/>
  <c r="D11" i="189"/>
  <c r="D10" i="189"/>
  <c r="D9" i="189"/>
  <c r="I23" i="169" l="1"/>
  <c r="H23" i="169"/>
  <c r="F23" i="169"/>
  <c r="E23" i="169"/>
  <c r="G23" i="169" s="1"/>
  <c r="C23" i="169"/>
  <c r="B23" i="169"/>
  <c r="D23" i="169" s="1"/>
  <c r="C2" i="169"/>
  <c r="C1" i="169"/>
  <c r="W22" i="192"/>
  <c r="V22" i="192"/>
  <c r="U22" i="192"/>
  <c r="T22" i="192"/>
  <c r="R22" i="192"/>
  <c r="Q22" i="192"/>
  <c r="N22" i="192"/>
  <c r="M22" i="192"/>
  <c r="L22" i="192"/>
  <c r="I22" i="192"/>
  <c r="H22" i="192"/>
  <c r="G22" i="192"/>
  <c r="F22" i="192"/>
  <c r="E22" i="192"/>
  <c r="D22" i="192"/>
  <c r="C2" i="192"/>
  <c r="C1" i="192"/>
  <c r="R18" i="191"/>
  <c r="Q18" i="191"/>
  <c r="P18" i="191"/>
  <c r="N18" i="191"/>
  <c r="M18" i="191"/>
  <c r="K18" i="191"/>
  <c r="J18" i="191"/>
  <c r="H18" i="191"/>
  <c r="G18" i="191"/>
  <c r="F18" i="191"/>
  <c r="E18" i="191"/>
  <c r="C2" i="191"/>
  <c r="C1" i="191"/>
  <c r="AF25" i="189"/>
  <c r="AE25" i="189"/>
  <c r="AD25" i="189"/>
  <c r="AB25" i="189"/>
  <c r="AC25" i="189" s="1"/>
  <c r="AA25" i="189"/>
  <c r="Z25" i="189"/>
  <c r="W25" i="189"/>
  <c r="V25" i="189"/>
  <c r="U25" i="189"/>
  <c r="T25" i="189"/>
  <c r="S25" i="189"/>
  <c r="X25" i="189" s="1"/>
  <c r="R25" i="189"/>
  <c r="O25" i="189"/>
  <c r="N25" i="189"/>
  <c r="M25" i="189"/>
  <c r="L25" i="189"/>
  <c r="K25" i="189"/>
  <c r="J25" i="189"/>
  <c r="I25" i="189"/>
  <c r="G25" i="189"/>
  <c r="F25" i="189"/>
  <c r="E25" i="189"/>
  <c r="H25" i="189" s="1"/>
  <c r="C25" i="189"/>
  <c r="D25" i="189" s="1"/>
  <c r="B25" i="189"/>
  <c r="H24" i="189"/>
  <c r="H23" i="189"/>
  <c r="H22" i="189"/>
  <c r="H21" i="189"/>
  <c r="H20" i="189"/>
  <c r="H19" i="189"/>
  <c r="H18" i="189"/>
  <c r="H17" i="189"/>
  <c r="H16" i="189"/>
  <c r="H15" i="189"/>
  <c r="H14" i="189"/>
  <c r="H13" i="189"/>
  <c r="H12" i="189"/>
  <c r="H11" i="189"/>
  <c r="H10" i="189"/>
  <c r="H9" i="189"/>
  <c r="G92" i="217"/>
  <c r="D92" i="217"/>
  <c r="C92" i="217"/>
  <c r="G303" i="218"/>
  <c r="F303" i="218"/>
  <c r="D303" i="218"/>
  <c r="C303" i="218"/>
  <c r="J332" i="218"/>
  <c r="I332" i="218"/>
  <c r="H332" i="218"/>
  <c r="E332" i="218"/>
  <c r="G203" i="218"/>
  <c r="F203" i="218"/>
  <c r="D203" i="218"/>
  <c r="C203" i="218"/>
  <c r="J89" i="218"/>
  <c r="I89" i="218"/>
  <c r="H89" i="218"/>
  <c r="E89" i="218"/>
  <c r="J2059" i="216"/>
  <c r="I2059" i="216"/>
  <c r="H2059" i="216"/>
  <c r="E2059" i="216"/>
  <c r="J2058" i="216"/>
  <c r="I2058" i="216"/>
  <c r="H2058" i="216"/>
  <c r="E2058" i="216"/>
  <c r="J2057" i="216"/>
  <c r="I2057" i="216"/>
  <c r="H2057" i="216"/>
  <c r="E2057" i="216"/>
  <c r="J2056" i="216"/>
  <c r="I2056" i="216"/>
  <c r="H2056" i="216"/>
  <c r="E2056" i="216"/>
  <c r="J2055" i="216"/>
  <c r="I2055" i="216"/>
  <c r="H2055" i="216"/>
  <c r="E2055" i="216"/>
  <c r="J2054" i="216"/>
  <c r="I2054" i="216"/>
  <c r="H2054" i="216"/>
  <c r="E2054" i="216"/>
  <c r="J1903" i="216"/>
  <c r="I1903" i="216"/>
  <c r="H1903" i="216"/>
  <c r="E1903" i="216"/>
  <c r="J1902" i="216"/>
  <c r="I1902" i="216"/>
  <c r="H1902" i="216"/>
  <c r="E1902" i="216"/>
  <c r="J1901" i="216"/>
  <c r="I1901" i="216"/>
  <c r="H1901" i="216"/>
  <c r="E1901" i="216"/>
  <c r="J1900" i="216"/>
  <c r="I1900" i="216"/>
  <c r="H1900" i="216"/>
  <c r="E1900" i="216"/>
  <c r="J1899" i="216"/>
  <c r="I1899" i="216"/>
  <c r="H1899" i="216"/>
  <c r="E1899" i="216"/>
  <c r="J1898" i="216"/>
  <c r="I1898" i="216"/>
  <c r="H1898" i="216"/>
  <c r="E1898" i="216"/>
  <c r="J1897" i="216"/>
  <c r="I1897" i="216"/>
  <c r="H1897" i="216"/>
  <c r="E1897" i="216"/>
  <c r="J1907" i="216"/>
  <c r="I1907" i="216"/>
  <c r="H1907" i="216"/>
  <c r="E1907" i="216"/>
  <c r="J1906" i="216"/>
  <c r="I1906" i="216"/>
  <c r="H1906" i="216"/>
  <c r="E1906" i="216"/>
  <c r="J1905" i="216"/>
  <c r="I1905" i="216"/>
  <c r="H1905" i="216"/>
  <c r="E1905" i="216"/>
  <c r="J1904" i="216"/>
  <c r="I1904" i="216"/>
  <c r="H1904" i="216"/>
  <c r="E1904" i="216"/>
  <c r="J1909" i="216"/>
  <c r="I1909" i="216"/>
  <c r="H1909" i="216"/>
  <c r="E1909" i="216"/>
  <c r="J1908" i="216"/>
  <c r="I1908" i="216"/>
  <c r="H1908" i="216"/>
  <c r="E1908" i="216"/>
  <c r="J1809" i="216"/>
  <c r="I1809" i="216"/>
  <c r="H1809" i="216"/>
  <c r="E1809" i="216"/>
  <c r="J1810" i="216"/>
  <c r="I1810" i="216"/>
  <c r="H1810" i="216"/>
  <c r="E1810" i="216"/>
  <c r="J1794" i="216"/>
  <c r="I1794" i="216"/>
  <c r="H1794" i="216"/>
  <c r="E1794" i="216"/>
  <c r="J1793" i="216"/>
  <c r="I1793" i="216"/>
  <c r="H1793" i="216"/>
  <c r="E1793" i="216"/>
  <c r="J1792" i="216"/>
  <c r="I1792" i="216"/>
  <c r="H1792" i="216"/>
  <c r="E1792" i="216"/>
  <c r="J1791" i="216"/>
  <c r="I1791" i="216"/>
  <c r="H1791" i="216"/>
  <c r="E1791" i="216"/>
  <c r="J1790" i="216"/>
  <c r="I1790" i="216"/>
  <c r="H1790" i="216"/>
  <c r="E1790" i="216"/>
  <c r="J1789" i="216"/>
  <c r="I1789" i="216"/>
  <c r="H1789" i="216"/>
  <c r="E1789" i="216"/>
  <c r="J1796" i="216"/>
  <c r="I1796" i="216"/>
  <c r="H1796" i="216"/>
  <c r="E1796" i="216"/>
  <c r="J1795" i="216"/>
  <c r="I1795" i="216"/>
  <c r="H1795" i="216"/>
  <c r="E1795" i="216"/>
  <c r="J1363" i="216"/>
  <c r="I1363" i="216"/>
  <c r="H1363" i="216"/>
  <c r="E1363" i="216"/>
  <c r="J1362" i="216"/>
  <c r="I1362" i="216"/>
  <c r="H1362" i="216"/>
  <c r="E1362" i="216"/>
  <c r="J1361" i="216"/>
  <c r="I1361" i="216"/>
  <c r="H1361" i="216"/>
  <c r="E1361" i="216"/>
  <c r="J1360" i="216"/>
  <c r="I1360" i="216"/>
  <c r="H1360" i="216"/>
  <c r="E1360" i="216"/>
  <c r="J1359" i="216"/>
  <c r="I1359" i="216"/>
  <c r="H1359" i="216"/>
  <c r="E1359" i="216"/>
  <c r="J1358" i="216"/>
  <c r="I1358" i="216"/>
  <c r="H1358" i="216"/>
  <c r="E1358" i="216"/>
  <c r="J1357" i="216"/>
  <c r="I1357" i="216"/>
  <c r="H1357" i="216"/>
  <c r="E1357" i="216"/>
  <c r="J1356" i="216"/>
  <c r="I1356" i="216"/>
  <c r="H1356" i="216"/>
  <c r="E1356" i="216"/>
  <c r="J1355" i="216"/>
  <c r="I1355" i="216"/>
  <c r="H1355" i="216"/>
  <c r="E1355" i="216"/>
  <c r="J1354" i="216"/>
  <c r="I1354" i="216"/>
  <c r="H1354" i="216"/>
  <c r="E1354" i="216"/>
  <c r="J1353" i="216"/>
  <c r="I1353" i="216"/>
  <c r="H1353" i="216"/>
  <c r="E1353" i="216"/>
  <c r="J1352" i="216"/>
  <c r="I1352" i="216"/>
  <c r="H1352" i="216"/>
  <c r="E1352" i="216"/>
  <c r="J1102" i="216"/>
  <c r="I1102" i="216"/>
  <c r="H1102" i="216"/>
  <c r="E1102" i="216"/>
  <c r="J1101" i="216"/>
  <c r="I1101" i="216"/>
  <c r="H1101" i="216"/>
  <c r="E1101" i="216"/>
  <c r="J1100" i="216"/>
  <c r="I1100" i="216"/>
  <c r="H1100" i="216"/>
  <c r="E1100" i="216"/>
  <c r="J1104" i="216"/>
  <c r="I1104" i="216"/>
  <c r="H1104" i="216"/>
  <c r="E1104" i="216"/>
  <c r="J1103" i="216"/>
  <c r="I1103" i="216"/>
  <c r="H1103" i="216"/>
  <c r="E1103" i="216"/>
  <c r="J1004" i="216"/>
  <c r="I1004" i="216"/>
  <c r="H1004" i="216"/>
  <c r="E1004" i="216"/>
  <c r="J997" i="216"/>
  <c r="I997" i="216"/>
  <c r="H997" i="216"/>
  <c r="E997" i="216"/>
  <c r="J996" i="216"/>
  <c r="I996" i="216"/>
  <c r="H996" i="216"/>
  <c r="E996" i="216"/>
  <c r="J885" i="216"/>
  <c r="I885" i="216"/>
  <c r="H885" i="216"/>
  <c r="E885" i="216"/>
  <c r="J884" i="216"/>
  <c r="I884" i="216"/>
  <c r="H884" i="216"/>
  <c r="E884" i="216"/>
  <c r="J883" i="216"/>
  <c r="I883" i="216"/>
  <c r="H883" i="216"/>
  <c r="E883" i="216"/>
  <c r="J882" i="216"/>
  <c r="I882" i="216"/>
  <c r="H882" i="216"/>
  <c r="E882" i="216"/>
  <c r="J881" i="216"/>
  <c r="I881" i="216"/>
  <c r="H881" i="216"/>
  <c r="E881" i="216"/>
  <c r="J880" i="216"/>
  <c r="I880" i="216"/>
  <c r="H880" i="216"/>
  <c r="E880" i="216"/>
  <c r="J879" i="216"/>
  <c r="I879" i="216"/>
  <c r="H879" i="216"/>
  <c r="E879" i="216"/>
  <c r="J878" i="216"/>
  <c r="I878" i="216"/>
  <c r="H878" i="216"/>
  <c r="E878" i="216"/>
  <c r="J877" i="216"/>
  <c r="I877" i="216"/>
  <c r="H877" i="216"/>
  <c r="E877" i="216"/>
  <c r="J876" i="216"/>
  <c r="I876" i="216"/>
  <c r="H876" i="216"/>
  <c r="E876" i="216"/>
  <c r="J637" i="216"/>
  <c r="I637" i="216"/>
  <c r="H637" i="216"/>
  <c r="E637" i="216"/>
  <c r="J636" i="216"/>
  <c r="I636" i="216"/>
  <c r="H636" i="216"/>
  <c r="E636" i="216"/>
  <c r="J635" i="216"/>
  <c r="I635" i="216"/>
  <c r="H635" i="216"/>
  <c r="E635" i="216"/>
  <c r="J634" i="216"/>
  <c r="I634" i="216"/>
  <c r="H634" i="216"/>
  <c r="E634" i="216"/>
  <c r="J633" i="216"/>
  <c r="I633" i="216"/>
  <c r="H633" i="216"/>
  <c r="E633" i="216"/>
  <c r="J632" i="216"/>
  <c r="I632" i="216"/>
  <c r="H632" i="216"/>
  <c r="E632" i="216"/>
  <c r="J631" i="216"/>
  <c r="I631" i="216"/>
  <c r="H631" i="216"/>
  <c r="E631" i="216"/>
  <c r="J630" i="216"/>
  <c r="I630" i="216"/>
  <c r="H630" i="216"/>
  <c r="E630" i="216"/>
  <c r="J629" i="216"/>
  <c r="I629" i="216"/>
  <c r="H629" i="216"/>
  <c r="E629" i="216"/>
  <c r="J628" i="216"/>
  <c r="I628" i="216"/>
  <c r="H628" i="216"/>
  <c r="E628" i="216"/>
  <c r="J641" i="216"/>
  <c r="I641" i="216"/>
  <c r="H641" i="216"/>
  <c r="E641" i="216"/>
  <c r="J640" i="216"/>
  <c r="I640" i="216"/>
  <c r="H640" i="216"/>
  <c r="E640" i="216"/>
  <c r="J639" i="216"/>
  <c r="I639" i="216"/>
  <c r="H639" i="216"/>
  <c r="E639" i="216"/>
  <c r="J638" i="216"/>
  <c r="I638" i="216"/>
  <c r="H638" i="216"/>
  <c r="E638" i="216"/>
  <c r="D251" i="216"/>
  <c r="J360" i="216"/>
  <c r="I360" i="216"/>
  <c r="H360" i="216"/>
  <c r="E360" i="216"/>
  <c r="J359" i="216"/>
  <c r="I359" i="216"/>
  <c r="H359" i="216"/>
  <c r="E359" i="216"/>
  <c r="J358" i="216"/>
  <c r="I358" i="216"/>
  <c r="H358" i="216"/>
  <c r="E358" i="216"/>
  <c r="J357" i="216"/>
  <c r="I357" i="216"/>
  <c r="H357" i="216"/>
  <c r="E357" i="216"/>
  <c r="J356" i="216"/>
  <c r="I356" i="216"/>
  <c r="H356" i="216"/>
  <c r="E356" i="216"/>
  <c r="J363" i="216"/>
  <c r="I363" i="216"/>
  <c r="H363" i="216"/>
  <c r="E363" i="216"/>
  <c r="J362" i="216"/>
  <c r="I362" i="216"/>
  <c r="H362" i="216"/>
  <c r="E362" i="216"/>
  <c r="J361" i="216"/>
  <c r="I361" i="216"/>
  <c r="H361" i="216"/>
  <c r="E361" i="216"/>
  <c r="E60" i="216"/>
  <c r="E59" i="216"/>
  <c r="H122" i="161"/>
  <c r="H132" i="161"/>
  <c r="K130" i="161"/>
  <c r="D21" i="161"/>
  <c r="K21" i="161" s="1"/>
  <c r="D20" i="161"/>
  <c r="K20" i="161" s="1"/>
  <c r="I21" i="161"/>
  <c r="I20" i="161"/>
  <c r="K22" i="161"/>
  <c r="K13" i="174"/>
  <c r="K12" i="174"/>
  <c r="K11" i="174"/>
  <c r="K9" i="174"/>
  <c r="C2" i="174"/>
  <c r="C1" i="174"/>
  <c r="J182" i="217"/>
  <c r="I182" i="217"/>
  <c r="H182" i="217"/>
  <c r="E182" i="217"/>
  <c r="J181" i="217"/>
  <c r="I181" i="217"/>
  <c r="H181" i="217"/>
  <c r="E181" i="217"/>
  <c r="J180" i="217"/>
  <c r="I180" i="217"/>
  <c r="H180" i="217"/>
  <c r="E180" i="217"/>
  <c r="J184" i="217"/>
  <c r="I184" i="217"/>
  <c r="H184" i="217"/>
  <c r="E184" i="217"/>
  <c r="J183" i="217"/>
  <c r="I183" i="217"/>
  <c r="H183" i="217"/>
  <c r="E183" i="217"/>
  <c r="J268" i="218"/>
  <c r="I268" i="218"/>
  <c r="H268" i="218"/>
  <c r="E268" i="218"/>
  <c r="J267" i="218"/>
  <c r="I267" i="218"/>
  <c r="H267" i="218"/>
  <c r="E267" i="218"/>
  <c r="J266" i="218"/>
  <c r="I266" i="218"/>
  <c r="H266" i="218"/>
  <c r="E266" i="218"/>
  <c r="J265" i="218"/>
  <c r="I265" i="218"/>
  <c r="H265" i="218"/>
  <c r="E265" i="218"/>
  <c r="J272" i="218"/>
  <c r="I272" i="218"/>
  <c r="H272" i="218"/>
  <c r="E272" i="218"/>
  <c r="J271" i="218"/>
  <c r="I271" i="218"/>
  <c r="H271" i="218"/>
  <c r="E271" i="218"/>
  <c r="J270" i="218"/>
  <c r="I270" i="218"/>
  <c r="H270" i="218"/>
  <c r="E270" i="218"/>
  <c r="J269" i="218"/>
  <c r="I269" i="218"/>
  <c r="H269" i="218"/>
  <c r="E269" i="218"/>
  <c r="J274" i="218"/>
  <c r="I274" i="218"/>
  <c r="H274" i="218"/>
  <c r="E274" i="218"/>
  <c r="J273" i="218"/>
  <c r="I273" i="218"/>
  <c r="H273" i="218"/>
  <c r="E273" i="218"/>
  <c r="J275" i="218"/>
  <c r="I275" i="218"/>
  <c r="H275" i="218"/>
  <c r="E275" i="218"/>
  <c r="G125" i="218"/>
  <c r="F125" i="218"/>
  <c r="D125" i="218"/>
  <c r="C125" i="218"/>
  <c r="J196" i="218"/>
  <c r="I196" i="218"/>
  <c r="H196" i="218"/>
  <c r="E196" i="218"/>
  <c r="J195" i="218"/>
  <c r="I195" i="218"/>
  <c r="H195" i="218"/>
  <c r="E195" i="218"/>
  <c r="J194" i="218"/>
  <c r="I194" i="218"/>
  <c r="H194" i="218"/>
  <c r="E194" i="218"/>
  <c r="J193" i="218"/>
  <c r="I193" i="218"/>
  <c r="H193" i="218"/>
  <c r="E193" i="218"/>
  <c r="J197" i="218"/>
  <c r="I197" i="218"/>
  <c r="H197" i="218"/>
  <c r="E197" i="218"/>
  <c r="E199" i="218"/>
  <c r="H199" i="218"/>
  <c r="H198" i="218"/>
  <c r="E198" i="218"/>
  <c r="H163" i="218"/>
  <c r="J2053" i="216"/>
  <c r="I2053" i="216"/>
  <c r="H2053" i="216"/>
  <c r="E2053" i="216"/>
  <c r="J2052" i="216"/>
  <c r="I2052" i="216"/>
  <c r="H2052" i="216"/>
  <c r="E2052" i="216"/>
  <c r="J2051" i="216"/>
  <c r="I2051" i="216"/>
  <c r="H2051" i="216"/>
  <c r="E2051" i="216"/>
  <c r="J2050" i="216"/>
  <c r="I2050" i="216"/>
  <c r="H2050" i="216"/>
  <c r="E2050" i="216"/>
  <c r="J2049" i="216"/>
  <c r="I2049" i="216"/>
  <c r="H2049" i="216"/>
  <c r="E2049" i="216"/>
  <c r="J2048" i="216"/>
  <c r="I2048" i="216"/>
  <c r="H2048" i="216"/>
  <c r="E2048" i="216"/>
  <c r="J2047" i="216"/>
  <c r="I2047" i="216"/>
  <c r="H2047" i="216"/>
  <c r="E2047" i="216"/>
  <c r="J1771" i="216"/>
  <c r="I1771" i="216"/>
  <c r="H1771" i="216"/>
  <c r="E1771" i="216"/>
  <c r="J1770" i="216"/>
  <c r="I1770" i="216"/>
  <c r="H1770" i="216"/>
  <c r="E1770" i="216"/>
  <c r="J1769" i="216"/>
  <c r="I1769" i="216"/>
  <c r="H1769" i="216"/>
  <c r="E1769" i="216"/>
  <c r="J1768" i="216"/>
  <c r="I1768" i="216"/>
  <c r="H1768" i="216"/>
  <c r="E1768" i="216"/>
  <c r="J1767" i="216"/>
  <c r="I1767" i="216"/>
  <c r="H1767" i="216"/>
  <c r="E1767" i="216"/>
  <c r="J1766" i="216"/>
  <c r="I1766" i="216"/>
  <c r="H1766" i="216"/>
  <c r="E1766" i="216"/>
  <c r="J1765" i="216"/>
  <c r="I1765" i="216"/>
  <c r="H1765" i="216"/>
  <c r="E1765" i="216"/>
  <c r="J1764" i="216"/>
  <c r="I1764" i="216"/>
  <c r="H1764" i="216"/>
  <c r="E1764" i="216"/>
  <c r="J1763" i="216"/>
  <c r="I1763" i="216"/>
  <c r="H1763" i="216"/>
  <c r="E1763" i="216"/>
  <c r="J1762" i="216"/>
  <c r="I1762" i="216"/>
  <c r="H1762" i="216"/>
  <c r="E1762" i="216"/>
  <c r="J1761" i="216"/>
  <c r="I1761" i="216"/>
  <c r="H1761" i="216"/>
  <c r="E1761" i="216"/>
  <c r="J1760" i="216"/>
  <c r="I1760" i="216"/>
  <c r="H1760" i="216"/>
  <c r="E1760" i="216"/>
  <c r="J1759" i="216"/>
  <c r="I1759" i="216"/>
  <c r="H1759" i="216"/>
  <c r="E1759" i="216"/>
  <c r="J1758" i="216"/>
  <c r="I1758" i="216"/>
  <c r="H1758" i="216"/>
  <c r="E1758" i="216"/>
  <c r="J1757" i="216"/>
  <c r="I1757" i="216"/>
  <c r="H1757" i="216"/>
  <c r="E1757" i="216"/>
  <c r="J1756" i="216"/>
  <c r="I1756" i="216"/>
  <c r="H1756" i="216"/>
  <c r="E1756" i="216"/>
  <c r="J1755" i="216"/>
  <c r="I1755" i="216"/>
  <c r="H1755" i="216"/>
  <c r="E1755" i="216"/>
  <c r="J1797" i="216"/>
  <c r="I1797" i="216"/>
  <c r="H1797" i="216"/>
  <c r="E1797" i="216"/>
  <c r="J1788" i="216"/>
  <c r="I1788" i="216"/>
  <c r="H1788" i="216"/>
  <c r="E1788" i="216"/>
  <c r="J1787" i="216"/>
  <c r="I1787" i="216"/>
  <c r="H1787" i="216"/>
  <c r="E1787" i="216"/>
  <c r="J1786" i="216"/>
  <c r="I1786" i="216"/>
  <c r="H1786" i="216"/>
  <c r="E1786" i="216"/>
  <c r="J1785" i="216"/>
  <c r="I1785" i="216"/>
  <c r="H1785" i="216"/>
  <c r="E1785" i="216"/>
  <c r="J1784" i="216"/>
  <c r="I1784" i="216"/>
  <c r="H1784" i="216"/>
  <c r="E1784" i="216"/>
  <c r="J1783" i="216"/>
  <c r="I1783" i="216"/>
  <c r="H1783" i="216"/>
  <c r="E1783" i="216"/>
  <c r="J1782" i="216"/>
  <c r="I1782" i="216"/>
  <c r="H1782" i="216"/>
  <c r="E1782" i="216"/>
  <c r="J1781" i="216"/>
  <c r="I1781" i="216"/>
  <c r="H1781" i="216"/>
  <c r="E1781" i="216"/>
  <c r="J1780" i="216"/>
  <c r="I1780" i="216"/>
  <c r="H1780" i="216"/>
  <c r="E1780" i="216"/>
  <c r="J1779" i="216"/>
  <c r="I1779" i="216"/>
  <c r="H1779" i="216"/>
  <c r="E1779" i="216"/>
  <c r="J1778" i="216"/>
  <c r="I1778" i="216"/>
  <c r="H1778" i="216"/>
  <c r="E1778" i="216"/>
  <c r="J1777" i="216"/>
  <c r="I1777" i="216"/>
  <c r="H1777" i="216"/>
  <c r="E1777" i="216"/>
  <c r="J1776" i="216"/>
  <c r="I1776" i="216"/>
  <c r="H1776" i="216"/>
  <c r="E1776" i="216"/>
  <c r="J1775" i="216"/>
  <c r="I1775" i="216"/>
  <c r="H1775" i="216"/>
  <c r="E1775" i="216"/>
  <c r="J1774" i="216"/>
  <c r="I1774" i="216"/>
  <c r="H1774" i="216"/>
  <c r="E1774" i="216"/>
  <c r="J1773" i="216"/>
  <c r="I1773" i="216"/>
  <c r="H1773" i="216"/>
  <c r="E1773" i="216"/>
  <c r="J1772" i="216"/>
  <c r="I1772" i="216"/>
  <c r="H1772" i="216"/>
  <c r="E1772" i="216"/>
  <c r="J1346" i="216"/>
  <c r="I1346" i="216"/>
  <c r="H1346" i="216"/>
  <c r="E1346" i="216"/>
  <c r="J1345" i="216"/>
  <c r="I1345" i="216"/>
  <c r="H1345" i="216"/>
  <c r="E1345" i="216"/>
  <c r="J1344" i="216"/>
  <c r="I1344" i="216"/>
  <c r="H1344" i="216"/>
  <c r="E1344" i="216"/>
  <c r="J1343" i="216"/>
  <c r="I1343" i="216"/>
  <c r="H1343" i="216"/>
  <c r="E1343" i="216"/>
  <c r="J1350" i="216"/>
  <c r="I1350" i="216"/>
  <c r="H1350" i="216"/>
  <c r="E1350" i="216"/>
  <c r="J1349" i="216"/>
  <c r="I1349" i="216"/>
  <c r="H1349" i="216"/>
  <c r="E1349" i="216"/>
  <c r="J1348" i="216"/>
  <c r="I1348" i="216"/>
  <c r="H1348" i="216"/>
  <c r="E1348" i="216"/>
  <c r="J1347" i="216"/>
  <c r="I1347" i="216"/>
  <c r="H1347" i="216"/>
  <c r="E1347" i="216"/>
  <c r="K332" i="218" l="1"/>
  <c r="Y25" i="189"/>
  <c r="J22" i="192"/>
  <c r="K22" i="192"/>
  <c r="O22" i="192"/>
  <c r="P22" i="192"/>
  <c r="I18" i="191"/>
  <c r="J203" i="218"/>
  <c r="L18" i="191"/>
  <c r="O18" i="191"/>
  <c r="P25" i="189"/>
  <c r="Q25" i="189" s="1"/>
  <c r="S22" i="192"/>
  <c r="K273" i="218"/>
  <c r="K89" i="218"/>
  <c r="K182" i="217"/>
  <c r="K275" i="218"/>
  <c r="K274" i="218"/>
  <c r="K183" i="217"/>
  <c r="K181" i="217"/>
  <c r="K180" i="217"/>
  <c r="K272" i="218"/>
  <c r="K184" i="217"/>
  <c r="D122" i="161"/>
  <c r="D14" i="174"/>
  <c r="C14" i="174"/>
  <c r="K14" i="174" s="1"/>
  <c r="J125" i="218"/>
  <c r="F14" i="174"/>
  <c r="K1909" i="216"/>
  <c r="K2054" i="216"/>
  <c r="K2055" i="216"/>
  <c r="K2056" i="216"/>
  <c r="K2057" i="216"/>
  <c r="K2058" i="216"/>
  <c r="K2059" i="216"/>
  <c r="K1908" i="216"/>
  <c r="K1907" i="216"/>
  <c r="K1906" i="216"/>
  <c r="K1905" i="216"/>
  <c r="K1904" i="216"/>
  <c r="K1903" i="216"/>
  <c r="K1902" i="216"/>
  <c r="K1901" i="216"/>
  <c r="K1900" i="216"/>
  <c r="K1899" i="216"/>
  <c r="K1898" i="216"/>
  <c r="K1897" i="216"/>
  <c r="K1795" i="216"/>
  <c r="K1796" i="216"/>
  <c r="K1789" i="216"/>
  <c r="K1790" i="216"/>
  <c r="K1791" i="216"/>
  <c r="K1792" i="216"/>
  <c r="K1793" i="216"/>
  <c r="K1794" i="216"/>
  <c r="K1810" i="216"/>
  <c r="K1809" i="216"/>
  <c r="K1100" i="216"/>
  <c r="K1101" i="216"/>
  <c r="K1102" i="216"/>
  <c r="K1352" i="216"/>
  <c r="K1353" i="216"/>
  <c r="K1354" i="216"/>
  <c r="K1355" i="216"/>
  <c r="K1356" i="216"/>
  <c r="K1357" i="216"/>
  <c r="K1358" i="216"/>
  <c r="K1359" i="216"/>
  <c r="K1360" i="216"/>
  <c r="K1361" i="216"/>
  <c r="K1362" i="216"/>
  <c r="K1363" i="216"/>
  <c r="K1103" i="216"/>
  <c r="K1104" i="216"/>
  <c r="K1004" i="216"/>
  <c r="K997" i="216"/>
  <c r="K996" i="216"/>
  <c r="K876" i="216"/>
  <c r="K877" i="216"/>
  <c r="K878" i="216"/>
  <c r="K879" i="216"/>
  <c r="K880" i="216"/>
  <c r="K881" i="216"/>
  <c r="K882" i="216"/>
  <c r="K883" i="216"/>
  <c r="K884" i="216"/>
  <c r="K885" i="216"/>
  <c r="K638" i="216"/>
  <c r="K639" i="216"/>
  <c r="K640" i="216"/>
  <c r="K641" i="216"/>
  <c r="K628" i="216"/>
  <c r="K629" i="216"/>
  <c r="K630" i="216"/>
  <c r="K631" i="216"/>
  <c r="K632" i="216"/>
  <c r="K633" i="216"/>
  <c r="K634" i="216"/>
  <c r="K635" i="216"/>
  <c r="K636" i="216"/>
  <c r="K637" i="216"/>
  <c r="K363" i="216"/>
  <c r="K362" i="216"/>
  <c r="K361" i="216"/>
  <c r="K360" i="216"/>
  <c r="K359" i="216"/>
  <c r="K358" i="216"/>
  <c r="K357" i="216"/>
  <c r="K356" i="216"/>
  <c r="E8" i="174"/>
  <c r="G8" i="174"/>
  <c r="K8" i="174"/>
  <c r="E9" i="174"/>
  <c r="G9" i="174"/>
  <c r="E10" i="174"/>
  <c r="G10" i="174"/>
  <c r="E11" i="174"/>
  <c r="G11" i="174"/>
  <c r="E12" i="174"/>
  <c r="G12" i="174"/>
  <c r="E13" i="174"/>
  <c r="G13" i="174"/>
  <c r="K271" i="218"/>
  <c r="K270" i="218"/>
  <c r="K269" i="218"/>
  <c r="K268" i="218"/>
  <c r="K267" i="218"/>
  <c r="K266" i="218"/>
  <c r="K265" i="218"/>
  <c r="K197" i="218"/>
  <c r="K196" i="218"/>
  <c r="K195" i="218"/>
  <c r="K194" i="218"/>
  <c r="K193" i="218"/>
  <c r="K2047" i="216"/>
  <c r="K2048" i="216"/>
  <c r="K2049" i="216"/>
  <c r="K2050" i="216"/>
  <c r="K2051" i="216"/>
  <c r="K2052" i="216"/>
  <c r="K2053" i="216"/>
  <c r="K1347" i="216"/>
  <c r="K1348" i="216"/>
  <c r="K1343" i="216"/>
  <c r="K1344" i="216"/>
  <c r="K1772" i="216"/>
  <c r="K1773" i="216"/>
  <c r="K1774" i="216"/>
  <c r="K1775" i="216"/>
  <c r="K1776" i="216"/>
  <c r="K1777" i="216"/>
  <c r="K1778" i="216"/>
  <c r="K1779" i="216"/>
  <c r="K1780" i="216"/>
  <c r="K1781" i="216"/>
  <c r="K1782" i="216"/>
  <c r="K1783" i="216"/>
  <c r="K1784" i="216"/>
  <c r="K1785" i="216"/>
  <c r="K1786" i="216"/>
  <c r="K1787" i="216"/>
  <c r="K1788" i="216"/>
  <c r="K1797" i="216"/>
  <c r="K1755" i="216"/>
  <c r="K1756" i="216"/>
  <c r="K1757" i="216"/>
  <c r="K1758" i="216"/>
  <c r="K1759" i="216"/>
  <c r="K1760" i="216"/>
  <c r="K1761" i="216"/>
  <c r="K1762" i="216"/>
  <c r="K1763" i="216"/>
  <c r="K1764" i="216"/>
  <c r="K1765" i="216"/>
  <c r="K1766" i="216"/>
  <c r="K1767" i="216"/>
  <c r="K1768" i="216"/>
  <c r="K1769" i="216"/>
  <c r="K1770" i="216"/>
  <c r="K1771" i="216"/>
  <c r="K1350" i="216"/>
  <c r="K1349" i="216"/>
  <c r="K1346" i="216"/>
  <c r="K1345" i="216"/>
  <c r="J1098" i="216"/>
  <c r="I1098" i="216"/>
  <c r="H1098" i="216"/>
  <c r="E1098" i="216"/>
  <c r="J1097" i="216"/>
  <c r="I1097" i="216"/>
  <c r="H1097" i="216"/>
  <c r="E1097" i="216"/>
  <c r="J1096" i="216"/>
  <c r="I1096" i="216"/>
  <c r="H1096" i="216"/>
  <c r="E1096" i="216"/>
  <c r="J1095" i="216"/>
  <c r="I1095" i="216"/>
  <c r="H1095" i="216"/>
  <c r="E1095" i="216"/>
  <c r="J1094" i="216"/>
  <c r="I1094" i="216"/>
  <c r="H1094" i="216"/>
  <c r="E1094" i="216"/>
  <c r="J1093" i="216"/>
  <c r="I1093" i="216"/>
  <c r="H1093" i="216"/>
  <c r="E1093" i="216"/>
  <c r="J1092" i="216"/>
  <c r="I1092" i="216"/>
  <c r="H1092" i="216"/>
  <c r="E1092" i="216"/>
  <c r="J1091" i="216"/>
  <c r="I1091" i="216"/>
  <c r="H1091" i="216"/>
  <c r="E1091" i="216"/>
  <c r="J1090" i="216"/>
  <c r="I1090" i="216"/>
  <c r="H1090" i="216"/>
  <c r="E1090" i="216"/>
  <c r="J1105" i="216"/>
  <c r="I1105" i="216"/>
  <c r="H1105" i="216"/>
  <c r="E1105" i="216"/>
  <c r="J1099" i="216"/>
  <c r="I1099" i="216"/>
  <c r="H1099" i="216"/>
  <c r="E1099" i="216"/>
  <c r="J995" i="216"/>
  <c r="I995" i="216"/>
  <c r="H995" i="216"/>
  <c r="E995" i="216"/>
  <c r="J994" i="216"/>
  <c r="I994" i="216"/>
  <c r="H994" i="216"/>
  <c r="E994" i="216"/>
  <c r="J993" i="216"/>
  <c r="I993" i="216"/>
  <c r="H993" i="216"/>
  <c r="E993" i="216"/>
  <c r="J992" i="216"/>
  <c r="I992" i="216"/>
  <c r="H992" i="216"/>
  <c r="E992" i="216"/>
  <c r="J991" i="216"/>
  <c r="I991" i="216"/>
  <c r="H991" i="216"/>
  <c r="E991" i="216"/>
  <c r="J990" i="216"/>
  <c r="I990" i="216"/>
  <c r="H990" i="216"/>
  <c r="E990" i="216"/>
  <c r="G14" i="174" l="1"/>
  <c r="E14" i="174"/>
  <c r="K1099" i="216"/>
  <c r="K1105" i="216"/>
  <c r="K1090" i="216"/>
  <c r="K1091" i="216"/>
  <c r="K1092" i="216"/>
  <c r="K1093" i="216"/>
  <c r="K1094" i="216"/>
  <c r="K1095" i="216"/>
  <c r="K1096" i="216"/>
  <c r="K1097" i="216"/>
  <c r="K1098" i="216"/>
  <c r="K995" i="216"/>
  <c r="K994" i="216"/>
  <c r="K993" i="216"/>
  <c r="K992" i="216"/>
  <c r="K991" i="216"/>
  <c r="K990" i="216"/>
  <c r="J873" i="216"/>
  <c r="I873" i="216"/>
  <c r="H873" i="216"/>
  <c r="E873" i="216"/>
  <c r="J872" i="216"/>
  <c r="I872" i="216"/>
  <c r="H872" i="216"/>
  <c r="E872" i="216"/>
  <c r="J871" i="216"/>
  <c r="I871" i="216"/>
  <c r="H871" i="216"/>
  <c r="E871" i="216"/>
  <c r="J870" i="216"/>
  <c r="I870" i="216"/>
  <c r="H870" i="216"/>
  <c r="E870" i="216"/>
  <c r="J869" i="216"/>
  <c r="I869" i="216"/>
  <c r="H869" i="216"/>
  <c r="E869" i="216"/>
  <c r="J868" i="216"/>
  <c r="I868" i="216"/>
  <c r="H868" i="216"/>
  <c r="E868" i="216"/>
  <c r="J867" i="216"/>
  <c r="I867" i="216"/>
  <c r="H867" i="216"/>
  <c r="E867" i="216"/>
  <c r="J866" i="216"/>
  <c r="I866" i="216"/>
  <c r="H866" i="216"/>
  <c r="E866" i="216"/>
  <c r="J865" i="216"/>
  <c r="I865" i="216"/>
  <c r="H865" i="216"/>
  <c r="E865" i="216"/>
  <c r="J864" i="216"/>
  <c r="I864" i="216"/>
  <c r="H864" i="216"/>
  <c r="E864" i="216"/>
  <c r="J863" i="216"/>
  <c r="I863" i="216"/>
  <c r="H863" i="216"/>
  <c r="E863" i="216"/>
  <c r="J862" i="216"/>
  <c r="I862" i="216"/>
  <c r="H862" i="216"/>
  <c r="E862" i="216"/>
  <c r="J875" i="216"/>
  <c r="I875" i="216"/>
  <c r="H875" i="216"/>
  <c r="E875" i="216"/>
  <c r="J874" i="216"/>
  <c r="I874" i="216"/>
  <c r="H874" i="216"/>
  <c r="E874" i="216"/>
  <c r="J886" i="216"/>
  <c r="I886" i="216"/>
  <c r="H886" i="216"/>
  <c r="E886" i="216"/>
  <c r="J627" i="216"/>
  <c r="I627" i="216"/>
  <c r="H627" i="216"/>
  <c r="E627" i="216"/>
  <c r="J626" i="216"/>
  <c r="I626" i="216"/>
  <c r="H626" i="216"/>
  <c r="E626" i="216"/>
  <c r="J625" i="216"/>
  <c r="I625" i="216"/>
  <c r="H625" i="216"/>
  <c r="E625" i="216"/>
  <c r="J624" i="216"/>
  <c r="I624" i="216"/>
  <c r="H624" i="216"/>
  <c r="E624" i="216"/>
  <c r="J623" i="216"/>
  <c r="I623" i="216"/>
  <c r="H623" i="216"/>
  <c r="E623" i="216"/>
  <c r="J622" i="216"/>
  <c r="I622" i="216"/>
  <c r="H622" i="216"/>
  <c r="E622" i="216"/>
  <c r="J621" i="216"/>
  <c r="I621" i="216"/>
  <c r="H621" i="216"/>
  <c r="E621" i="216"/>
  <c r="J352" i="216"/>
  <c r="I352" i="216"/>
  <c r="H352" i="216"/>
  <c r="E352" i="216"/>
  <c r="J351" i="216"/>
  <c r="I351" i="216"/>
  <c r="H351" i="216"/>
  <c r="E351" i="216"/>
  <c r="J350" i="216"/>
  <c r="I350" i="216"/>
  <c r="H350" i="216"/>
  <c r="E350" i="216"/>
  <c r="J349" i="216"/>
  <c r="I349" i="216"/>
  <c r="H349" i="216"/>
  <c r="E349" i="216"/>
  <c r="J348" i="216"/>
  <c r="I348" i="216"/>
  <c r="H348" i="216"/>
  <c r="E348" i="216"/>
  <c r="J347" i="216"/>
  <c r="I347" i="216"/>
  <c r="H347" i="216"/>
  <c r="E347" i="216"/>
  <c r="J346" i="216"/>
  <c r="I346" i="216"/>
  <c r="H346" i="216"/>
  <c r="E346" i="216"/>
  <c r="J345" i="216"/>
  <c r="I345" i="216"/>
  <c r="H345" i="216"/>
  <c r="E345" i="216"/>
  <c r="J365" i="216"/>
  <c r="I365" i="216"/>
  <c r="H365" i="216"/>
  <c r="E365" i="216"/>
  <c r="J355" i="216"/>
  <c r="I355" i="216"/>
  <c r="H355" i="216"/>
  <c r="E355" i="216"/>
  <c r="J354" i="216"/>
  <c r="I354" i="216"/>
  <c r="H354" i="216"/>
  <c r="E354" i="216"/>
  <c r="J353" i="216"/>
  <c r="I353" i="216"/>
  <c r="H353" i="216"/>
  <c r="E353" i="216"/>
  <c r="J218" i="216"/>
  <c r="I218" i="216"/>
  <c r="H218" i="216"/>
  <c r="E218" i="216"/>
  <c r="J217" i="216"/>
  <c r="I217" i="216"/>
  <c r="H217" i="216"/>
  <c r="E217" i="216"/>
  <c r="J219" i="216"/>
  <c r="I219" i="216"/>
  <c r="H219" i="216"/>
  <c r="E219" i="216"/>
  <c r="K886" i="216" l="1"/>
  <c r="K874" i="216"/>
  <c r="K875" i="216"/>
  <c r="K862" i="216"/>
  <c r="K863" i="216"/>
  <c r="K864" i="216"/>
  <c r="K865" i="216"/>
  <c r="K866" i="216"/>
  <c r="K867" i="216"/>
  <c r="K868" i="216"/>
  <c r="K869" i="216"/>
  <c r="K870" i="216"/>
  <c r="K871" i="216"/>
  <c r="K872" i="216"/>
  <c r="K873" i="216"/>
  <c r="K627" i="216"/>
  <c r="K626" i="216"/>
  <c r="K625" i="216"/>
  <c r="K624" i="216"/>
  <c r="K623" i="216"/>
  <c r="K622" i="216"/>
  <c r="K621" i="216"/>
  <c r="K219" i="216"/>
  <c r="K365" i="216"/>
  <c r="K355" i="216"/>
  <c r="K354" i="216"/>
  <c r="K353" i="216"/>
  <c r="K352" i="216"/>
  <c r="K351" i="216"/>
  <c r="K350" i="216"/>
  <c r="K349" i="216"/>
  <c r="K348" i="216"/>
  <c r="K347" i="216"/>
  <c r="K346" i="216"/>
  <c r="K345" i="216"/>
  <c r="K218" i="216"/>
  <c r="K217" i="216"/>
  <c r="K52" i="161" l="1"/>
  <c r="E15" i="162"/>
  <c r="E14" i="162"/>
  <c r="E13" i="162"/>
  <c r="E10" i="162"/>
  <c r="E9" i="162"/>
  <c r="E8" i="162"/>
  <c r="G200" i="217" l="1"/>
  <c r="F200" i="217"/>
  <c r="D200" i="217"/>
  <c r="C200" i="217"/>
  <c r="E187" i="217"/>
  <c r="E186" i="217"/>
  <c r="E185" i="217"/>
  <c r="E179" i="217"/>
  <c r="E178" i="217"/>
  <c r="E177" i="217"/>
  <c r="E176" i="217"/>
  <c r="H187" i="217"/>
  <c r="H186" i="217"/>
  <c r="H185" i="217"/>
  <c r="H179" i="217"/>
  <c r="H178" i="217"/>
  <c r="H177" i="217"/>
  <c r="H176" i="217"/>
  <c r="C151" i="217"/>
  <c r="J187" i="217"/>
  <c r="I187" i="217"/>
  <c r="J186" i="217"/>
  <c r="I186" i="217"/>
  <c r="J185" i="217"/>
  <c r="I185" i="217"/>
  <c r="J179" i="217"/>
  <c r="I179" i="217"/>
  <c r="J178" i="217"/>
  <c r="I178" i="217"/>
  <c r="J177" i="217"/>
  <c r="I177" i="217"/>
  <c r="J176" i="217"/>
  <c r="I176" i="217"/>
  <c r="G151" i="217"/>
  <c r="F151" i="217"/>
  <c r="D151" i="217"/>
  <c r="J175" i="217"/>
  <c r="I175" i="217"/>
  <c r="J174" i="217"/>
  <c r="I174" i="217"/>
  <c r="J173" i="217"/>
  <c r="I173" i="217"/>
  <c r="J172" i="217"/>
  <c r="I172" i="217"/>
  <c r="J171" i="217"/>
  <c r="I171" i="217"/>
  <c r="J170" i="217"/>
  <c r="I170" i="217"/>
  <c r="J169" i="217"/>
  <c r="I169" i="217"/>
  <c r="J168" i="217"/>
  <c r="I168" i="217"/>
  <c r="J167" i="217"/>
  <c r="I167" i="217"/>
  <c r="J166" i="217"/>
  <c r="I166" i="217"/>
  <c r="J165" i="217"/>
  <c r="I165" i="217"/>
  <c r="J164" i="217"/>
  <c r="I164" i="217"/>
  <c r="J163" i="217"/>
  <c r="I163" i="217"/>
  <c r="J162" i="217"/>
  <c r="I162" i="217"/>
  <c r="J161" i="217"/>
  <c r="I161" i="217"/>
  <c r="J160" i="217"/>
  <c r="I160" i="217"/>
  <c r="J159" i="217"/>
  <c r="I159" i="217"/>
  <c r="J158" i="217"/>
  <c r="I158" i="217"/>
  <c r="J157" i="217"/>
  <c r="I157" i="217"/>
  <c r="J156" i="217"/>
  <c r="I156" i="217"/>
  <c r="J155" i="217"/>
  <c r="I155" i="217"/>
  <c r="J154" i="217"/>
  <c r="I154" i="217"/>
  <c r="J153" i="217"/>
  <c r="I153" i="217"/>
  <c r="H175" i="217"/>
  <c r="H174" i="217"/>
  <c r="H173" i="217"/>
  <c r="H172" i="217"/>
  <c r="H171" i="217"/>
  <c r="H170" i="217"/>
  <c r="H169" i="217"/>
  <c r="H168" i="217"/>
  <c r="H167" i="217"/>
  <c r="H166" i="217"/>
  <c r="H165" i="217"/>
  <c r="H164" i="217"/>
  <c r="H163" i="217"/>
  <c r="H162" i="217"/>
  <c r="H161" i="217"/>
  <c r="H160" i="217"/>
  <c r="H159" i="217"/>
  <c r="H158" i="217"/>
  <c r="H157" i="217"/>
  <c r="H156" i="217"/>
  <c r="H155" i="217"/>
  <c r="H154" i="217"/>
  <c r="H153" i="217"/>
  <c r="E175" i="217"/>
  <c r="E174" i="217"/>
  <c r="E173" i="217"/>
  <c r="E172" i="217"/>
  <c r="E171" i="217"/>
  <c r="E170" i="217"/>
  <c r="E169" i="217"/>
  <c r="E168" i="217"/>
  <c r="E167" i="217"/>
  <c r="E166" i="217"/>
  <c r="E165" i="217"/>
  <c r="E164" i="217"/>
  <c r="E163" i="217"/>
  <c r="E162" i="217"/>
  <c r="E161" i="217"/>
  <c r="E160" i="217"/>
  <c r="E159" i="217"/>
  <c r="E158" i="217"/>
  <c r="E157" i="217"/>
  <c r="E156" i="217"/>
  <c r="E155" i="217"/>
  <c r="E154" i="217"/>
  <c r="E153" i="217"/>
  <c r="H150" i="217"/>
  <c r="E150" i="217"/>
  <c r="J150" i="217"/>
  <c r="I150" i="217"/>
  <c r="G133" i="217"/>
  <c r="D133" i="217"/>
  <c r="F133" i="217"/>
  <c r="C133" i="217"/>
  <c r="J145" i="217"/>
  <c r="I145" i="217"/>
  <c r="J144" i="217"/>
  <c r="I144" i="217"/>
  <c r="J143" i="217"/>
  <c r="I143" i="217"/>
  <c r="J142" i="217"/>
  <c r="I142" i="217"/>
  <c r="J141" i="217"/>
  <c r="I141" i="217"/>
  <c r="J140" i="217"/>
  <c r="I140" i="217"/>
  <c r="J139" i="217"/>
  <c r="I139" i="217"/>
  <c r="J138" i="217"/>
  <c r="I138" i="217"/>
  <c r="J137" i="217"/>
  <c r="I137" i="217"/>
  <c r="J136" i="217"/>
  <c r="I136" i="217"/>
  <c r="J135" i="217"/>
  <c r="I135" i="217"/>
  <c r="J132" i="217"/>
  <c r="I132" i="217"/>
  <c r="H145" i="217"/>
  <c r="H144" i="217"/>
  <c r="H143" i="217"/>
  <c r="H142" i="217"/>
  <c r="H141" i="217"/>
  <c r="H140" i="217"/>
  <c r="H139" i="217"/>
  <c r="H138" i="217"/>
  <c r="H137" i="217"/>
  <c r="H136" i="217"/>
  <c r="H135" i="217"/>
  <c r="H132" i="217"/>
  <c r="E145" i="217"/>
  <c r="E144" i="217"/>
  <c r="E143" i="217"/>
  <c r="E142" i="217"/>
  <c r="E141" i="217"/>
  <c r="E140" i="217"/>
  <c r="E139" i="217"/>
  <c r="E138" i="217"/>
  <c r="E137" i="217"/>
  <c r="E136" i="217"/>
  <c r="E135" i="217"/>
  <c r="E132" i="217"/>
  <c r="H92" i="217"/>
  <c r="I92" i="217"/>
  <c r="E92" i="217"/>
  <c r="J125" i="217"/>
  <c r="I125" i="217"/>
  <c r="J124" i="217"/>
  <c r="I124" i="217"/>
  <c r="J123" i="217"/>
  <c r="I123" i="217"/>
  <c r="J122" i="217"/>
  <c r="I122" i="217"/>
  <c r="J121" i="217"/>
  <c r="I121" i="217"/>
  <c r="J120" i="217"/>
  <c r="I120" i="217"/>
  <c r="J119" i="217"/>
  <c r="I119" i="217"/>
  <c r="J118" i="217"/>
  <c r="I118" i="217"/>
  <c r="J117" i="217"/>
  <c r="I117" i="217"/>
  <c r="J116" i="217"/>
  <c r="I116" i="217"/>
  <c r="J115" i="217"/>
  <c r="I115" i="217"/>
  <c r="J114" i="217"/>
  <c r="I114" i="217"/>
  <c r="J113" i="217"/>
  <c r="I113" i="217"/>
  <c r="J112" i="217"/>
  <c r="I112" i="217"/>
  <c r="J111" i="217"/>
  <c r="I111" i="217"/>
  <c r="J110" i="217"/>
  <c r="I110" i="217"/>
  <c r="J109" i="217"/>
  <c r="I109" i="217"/>
  <c r="J108" i="217"/>
  <c r="I108" i="217"/>
  <c r="J107" i="217"/>
  <c r="I107" i="217"/>
  <c r="J106" i="217"/>
  <c r="I106" i="217"/>
  <c r="J105" i="217"/>
  <c r="I105" i="217"/>
  <c r="J104" i="217"/>
  <c r="I104" i="217"/>
  <c r="J103" i="217"/>
  <c r="I103" i="217"/>
  <c r="J102" i="217"/>
  <c r="I102" i="217"/>
  <c r="J101" i="217"/>
  <c r="I101" i="217"/>
  <c r="J100" i="217"/>
  <c r="I100" i="217"/>
  <c r="J99" i="217"/>
  <c r="I99" i="217"/>
  <c r="J98" i="217"/>
  <c r="I98" i="217"/>
  <c r="J97" i="217"/>
  <c r="I97" i="217"/>
  <c r="J96" i="217"/>
  <c r="I96" i="217"/>
  <c r="J95" i="217"/>
  <c r="I95" i="217"/>
  <c r="J94" i="217"/>
  <c r="I94" i="217"/>
  <c r="H125" i="217"/>
  <c r="H124" i="217"/>
  <c r="H123" i="217"/>
  <c r="H122" i="217"/>
  <c r="H121" i="217"/>
  <c r="H120" i="217"/>
  <c r="H119" i="217"/>
  <c r="H118" i="217"/>
  <c r="H117" i="217"/>
  <c r="H116" i="217"/>
  <c r="H115" i="217"/>
  <c r="H114" i="217"/>
  <c r="H113" i="217"/>
  <c r="H112" i="217"/>
  <c r="H111" i="217"/>
  <c r="H110" i="217"/>
  <c r="H109" i="217"/>
  <c r="H108" i="217"/>
  <c r="H107" i="217"/>
  <c r="H106" i="217"/>
  <c r="H105" i="217"/>
  <c r="H104" i="217"/>
  <c r="H103" i="217"/>
  <c r="H102" i="217"/>
  <c r="H101" i="217"/>
  <c r="H100" i="217"/>
  <c r="H99" i="217"/>
  <c r="H98" i="217"/>
  <c r="H97" i="217"/>
  <c r="H96" i="217"/>
  <c r="H95" i="217"/>
  <c r="H94" i="217"/>
  <c r="E125" i="217"/>
  <c r="E124" i="217"/>
  <c r="E123" i="217"/>
  <c r="E122" i="217"/>
  <c r="E121" i="217"/>
  <c r="E120" i="217"/>
  <c r="E119" i="217"/>
  <c r="E118" i="217"/>
  <c r="E117" i="217"/>
  <c r="E116" i="217"/>
  <c r="E115" i="217"/>
  <c r="E114" i="217"/>
  <c r="E113" i="217"/>
  <c r="E112" i="217"/>
  <c r="E111" i="217"/>
  <c r="E110" i="217"/>
  <c r="E109" i="217"/>
  <c r="E108" i="217"/>
  <c r="E107" i="217"/>
  <c r="E106" i="217"/>
  <c r="E105" i="217"/>
  <c r="E104" i="217"/>
  <c r="E103" i="217"/>
  <c r="E102" i="217"/>
  <c r="E101" i="217"/>
  <c r="E100" i="217"/>
  <c r="E99" i="217"/>
  <c r="E98" i="217"/>
  <c r="E97" i="217"/>
  <c r="E96" i="217"/>
  <c r="E95" i="217"/>
  <c r="E94" i="217"/>
  <c r="H91" i="217"/>
  <c r="E91" i="217"/>
  <c r="J91" i="217"/>
  <c r="I91" i="217"/>
  <c r="G10" i="217"/>
  <c r="F10" i="217"/>
  <c r="D10" i="217"/>
  <c r="C10" i="217"/>
  <c r="J83" i="217"/>
  <c r="I83" i="217"/>
  <c r="J82" i="217"/>
  <c r="I82" i="217"/>
  <c r="J81" i="217"/>
  <c r="I81" i="217"/>
  <c r="J80" i="217"/>
  <c r="I80" i="217"/>
  <c r="H83" i="217"/>
  <c r="H82" i="217"/>
  <c r="H81" i="217"/>
  <c r="H80" i="217"/>
  <c r="E83" i="217"/>
  <c r="E82" i="217"/>
  <c r="E81" i="217"/>
  <c r="E80" i="217"/>
  <c r="H200" i="217" l="1"/>
  <c r="E200" i="217"/>
  <c r="H151" i="217"/>
  <c r="K143" i="217"/>
  <c r="K135" i="217"/>
  <c r="H133" i="217"/>
  <c r="K132" i="217"/>
  <c r="K139" i="217"/>
  <c r="K145" i="217"/>
  <c r="E151" i="217"/>
  <c r="K138" i="217"/>
  <c r="I133" i="217"/>
  <c r="K137" i="217"/>
  <c r="J133" i="217"/>
  <c r="K140" i="217"/>
  <c r="J92" i="217"/>
  <c r="K92" i="217" s="1"/>
  <c r="K136" i="217"/>
  <c r="K142" i="217"/>
  <c r="K141" i="217"/>
  <c r="I200" i="217"/>
  <c r="E133" i="217"/>
  <c r="K144" i="217"/>
  <c r="G201" i="217"/>
  <c r="I151" i="217"/>
  <c r="D201" i="217"/>
  <c r="J151" i="217"/>
  <c r="J200" i="217"/>
  <c r="F201" i="217"/>
  <c r="C201" i="217"/>
  <c r="K153" i="217"/>
  <c r="K154" i="217"/>
  <c r="K155" i="217"/>
  <c r="K156" i="217"/>
  <c r="K157" i="217"/>
  <c r="K158" i="217"/>
  <c r="K159" i="217"/>
  <c r="K160" i="217"/>
  <c r="K161" i="217"/>
  <c r="K162" i="217"/>
  <c r="K163" i="217"/>
  <c r="K164" i="217"/>
  <c r="K165" i="217"/>
  <c r="K166" i="217"/>
  <c r="K167" i="217"/>
  <c r="K168" i="217"/>
  <c r="K169" i="217"/>
  <c r="K187" i="217"/>
  <c r="K186" i="217"/>
  <c r="K185" i="217"/>
  <c r="K179" i="217"/>
  <c r="K178" i="217"/>
  <c r="K177" i="217"/>
  <c r="K176" i="217"/>
  <c r="K175" i="217"/>
  <c r="K174" i="217"/>
  <c r="K173" i="217"/>
  <c r="K172" i="217"/>
  <c r="K171" i="217"/>
  <c r="K170" i="217"/>
  <c r="K150" i="217"/>
  <c r="K122" i="217"/>
  <c r="K123" i="217"/>
  <c r="K124" i="217"/>
  <c r="K125" i="217"/>
  <c r="K91" i="217"/>
  <c r="K94" i="217"/>
  <c r="K95" i="217"/>
  <c r="K96" i="217"/>
  <c r="K97" i="217"/>
  <c r="K98" i="217"/>
  <c r="K99" i="217"/>
  <c r="K100" i="217"/>
  <c r="K101" i="217"/>
  <c r="K102" i="217"/>
  <c r="K103" i="217"/>
  <c r="K104" i="217"/>
  <c r="K105" i="217"/>
  <c r="K106" i="217"/>
  <c r="K107" i="217"/>
  <c r="K108" i="217"/>
  <c r="K109" i="217"/>
  <c r="K110" i="217"/>
  <c r="K111" i="217"/>
  <c r="K112" i="217"/>
  <c r="K113" i="217"/>
  <c r="K114" i="217"/>
  <c r="K115" i="217"/>
  <c r="K116" i="217"/>
  <c r="K117" i="217"/>
  <c r="K118" i="217"/>
  <c r="K119" i="217"/>
  <c r="K120" i="217"/>
  <c r="K121" i="217"/>
  <c r="K80" i="217"/>
  <c r="K81" i="217"/>
  <c r="K82" i="217"/>
  <c r="K83" i="217"/>
  <c r="J201" i="217" l="1"/>
  <c r="K133" i="217"/>
  <c r="K151" i="217"/>
  <c r="H201" i="217"/>
  <c r="K200" i="217"/>
  <c r="I201" i="217"/>
  <c r="E201" i="217"/>
  <c r="J79" i="217"/>
  <c r="I79" i="217"/>
  <c r="J78" i="217"/>
  <c r="I78" i="217"/>
  <c r="J77" i="217"/>
  <c r="I77" i="217"/>
  <c r="J76" i="217"/>
  <c r="I76" i="217"/>
  <c r="J75" i="217"/>
  <c r="I75" i="217"/>
  <c r="J74" i="217"/>
  <c r="I74" i="217"/>
  <c r="J73" i="217"/>
  <c r="I73" i="217"/>
  <c r="J72" i="217"/>
  <c r="I72" i="217"/>
  <c r="J71" i="217"/>
  <c r="I71" i="217"/>
  <c r="J70" i="217"/>
  <c r="I70" i="217"/>
  <c r="J69" i="217"/>
  <c r="I69" i="217"/>
  <c r="J68" i="217"/>
  <c r="I68" i="217"/>
  <c r="J67" i="217"/>
  <c r="I67" i="217"/>
  <c r="J66" i="217"/>
  <c r="I66" i="217"/>
  <c r="J65" i="217"/>
  <c r="I65" i="217"/>
  <c r="J64" i="217"/>
  <c r="I64" i="217"/>
  <c r="J63" i="217"/>
  <c r="I63" i="217"/>
  <c r="J62" i="217"/>
  <c r="I62" i="217"/>
  <c r="J61" i="217"/>
  <c r="I61" i="217"/>
  <c r="J60" i="217"/>
  <c r="I60" i="217"/>
  <c r="J59" i="217"/>
  <c r="I59" i="217"/>
  <c r="J58" i="217"/>
  <c r="I58" i="217"/>
  <c r="J57" i="217"/>
  <c r="I57" i="217"/>
  <c r="J56" i="217"/>
  <c r="I56" i="217"/>
  <c r="J55" i="217"/>
  <c r="I55" i="217"/>
  <c r="J54" i="217"/>
  <c r="I54" i="217"/>
  <c r="J53" i="217"/>
  <c r="I53" i="217"/>
  <c r="J52" i="217"/>
  <c r="I52" i="217"/>
  <c r="J51" i="217"/>
  <c r="I51" i="217"/>
  <c r="J50" i="217"/>
  <c r="I50" i="217"/>
  <c r="J49" i="217"/>
  <c r="I49" i="217"/>
  <c r="J48" i="217"/>
  <c r="I48" i="217"/>
  <c r="J47" i="217"/>
  <c r="I47" i="217"/>
  <c r="J46" i="217"/>
  <c r="I46" i="217"/>
  <c r="J45" i="217"/>
  <c r="I45" i="217"/>
  <c r="J44" i="217"/>
  <c r="I44" i="217"/>
  <c r="J43" i="217"/>
  <c r="I43" i="217"/>
  <c r="J42" i="217"/>
  <c r="I42" i="217"/>
  <c r="J41" i="217"/>
  <c r="I41" i="217"/>
  <c r="J40" i="217"/>
  <c r="I40" i="217"/>
  <c r="J39" i="217"/>
  <c r="I39" i="217"/>
  <c r="J38" i="217"/>
  <c r="I38" i="217"/>
  <c r="J37" i="217"/>
  <c r="I37" i="217"/>
  <c r="J36" i="217"/>
  <c r="I36" i="217"/>
  <c r="J35" i="217"/>
  <c r="I35" i="217"/>
  <c r="J34" i="217"/>
  <c r="I34" i="217"/>
  <c r="J33" i="217"/>
  <c r="I33" i="217"/>
  <c r="J32" i="217"/>
  <c r="I32" i="217"/>
  <c r="J31" i="217"/>
  <c r="I31" i="217"/>
  <c r="J30" i="217"/>
  <c r="I30" i="217"/>
  <c r="J29" i="217"/>
  <c r="I29" i="217"/>
  <c r="J28" i="217"/>
  <c r="I28" i="217"/>
  <c r="J27" i="217"/>
  <c r="I27" i="217"/>
  <c r="J26" i="217"/>
  <c r="I26" i="217"/>
  <c r="J25" i="217"/>
  <c r="I25" i="217"/>
  <c r="J24" i="217"/>
  <c r="I24" i="217"/>
  <c r="J23" i="217"/>
  <c r="I23" i="217"/>
  <c r="J22" i="217"/>
  <c r="I22" i="217"/>
  <c r="J21" i="217"/>
  <c r="I21" i="217"/>
  <c r="J20" i="217"/>
  <c r="I20" i="217"/>
  <c r="J19" i="217"/>
  <c r="I19" i="217"/>
  <c r="J18" i="217"/>
  <c r="I18" i="217"/>
  <c r="J17" i="217"/>
  <c r="I17" i="217"/>
  <c r="J16" i="217"/>
  <c r="I16" i="217"/>
  <c r="J15" i="217"/>
  <c r="I15" i="217"/>
  <c r="J14" i="217"/>
  <c r="I14" i="217"/>
  <c r="J13" i="217"/>
  <c r="I13" i="217"/>
  <c r="H79" i="217"/>
  <c r="H78" i="217"/>
  <c r="H77" i="217"/>
  <c r="H76" i="217"/>
  <c r="H75" i="217"/>
  <c r="H74" i="217"/>
  <c r="H73" i="217"/>
  <c r="H72" i="217"/>
  <c r="H71" i="217"/>
  <c r="H70" i="217"/>
  <c r="H69" i="217"/>
  <c r="H68" i="217"/>
  <c r="H67" i="217"/>
  <c r="H66" i="217"/>
  <c r="H65" i="217"/>
  <c r="H64" i="217"/>
  <c r="H63" i="217"/>
  <c r="H62" i="217"/>
  <c r="H61" i="217"/>
  <c r="H60" i="217"/>
  <c r="H59" i="217"/>
  <c r="H58" i="217"/>
  <c r="H57" i="217"/>
  <c r="H56" i="217"/>
  <c r="H55" i="217"/>
  <c r="H54" i="217"/>
  <c r="H53" i="217"/>
  <c r="H52" i="217"/>
  <c r="H51" i="217"/>
  <c r="H50" i="217"/>
  <c r="H49" i="217"/>
  <c r="H48" i="217"/>
  <c r="H47" i="217"/>
  <c r="H46" i="217"/>
  <c r="H45" i="217"/>
  <c r="H44" i="217"/>
  <c r="H43" i="217"/>
  <c r="H42" i="217"/>
  <c r="H41" i="217"/>
  <c r="H40" i="217"/>
  <c r="H39" i="217"/>
  <c r="H38" i="217"/>
  <c r="H37" i="217"/>
  <c r="H36" i="217"/>
  <c r="H35" i="217"/>
  <c r="H34" i="217"/>
  <c r="H33" i="217"/>
  <c r="H32" i="217"/>
  <c r="H31" i="217"/>
  <c r="H30" i="217"/>
  <c r="H29" i="217"/>
  <c r="H28" i="217"/>
  <c r="H27" i="217"/>
  <c r="H26" i="217"/>
  <c r="H25" i="217"/>
  <c r="H24" i="217"/>
  <c r="H23" i="217"/>
  <c r="H22" i="217"/>
  <c r="H21" i="217"/>
  <c r="H20" i="217"/>
  <c r="H19" i="217"/>
  <c r="H18" i="217"/>
  <c r="H17" i="217"/>
  <c r="H16" i="217"/>
  <c r="H15" i="217"/>
  <c r="H14" i="217"/>
  <c r="H13" i="217"/>
  <c r="E79" i="217"/>
  <c r="E78" i="217"/>
  <c r="E77" i="217"/>
  <c r="E76" i="217"/>
  <c r="E75" i="217"/>
  <c r="E74" i="217"/>
  <c r="E73" i="217"/>
  <c r="E72" i="217"/>
  <c r="E71" i="217"/>
  <c r="E70" i="217"/>
  <c r="E69" i="217"/>
  <c r="E68" i="217"/>
  <c r="E67" i="217"/>
  <c r="E66" i="217"/>
  <c r="E65" i="217"/>
  <c r="E64" i="217"/>
  <c r="E63" i="217"/>
  <c r="E62" i="217"/>
  <c r="E61" i="217"/>
  <c r="E60" i="217"/>
  <c r="E59" i="217"/>
  <c r="E58" i="217"/>
  <c r="E57" i="217"/>
  <c r="E56" i="217"/>
  <c r="E55" i="217"/>
  <c r="E54" i="217"/>
  <c r="E53" i="217"/>
  <c r="E52" i="217"/>
  <c r="E51" i="217"/>
  <c r="E50" i="217"/>
  <c r="E49" i="217"/>
  <c r="E48" i="217"/>
  <c r="E47" i="217"/>
  <c r="E46" i="217"/>
  <c r="E45" i="217"/>
  <c r="E44" i="217"/>
  <c r="E43" i="217"/>
  <c r="E42" i="217"/>
  <c r="E41" i="217"/>
  <c r="E40" i="217"/>
  <c r="E39" i="217"/>
  <c r="E38" i="217"/>
  <c r="E37" i="217"/>
  <c r="E36" i="217"/>
  <c r="E35" i="217"/>
  <c r="E34" i="217"/>
  <c r="E33" i="217"/>
  <c r="E32" i="217"/>
  <c r="E31" i="217"/>
  <c r="E30" i="217"/>
  <c r="E29" i="217"/>
  <c r="E28" i="217"/>
  <c r="E27" i="217"/>
  <c r="E26" i="217"/>
  <c r="E25" i="217"/>
  <c r="E24" i="217"/>
  <c r="E23" i="217"/>
  <c r="E22" i="217"/>
  <c r="E21" i="217"/>
  <c r="E20" i="217"/>
  <c r="E19" i="217"/>
  <c r="E18" i="217"/>
  <c r="E17" i="217"/>
  <c r="E16" i="217"/>
  <c r="E15" i="217"/>
  <c r="E14" i="217"/>
  <c r="E13" i="217"/>
  <c r="H12" i="217"/>
  <c r="J12" i="217"/>
  <c r="I12" i="217"/>
  <c r="E12" i="217"/>
  <c r="J10" i="217"/>
  <c r="I10" i="217"/>
  <c r="J9" i="217"/>
  <c r="I9" i="217"/>
  <c r="H10" i="217"/>
  <c r="H9" i="217"/>
  <c r="E10" i="217"/>
  <c r="E9" i="217"/>
  <c r="V13" i="213"/>
  <c r="V12" i="213"/>
  <c r="V11" i="213"/>
  <c r="S13" i="213"/>
  <c r="S12" i="213"/>
  <c r="S11" i="213"/>
  <c r="P11" i="213"/>
  <c r="P12" i="213"/>
  <c r="P13" i="213"/>
  <c r="M13" i="213"/>
  <c r="M12" i="213"/>
  <c r="M11" i="213"/>
  <c r="G336" i="218"/>
  <c r="G335" i="218"/>
  <c r="D336" i="218"/>
  <c r="D335" i="218"/>
  <c r="F336" i="218"/>
  <c r="C336" i="218"/>
  <c r="F335" i="218"/>
  <c r="C335" i="218"/>
  <c r="J306" i="218"/>
  <c r="I306" i="218"/>
  <c r="H306" i="218"/>
  <c r="E306" i="218"/>
  <c r="H331" i="218"/>
  <c r="H330" i="218"/>
  <c r="H329" i="218"/>
  <c r="H328" i="218"/>
  <c r="H327" i="218"/>
  <c r="H326" i="218"/>
  <c r="H325" i="218"/>
  <c r="H324" i="218"/>
  <c r="H323" i="218"/>
  <c r="H322" i="218"/>
  <c r="H321" i="218"/>
  <c r="H320" i="218"/>
  <c r="H319" i="218"/>
  <c r="H318" i="218"/>
  <c r="H317" i="218"/>
  <c r="H316" i="218"/>
  <c r="H315" i="218"/>
  <c r="H314" i="218"/>
  <c r="H313" i="218"/>
  <c r="H312" i="218"/>
  <c r="H311" i="218"/>
  <c r="H310" i="218"/>
  <c r="E331" i="218"/>
  <c r="E330" i="218"/>
  <c r="E329" i="218"/>
  <c r="E328" i="218"/>
  <c r="E327" i="218"/>
  <c r="E326" i="218"/>
  <c r="E325" i="218"/>
  <c r="E324" i="218"/>
  <c r="E323" i="218"/>
  <c r="E322" i="218"/>
  <c r="E321" i="218"/>
  <c r="E320" i="218"/>
  <c r="E319" i="218"/>
  <c r="E318" i="218"/>
  <c r="E317" i="218"/>
  <c r="E316" i="218"/>
  <c r="E315" i="218"/>
  <c r="E314" i="218"/>
  <c r="E313" i="218"/>
  <c r="E312" i="218"/>
  <c r="E311" i="218"/>
  <c r="E310" i="218"/>
  <c r="H308" i="218"/>
  <c r="H307" i="218"/>
  <c r="H305" i="218"/>
  <c r="E308" i="218"/>
  <c r="E307" i="218"/>
  <c r="E305" i="218"/>
  <c r="E302" i="218"/>
  <c r="E301" i="218"/>
  <c r="H302" i="218"/>
  <c r="H301" i="218"/>
  <c r="J331" i="218"/>
  <c r="I331" i="218"/>
  <c r="J330" i="218"/>
  <c r="I330" i="218"/>
  <c r="J329" i="218"/>
  <c r="I329" i="218"/>
  <c r="J328" i="218"/>
  <c r="I328" i="218"/>
  <c r="J327" i="218"/>
  <c r="I327" i="218"/>
  <c r="J326" i="218"/>
  <c r="I326" i="218"/>
  <c r="J325" i="218"/>
  <c r="I325" i="218"/>
  <c r="J324" i="218"/>
  <c r="I324" i="218"/>
  <c r="J323" i="218"/>
  <c r="I323" i="218"/>
  <c r="J322" i="218"/>
  <c r="I322" i="218"/>
  <c r="J321" i="218"/>
  <c r="I321" i="218"/>
  <c r="J320" i="218"/>
  <c r="I320" i="218"/>
  <c r="J319" i="218"/>
  <c r="I319" i="218"/>
  <c r="J318" i="218"/>
  <c r="I318" i="218"/>
  <c r="J317" i="218"/>
  <c r="I317" i="218"/>
  <c r="J316" i="218"/>
  <c r="I316" i="218"/>
  <c r="J315" i="218"/>
  <c r="I315" i="218"/>
  <c r="J314" i="218"/>
  <c r="I314" i="218"/>
  <c r="J313" i="218"/>
  <c r="I313" i="218"/>
  <c r="J312" i="218"/>
  <c r="I312" i="218"/>
  <c r="J311" i="218"/>
  <c r="I311" i="218"/>
  <c r="J310" i="218"/>
  <c r="I310" i="218"/>
  <c r="J308" i="218"/>
  <c r="I308" i="218"/>
  <c r="J307" i="218"/>
  <c r="I307" i="218"/>
  <c r="J305" i="218"/>
  <c r="I305" i="218"/>
  <c r="J302" i="218"/>
  <c r="I302" i="218"/>
  <c r="J301" i="218"/>
  <c r="I301" i="218"/>
  <c r="I203" i="218"/>
  <c r="J276" i="218"/>
  <c r="I276" i="218"/>
  <c r="H276" i="218"/>
  <c r="E276" i="218"/>
  <c r="J264" i="218"/>
  <c r="I264" i="218"/>
  <c r="H264" i="218"/>
  <c r="E264" i="218"/>
  <c r="J263" i="218"/>
  <c r="I263" i="218"/>
  <c r="H263" i="218"/>
  <c r="E263" i="218"/>
  <c r="J262" i="218"/>
  <c r="I262" i="218"/>
  <c r="H262" i="218"/>
  <c r="E262" i="218"/>
  <c r="J261" i="218"/>
  <c r="I261" i="218"/>
  <c r="H261" i="218"/>
  <c r="E261" i="218"/>
  <c r="J260" i="218"/>
  <c r="I260" i="218"/>
  <c r="H260" i="218"/>
  <c r="E260" i="218"/>
  <c r="J259" i="218"/>
  <c r="I259" i="218"/>
  <c r="H259" i="218"/>
  <c r="E259" i="218"/>
  <c r="J258" i="218"/>
  <c r="I258" i="218"/>
  <c r="H258" i="218"/>
  <c r="E258" i="218"/>
  <c r="J257" i="218"/>
  <c r="I257" i="218"/>
  <c r="H257" i="218"/>
  <c r="E257" i="218"/>
  <c r="J256" i="218"/>
  <c r="I256" i="218"/>
  <c r="H256" i="218"/>
  <c r="E256" i="218"/>
  <c r="J255" i="218"/>
  <c r="I255" i="218"/>
  <c r="H255" i="218"/>
  <c r="E255" i="218"/>
  <c r="J254" i="218"/>
  <c r="I254" i="218"/>
  <c r="H254" i="218"/>
  <c r="E254" i="218"/>
  <c r="J253" i="218"/>
  <c r="I253" i="218"/>
  <c r="H253" i="218"/>
  <c r="E253" i="218"/>
  <c r="J252" i="218"/>
  <c r="I252" i="218"/>
  <c r="H252" i="218"/>
  <c r="E252" i="218"/>
  <c r="J251" i="218"/>
  <c r="I251" i="218"/>
  <c r="H251" i="218"/>
  <c r="E251" i="218"/>
  <c r="J250" i="218"/>
  <c r="I250" i="218"/>
  <c r="H250" i="218"/>
  <c r="E250" i="218"/>
  <c r="J249" i="218"/>
  <c r="I249" i="218"/>
  <c r="H249" i="218"/>
  <c r="E249" i="218"/>
  <c r="J248" i="218"/>
  <c r="I248" i="218"/>
  <c r="H248" i="218"/>
  <c r="E248" i="218"/>
  <c r="J247" i="218"/>
  <c r="I247" i="218"/>
  <c r="H247" i="218"/>
  <c r="E247" i="218"/>
  <c r="J246" i="218"/>
  <c r="I246" i="218"/>
  <c r="H246" i="218"/>
  <c r="E246" i="218"/>
  <c r="J245" i="218"/>
  <c r="I245" i="218"/>
  <c r="H245" i="218"/>
  <c r="E245" i="218"/>
  <c r="J244" i="218"/>
  <c r="I244" i="218"/>
  <c r="H244" i="218"/>
  <c r="E244" i="218"/>
  <c r="J243" i="218"/>
  <c r="I243" i="218"/>
  <c r="H243" i="218"/>
  <c r="E243" i="218"/>
  <c r="J242" i="218"/>
  <c r="I242" i="218"/>
  <c r="H242" i="218"/>
  <c r="E242" i="218"/>
  <c r="J241" i="218"/>
  <c r="I241" i="218"/>
  <c r="H241" i="218"/>
  <c r="E241" i="218"/>
  <c r="J240" i="218"/>
  <c r="I240" i="218"/>
  <c r="H240" i="218"/>
  <c r="E240" i="218"/>
  <c r="J239" i="218"/>
  <c r="I239" i="218"/>
  <c r="H239" i="218"/>
  <c r="E239" i="218"/>
  <c r="J238" i="218"/>
  <c r="I238" i="218"/>
  <c r="H238" i="218"/>
  <c r="E238" i="218"/>
  <c r="J237" i="218"/>
  <c r="I237" i="218"/>
  <c r="H237" i="218"/>
  <c r="E237" i="218"/>
  <c r="J236" i="218"/>
  <c r="I236" i="218"/>
  <c r="H236" i="218"/>
  <c r="E236" i="218"/>
  <c r="J235" i="218"/>
  <c r="I235" i="218"/>
  <c r="H235" i="218"/>
  <c r="E235" i="218"/>
  <c r="J234" i="218"/>
  <c r="I234" i="218"/>
  <c r="H234" i="218"/>
  <c r="E234" i="218"/>
  <c r="J233" i="218"/>
  <c r="I233" i="218"/>
  <c r="H233" i="218"/>
  <c r="E233" i="218"/>
  <c r="J232" i="218"/>
  <c r="I232" i="218"/>
  <c r="H232" i="218"/>
  <c r="E232" i="218"/>
  <c r="J231" i="218"/>
  <c r="I231" i="218"/>
  <c r="H231" i="218"/>
  <c r="E231" i="218"/>
  <c r="J230" i="218"/>
  <c r="I230" i="218"/>
  <c r="H230" i="218"/>
  <c r="E230" i="218"/>
  <c r="J229" i="218"/>
  <c r="I229" i="218"/>
  <c r="H229" i="218"/>
  <c r="E229" i="218"/>
  <c r="J228" i="218"/>
  <c r="I228" i="218"/>
  <c r="H228" i="218"/>
  <c r="E228" i="218"/>
  <c r="J227" i="218"/>
  <c r="I227" i="218"/>
  <c r="H227" i="218"/>
  <c r="E227" i="218"/>
  <c r="J226" i="218"/>
  <c r="I226" i="218"/>
  <c r="H226" i="218"/>
  <c r="E226" i="218"/>
  <c r="J225" i="218"/>
  <c r="I225" i="218"/>
  <c r="H225" i="218"/>
  <c r="E225" i="218"/>
  <c r="J224" i="218"/>
  <c r="I224" i="218"/>
  <c r="H224" i="218"/>
  <c r="E224" i="218"/>
  <c r="J223" i="218"/>
  <c r="I223" i="218"/>
  <c r="H223" i="218"/>
  <c r="E223" i="218"/>
  <c r="J222" i="218"/>
  <c r="I222" i="218"/>
  <c r="H222" i="218"/>
  <c r="E222" i="218"/>
  <c r="J221" i="218"/>
  <c r="I221" i="218"/>
  <c r="H221" i="218"/>
  <c r="E221" i="218"/>
  <c r="J220" i="218"/>
  <c r="I220" i="218"/>
  <c r="H220" i="218"/>
  <c r="E220" i="218"/>
  <c r="J219" i="218"/>
  <c r="I219" i="218"/>
  <c r="H219" i="218"/>
  <c r="E219" i="218"/>
  <c r="J218" i="218"/>
  <c r="I218" i="218"/>
  <c r="H218" i="218"/>
  <c r="E218" i="218"/>
  <c r="J217" i="218"/>
  <c r="I217" i="218"/>
  <c r="H217" i="218"/>
  <c r="E217" i="218"/>
  <c r="J216" i="218"/>
  <c r="I216" i="218"/>
  <c r="H216" i="218"/>
  <c r="E216" i="218"/>
  <c r="J215" i="218"/>
  <c r="I215" i="218"/>
  <c r="H215" i="218"/>
  <c r="E215" i="218"/>
  <c r="J214" i="218"/>
  <c r="I214" i="218"/>
  <c r="H214" i="218"/>
  <c r="E214" i="218"/>
  <c r="J213" i="218"/>
  <c r="I213" i="218"/>
  <c r="H213" i="218"/>
  <c r="E213" i="218"/>
  <c r="J212" i="218"/>
  <c r="I212" i="218"/>
  <c r="H212" i="218"/>
  <c r="E212" i="218"/>
  <c r="J211" i="218"/>
  <c r="I211" i="218"/>
  <c r="H211" i="218"/>
  <c r="E211" i="218"/>
  <c r="J210" i="218"/>
  <c r="I210" i="218"/>
  <c r="H210" i="218"/>
  <c r="E210" i="218"/>
  <c r="J209" i="218"/>
  <c r="I209" i="218"/>
  <c r="H209" i="218"/>
  <c r="E209" i="218"/>
  <c r="J208" i="218"/>
  <c r="I208" i="218"/>
  <c r="H208" i="218"/>
  <c r="E208" i="218"/>
  <c r="J207" i="218"/>
  <c r="I207" i="218"/>
  <c r="H207" i="218"/>
  <c r="E207" i="218"/>
  <c r="J206" i="218"/>
  <c r="I206" i="218"/>
  <c r="H206" i="218"/>
  <c r="E206" i="218"/>
  <c r="H278" i="218"/>
  <c r="H277" i="218"/>
  <c r="H205" i="218"/>
  <c r="E278" i="218"/>
  <c r="E277" i="218"/>
  <c r="E205" i="218"/>
  <c r="J202" i="218"/>
  <c r="I202" i="218"/>
  <c r="J201" i="218"/>
  <c r="I201" i="218"/>
  <c r="H202" i="218"/>
  <c r="H201" i="218"/>
  <c r="E202" i="218"/>
  <c r="E201" i="218"/>
  <c r="J205" i="218"/>
  <c r="I205" i="218"/>
  <c r="J278" i="218"/>
  <c r="I278" i="218"/>
  <c r="J277" i="218"/>
  <c r="I277" i="218"/>
  <c r="J335" i="218" l="1"/>
  <c r="H203" i="218"/>
  <c r="K10" i="217"/>
  <c r="H335" i="218"/>
  <c r="K201" i="217"/>
  <c r="I303" i="218"/>
  <c r="K203" i="218"/>
  <c r="K9" i="217"/>
  <c r="E203" i="218"/>
  <c r="H303" i="218"/>
  <c r="J303" i="218"/>
  <c r="I336" i="218"/>
  <c r="E303" i="218"/>
  <c r="J336" i="218"/>
  <c r="H336" i="218"/>
  <c r="E335" i="218"/>
  <c r="E336" i="218"/>
  <c r="I335" i="218"/>
  <c r="K12" i="217"/>
  <c r="K13" i="217"/>
  <c r="K14" i="217"/>
  <c r="K15" i="217"/>
  <c r="K16" i="217"/>
  <c r="K17" i="217"/>
  <c r="K18" i="217"/>
  <c r="K19" i="217"/>
  <c r="K20" i="217"/>
  <c r="K21" i="217"/>
  <c r="K22" i="217"/>
  <c r="K23" i="217"/>
  <c r="K24" i="217"/>
  <c r="K25" i="217"/>
  <c r="K26" i="217"/>
  <c r="K27" i="217"/>
  <c r="K28" i="217"/>
  <c r="K29" i="217"/>
  <c r="K30" i="217"/>
  <c r="K31" i="217"/>
  <c r="K32" i="217"/>
  <c r="K33" i="217"/>
  <c r="K34" i="217"/>
  <c r="K35" i="217"/>
  <c r="K36" i="217"/>
  <c r="K37" i="217"/>
  <c r="K38" i="217"/>
  <c r="K39" i="217"/>
  <c r="K40" i="217"/>
  <c r="K41" i="217"/>
  <c r="K42" i="217"/>
  <c r="K43" i="217"/>
  <c r="K44" i="217"/>
  <c r="K45" i="217"/>
  <c r="K46" i="217"/>
  <c r="K47" i="217"/>
  <c r="K48" i="217"/>
  <c r="K49" i="217"/>
  <c r="K50" i="217"/>
  <c r="K51" i="217"/>
  <c r="K52" i="217"/>
  <c r="K53" i="217"/>
  <c r="K54" i="217"/>
  <c r="K55" i="217"/>
  <c r="K56" i="217"/>
  <c r="K57" i="217"/>
  <c r="K58" i="217"/>
  <c r="K59" i="217"/>
  <c r="K60" i="217"/>
  <c r="K61" i="217"/>
  <c r="K62" i="217"/>
  <c r="K63" i="217"/>
  <c r="K64" i="217"/>
  <c r="K65" i="217"/>
  <c r="K66" i="217"/>
  <c r="K67" i="217"/>
  <c r="K68" i="217"/>
  <c r="K69" i="217"/>
  <c r="K70" i="217"/>
  <c r="K71" i="217"/>
  <c r="K72" i="217"/>
  <c r="K73" i="217"/>
  <c r="K74" i="217"/>
  <c r="K75" i="217"/>
  <c r="K76" i="217"/>
  <c r="K77" i="217"/>
  <c r="K78" i="217"/>
  <c r="K79" i="217"/>
  <c r="K305" i="218"/>
  <c r="K307" i="218"/>
  <c r="K308" i="218"/>
  <c r="K310" i="218"/>
  <c r="K311" i="218"/>
  <c r="K312" i="218"/>
  <c r="K313" i="218"/>
  <c r="K314" i="218"/>
  <c r="K315" i="218"/>
  <c r="K316" i="218"/>
  <c r="K317" i="218"/>
  <c r="K318" i="218"/>
  <c r="K319" i="218"/>
  <c r="K320" i="218"/>
  <c r="K321" i="218"/>
  <c r="K322" i="218"/>
  <c r="K323" i="218"/>
  <c r="K324" i="218"/>
  <c r="K325" i="218"/>
  <c r="K326" i="218"/>
  <c r="K327" i="218"/>
  <c r="K328" i="218"/>
  <c r="K329" i="218"/>
  <c r="K330" i="218"/>
  <c r="K331" i="218"/>
  <c r="K306" i="218"/>
  <c r="K302" i="218"/>
  <c r="K301" i="218"/>
  <c r="K201" i="218"/>
  <c r="K202" i="218"/>
  <c r="K206" i="218"/>
  <c r="K207" i="218"/>
  <c r="K208" i="218"/>
  <c r="K209" i="218"/>
  <c r="K210" i="218"/>
  <c r="K211" i="218"/>
  <c r="K212" i="218"/>
  <c r="K213" i="218"/>
  <c r="K214" i="218"/>
  <c r="K215" i="218"/>
  <c r="K216" i="218"/>
  <c r="K217" i="218"/>
  <c r="K218" i="218"/>
  <c r="K219" i="218"/>
  <c r="K220" i="218"/>
  <c r="K221" i="218"/>
  <c r="K222" i="218"/>
  <c r="K223" i="218"/>
  <c r="K224" i="218"/>
  <c r="K225" i="218"/>
  <c r="K226" i="218"/>
  <c r="K227" i="218"/>
  <c r="K228" i="218"/>
  <c r="K229" i="218"/>
  <c r="K230" i="218"/>
  <c r="K231" i="218"/>
  <c r="K232" i="218"/>
  <c r="K233" i="218"/>
  <c r="K234" i="218"/>
  <c r="K235" i="218"/>
  <c r="K236" i="218"/>
  <c r="K237" i="218"/>
  <c r="K238" i="218"/>
  <c r="K239" i="218"/>
  <c r="K240" i="218"/>
  <c r="K241" i="218"/>
  <c r="K242" i="218"/>
  <c r="K243" i="218"/>
  <c r="K244" i="218"/>
  <c r="K245" i="218"/>
  <c r="K246" i="218"/>
  <c r="K247" i="218"/>
  <c r="K248" i="218"/>
  <c r="K249" i="218"/>
  <c r="K250" i="218"/>
  <c r="K251" i="218"/>
  <c r="K252" i="218"/>
  <c r="K253" i="218"/>
  <c r="K254" i="218"/>
  <c r="K255" i="218"/>
  <c r="K256" i="218"/>
  <c r="K257" i="218"/>
  <c r="K258" i="218"/>
  <c r="K259" i="218"/>
  <c r="K260" i="218"/>
  <c r="K261" i="218"/>
  <c r="K262" i="218"/>
  <c r="K263" i="218"/>
  <c r="K264" i="218"/>
  <c r="K276" i="218"/>
  <c r="K277" i="218"/>
  <c r="K278" i="218"/>
  <c r="K205" i="218"/>
  <c r="K335" i="218" l="1"/>
  <c r="K303" i="218"/>
  <c r="K336" i="218"/>
  <c r="H192" i="218"/>
  <c r="H191" i="218"/>
  <c r="H190" i="218"/>
  <c r="H189" i="218"/>
  <c r="H188" i="218"/>
  <c r="H187" i="218"/>
  <c r="H186" i="218"/>
  <c r="H185" i="218"/>
  <c r="H184" i="218"/>
  <c r="H183" i="218"/>
  <c r="H182" i="218"/>
  <c r="H181" i="218"/>
  <c r="H180" i="218"/>
  <c r="H179" i="218"/>
  <c r="H178" i="218"/>
  <c r="H177" i="218"/>
  <c r="H176" i="218"/>
  <c r="H175" i="218"/>
  <c r="H174" i="218"/>
  <c r="H173" i="218"/>
  <c r="H172" i="218"/>
  <c r="H171" i="218"/>
  <c r="H170" i="218"/>
  <c r="H169" i="218"/>
  <c r="H168" i="218"/>
  <c r="H167" i="218"/>
  <c r="H166" i="218"/>
  <c r="H165" i="218"/>
  <c r="H164" i="218"/>
  <c r="H162" i="218"/>
  <c r="H161" i="218"/>
  <c r="H160" i="218"/>
  <c r="H159" i="218"/>
  <c r="H158" i="218"/>
  <c r="H157" i="218"/>
  <c r="H156" i="218"/>
  <c r="H155" i="218"/>
  <c r="H154" i="218"/>
  <c r="H153" i="218"/>
  <c r="H152" i="218"/>
  <c r="H151" i="218"/>
  <c r="H150" i="218"/>
  <c r="H149" i="218"/>
  <c r="H148" i="218"/>
  <c r="H147" i="218"/>
  <c r="H146" i="218"/>
  <c r="H145" i="218"/>
  <c r="H144" i="218"/>
  <c r="H143" i="218"/>
  <c r="H142" i="218"/>
  <c r="H141" i="218"/>
  <c r="H140" i="218"/>
  <c r="H139" i="218"/>
  <c r="H138" i="218"/>
  <c r="H137" i="218"/>
  <c r="H136" i="218"/>
  <c r="H135" i="218"/>
  <c r="H134" i="218"/>
  <c r="H133" i="218"/>
  <c r="H132" i="218"/>
  <c r="H131" i="218"/>
  <c r="H130" i="218"/>
  <c r="H129" i="218"/>
  <c r="H128" i="218"/>
  <c r="H127" i="218"/>
  <c r="E192" i="218"/>
  <c r="E191" i="218"/>
  <c r="E190" i="218"/>
  <c r="E189" i="218"/>
  <c r="E188" i="218"/>
  <c r="E187" i="218"/>
  <c r="E186" i="218"/>
  <c r="E185" i="218"/>
  <c r="E184" i="218"/>
  <c r="E183" i="218"/>
  <c r="E182" i="218"/>
  <c r="E181" i="218"/>
  <c r="E180" i="218"/>
  <c r="E179" i="218"/>
  <c r="E178" i="218"/>
  <c r="E177" i="218"/>
  <c r="E176" i="218"/>
  <c r="E175" i="218"/>
  <c r="E174" i="218"/>
  <c r="E173" i="218"/>
  <c r="E172" i="218"/>
  <c r="E171" i="218"/>
  <c r="E170" i="218"/>
  <c r="E169" i="218"/>
  <c r="E168" i="218"/>
  <c r="E167" i="218"/>
  <c r="E166" i="218"/>
  <c r="E165" i="218"/>
  <c r="E164" i="218"/>
  <c r="E163" i="218"/>
  <c r="E162" i="218"/>
  <c r="E161" i="218"/>
  <c r="E160" i="218"/>
  <c r="E159" i="218"/>
  <c r="E158" i="218"/>
  <c r="E157" i="218"/>
  <c r="E156" i="218"/>
  <c r="E155" i="218"/>
  <c r="E154" i="218"/>
  <c r="E153" i="218"/>
  <c r="E152" i="218"/>
  <c r="E151" i="218"/>
  <c r="E150" i="218"/>
  <c r="E149" i="218"/>
  <c r="E148" i="218"/>
  <c r="E147" i="218"/>
  <c r="E146" i="218"/>
  <c r="E145" i="218"/>
  <c r="E144" i="218"/>
  <c r="E143" i="218"/>
  <c r="E142" i="218"/>
  <c r="E141" i="218"/>
  <c r="E140" i="218"/>
  <c r="E139" i="218"/>
  <c r="E138" i="218"/>
  <c r="E137" i="218"/>
  <c r="E136" i="218"/>
  <c r="E135" i="218"/>
  <c r="E134" i="218"/>
  <c r="E133" i="218"/>
  <c r="E132" i="218"/>
  <c r="E131" i="218"/>
  <c r="E130" i="218"/>
  <c r="E129" i="218"/>
  <c r="E128" i="218"/>
  <c r="E127" i="218"/>
  <c r="H124" i="218"/>
  <c r="H123" i="218"/>
  <c r="E123" i="218"/>
  <c r="E124" i="218"/>
  <c r="I124" i="218"/>
  <c r="I123" i="218"/>
  <c r="J168" i="218"/>
  <c r="I168" i="218"/>
  <c r="J167" i="218"/>
  <c r="I167" i="218"/>
  <c r="J166" i="218"/>
  <c r="I166" i="218"/>
  <c r="J165" i="218"/>
  <c r="I165" i="218"/>
  <c r="J164" i="218"/>
  <c r="I164" i="218"/>
  <c r="J163" i="218"/>
  <c r="I163" i="218"/>
  <c r="J162" i="218"/>
  <c r="I162" i="218"/>
  <c r="J161" i="218"/>
  <c r="I161" i="218"/>
  <c r="J160" i="218"/>
  <c r="I160" i="218"/>
  <c r="J159" i="218"/>
  <c r="I159" i="218"/>
  <c r="J158" i="218"/>
  <c r="I158" i="218"/>
  <c r="J157" i="218"/>
  <c r="I157" i="218"/>
  <c r="J156" i="218"/>
  <c r="I156" i="218"/>
  <c r="J155" i="218"/>
  <c r="I155" i="218"/>
  <c r="J154" i="218"/>
  <c r="I154" i="218"/>
  <c r="J153" i="218"/>
  <c r="I153" i="218"/>
  <c r="J152" i="218"/>
  <c r="I152" i="218"/>
  <c r="J151" i="218"/>
  <c r="I151" i="218"/>
  <c r="J150" i="218"/>
  <c r="I150" i="218"/>
  <c r="J149" i="218"/>
  <c r="I149" i="218"/>
  <c r="J148" i="218"/>
  <c r="I148" i="218"/>
  <c r="J147" i="218"/>
  <c r="I147" i="218"/>
  <c r="J146" i="218"/>
  <c r="I146" i="218"/>
  <c r="J145" i="218"/>
  <c r="I145" i="218"/>
  <c r="J144" i="218"/>
  <c r="I144" i="218"/>
  <c r="J143" i="218"/>
  <c r="I143" i="218"/>
  <c r="J142" i="218"/>
  <c r="I142" i="218"/>
  <c r="J141" i="218"/>
  <c r="I141" i="218"/>
  <c r="J140" i="218"/>
  <c r="I140" i="218"/>
  <c r="J139" i="218"/>
  <c r="I139" i="218"/>
  <c r="J138" i="218"/>
  <c r="I138" i="218"/>
  <c r="J137" i="218"/>
  <c r="I137" i="218"/>
  <c r="J136" i="218"/>
  <c r="I136" i="218"/>
  <c r="J135" i="218"/>
  <c r="I135" i="218"/>
  <c r="J134" i="218"/>
  <c r="I134" i="218"/>
  <c r="J133" i="218"/>
  <c r="I133" i="218"/>
  <c r="J132" i="218"/>
  <c r="I132" i="218"/>
  <c r="J131" i="218"/>
  <c r="I131" i="218"/>
  <c r="J130" i="218"/>
  <c r="I130" i="218"/>
  <c r="J129" i="218"/>
  <c r="I129" i="218"/>
  <c r="J128" i="218"/>
  <c r="I128" i="218"/>
  <c r="J127" i="218"/>
  <c r="I127" i="218"/>
  <c r="J192" i="218"/>
  <c r="I192" i="218"/>
  <c r="J191" i="218"/>
  <c r="I191" i="218"/>
  <c r="J190" i="218"/>
  <c r="I190" i="218"/>
  <c r="J189" i="218"/>
  <c r="I189" i="218"/>
  <c r="J188" i="218"/>
  <c r="I188" i="218"/>
  <c r="J187" i="218"/>
  <c r="I187" i="218"/>
  <c r="J186" i="218"/>
  <c r="I186" i="218"/>
  <c r="J185" i="218"/>
  <c r="I185" i="218"/>
  <c r="J184" i="218"/>
  <c r="I184" i="218"/>
  <c r="J183" i="218"/>
  <c r="I183" i="218"/>
  <c r="J182" i="218"/>
  <c r="I182" i="218"/>
  <c r="J181" i="218"/>
  <c r="I181" i="218"/>
  <c r="J180" i="218"/>
  <c r="I180" i="218"/>
  <c r="J179" i="218"/>
  <c r="I179" i="218"/>
  <c r="J178" i="218"/>
  <c r="I178" i="218"/>
  <c r="J177" i="218"/>
  <c r="I177" i="218"/>
  <c r="J176" i="218"/>
  <c r="I176" i="218"/>
  <c r="J175" i="218"/>
  <c r="I175" i="218"/>
  <c r="J174" i="218"/>
  <c r="I174" i="218"/>
  <c r="J173" i="218"/>
  <c r="I173" i="218"/>
  <c r="J172" i="218"/>
  <c r="I172" i="218"/>
  <c r="J171" i="218"/>
  <c r="I171" i="218"/>
  <c r="J170" i="218"/>
  <c r="I170" i="218"/>
  <c r="J169" i="218"/>
  <c r="I169" i="218"/>
  <c r="I125" i="218"/>
  <c r="J124" i="218"/>
  <c r="J123" i="218"/>
  <c r="J199" i="218"/>
  <c r="I199" i="218"/>
  <c r="J198" i="218"/>
  <c r="I198" i="218"/>
  <c r="H119" i="218"/>
  <c r="H118" i="218"/>
  <c r="H117" i="218"/>
  <c r="H116" i="218"/>
  <c r="H115" i="218"/>
  <c r="H114" i="218"/>
  <c r="H113" i="218"/>
  <c r="H112" i="218"/>
  <c r="H111" i="218"/>
  <c r="H110" i="218"/>
  <c r="H109" i="218"/>
  <c r="H108" i="218"/>
  <c r="H107" i="218"/>
  <c r="H106" i="218"/>
  <c r="H105" i="218"/>
  <c r="H104" i="218"/>
  <c r="H103" i="218"/>
  <c r="H102" i="218"/>
  <c r="H101" i="218"/>
  <c r="H100" i="218"/>
  <c r="H99" i="218"/>
  <c r="H98" i="218"/>
  <c r="H97" i="218"/>
  <c r="E119" i="218"/>
  <c r="E118" i="218"/>
  <c r="E117" i="218"/>
  <c r="E116" i="218"/>
  <c r="E115" i="218"/>
  <c r="E114" i="218"/>
  <c r="E113" i="218"/>
  <c r="E112" i="218"/>
  <c r="E111" i="218"/>
  <c r="E110" i="218"/>
  <c r="E109" i="218"/>
  <c r="E108" i="218"/>
  <c r="E107" i="218"/>
  <c r="E106" i="218"/>
  <c r="E105" i="218"/>
  <c r="E104" i="218"/>
  <c r="E103" i="218"/>
  <c r="E101" i="218"/>
  <c r="E100" i="218"/>
  <c r="E99" i="218"/>
  <c r="E98" i="218"/>
  <c r="E97" i="218"/>
  <c r="J119" i="218"/>
  <c r="I119" i="218"/>
  <c r="J118" i="218"/>
  <c r="I118" i="218"/>
  <c r="J117" i="218"/>
  <c r="I117" i="218"/>
  <c r="J116" i="218"/>
  <c r="I116" i="218"/>
  <c r="J115" i="218"/>
  <c r="I115" i="218"/>
  <c r="J114" i="218"/>
  <c r="I114" i="218"/>
  <c r="J113" i="218"/>
  <c r="I113" i="218"/>
  <c r="J112" i="218"/>
  <c r="I112" i="218"/>
  <c r="J111" i="218"/>
  <c r="I111" i="218"/>
  <c r="J110" i="218"/>
  <c r="I110" i="218"/>
  <c r="J109" i="218"/>
  <c r="I109" i="218"/>
  <c r="J108" i="218"/>
  <c r="I108" i="218"/>
  <c r="J107" i="218"/>
  <c r="I107" i="218"/>
  <c r="J106" i="218"/>
  <c r="I106" i="218"/>
  <c r="J105" i="218"/>
  <c r="I105" i="218"/>
  <c r="J104" i="218"/>
  <c r="I104" i="218"/>
  <c r="J103" i="218"/>
  <c r="I103" i="218"/>
  <c r="J102" i="218"/>
  <c r="I102" i="218"/>
  <c r="J101" i="218"/>
  <c r="I101" i="218"/>
  <c r="J100" i="218"/>
  <c r="I100" i="218"/>
  <c r="J99" i="218"/>
  <c r="I99" i="218"/>
  <c r="J98" i="218"/>
  <c r="I98" i="218"/>
  <c r="J97" i="218"/>
  <c r="I97" i="218"/>
  <c r="F96" i="218"/>
  <c r="C96" i="218"/>
  <c r="F63" i="218"/>
  <c r="C63" i="218"/>
  <c r="H95" i="218"/>
  <c r="H94" i="218"/>
  <c r="H93" i="218"/>
  <c r="H92" i="218"/>
  <c r="H91" i="218"/>
  <c r="H90" i="218"/>
  <c r="H88" i="218"/>
  <c r="H87" i="218"/>
  <c r="H86" i="218"/>
  <c r="H85" i="218"/>
  <c r="H84" i="218"/>
  <c r="H83" i="218"/>
  <c r="H82" i="218"/>
  <c r="H81" i="218"/>
  <c r="H80" i="218"/>
  <c r="H79" i="218"/>
  <c r="H78" i="218"/>
  <c r="H77" i="218"/>
  <c r="H76" i="218"/>
  <c r="H75" i="218"/>
  <c r="H74" i="218"/>
  <c r="H73" i="218"/>
  <c r="H72" i="218"/>
  <c r="H71" i="218"/>
  <c r="H70" i="218"/>
  <c r="H69" i="218"/>
  <c r="H68" i="218"/>
  <c r="H67" i="218"/>
  <c r="H66" i="218"/>
  <c r="H65" i="218"/>
  <c r="H64" i="218"/>
  <c r="E95" i="218"/>
  <c r="E94" i="218"/>
  <c r="E93" i="218"/>
  <c r="E92" i="218"/>
  <c r="E91" i="218"/>
  <c r="E90" i="218"/>
  <c r="E88" i="218"/>
  <c r="E87" i="218"/>
  <c r="E86" i="218"/>
  <c r="E85" i="218"/>
  <c r="E84" i="218"/>
  <c r="E83" i="218"/>
  <c r="E82" i="218"/>
  <c r="E81" i="218"/>
  <c r="E80" i="218"/>
  <c r="E79" i="218"/>
  <c r="E78" i="218"/>
  <c r="E77" i="218"/>
  <c r="E76" i="218"/>
  <c r="E75" i="218"/>
  <c r="E74" i="218"/>
  <c r="E73" i="218"/>
  <c r="E72" i="218"/>
  <c r="E71" i="218"/>
  <c r="E70" i="218"/>
  <c r="E69" i="218"/>
  <c r="E68" i="218"/>
  <c r="E67" i="218"/>
  <c r="E66" i="218"/>
  <c r="E65" i="218"/>
  <c r="E64" i="218"/>
  <c r="J95" i="218"/>
  <c r="I95" i="218"/>
  <c r="J94" i="218"/>
  <c r="I94" i="218"/>
  <c r="J93" i="218"/>
  <c r="I93" i="218"/>
  <c r="J92" i="218"/>
  <c r="I92" i="218"/>
  <c r="J91" i="218"/>
  <c r="I91" i="218"/>
  <c r="J90" i="218"/>
  <c r="I90" i="218"/>
  <c r="J88" i="218"/>
  <c r="I88" i="218"/>
  <c r="J87" i="218"/>
  <c r="I87" i="218"/>
  <c r="J86" i="218"/>
  <c r="I86" i="218"/>
  <c r="J85" i="218"/>
  <c r="I85" i="218"/>
  <c r="J84" i="218"/>
  <c r="I84" i="218"/>
  <c r="J83" i="218"/>
  <c r="I83" i="218"/>
  <c r="J82" i="218"/>
  <c r="I82" i="218"/>
  <c r="J81" i="218"/>
  <c r="I81" i="218"/>
  <c r="J80" i="218"/>
  <c r="I80" i="218"/>
  <c r="J79" i="218"/>
  <c r="I79" i="218"/>
  <c r="J78" i="218"/>
  <c r="I78" i="218"/>
  <c r="J77" i="218"/>
  <c r="I77" i="218"/>
  <c r="J76" i="218"/>
  <c r="I76" i="218"/>
  <c r="J75" i="218"/>
  <c r="I75" i="218"/>
  <c r="J74" i="218"/>
  <c r="I74" i="218"/>
  <c r="J73" i="218"/>
  <c r="I73" i="218"/>
  <c r="J72" i="218"/>
  <c r="I72" i="218"/>
  <c r="J71" i="218"/>
  <c r="I71" i="218"/>
  <c r="J70" i="218"/>
  <c r="I70" i="218"/>
  <c r="J69" i="218"/>
  <c r="I69" i="218"/>
  <c r="J68" i="218"/>
  <c r="I68" i="218"/>
  <c r="J67" i="218"/>
  <c r="I67" i="218"/>
  <c r="J66" i="218"/>
  <c r="I66" i="218"/>
  <c r="J65" i="218"/>
  <c r="I65" i="218"/>
  <c r="J64" i="218"/>
  <c r="I64" i="218"/>
  <c r="J62" i="218"/>
  <c r="I62" i="218"/>
  <c r="J61" i="218"/>
  <c r="I61" i="218"/>
  <c r="J60" i="218"/>
  <c r="I60" i="218"/>
  <c r="J59" i="218"/>
  <c r="I59" i="218"/>
  <c r="J58" i="218"/>
  <c r="I58" i="218"/>
  <c r="J57" i="218"/>
  <c r="I57" i="218"/>
  <c r="J56" i="218"/>
  <c r="I56" i="218"/>
  <c r="J55" i="218"/>
  <c r="I55" i="218"/>
  <c r="J54" i="218"/>
  <c r="I54" i="218"/>
  <c r="J53" i="218"/>
  <c r="I53" i="218"/>
  <c r="J52" i="218"/>
  <c r="I52" i="218"/>
  <c r="J51" i="218"/>
  <c r="I51" i="218"/>
  <c r="J50" i="218"/>
  <c r="I50" i="218"/>
  <c r="J49" i="218"/>
  <c r="I49" i="218"/>
  <c r="J48" i="218"/>
  <c r="I48" i="218"/>
  <c r="J47" i="218"/>
  <c r="I47" i="218"/>
  <c r="J46" i="218"/>
  <c r="I46" i="218"/>
  <c r="J45" i="218"/>
  <c r="I45" i="218"/>
  <c r="J44" i="218"/>
  <c r="I44" i="218"/>
  <c r="J43" i="218"/>
  <c r="I43" i="218"/>
  <c r="J42" i="218"/>
  <c r="I42" i="218"/>
  <c r="J41" i="218"/>
  <c r="I41" i="218"/>
  <c r="J40" i="218"/>
  <c r="I40" i="218"/>
  <c r="J39" i="218"/>
  <c r="I39" i="218"/>
  <c r="J38" i="218"/>
  <c r="I38" i="218"/>
  <c r="J37" i="218"/>
  <c r="I37" i="218"/>
  <c r="J36" i="218"/>
  <c r="I36" i="218"/>
  <c r="J35" i="218"/>
  <c r="I35" i="218"/>
  <c r="J34" i="218"/>
  <c r="I34" i="218"/>
  <c r="J33" i="218"/>
  <c r="I33" i="218"/>
  <c r="J32" i="218"/>
  <c r="I32" i="218"/>
  <c r="J31" i="218"/>
  <c r="I31" i="218"/>
  <c r="J30" i="218"/>
  <c r="I30" i="218"/>
  <c r="J29" i="218"/>
  <c r="I29" i="218"/>
  <c r="J28" i="218"/>
  <c r="I28" i="218"/>
  <c r="J27" i="218"/>
  <c r="I27" i="218"/>
  <c r="J26" i="218"/>
  <c r="I26" i="218"/>
  <c r="J25" i="218"/>
  <c r="I25" i="218"/>
  <c r="H62" i="218"/>
  <c r="H61" i="218"/>
  <c r="H60" i="218"/>
  <c r="H59" i="218"/>
  <c r="H58" i="218"/>
  <c r="H57" i="218"/>
  <c r="H56" i="218"/>
  <c r="H55" i="218"/>
  <c r="H54" i="218"/>
  <c r="H53" i="218"/>
  <c r="H52" i="218"/>
  <c r="H51" i="218"/>
  <c r="H50" i="218"/>
  <c r="H49" i="218"/>
  <c r="H48" i="218"/>
  <c r="H47" i="218"/>
  <c r="H46" i="218"/>
  <c r="H45" i="218"/>
  <c r="H44" i="218"/>
  <c r="H43" i="218"/>
  <c r="H42" i="218"/>
  <c r="H41" i="218"/>
  <c r="H40" i="218"/>
  <c r="H39" i="218"/>
  <c r="H38" i="218"/>
  <c r="H37" i="218"/>
  <c r="H36" i="218"/>
  <c r="H35" i="218"/>
  <c r="H34" i="218"/>
  <c r="H33" i="218"/>
  <c r="H32" i="218"/>
  <c r="H31" i="218"/>
  <c r="H30" i="218"/>
  <c r="H29" i="218"/>
  <c r="H28" i="218"/>
  <c r="H27" i="218"/>
  <c r="H26" i="218"/>
  <c r="H25" i="218"/>
  <c r="E62" i="218"/>
  <c r="E61" i="218"/>
  <c r="E60" i="218"/>
  <c r="E59" i="218"/>
  <c r="E58" i="218"/>
  <c r="E57" i="218"/>
  <c r="E56" i="218"/>
  <c r="E55" i="218"/>
  <c r="E54" i="218"/>
  <c r="E53" i="218"/>
  <c r="E52" i="218"/>
  <c r="E51" i="218"/>
  <c r="E50" i="218"/>
  <c r="E49" i="218"/>
  <c r="E48" i="218"/>
  <c r="E47" i="218"/>
  <c r="E46" i="218"/>
  <c r="E45" i="218"/>
  <c r="E44" i="218"/>
  <c r="E43" i="218"/>
  <c r="E42" i="218"/>
  <c r="E41" i="218"/>
  <c r="E40" i="218"/>
  <c r="E39" i="218"/>
  <c r="E38" i="218"/>
  <c r="E37" i="218"/>
  <c r="E36" i="218"/>
  <c r="E35" i="218"/>
  <c r="E34" i="218"/>
  <c r="E33" i="218"/>
  <c r="E32" i="218"/>
  <c r="E31" i="218"/>
  <c r="E30" i="218"/>
  <c r="E29" i="218"/>
  <c r="E28" i="218"/>
  <c r="E27" i="218"/>
  <c r="E26" i="218"/>
  <c r="E25" i="218"/>
  <c r="F24" i="218"/>
  <c r="C24" i="218"/>
  <c r="C14" i="218"/>
  <c r="H23" i="218"/>
  <c r="H22" i="218"/>
  <c r="H21" i="218"/>
  <c r="H20" i="218"/>
  <c r="H19" i="218"/>
  <c r="H18" i="218"/>
  <c r="H17" i="218"/>
  <c r="H16" i="218"/>
  <c r="H15" i="218"/>
  <c r="E23" i="218"/>
  <c r="E22" i="218"/>
  <c r="E21" i="218"/>
  <c r="E20" i="218"/>
  <c r="E19" i="218"/>
  <c r="E18" i="218"/>
  <c r="E17" i="218"/>
  <c r="E16" i="218"/>
  <c r="E15" i="218"/>
  <c r="J23" i="218"/>
  <c r="I23" i="218"/>
  <c r="J22" i="218"/>
  <c r="I22" i="218"/>
  <c r="J21" i="218"/>
  <c r="I21" i="218"/>
  <c r="J20" i="218"/>
  <c r="I20" i="218"/>
  <c r="J19" i="218"/>
  <c r="I19" i="218"/>
  <c r="J18" i="218"/>
  <c r="I18" i="218"/>
  <c r="J17" i="218"/>
  <c r="I17" i="218"/>
  <c r="J16" i="218"/>
  <c r="I16" i="218"/>
  <c r="J15" i="218"/>
  <c r="I15" i="218"/>
  <c r="F14" i="218"/>
  <c r="E13" i="218"/>
  <c r="E12" i="218"/>
  <c r="H13" i="218"/>
  <c r="H12" i="218"/>
  <c r="J13" i="218"/>
  <c r="I13" i="218"/>
  <c r="J12" i="218"/>
  <c r="I12" i="218"/>
  <c r="J11" i="218"/>
  <c r="I11" i="218"/>
  <c r="H11" i="218"/>
  <c r="E11" i="218"/>
  <c r="H9" i="218"/>
  <c r="H8" i="218"/>
  <c r="E9" i="218"/>
  <c r="E8" i="218"/>
  <c r="J9" i="218"/>
  <c r="I9" i="218"/>
  <c r="J8" i="218"/>
  <c r="I8" i="218"/>
  <c r="J1993" i="216"/>
  <c r="I1993" i="216"/>
  <c r="H1993" i="216"/>
  <c r="E1993" i="216"/>
  <c r="J1992" i="216"/>
  <c r="I1992" i="216"/>
  <c r="H1992" i="216"/>
  <c r="E1992" i="216"/>
  <c r="J1991" i="216"/>
  <c r="I1991" i="216"/>
  <c r="H1991" i="216"/>
  <c r="E1991" i="216"/>
  <c r="J1990" i="216"/>
  <c r="I1990" i="216"/>
  <c r="H1990" i="216"/>
  <c r="E1990" i="216"/>
  <c r="J1989" i="216"/>
  <c r="I1989" i="216"/>
  <c r="H1989" i="216"/>
  <c r="E1989" i="216"/>
  <c r="J1988" i="216"/>
  <c r="I1988" i="216"/>
  <c r="H1988" i="216"/>
  <c r="E1988" i="216"/>
  <c r="J1987" i="216"/>
  <c r="I1987" i="216"/>
  <c r="H1987" i="216"/>
  <c r="E1987" i="216"/>
  <c r="J1986" i="216"/>
  <c r="I1986" i="216"/>
  <c r="H1986" i="216"/>
  <c r="E1986" i="216"/>
  <c r="J1985" i="216"/>
  <c r="I1985" i="216"/>
  <c r="H1985" i="216"/>
  <c r="E1985" i="216"/>
  <c r="J1984" i="216"/>
  <c r="I1984" i="216"/>
  <c r="H1984" i="216"/>
  <c r="E1984" i="216"/>
  <c r="J1983" i="216"/>
  <c r="I1983" i="216"/>
  <c r="H1983" i="216"/>
  <c r="E1983" i="216"/>
  <c r="J1982" i="216"/>
  <c r="I1982" i="216"/>
  <c r="H1982" i="216"/>
  <c r="E1982" i="216"/>
  <c r="J1981" i="216"/>
  <c r="I1981" i="216"/>
  <c r="H1981" i="216"/>
  <c r="E1981" i="216"/>
  <c r="J1980" i="216"/>
  <c r="I1980" i="216"/>
  <c r="H1980" i="216"/>
  <c r="E1980" i="216"/>
  <c r="J1979" i="216"/>
  <c r="I1979" i="216"/>
  <c r="H1979" i="216"/>
  <c r="E1979" i="216"/>
  <c r="J1978" i="216"/>
  <c r="I1978" i="216"/>
  <c r="H1978" i="216"/>
  <c r="E1978" i="216"/>
  <c r="J1977" i="216"/>
  <c r="I1977" i="216"/>
  <c r="H1977" i="216"/>
  <c r="E1977" i="216"/>
  <c r="J1976" i="216"/>
  <c r="I1976" i="216"/>
  <c r="H1976" i="216"/>
  <c r="E1976" i="216"/>
  <c r="J1975" i="216"/>
  <c r="I1975" i="216"/>
  <c r="H1975" i="216"/>
  <c r="E1975" i="216"/>
  <c r="J1974" i="216"/>
  <c r="I1974" i="216"/>
  <c r="H1974" i="216"/>
  <c r="E1974" i="216"/>
  <c r="J1973" i="216"/>
  <c r="I1973" i="216"/>
  <c r="H1973" i="216"/>
  <c r="E1973" i="216"/>
  <c r="J1972" i="216"/>
  <c r="I1972" i="216"/>
  <c r="H1972" i="216"/>
  <c r="E1972" i="216"/>
  <c r="J1971" i="216"/>
  <c r="I1971" i="216"/>
  <c r="H1971" i="216"/>
  <c r="E1971" i="216"/>
  <c r="J1970" i="216"/>
  <c r="I1970" i="216"/>
  <c r="H1970" i="216"/>
  <c r="E1970" i="216"/>
  <c r="J1969" i="216"/>
  <c r="I1969" i="216"/>
  <c r="H1969" i="216"/>
  <c r="E1969" i="216"/>
  <c r="J1968" i="216"/>
  <c r="I1968" i="216"/>
  <c r="H1968" i="216"/>
  <c r="E1968" i="216"/>
  <c r="J1967" i="216"/>
  <c r="I1967" i="216"/>
  <c r="H1967" i="216"/>
  <c r="E1967" i="216"/>
  <c r="J1966" i="216"/>
  <c r="I1966" i="216"/>
  <c r="H1966" i="216"/>
  <c r="E1966" i="216"/>
  <c r="J1965" i="216"/>
  <c r="I1965" i="216"/>
  <c r="H1965" i="216"/>
  <c r="E1965" i="216"/>
  <c r="J1964" i="216"/>
  <c r="I1964" i="216"/>
  <c r="H1964" i="216"/>
  <c r="E1964" i="216"/>
  <c r="J1963" i="216"/>
  <c r="I1963" i="216"/>
  <c r="H1963" i="216"/>
  <c r="E1963" i="216"/>
  <c r="J1962" i="216"/>
  <c r="I1962" i="216"/>
  <c r="H1962" i="216"/>
  <c r="E1962" i="216"/>
  <c r="J1961" i="216"/>
  <c r="I1961" i="216"/>
  <c r="H1961" i="216"/>
  <c r="E1961" i="216"/>
  <c r="J1960" i="216"/>
  <c r="I1960" i="216"/>
  <c r="H1960" i="216"/>
  <c r="E1960" i="216"/>
  <c r="J1959" i="216"/>
  <c r="I1959" i="216"/>
  <c r="H1959" i="216"/>
  <c r="E1959" i="216"/>
  <c r="J1958" i="216"/>
  <c r="I1958" i="216"/>
  <c r="H1958" i="216"/>
  <c r="E1958" i="216"/>
  <c r="J1957" i="216"/>
  <c r="I1957" i="216"/>
  <c r="H1957" i="216"/>
  <c r="E1957" i="216"/>
  <c r="J1956" i="216"/>
  <c r="I1956" i="216"/>
  <c r="H1956" i="216"/>
  <c r="E1956" i="216"/>
  <c r="J1955" i="216"/>
  <c r="I1955" i="216"/>
  <c r="H1955" i="216"/>
  <c r="E1955" i="216"/>
  <c r="J1954" i="216"/>
  <c r="I1954" i="216"/>
  <c r="H1954" i="216"/>
  <c r="E1954" i="216"/>
  <c r="J1953" i="216"/>
  <c r="I1953" i="216"/>
  <c r="H1953" i="216"/>
  <c r="E1953" i="216"/>
  <c r="J1952" i="216"/>
  <c r="I1952" i="216"/>
  <c r="H1952" i="216"/>
  <c r="E1952" i="216"/>
  <c r="J1951" i="216"/>
  <c r="I1951" i="216"/>
  <c r="H1951" i="216"/>
  <c r="E1951" i="216"/>
  <c r="J1950" i="216"/>
  <c r="I1950" i="216"/>
  <c r="H1950" i="216"/>
  <c r="E1950" i="216"/>
  <c r="J1949" i="216"/>
  <c r="I1949" i="216"/>
  <c r="H1949" i="216"/>
  <c r="E1949" i="216"/>
  <c r="J1948" i="216"/>
  <c r="I1948" i="216"/>
  <c r="H1948" i="216"/>
  <c r="E1948" i="216"/>
  <c r="J1947" i="216"/>
  <c r="I1947" i="216"/>
  <c r="H1947" i="216"/>
  <c r="E1947" i="216"/>
  <c r="J2042" i="216"/>
  <c r="I2042" i="216"/>
  <c r="H2042" i="216"/>
  <c r="E2042" i="216"/>
  <c r="J2041" i="216"/>
  <c r="I2041" i="216"/>
  <c r="H2041" i="216"/>
  <c r="E2041" i="216"/>
  <c r="J2040" i="216"/>
  <c r="I2040" i="216"/>
  <c r="H2040" i="216"/>
  <c r="E2040" i="216"/>
  <c r="J2039" i="216"/>
  <c r="I2039" i="216"/>
  <c r="H2039" i="216"/>
  <c r="E2039" i="216"/>
  <c r="J2038" i="216"/>
  <c r="I2038" i="216"/>
  <c r="H2038" i="216"/>
  <c r="E2038" i="216"/>
  <c r="J2037" i="216"/>
  <c r="I2037" i="216"/>
  <c r="H2037" i="216"/>
  <c r="E2037" i="216"/>
  <c r="J2036" i="216"/>
  <c r="I2036" i="216"/>
  <c r="H2036" i="216"/>
  <c r="E2036" i="216"/>
  <c r="J2035" i="216"/>
  <c r="I2035" i="216"/>
  <c r="H2035" i="216"/>
  <c r="E2035" i="216"/>
  <c r="J2034" i="216"/>
  <c r="I2034" i="216"/>
  <c r="H2034" i="216"/>
  <c r="E2034" i="216"/>
  <c r="J2033" i="216"/>
  <c r="I2033" i="216"/>
  <c r="H2033" i="216"/>
  <c r="E2033" i="216"/>
  <c r="J2032" i="216"/>
  <c r="I2032" i="216"/>
  <c r="H2032" i="216"/>
  <c r="E2032" i="216"/>
  <c r="J2031" i="216"/>
  <c r="I2031" i="216"/>
  <c r="H2031" i="216"/>
  <c r="E2031" i="216"/>
  <c r="J2030" i="216"/>
  <c r="I2030" i="216"/>
  <c r="H2030" i="216"/>
  <c r="E2030" i="216"/>
  <c r="J2029" i="216"/>
  <c r="I2029" i="216"/>
  <c r="H2029" i="216"/>
  <c r="E2029" i="216"/>
  <c r="J2028" i="216"/>
  <c r="I2028" i="216"/>
  <c r="H2028" i="216"/>
  <c r="E2028" i="216"/>
  <c r="J2027" i="216"/>
  <c r="I2027" i="216"/>
  <c r="H2027" i="216"/>
  <c r="E2027" i="216"/>
  <c r="J2026" i="216"/>
  <c r="I2026" i="216"/>
  <c r="H2026" i="216"/>
  <c r="E2026" i="216"/>
  <c r="J2025" i="216"/>
  <c r="I2025" i="216"/>
  <c r="H2025" i="216"/>
  <c r="E2025" i="216"/>
  <c r="J2024" i="216"/>
  <c r="I2024" i="216"/>
  <c r="H2024" i="216"/>
  <c r="E2024" i="216"/>
  <c r="J2023" i="216"/>
  <c r="I2023" i="216"/>
  <c r="H2023" i="216"/>
  <c r="E2023" i="216"/>
  <c r="J2022" i="216"/>
  <c r="I2022" i="216"/>
  <c r="H2022" i="216"/>
  <c r="E2022" i="216"/>
  <c r="J2021" i="216"/>
  <c r="I2021" i="216"/>
  <c r="H2021" i="216"/>
  <c r="E2021" i="216"/>
  <c r="J2020" i="216"/>
  <c r="I2020" i="216"/>
  <c r="H2020" i="216"/>
  <c r="E2020" i="216"/>
  <c r="J2019" i="216"/>
  <c r="I2019" i="216"/>
  <c r="H2019" i="216"/>
  <c r="E2019" i="216"/>
  <c r="J2018" i="216"/>
  <c r="I2018" i="216"/>
  <c r="H2018" i="216"/>
  <c r="E2018" i="216"/>
  <c r="J2017" i="216"/>
  <c r="I2017" i="216"/>
  <c r="H2017" i="216"/>
  <c r="E2017" i="216"/>
  <c r="J2016" i="216"/>
  <c r="I2016" i="216"/>
  <c r="H2016" i="216"/>
  <c r="E2016" i="216"/>
  <c r="J2015" i="216"/>
  <c r="I2015" i="216"/>
  <c r="H2015" i="216"/>
  <c r="E2015" i="216"/>
  <c r="J2014" i="216"/>
  <c r="I2014" i="216"/>
  <c r="H2014" i="216"/>
  <c r="E2014" i="216"/>
  <c r="J2013" i="216"/>
  <c r="I2013" i="216"/>
  <c r="H2013" i="216"/>
  <c r="E2013" i="216"/>
  <c r="J2012" i="216"/>
  <c r="I2012" i="216"/>
  <c r="H2012" i="216"/>
  <c r="E2012" i="216"/>
  <c r="J2011" i="216"/>
  <c r="I2011" i="216"/>
  <c r="H2011" i="216"/>
  <c r="E2011" i="216"/>
  <c r="J2010" i="216"/>
  <c r="I2010" i="216"/>
  <c r="H2010" i="216"/>
  <c r="E2010" i="216"/>
  <c r="J2009" i="216"/>
  <c r="I2009" i="216"/>
  <c r="H2009" i="216"/>
  <c r="E2009" i="216"/>
  <c r="J2008" i="216"/>
  <c r="I2008" i="216"/>
  <c r="H2008" i="216"/>
  <c r="E2008" i="216"/>
  <c r="J2007" i="216"/>
  <c r="I2007" i="216"/>
  <c r="H2007" i="216"/>
  <c r="E2007" i="216"/>
  <c r="J2006" i="216"/>
  <c r="I2006" i="216"/>
  <c r="H2006" i="216"/>
  <c r="E2006" i="216"/>
  <c r="J2005" i="216"/>
  <c r="I2005" i="216"/>
  <c r="H2005" i="216"/>
  <c r="E2005" i="216"/>
  <c r="J2004" i="216"/>
  <c r="I2004" i="216"/>
  <c r="H2004" i="216"/>
  <c r="E2004" i="216"/>
  <c r="J2003" i="216"/>
  <c r="I2003" i="216"/>
  <c r="H2003" i="216"/>
  <c r="E2003" i="216"/>
  <c r="J2002" i="216"/>
  <c r="I2002" i="216"/>
  <c r="H2002" i="216"/>
  <c r="E2002" i="216"/>
  <c r="J2001" i="216"/>
  <c r="I2001" i="216"/>
  <c r="H2001" i="216"/>
  <c r="E2001" i="216"/>
  <c r="J2000" i="216"/>
  <c r="I2000" i="216"/>
  <c r="H2000" i="216"/>
  <c r="E2000" i="216"/>
  <c r="J1999" i="216"/>
  <c r="I1999" i="216"/>
  <c r="H1999" i="216"/>
  <c r="E1999" i="216"/>
  <c r="J1998" i="216"/>
  <c r="I1998" i="216"/>
  <c r="H1998" i="216"/>
  <c r="E1998" i="216"/>
  <c r="J1997" i="216"/>
  <c r="I1997" i="216"/>
  <c r="H1997" i="216"/>
  <c r="E1997" i="216"/>
  <c r="J1996" i="216"/>
  <c r="I1996" i="216"/>
  <c r="H1996" i="216"/>
  <c r="E1996" i="216"/>
  <c r="J1995" i="216"/>
  <c r="I1995" i="216"/>
  <c r="H1995" i="216"/>
  <c r="E1995" i="216"/>
  <c r="J1994" i="216"/>
  <c r="I1994" i="216"/>
  <c r="H1994" i="216"/>
  <c r="E1994" i="216"/>
  <c r="J2063" i="216"/>
  <c r="I2063" i="216"/>
  <c r="H2063" i="216"/>
  <c r="E2063" i="216"/>
  <c r="J2062" i="216"/>
  <c r="I2062" i="216"/>
  <c r="H2062" i="216"/>
  <c r="E2062" i="216"/>
  <c r="J2061" i="216"/>
  <c r="I2061" i="216"/>
  <c r="H2061" i="216"/>
  <c r="E2061" i="216"/>
  <c r="J2060" i="216"/>
  <c r="I2060" i="216"/>
  <c r="H2060" i="216"/>
  <c r="E2060" i="216"/>
  <c r="J2046" i="216"/>
  <c r="I2046" i="216"/>
  <c r="H2046" i="216"/>
  <c r="E2046" i="216"/>
  <c r="J2045" i="216"/>
  <c r="I2045" i="216"/>
  <c r="H2045" i="216"/>
  <c r="E2045" i="216"/>
  <c r="J2044" i="216"/>
  <c r="I2044" i="216"/>
  <c r="H2044" i="216"/>
  <c r="E2044" i="216"/>
  <c r="J2043" i="216"/>
  <c r="I2043" i="216"/>
  <c r="H2043" i="216"/>
  <c r="E2043" i="216"/>
  <c r="J1946" i="216"/>
  <c r="I1946" i="216"/>
  <c r="H1946" i="216"/>
  <c r="E1946" i="216"/>
  <c r="J1945" i="216"/>
  <c r="I1945" i="216"/>
  <c r="H1945" i="216"/>
  <c r="E1945" i="216"/>
  <c r="G1943" i="216"/>
  <c r="F1943" i="216"/>
  <c r="D1943" i="216"/>
  <c r="C1943" i="216"/>
  <c r="J1941" i="216"/>
  <c r="I1941" i="216"/>
  <c r="H1941" i="216"/>
  <c r="E1941" i="216"/>
  <c r="J1940" i="216"/>
  <c r="I1940" i="216"/>
  <c r="H1940" i="216"/>
  <c r="E1940" i="216"/>
  <c r="J1939" i="216"/>
  <c r="I1939" i="216"/>
  <c r="H1939" i="216"/>
  <c r="E1939" i="216"/>
  <c r="G1937" i="216"/>
  <c r="F1937" i="216"/>
  <c r="D1937" i="216"/>
  <c r="C1937" i="216"/>
  <c r="K52" i="218" l="1"/>
  <c r="K58" i="218"/>
  <c r="K62" i="218"/>
  <c r="K30" i="218"/>
  <c r="K36" i="218"/>
  <c r="K42" i="218"/>
  <c r="K48" i="218"/>
  <c r="K54" i="218"/>
  <c r="K60" i="218"/>
  <c r="K11" i="218"/>
  <c r="K28" i="218"/>
  <c r="K34" i="218"/>
  <c r="K40" i="218"/>
  <c r="K46" i="218"/>
  <c r="K26" i="218"/>
  <c r="K32" i="218"/>
  <c r="K38" i="218"/>
  <c r="K50" i="218"/>
  <c r="K37" i="218"/>
  <c r="K56" i="218"/>
  <c r="K44" i="218"/>
  <c r="K29" i="218"/>
  <c r="K35" i="218"/>
  <c r="K41" i="218"/>
  <c r="K47" i="218"/>
  <c r="K53" i="218"/>
  <c r="K59" i="218"/>
  <c r="I24" i="218"/>
  <c r="E24" i="218"/>
  <c r="G2075" i="216"/>
  <c r="C10" i="218"/>
  <c r="C337" i="218" s="1"/>
  <c r="J63" i="218"/>
  <c r="F2075" i="216"/>
  <c r="I63" i="218"/>
  <c r="J1943" i="216"/>
  <c r="I1943" i="216"/>
  <c r="K25" i="218"/>
  <c r="K31" i="218"/>
  <c r="K43" i="218"/>
  <c r="K49" i="218"/>
  <c r="K55" i="218"/>
  <c r="K61" i="218"/>
  <c r="D2075" i="216"/>
  <c r="K27" i="218"/>
  <c r="K33" i="218"/>
  <c r="K39" i="218"/>
  <c r="K45" i="218"/>
  <c r="K51" i="218"/>
  <c r="K57" i="218"/>
  <c r="C2075" i="216"/>
  <c r="E14" i="218"/>
  <c r="I96" i="218"/>
  <c r="F10" i="218"/>
  <c r="F337" i="218" s="1"/>
  <c r="J24" i="218"/>
  <c r="E125" i="218"/>
  <c r="H125" i="218"/>
  <c r="K123" i="218"/>
  <c r="K124" i="218"/>
  <c r="K125" i="218"/>
  <c r="K127" i="218"/>
  <c r="K128" i="218"/>
  <c r="K129" i="218"/>
  <c r="K130" i="218"/>
  <c r="K131" i="218"/>
  <c r="K132" i="218"/>
  <c r="K133" i="218"/>
  <c r="K134" i="218"/>
  <c r="K135" i="218"/>
  <c r="K136" i="218"/>
  <c r="K137" i="218"/>
  <c r="K138" i="218"/>
  <c r="K139" i="218"/>
  <c r="K140" i="218"/>
  <c r="K141" i="218"/>
  <c r="K142" i="218"/>
  <c r="K143" i="218"/>
  <c r="K144" i="218"/>
  <c r="K145" i="218"/>
  <c r="K146" i="218"/>
  <c r="K147" i="218"/>
  <c r="K148" i="218"/>
  <c r="K149" i="218"/>
  <c r="K150" i="218"/>
  <c r="K151" i="218"/>
  <c r="K152" i="218"/>
  <c r="K153" i="218"/>
  <c r="K154" i="218"/>
  <c r="K155" i="218"/>
  <c r="K156" i="218"/>
  <c r="K157" i="218"/>
  <c r="K158" i="218"/>
  <c r="K159" i="218"/>
  <c r="K160" i="218"/>
  <c r="K161" i="218"/>
  <c r="K162" i="218"/>
  <c r="K163" i="218"/>
  <c r="K164" i="218"/>
  <c r="K165" i="218"/>
  <c r="K166" i="218"/>
  <c r="K167" i="218"/>
  <c r="K168" i="218"/>
  <c r="K169" i="218"/>
  <c r="K170" i="218"/>
  <c r="K171" i="218"/>
  <c r="K172" i="218"/>
  <c r="K173" i="218"/>
  <c r="K174" i="218"/>
  <c r="K175" i="218"/>
  <c r="K176" i="218"/>
  <c r="K177" i="218"/>
  <c r="K178" i="218"/>
  <c r="K179" i="218"/>
  <c r="K180" i="218"/>
  <c r="K181" i="218"/>
  <c r="K182" i="218"/>
  <c r="K183" i="218"/>
  <c r="K184" i="218"/>
  <c r="K185" i="218"/>
  <c r="K186" i="218"/>
  <c r="K187" i="218"/>
  <c r="K188" i="218"/>
  <c r="K189" i="218"/>
  <c r="K190" i="218"/>
  <c r="K191" i="218"/>
  <c r="K192" i="218"/>
  <c r="K198" i="218"/>
  <c r="K199" i="218"/>
  <c r="K8" i="218"/>
  <c r="K9" i="218"/>
  <c r="K12" i="218"/>
  <c r="K13" i="218"/>
  <c r="H14" i="218"/>
  <c r="I14" i="218"/>
  <c r="K15" i="218"/>
  <c r="K16" i="218"/>
  <c r="K17" i="218"/>
  <c r="K18" i="218"/>
  <c r="K19" i="218"/>
  <c r="K20" i="218"/>
  <c r="K21" i="218"/>
  <c r="K22" i="218"/>
  <c r="K23" i="218"/>
  <c r="K64" i="218"/>
  <c r="K65" i="218"/>
  <c r="K66" i="218"/>
  <c r="K67" i="218"/>
  <c r="K68" i="218"/>
  <c r="K69" i="218"/>
  <c r="K70" i="218"/>
  <c r="K71" i="218"/>
  <c r="K72" i="218"/>
  <c r="K73" i="218"/>
  <c r="K74" i="218"/>
  <c r="K75" i="218"/>
  <c r="K76" i="218"/>
  <c r="K77" i="218"/>
  <c r="K78" i="218"/>
  <c r="K79" i="218"/>
  <c r="K80" i="218"/>
  <c r="K81" i="218"/>
  <c r="K82" i="218"/>
  <c r="K83" i="218"/>
  <c r="K84" i="218"/>
  <c r="K85" i="218"/>
  <c r="K86" i="218"/>
  <c r="K87" i="218"/>
  <c r="K88" i="218"/>
  <c r="K90" i="218"/>
  <c r="K91" i="218"/>
  <c r="K92" i="218"/>
  <c r="K93" i="218"/>
  <c r="K94" i="218"/>
  <c r="K95" i="218"/>
  <c r="E63" i="218"/>
  <c r="H63" i="218"/>
  <c r="E96" i="218"/>
  <c r="H96" i="218"/>
  <c r="K97" i="218"/>
  <c r="K98" i="218"/>
  <c r="K99" i="218"/>
  <c r="K100" i="218"/>
  <c r="K101" i="218"/>
  <c r="K102" i="218"/>
  <c r="K103" i="218"/>
  <c r="K104" i="218"/>
  <c r="K105" i="218"/>
  <c r="K106" i="218"/>
  <c r="K107" i="218"/>
  <c r="K108" i="218"/>
  <c r="K109" i="218"/>
  <c r="K110" i="218"/>
  <c r="K111" i="218"/>
  <c r="K112" i="218"/>
  <c r="K113" i="218"/>
  <c r="K114" i="218"/>
  <c r="K115" i="218"/>
  <c r="K116" i="218"/>
  <c r="K117" i="218"/>
  <c r="K118" i="218"/>
  <c r="K119" i="218"/>
  <c r="D10" i="218"/>
  <c r="D337" i="218" s="1"/>
  <c r="G10" i="218"/>
  <c r="J96" i="218"/>
  <c r="H24" i="218"/>
  <c r="J14" i="218"/>
  <c r="K1939" i="216"/>
  <c r="K1940" i="216"/>
  <c r="K1941" i="216"/>
  <c r="K1994" i="216"/>
  <c r="K1995" i="216"/>
  <c r="K1996" i="216"/>
  <c r="K1997" i="216"/>
  <c r="K1998" i="216"/>
  <c r="K1999" i="216"/>
  <c r="K2000" i="216"/>
  <c r="K2001" i="216"/>
  <c r="K2002" i="216"/>
  <c r="K2003" i="216"/>
  <c r="K2004" i="216"/>
  <c r="K2005" i="216"/>
  <c r="K2006" i="216"/>
  <c r="K2007" i="216"/>
  <c r="K2008" i="216"/>
  <c r="K2009" i="216"/>
  <c r="K2010" i="216"/>
  <c r="K2011" i="216"/>
  <c r="K2012" i="216"/>
  <c r="K2013" i="216"/>
  <c r="K2014" i="216"/>
  <c r="K2015" i="216"/>
  <c r="K2016" i="216"/>
  <c r="K2017" i="216"/>
  <c r="K2018" i="216"/>
  <c r="K2019" i="216"/>
  <c r="K2020" i="216"/>
  <c r="K2021" i="216"/>
  <c r="K2022" i="216"/>
  <c r="K2023" i="216"/>
  <c r="K2024" i="216"/>
  <c r="K2025" i="216"/>
  <c r="K2026" i="216"/>
  <c r="K2027" i="216"/>
  <c r="K2028" i="216"/>
  <c r="K2029" i="216"/>
  <c r="K2030" i="216"/>
  <c r="K2031" i="216"/>
  <c r="K2032" i="216"/>
  <c r="K2033" i="216"/>
  <c r="K2034" i="216"/>
  <c r="K2035" i="216"/>
  <c r="K2036" i="216"/>
  <c r="K2037" i="216"/>
  <c r="K2038" i="216"/>
  <c r="K2039" i="216"/>
  <c r="K2040" i="216"/>
  <c r="K2041" i="216"/>
  <c r="K2042" i="216"/>
  <c r="K1947" i="216"/>
  <c r="K1948" i="216"/>
  <c r="K1949" i="216"/>
  <c r="K1950" i="216"/>
  <c r="K1951" i="216"/>
  <c r="K1952" i="216"/>
  <c r="K1953" i="216"/>
  <c r="K1954" i="216"/>
  <c r="K1955" i="216"/>
  <c r="K1956" i="216"/>
  <c r="K1957" i="216"/>
  <c r="K1958" i="216"/>
  <c r="K1959" i="216"/>
  <c r="K1960" i="216"/>
  <c r="K1961" i="216"/>
  <c r="K1962" i="216"/>
  <c r="K1963" i="216"/>
  <c r="K1964" i="216"/>
  <c r="K1965" i="216"/>
  <c r="K1966" i="216"/>
  <c r="K1967" i="216"/>
  <c r="K1968" i="216"/>
  <c r="K1969" i="216"/>
  <c r="K1970" i="216"/>
  <c r="K1971" i="216"/>
  <c r="K1972" i="216"/>
  <c r="K1973" i="216"/>
  <c r="K1974" i="216"/>
  <c r="K1975" i="216"/>
  <c r="K1976" i="216"/>
  <c r="K1977" i="216"/>
  <c r="K1978" i="216"/>
  <c r="K1979" i="216"/>
  <c r="K1980" i="216"/>
  <c r="K1981" i="216"/>
  <c r="K1982" i="216"/>
  <c r="K1983" i="216"/>
  <c r="K1984" i="216"/>
  <c r="K1985" i="216"/>
  <c r="K1986" i="216"/>
  <c r="K1987" i="216"/>
  <c r="K1988" i="216"/>
  <c r="K1989" i="216"/>
  <c r="K1990" i="216"/>
  <c r="K1991" i="216"/>
  <c r="K1992" i="216"/>
  <c r="K1993" i="216"/>
  <c r="K2061" i="216"/>
  <c r="K2062" i="216"/>
  <c r="K2063" i="216"/>
  <c r="K2060" i="216"/>
  <c r="H1943" i="216"/>
  <c r="E1943" i="216"/>
  <c r="K1945" i="216"/>
  <c r="K1946" i="216"/>
  <c r="K2043" i="216"/>
  <c r="K2044" i="216"/>
  <c r="K2045" i="216"/>
  <c r="K2046" i="216"/>
  <c r="E1937" i="216"/>
  <c r="H1937" i="216"/>
  <c r="I1937" i="216"/>
  <c r="J1937" i="216"/>
  <c r="K1943" i="216" l="1"/>
  <c r="K96" i="218"/>
  <c r="K24" i="218"/>
  <c r="K63" i="218"/>
  <c r="H2075" i="216"/>
  <c r="E2075" i="216"/>
  <c r="K1937" i="216"/>
  <c r="I2075" i="216"/>
  <c r="I337" i="218"/>
  <c r="J2075" i="216"/>
  <c r="I10" i="218"/>
  <c r="K14" i="218"/>
  <c r="H10" i="218"/>
  <c r="G337" i="218"/>
  <c r="H337" i="218" s="1"/>
  <c r="E337" i="218"/>
  <c r="J10" i="218"/>
  <c r="E10" i="218"/>
  <c r="K2075" i="216" l="1"/>
  <c r="K10" i="218"/>
  <c r="J337" i="218"/>
  <c r="K337" i="218" s="1"/>
  <c r="J1913" i="216"/>
  <c r="I1913" i="216"/>
  <c r="H1913" i="216"/>
  <c r="E1913" i="216"/>
  <c r="J1912" i="216"/>
  <c r="I1912" i="216"/>
  <c r="H1912" i="216"/>
  <c r="E1912" i="216"/>
  <c r="J1911" i="216"/>
  <c r="I1911" i="216"/>
  <c r="H1911" i="216"/>
  <c r="E1911" i="216"/>
  <c r="J1910" i="216"/>
  <c r="I1910" i="216"/>
  <c r="H1910" i="216"/>
  <c r="E1910" i="216"/>
  <c r="J1896" i="216"/>
  <c r="I1896" i="216"/>
  <c r="H1896" i="216"/>
  <c r="E1896" i="216"/>
  <c r="J1895" i="216"/>
  <c r="I1895" i="216"/>
  <c r="H1895" i="216"/>
  <c r="E1895" i="216"/>
  <c r="J1894" i="216"/>
  <c r="I1894" i="216"/>
  <c r="H1894" i="216"/>
  <c r="E1894" i="216"/>
  <c r="J1893" i="216"/>
  <c r="I1893" i="216"/>
  <c r="H1893" i="216"/>
  <c r="E1893" i="216"/>
  <c r="J1892" i="216"/>
  <c r="I1892" i="216"/>
  <c r="H1892" i="216"/>
  <c r="E1892" i="216"/>
  <c r="J1891" i="216"/>
  <c r="I1891" i="216"/>
  <c r="H1891" i="216"/>
  <c r="E1891" i="216"/>
  <c r="J1890" i="216"/>
  <c r="I1890" i="216"/>
  <c r="H1890" i="216"/>
  <c r="E1890" i="216"/>
  <c r="J1889" i="216"/>
  <c r="I1889" i="216"/>
  <c r="H1889" i="216"/>
  <c r="E1889" i="216"/>
  <c r="J1888" i="216"/>
  <c r="I1888" i="216"/>
  <c r="H1888" i="216"/>
  <c r="E1888" i="216"/>
  <c r="J1887" i="216"/>
  <c r="I1887" i="216"/>
  <c r="H1887" i="216"/>
  <c r="E1887" i="216"/>
  <c r="J1886" i="216"/>
  <c r="I1886" i="216"/>
  <c r="H1886" i="216"/>
  <c r="E1886" i="216"/>
  <c r="J1885" i="216"/>
  <c r="I1885" i="216"/>
  <c r="H1885" i="216"/>
  <c r="E1885" i="216"/>
  <c r="J1884" i="216"/>
  <c r="I1884" i="216"/>
  <c r="H1884" i="216"/>
  <c r="E1884" i="216"/>
  <c r="J1883" i="216"/>
  <c r="I1883" i="216"/>
  <c r="H1883" i="216"/>
  <c r="E1883" i="216"/>
  <c r="J1882" i="216"/>
  <c r="I1882" i="216"/>
  <c r="H1882" i="216"/>
  <c r="E1882" i="216"/>
  <c r="J1881" i="216"/>
  <c r="I1881" i="216"/>
  <c r="H1881" i="216"/>
  <c r="E1881" i="216"/>
  <c r="J1880" i="216"/>
  <c r="I1880" i="216"/>
  <c r="H1880" i="216"/>
  <c r="E1880" i="216"/>
  <c r="J1879" i="216"/>
  <c r="I1879" i="216"/>
  <c r="H1879" i="216"/>
  <c r="E1879" i="216"/>
  <c r="J1878" i="216"/>
  <c r="I1878" i="216"/>
  <c r="H1878" i="216"/>
  <c r="E1878" i="216"/>
  <c r="J1877" i="216"/>
  <c r="I1877" i="216"/>
  <c r="H1877" i="216"/>
  <c r="E1877" i="216"/>
  <c r="J1876" i="216"/>
  <c r="I1876" i="216"/>
  <c r="H1876" i="216"/>
  <c r="E1876" i="216"/>
  <c r="J1875" i="216"/>
  <c r="I1875" i="216"/>
  <c r="H1875" i="216"/>
  <c r="E1875" i="216"/>
  <c r="J1874" i="216"/>
  <c r="I1874" i="216"/>
  <c r="H1874" i="216"/>
  <c r="E1874" i="216"/>
  <c r="J1873" i="216"/>
  <c r="I1873" i="216"/>
  <c r="H1873" i="216"/>
  <c r="E1873" i="216"/>
  <c r="J1872" i="216"/>
  <c r="I1872" i="216"/>
  <c r="H1872" i="216"/>
  <c r="E1872" i="216"/>
  <c r="J1871" i="216"/>
  <c r="I1871" i="216"/>
  <c r="H1871" i="216"/>
  <c r="E1871" i="216"/>
  <c r="J1870" i="216"/>
  <c r="I1870" i="216"/>
  <c r="H1870" i="216"/>
  <c r="E1870" i="216"/>
  <c r="J1869" i="216"/>
  <c r="I1869" i="216"/>
  <c r="H1869" i="216"/>
  <c r="E1869" i="216"/>
  <c r="J1868" i="216"/>
  <c r="I1868" i="216"/>
  <c r="H1868" i="216"/>
  <c r="E1868" i="216"/>
  <c r="J1867" i="216"/>
  <c r="I1867" i="216"/>
  <c r="H1867" i="216"/>
  <c r="E1867" i="216"/>
  <c r="J1866" i="216"/>
  <c r="I1866" i="216"/>
  <c r="H1866" i="216"/>
  <c r="E1866" i="216"/>
  <c r="J1865" i="216"/>
  <c r="I1865" i="216"/>
  <c r="H1865" i="216"/>
  <c r="E1865" i="216"/>
  <c r="J1864" i="216"/>
  <c r="I1864" i="216"/>
  <c r="H1864" i="216"/>
  <c r="E1864" i="216"/>
  <c r="J1863" i="216"/>
  <c r="I1863" i="216"/>
  <c r="H1863" i="216"/>
  <c r="E1863" i="216"/>
  <c r="J1862" i="216"/>
  <c r="I1862" i="216"/>
  <c r="H1862" i="216"/>
  <c r="E1862" i="216"/>
  <c r="J1861" i="216"/>
  <c r="I1861" i="216"/>
  <c r="H1861" i="216"/>
  <c r="E1861" i="216"/>
  <c r="J1860" i="216"/>
  <c r="I1860" i="216"/>
  <c r="H1860" i="216"/>
  <c r="E1860" i="216"/>
  <c r="J1859" i="216"/>
  <c r="I1859" i="216"/>
  <c r="H1859" i="216"/>
  <c r="E1859" i="216"/>
  <c r="J1858" i="216"/>
  <c r="I1858" i="216"/>
  <c r="H1858" i="216"/>
  <c r="E1858" i="216"/>
  <c r="J1857" i="216"/>
  <c r="I1857" i="216"/>
  <c r="H1857" i="216"/>
  <c r="E1857" i="216"/>
  <c r="J1856" i="216"/>
  <c r="I1856" i="216"/>
  <c r="H1856" i="216"/>
  <c r="E1856" i="216"/>
  <c r="J1855" i="216"/>
  <c r="I1855" i="216"/>
  <c r="H1855" i="216"/>
  <c r="E1855" i="216"/>
  <c r="J1854" i="216"/>
  <c r="I1854" i="216"/>
  <c r="H1854" i="216"/>
  <c r="E1854" i="216"/>
  <c r="J1853" i="216"/>
  <c r="I1853" i="216"/>
  <c r="H1853" i="216"/>
  <c r="E1853" i="216"/>
  <c r="J1852" i="216"/>
  <c r="I1852" i="216"/>
  <c r="H1852" i="216"/>
  <c r="E1852" i="216"/>
  <c r="J1851" i="216"/>
  <c r="I1851" i="216"/>
  <c r="H1851" i="216"/>
  <c r="E1851" i="216"/>
  <c r="J1850" i="216"/>
  <c r="I1850" i="216"/>
  <c r="H1850" i="216"/>
  <c r="E1850" i="216"/>
  <c r="J1849" i="216"/>
  <c r="I1849" i="216"/>
  <c r="H1849" i="216"/>
  <c r="E1849" i="216"/>
  <c r="J1848" i="216"/>
  <c r="I1848" i="216"/>
  <c r="H1848" i="216"/>
  <c r="E1848" i="216"/>
  <c r="J1847" i="216"/>
  <c r="I1847" i="216"/>
  <c r="H1847" i="216"/>
  <c r="E1847" i="216"/>
  <c r="J1846" i="216"/>
  <c r="I1846" i="216"/>
  <c r="H1846" i="216"/>
  <c r="E1846" i="216"/>
  <c r="G1844" i="216"/>
  <c r="F1844" i="216"/>
  <c r="D1844" i="216"/>
  <c r="C1844" i="216"/>
  <c r="J1842" i="216"/>
  <c r="I1842" i="216"/>
  <c r="H1842" i="216"/>
  <c r="E1842" i="216"/>
  <c r="J1841" i="216"/>
  <c r="I1841" i="216"/>
  <c r="H1841" i="216"/>
  <c r="E1841" i="216"/>
  <c r="J1840" i="216"/>
  <c r="I1840" i="216"/>
  <c r="H1840" i="216"/>
  <c r="E1840" i="216"/>
  <c r="G1838" i="216"/>
  <c r="F1838" i="216"/>
  <c r="D1838" i="216"/>
  <c r="C1838" i="216"/>
  <c r="J1717" i="216"/>
  <c r="I1717" i="216"/>
  <c r="H1717" i="216"/>
  <c r="E1717" i="216"/>
  <c r="J1716" i="216"/>
  <c r="I1716" i="216"/>
  <c r="H1716" i="216"/>
  <c r="E1716" i="216"/>
  <c r="J1715" i="216"/>
  <c r="I1715" i="216"/>
  <c r="H1715" i="216"/>
  <c r="E1715" i="216"/>
  <c r="J1714" i="216"/>
  <c r="I1714" i="216"/>
  <c r="H1714" i="216"/>
  <c r="E1714" i="216"/>
  <c r="J1713" i="216"/>
  <c r="I1713" i="216"/>
  <c r="H1713" i="216"/>
  <c r="E1713" i="216"/>
  <c r="J1712" i="216"/>
  <c r="I1712" i="216"/>
  <c r="H1712" i="216"/>
  <c r="E1712" i="216"/>
  <c r="J1711" i="216"/>
  <c r="I1711" i="216"/>
  <c r="H1711" i="216"/>
  <c r="E1711" i="216"/>
  <c r="J1710" i="216"/>
  <c r="I1710" i="216"/>
  <c r="H1710" i="216"/>
  <c r="E1710" i="216"/>
  <c r="J1709" i="216"/>
  <c r="I1709" i="216"/>
  <c r="H1709" i="216"/>
  <c r="E1709" i="216"/>
  <c r="J1708" i="216"/>
  <c r="I1708" i="216"/>
  <c r="H1708" i="216"/>
  <c r="E1708" i="216"/>
  <c r="J1707" i="216"/>
  <c r="I1707" i="216"/>
  <c r="H1707" i="216"/>
  <c r="E1707" i="216"/>
  <c r="J1706" i="216"/>
  <c r="I1706" i="216"/>
  <c r="H1706" i="216"/>
  <c r="E1706" i="216"/>
  <c r="J1705" i="216"/>
  <c r="I1705" i="216"/>
  <c r="H1705" i="216"/>
  <c r="E1705" i="216"/>
  <c r="J1704" i="216"/>
  <c r="I1704" i="216"/>
  <c r="H1704" i="216"/>
  <c r="E1704" i="216"/>
  <c r="J1703" i="216"/>
  <c r="I1703" i="216"/>
  <c r="H1703" i="216"/>
  <c r="E1703" i="216"/>
  <c r="J1702" i="216"/>
  <c r="I1702" i="216"/>
  <c r="H1702" i="216"/>
  <c r="E1702" i="216"/>
  <c r="J1701" i="216"/>
  <c r="I1701" i="216"/>
  <c r="H1701" i="216"/>
  <c r="E1701" i="216"/>
  <c r="J1700" i="216"/>
  <c r="I1700" i="216"/>
  <c r="H1700" i="216"/>
  <c r="E1700" i="216"/>
  <c r="J1699" i="216"/>
  <c r="I1699" i="216"/>
  <c r="H1699" i="216"/>
  <c r="E1699" i="216"/>
  <c r="J1698" i="216"/>
  <c r="I1698" i="216"/>
  <c r="H1698" i="216"/>
  <c r="E1698" i="216"/>
  <c r="J1697" i="216"/>
  <c r="I1697" i="216"/>
  <c r="H1697" i="216"/>
  <c r="E1697" i="216"/>
  <c r="J1696" i="216"/>
  <c r="I1696" i="216"/>
  <c r="H1696" i="216"/>
  <c r="E1696" i="216"/>
  <c r="J1695" i="216"/>
  <c r="I1695" i="216"/>
  <c r="H1695" i="216"/>
  <c r="E1695" i="216"/>
  <c r="J1694" i="216"/>
  <c r="I1694" i="216"/>
  <c r="H1694" i="216"/>
  <c r="E1694" i="216"/>
  <c r="J1693" i="216"/>
  <c r="I1693" i="216"/>
  <c r="H1693" i="216"/>
  <c r="E1693" i="216"/>
  <c r="J1692" i="216"/>
  <c r="I1692" i="216"/>
  <c r="H1692" i="216"/>
  <c r="E1692" i="216"/>
  <c r="J1691" i="216"/>
  <c r="I1691" i="216"/>
  <c r="H1691" i="216"/>
  <c r="E1691" i="216"/>
  <c r="J1690" i="216"/>
  <c r="I1690" i="216"/>
  <c r="H1690" i="216"/>
  <c r="E1690" i="216"/>
  <c r="J1689" i="216"/>
  <c r="I1689" i="216"/>
  <c r="H1689" i="216"/>
  <c r="E1689" i="216"/>
  <c r="J1688" i="216"/>
  <c r="I1688" i="216"/>
  <c r="H1688" i="216"/>
  <c r="E1688" i="216"/>
  <c r="J1687" i="216"/>
  <c r="I1687" i="216"/>
  <c r="H1687" i="216"/>
  <c r="E1687" i="216"/>
  <c r="J1686" i="216"/>
  <c r="I1686" i="216"/>
  <c r="H1686" i="216"/>
  <c r="E1686" i="216"/>
  <c r="J1685" i="216"/>
  <c r="I1685" i="216"/>
  <c r="H1685" i="216"/>
  <c r="E1685" i="216"/>
  <c r="J1684" i="216"/>
  <c r="I1684" i="216"/>
  <c r="H1684" i="216"/>
  <c r="E1684" i="216"/>
  <c r="J1683" i="216"/>
  <c r="I1683" i="216"/>
  <c r="H1683" i="216"/>
  <c r="E1683" i="216"/>
  <c r="J1682" i="216"/>
  <c r="I1682" i="216"/>
  <c r="H1682" i="216"/>
  <c r="E1682" i="216"/>
  <c r="J1681" i="216"/>
  <c r="I1681" i="216"/>
  <c r="H1681" i="216"/>
  <c r="E1681" i="216"/>
  <c r="J1680" i="216"/>
  <c r="I1680" i="216"/>
  <c r="H1680" i="216"/>
  <c r="E1680" i="216"/>
  <c r="J1679" i="216"/>
  <c r="I1679" i="216"/>
  <c r="H1679" i="216"/>
  <c r="E1679" i="216"/>
  <c r="J1678" i="216"/>
  <c r="I1678" i="216"/>
  <c r="H1678" i="216"/>
  <c r="E1678" i="216"/>
  <c r="J1677" i="216"/>
  <c r="I1677" i="216"/>
  <c r="H1677" i="216"/>
  <c r="E1677" i="216"/>
  <c r="J1676" i="216"/>
  <c r="I1676" i="216"/>
  <c r="H1676" i="216"/>
  <c r="E1676" i="216"/>
  <c r="J1675" i="216"/>
  <c r="I1675" i="216"/>
  <c r="H1675" i="216"/>
  <c r="E1675" i="216"/>
  <c r="J1674" i="216"/>
  <c r="I1674" i="216"/>
  <c r="H1674" i="216"/>
  <c r="E1674" i="216"/>
  <c r="J1673" i="216"/>
  <c r="I1673" i="216"/>
  <c r="H1673" i="216"/>
  <c r="E1673" i="216"/>
  <c r="J1672" i="216"/>
  <c r="I1672" i="216"/>
  <c r="H1672" i="216"/>
  <c r="E1672" i="216"/>
  <c r="J1671" i="216"/>
  <c r="I1671" i="216"/>
  <c r="H1671" i="216"/>
  <c r="E1671" i="216"/>
  <c r="J1670" i="216"/>
  <c r="I1670" i="216"/>
  <c r="H1670" i="216"/>
  <c r="E1670" i="216"/>
  <c r="J1669" i="216"/>
  <c r="I1669" i="216"/>
  <c r="H1669" i="216"/>
  <c r="E1669" i="216"/>
  <c r="J1668" i="216"/>
  <c r="I1668" i="216"/>
  <c r="H1668" i="216"/>
  <c r="E1668" i="216"/>
  <c r="J1667" i="216"/>
  <c r="I1667" i="216"/>
  <c r="H1667" i="216"/>
  <c r="E1667" i="216"/>
  <c r="J1666" i="216"/>
  <c r="I1666" i="216"/>
  <c r="H1666" i="216"/>
  <c r="E1666" i="216"/>
  <c r="J1665" i="216"/>
  <c r="I1665" i="216"/>
  <c r="H1665" i="216"/>
  <c r="E1665" i="216"/>
  <c r="J1664" i="216"/>
  <c r="I1664" i="216"/>
  <c r="H1664" i="216"/>
  <c r="E1664" i="216"/>
  <c r="J1663" i="216"/>
  <c r="I1663" i="216"/>
  <c r="H1663" i="216"/>
  <c r="E1663" i="216"/>
  <c r="J1662" i="216"/>
  <c r="I1662" i="216"/>
  <c r="H1662" i="216"/>
  <c r="E1662" i="216"/>
  <c r="J1661" i="216"/>
  <c r="I1661" i="216"/>
  <c r="H1661" i="216"/>
  <c r="E1661" i="216"/>
  <c r="J1660" i="216"/>
  <c r="I1660" i="216"/>
  <c r="H1660" i="216"/>
  <c r="E1660" i="216"/>
  <c r="J1659" i="216"/>
  <c r="I1659" i="216"/>
  <c r="H1659" i="216"/>
  <c r="E1659" i="216"/>
  <c r="J1658" i="216"/>
  <c r="I1658" i="216"/>
  <c r="H1658" i="216"/>
  <c r="E1658" i="216"/>
  <c r="J1657" i="216"/>
  <c r="I1657" i="216"/>
  <c r="H1657" i="216"/>
  <c r="E1657" i="216"/>
  <c r="J1656" i="216"/>
  <c r="I1656" i="216"/>
  <c r="H1656" i="216"/>
  <c r="E1656" i="216"/>
  <c r="J1655" i="216"/>
  <c r="I1655" i="216"/>
  <c r="H1655" i="216"/>
  <c r="E1655" i="216"/>
  <c r="J1654" i="216"/>
  <c r="I1654" i="216"/>
  <c r="H1654" i="216"/>
  <c r="E1654" i="216"/>
  <c r="J1653" i="216"/>
  <c r="I1653" i="216"/>
  <c r="H1653" i="216"/>
  <c r="E1653" i="216"/>
  <c r="J1652" i="216"/>
  <c r="I1652" i="216"/>
  <c r="H1652" i="216"/>
  <c r="E1652" i="216"/>
  <c r="J1651" i="216"/>
  <c r="I1651" i="216"/>
  <c r="H1651" i="216"/>
  <c r="E1651" i="216"/>
  <c r="J1650" i="216"/>
  <c r="I1650" i="216"/>
  <c r="H1650" i="216"/>
  <c r="E1650" i="216"/>
  <c r="J1649" i="216"/>
  <c r="I1649" i="216"/>
  <c r="H1649" i="216"/>
  <c r="E1649" i="216"/>
  <c r="J1648" i="216"/>
  <c r="I1648" i="216"/>
  <c r="H1648" i="216"/>
  <c r="E1648" i="216"/>
  <c r="J1647" i="216"/>
  <c r="I1647" i="216"/>
  <c r="H1647" i="216"/>
  <c r="E1647" i="216"/>
  <c r="J1646" i="216"/>
  <c r="I1646" i="216"/>
  <c r="H1646" i="216"/>
  <c r="E1646" i="216"/>
  <c r="J1645" i="216"/>
  <c r="I1645" i="216"/>
  <c r="H1645" i="216"/>
  <c r="E1645" i="216"/>
  <c r="J1644" i="216"/>
  <c r="I1644" i="216"/>
  <c r="H1644" i="216"/>
  <c r="E1644" i="216"/>
  <c r="J1643" i="216"/>
  <c r="I1643" i="216"/>
  <c r="H1643" i="216"/>
  <c r="E1643" i="216"/>
  <c r="J1642" i="216"/>
  <c r="I1642" i="216"/>
  <c r="H1642" i="216"/>
  <c r="E1642" i="216"/>
  <c r="J1641" i="216"/>
  <c r="I1641" i="216"/>
  <c r="H1641" i="216"/>
  <c r="E1641" i="216"/>
  <c r="J1640" i="216"/>
  <c r="I1640" i="216"/>
  <c r="H1640" i="216"/>
  <c r="E1640" i="216"/>
  <c r="J1639" i="216"/>
  <c r="I1639" i="216"/>
  <c r="H1639" i="216"/>
  <c r="E1639" i="216"/>
  <c r="J1638" i="216"/>
  <c r="I1638" i="216"/>
  <c r="H1638" i="216"/>
  <c r="E1638" i="216"/>
  <c r="J1637" i="216"/>
  <c r="I1637" i="216"/>
  <c r="H1637" i="216"/>
  <c r="E1637" i="216"/>
  <c r="J1636" i="216"/>
  <c r="I1636" i="216"/>
  <c r="H1636" i="216"/>
  <c r="E1636" i="216"/>
  <c r="J1635" i="216"/>
  <c r="I1635" i="216"/>
  <c r="H1635" i="216"/>
  <c r="E1635" i="216"/>
  <c r="J1634" i="216"/>
  <c r="I1634" i="216"/>
  <c r="H1634" i="216"/>
  <c r="E1634" i="216"/>
  <c r="J1633" i="216"/>
  <c r="I1633" i="216"/>
  <c r="H1633" i="216"/>
  <c r="E1633" i="216"/>
  <c r="J1632" i="216"/>
  <c r="I1632" i="216"/>
  <c r="H1632" i="216"/>
  <c r="E1632" i="216"/>
  <c r="J1631" i="216"/>
  <c r="I1631" i="216"/>
  <c r="H1631" i="216"/>
  <c r="E1631" i="216"/>
  <c r="J1630" i="216"/>
  <c r="I1630" i="216"/>
  <c r="H1630" i="216"/>
  <c r="E1630" i="216"/>
  <c r="J1629" i="216"/>
  <c r="I1629" i="216"/>
  <c r="H1629" i="216"/>
  <c r="E1629" i="216"/>
  <c r="J1628" i="216"/>
  <c r="I1628" i="216"/>
  <c r="H1628" i="216"/>
  <c r="E1628" i="216"/>
  <c r="J1627" i="216"/>
  <c r="I1627" i="216"/>
  <c r="H1627" i="216"/>
  <c r="E1627" i="216"/>
  <c r="J1626" i="216"/>
  <c r="I1626" i="216"/>
  <c r="H1626" i="216"/>
  <c r="E1626" i="216"/>
  <c r="J1625" i="216"/>
  <c r="I1625" i="216"/>
  <c r="H1625" i="216"/>
  <c r="E1625" i="216"/>
  <c r="J1624" i="216"/>
  <c r="I1624" i="216"/>
  <c r="H1624" i="216"/>
  <c r="E1624" i="216"/>
  <c r="J1623" i="216"/>
  <c r="I1623" i="216"/>
  <c r="H1623" i="216"/>
  <c r="E1623" i="216"/>
  <c r="J1622" i="216"/>
  <c r="I1622" i="216"/>
  <c r="H1622" i="216"/>
  <c r="E1622" i="216"/>
  <c r="J1621" i="216"/>
  <c r="I1621" i="216"/>
  <c r="H1621" i="216"/>
  <c r="E1621" i="216"/>
  <c r="J1620" i="216"/>
  <c r="I1620" i="216"/>
  <c r="H1620" i="216"/>
  <c r="E1620" i="216"/>
  <c r="J1619" i="216"/>
  <c r="I1619" i="216"/>
  <c r="H1619" i="216"/>
  <c r="E1619" i="216"/>
  <c r="J1618" i="216"/>
  <c r="I1618" i="216"/>
  <c r="H1618" i="216"/>
  <c r="E1618" i="216"/>
  <c r="J1617" i="216"/>
  <c r="I1617" i="216"/>
  <c r="H1617" i="216"/>
  <c r="E1617" i="216"/>
  <c r="J1616" i="216"/>
  <c r="I1616" i="216"/>
  <c r="H1616" i="216"/>
  <c r="E1616" i="216"/>
  <c r="J1615" i="216"/>
  <c r="I1615" i="216"/>
  <c r="H1615" i="216"/>
  <c r="E1615" i="216"/>
  <c r="J1614" i="216"/>
  <c r="I1614" i="216"/>
  <c r="H1614" i="216"/>
  <c r="E1614" i="216"/>
  <c r="J1613" i="216"/>
  <c r="I1613" i="216"/>
  <c r="H1613" i="216"/>
  <c r="E1613" i="216"/>
  <c r="J1612" i="216"/>
  <c r="I1612" i="216"/>
  <c r="H1612" i="216"/>
  <c r="E1612" i="216"/>
  <c r="J1611" i="216"/>
  <c r="I1611" i="216"/>
  <c r="H1611" i="216"/>
  <c r="E1611" i="216"/>
  <c r="J1610" i="216"/>
  <c r="I1610" i="216"/>
  <c r="H1610" i="216"/>
  <c r="E1610" i="216"/>
  <c r="J1609" i="216"/>
  <c r="I1609" i="216"/>
  <c r="H1609" i="216"/>
  <c r="E1609" i="216"/>
  <c r="J1608" i="216"/>
  <c r="I1608" i="216"/>
  <c r="H1608" i="216"/>
  <c r="E1608" i="216"/>
  <c r="J1607" i="216"/>
  <c r="I1607" i="216"/>
  <c r="H1607" i="216"/>
  <c r="E1607" i="216"/>
  <c r="J1606" i="216"/>
  <c r="I1606" i="216"/>
  <c r="H1606" i="216"/>
  <c r="E1606" i="216"/>
  <c r="J1605" i="216"/>
  <c r="I1605" i="216"/>
  <c r="H1605" i="216"/>
  <c r="E1605" i="216"/>
  <c r="J1604" i="216"/>
  <c r="I1604" i="216"/>
  <c r="H1604" i="216"/>
  <c r="E1604" i="216"/>
  <c r="J1603" i="216"/>
  <c r="I1603" i="216"/>
  <c r="H1603" i="216"/>
  <c r="E1603" i="216"/>
  <c r="J1602" i="216"/>
  <c r="I1602" i="216"/>
  <c r="H1602" i="216"/>
  <c r="E1602" i="216"/>
  <c r="J1601" i="216"/>
  <c r="I1601" i="216"/>
  <c r="H1601" i="216"/>
  <c r="E1601" i="216"/>
  <c r="J1600" i="216"/>
  <c r="I1600" i="216"/>
  <c r="H1600" i="216"/>
  <c r="E1600" i="216"/>
  <c r="J1599" i="216"/>
  <c r="I1599" i="216"/>
  <c r="H1599" i="216"/>
  <c r="E1599" i="216"/>
  <c r="J1598" i="216"/>
  <c r="I1598" i="216"/>
  <c r="H1598" i="216"/>
  <c r="E1598" i="216"/>
  <c r="J1597" i="216"/>
  <c r="I1597" i="216"/>
  <c r="H1597" i="216"/>
  <c r="E1597" i="216"/>
  <c r="J1596" i="216"/>
  <c r="I1596" i="216"/>
  <c r="H1596" i="216"/>
  <c r="E1596" i="216"/>
  <c r="J1595" i="216"/>
  <c r="I1595" i="216"/>
  <c r="H1595" i="216"/>
  <c r="E1595" i="216"/>
  <c r="J1594" i="216"/>
  <c r="I1594" i="216"/>
  <c r="H1594" i="216"/>
  <c r="E1594" i="216"/>
  <c r="J1593" i="216"/>
  <c r="I1593" i="216"/>
  <c r="H1593" i="216"/>
  <c r="E1593" i="216"/>
  <c r="J1592" i="216"/>
  <c r="I1592" i="216"/>
  <c r="H1592" i="216"/>
  <c r="E1592" i="216"/>
  <c r="J1591" i="216"/>
  <c r="I1591" i="216"/>
  <c r="H1591" i="216"/>
  <c r="E1591" i="216"/>
  <c r="J1590" i="216"/>
  <c r="I1590" i="216"/>
  <c r="H1590" i="216"/>
  <c r="E1590" i="216"/>
  <c r="J1589" i="216"/>
  <c r="I1589" i="216"/>
  <c r="H1589" i="216"/>
  <c r="E1589" i="216"/>
  <c r="J1588" i="216"/>
  <c r="I1588" i="216"/>
  <c r="H1588" i="216"/>
  <c r="E1588" i="216"/>
  <c r="J1587" i="216"/>
  <c r="I1587" i="216"/>
  <c r="H1587" i="216"/>
  <c r="E1587" i="216"/>
  <c r="J1586" i="216"/>
  <c r="I1586" i="216"/>
  <c r="H1586" i="216"/>
  <c r="E1586" i="216"/>
  <c r="J1585" i="216"/>
  <c r="I1585" i="216"/>
  <c r="H1585" i="216"/>
  <c r="E1585" i="216"/>
  <c r="J1584" i="216"/>
  <c r="I1584" i="216"/>
  <c r="H1584" i="216"/>
  <c r="E1584" i="216"/>
  <c r="J1583" i="216"/>
  <c r="I1583" i="216"/>
  <c r="H1583" i="216"/>
  <c r="E1583" i="216"/>
  <c r="J1582" i="216"/>
  <c r="I1582" i="216"/>
  <c r="H1582" i="216"/>
  <c r="E1582" i="216"/>
  <c r="J1581" i="216"/>
  <c r="I1581" i="216"/>
  <c r="H1581" i="216"/>
  <c r="E1581" i="216"/>
  <c r="J1580" i="216"/>
  <c r="I1580" i="216"/>
  <c r="H1580" i="216"/>
  <c r="E1580" i="216"/>
  <c r="J1579" i="216"/>
  <c r="I1579" i="216"/>
  <c r="H1579" i="216"/>
  <c r="E1579" i="216"/>
  <c r="J1578" i="216"/>
  <c r="I1578" i="216"/>
  <c r="H1578" i="216"/>
  <c r="E1578" i="216"/>
  <c r="J1577" i="216"/>
  <c r="I1577" i="216"/>
  <c r="H1577" i="216"/>
  <c r="E1577" i="216"/>
  <c r="J1576" i="216"/>
  <c r="I1576" i="216"/>
  <c r="H1576" i="216"/>
  <c r="E1576" i="216"/>
  <c r="J1575" i="216"/>
  <c r="I1575" i="216"/>
  <c r="H1575" i="216"/>
  <c r="E1575" i="216"/>
  <c r="J1798" i="216"/>
  <c r="I1798" i="216"/>
  <c r="H1798" i="216"/>
  <c r="E1798" i="216"/>
  <c r="J1754" i="216"/>
  <c r="I1754" i="216"/>
  <c r="H1754" i="216"/>
  <c r="E1754" i="216"/>
  <c r="J1753" i="216"/>
  <c r="I1753" i="216"/>
  <c r="H1753" i="216"/>
  <c r="E1753" i="216"/>
  <c r="J1752" i="216"/>
  <c r="I1752" i="216"/>
  <c r="H1752" i="216"/>
  <c r="E1752" i="216"/>
  <c r="J1751" i="216"/>
  <c r="I1751" i="216"/>
  <c r="H1751" i="216"/>
  <c r="E1751" i="216"/>
  <c r="J1750" i="216"/>
  <c r="I1750" i="216"/>
  <c r="H1750" i="216"/>
  <c r="E1750" i="216"/>
  <c r="J1749" i="216"/>
  <c r="I1749" i="216"/>
  <c r="H1749" i="216"/>
  <c r="E1749" i="216"/>
  <c r="J1748" i="216"/>
  <c r="I1748" i="216"/>
  <c r="H1748" i="216"/>
  <c r="E1748" i="216"/>
  <c r="J1747" i="216"/>
  <c r="I1747" i="216"/>
  <c r="H1747" i="216"/>
  <c r="E1747" i="216"/>
  <c r="J1746" i="216"/>
  <c r="I1746" i="216"/>
  <c r="H1746" i="216"/>
  <c r="E1746" i="216"/>
  <c r="J1745" i="216"/>
  <c r="I1745" i="216"/>
  <c r="H1745" i="216"/>
  <c r="E1745" i="216"/>
  <c r="J1744" i="216"/>
  <c r="I1744" i="216"/>
  <c r="H1744" i="216"/>
  <c r="E1744" i="216"/>
  <c r="J1743" i="216"/>
  <c r="I1743" i="216"/>
  <c r="H1743" i="216"/>
  <c r="E1743" i="216"/>
  <c r="J1742" i="216"/>
  <c r="I1742" i="216"/>
  <c r="H1742" i="216"/>
  <c r="E1742" i="216"/>
  <c r="J1741" i="216"/>
  <c r="I1741" i="216"/>
  <c r="H1741" i="216"/>
  <c r="E1741" i="216"/>
  <c r="J1740" i="216"/>
  <c r="I1740" i="216"/>
  <c r="H1740" i="216"/>
  <c r="E1740" i="216"/>
  <c r="J1739" i="216"/>
  <c r="I1739" i="216"/>
  <c r="H1739" i="216"/>
  <c r="E1739" i="216"/>
  <c r="J1738" i="216"/>
  <c r="I1738" i="216"/>
  <c r="H1738" i="216"/>
  <c r="E1738" i="216"/>
  <c r="J1737" i="216"/>
  <c r="I1737" i="216"/>
  <c r="H1737" i="216"/>
  <c r="E1737" i="216"/>
  <c r="J1736" i="216"/>
  <c r="I1736" i="216"/>
  <c r="H1736" i="216"/>
  <c r="E1736" i="216"/>
  <c r="J1735" i="216"/>
  <c r="I1735" i="216"/>
  <c r="H1735" i="216"/>
  <c r="E1735" i="216"/>
  <c r="J1734" i="216"/>
  <c r="I1734" i="216"/>
  <c r="H1734" i="216"/>
  <c r="E1734" i="216"/>
  <c r="J1733" i="216"/>
  <c r="I1733" i="216"/>
  <c r="H1733" i="216"/>
  <c r="E1733" i="216"/>
  <c r="J1732" i="216"/>
  <c r="I1732" i="216"/>
  <c r="H1732" i="216"/>
  <c r="E1732" i="216"/>
  <c r="J1731" i="216"/>
  <c r="I1731" i="216"/>
  <c r="H1731" i="216"/>
  <c r="E1731" i="216"/>
  <c r="J1730" i="216"/>
  <c r="I1730" i="216"/>
  <c r="H1730" i="216"/>
  <c r="E1730" i="216"/>
  <c r="J1729" i="216"/>
  <c r="I1729" i="216"/>
  <c r="H1729" i="216"/>
  <c r="E1729" i="216"/>
  <c r="J1728" i="216"/>
  <c r="I1728" i="216"/>
  <c r="H1728" i="216"/>
  <c r="E1728" i="216"/>
  <c r="J1727" i="216"/>
  <c r="I1727" i="216"/>
  <c r="H1727" i="216"/>
  <c r="E1727" i="216"/>
  <c r="J1726" i="216"/>
  <c r="I1726" i="216"/>
  <c r="H1726" i="216"/>
  <c r="E1726" i="216"/>
  <c r="J1725" i="216"/>
  <c r="I1725" i="216"/>
  <c r="H1725" i="216"/>
  <c r="E1725" i="216"/>
  <c r="J1724" i="216"/>
  <c r="I1724" i="216"/>
  <c r="H1724" i="216"/>
  <c r="E1724" i="216"/>
  <c r="J1723" i="216"/>
  <c r="I1723" i="216"/>
  <c r="H1723" i="216"/>
  <c r="E1723" i="216"/>
  <c r="J1722" i="216"/>
  <c r="I1722" i="216"/>
  <c r="H1722" i="216"/>
  <c r="E1722" i="216"/>
  <c r="J1721" i="216"/>
  <c r="I1721" i="216"/>
  <c r="H1721" i="216"/>
  <c r="E1721" i="216"/>
  <c r="J1720" i="216"/>
  <c r="I1720" i="216"/>
  <c r="H1720" i="216"/>
  <c r="E1720" i="216"/>
  <c r="J1719" i="216"/>
  <c r="I1719" i="216"/>
  <c r="H1719" i="216"/>
  <c r="E1719" i="216"/>
  <c r="J1718" i="216"/>
  <c r="I1718" i="216"/>
  <c r="H1718" i="216"/>
  <c r="E1718" i="216"/>
  <c r="J1520" i="216"/>
  <c r="I1520" i="216"/>
  <c r="H1520" i="216"/>
  <c r="E1520" i="216"/>
  <c r="J1519" i="216"/>
  <c r="I1519" i="216"/>
  <c r="H1519" i="216"/>
  <c r="E1519" i="216"/>
  <c r="J1518" i="216"/>
  <c r="I1518" i="216"/>
  <c r="H1518" i="216"/>
  <c r="E1518" i="216"/>
  <c r="J1517" i="216"/>
  <c r="I1517" i="216"/>
  <c r="H1517" i="216"/>
  <c r="E1517" i="216"/>
  <c r="J1516" i="216"/>
  <c r="I1516" i="216"/>
  <c r="H1516" i="216"/>
  <c r="E1516" i="216"/>
  <c r="J1515" i="216"/>
  <c r="I1515" i="216"/>
  <c r="H1515" i="216"/>
  <c r="E1515" i="216"/>
  <c r="J1514" i="216"/>
  <c r="I1514" i="216"/>
  <c r="H1514" i="216"/>
  <c r="E1514" i="216"/>
  <c r="J1513" i="216"/>
  <c r="I1513" i="216"/>
  <c r="H1513" i="216"/>
  <c r="E1513" i="216"/>
  <c r="J1512" i="216"/>
  <c r="I1512" i="216"/>
  <c r="H1512" i="216"/>
  <c r="E1512" i="216"/>
  <c r="J1511" i="216"/>
  <c r="I1511" i="216"/>
  <c r="H1511" i="216"/>
  <c r="E1511" i="216"/>
  <c r="J1510" i="216"/>
  <c r="I1510" i="216"/>
  <c r="H1510" i="216"/>
  <c r="E1510" i="216"/>
  <c r="J1509" i="216"/>
  <c r="I1509" i="216"/>
  <c r="H1509" i="216"/>
  <c r="E1509" i="216"/>
  <c r="J1508" i="216"/>
  <c r="I1508" i="216"/>
  <c r="H1508" i="216"/>
  <c r="E1508" i="216"/>
  <c r="J1507" i="216"/>
  <c r="I1507" i="216"/>
  <c r="H1507" i="216"/>
  <c r="E1507" i="216"/>
  <c r="J1506" i="216"/>
  <c r="I1506" i="216"/>
  <c r="H1506" i="216"/>
  <c r="E1506" i="216"/>
  <c r="J1505" i="216"/>
  <c r="I1505" i="216"/>
  <c r="H1505" i="216"/>
  <c r="E1505" i="216"/>
  <c r="J1504" i="216"/>
  <c r="I1504" i="216"/>
  <c r="H1504" i="216"/>
  <c r="E1504" i="216"/>
  <c r="J1503" i="216"/>
  <c r="I1503" i="216"/>
  <c r="H1503" i="216"/>
  <c r="E1503" i="216"/>
  <c r="J1502" i="216"/>
  <c r="I1502" i="216"/>
  <c r="H1502" i="216"/>
  <c r="E1502" i="216"/>
  <c r="J1501" i="216"/>
  <c r="I1501" i="216"/>
  <c r="H1501" i="216"/>
  <c r="E1501" i="216"/>
  <c r="J1500" i="216"/>
  <c r="I1500" i="216"/>
  <c r="H1500" i="216"/>
  <c r="E1500" i="216"/>
  <c r="J1499" i="216"/>
  <c r="I1499" i="216"/>
  <c r="H1499" i="216"/>
  <c r="E1499" i="216"/>
  <c r="J1498" i="216"/>
  <c r="I1498" i="216"/>
  <c r="H1498" i="216"/>
  <c r="E1498" i="216"/>
  <c r="J1497" i="216"/>
  <c r="I1497" i="216"/>
  <c r="H1497" i="216"/>
  <c r="E1497" i="216"/>
  <c r="J1496" i="216"/>
  <c r="I1496" i="216"/>
  <c r="H1496" i="216"/>
  <c r="E1496" i="216"/>
  <c r="J1495" i="216"/>
  <c r="I1495" i="216"/>
  <c r="H1495" i="216"/>
  <c r="E1495" i="216"/>
  <c r="J1494" i="216"/>
  <c r="I1494" i="216"/>
  <c r="H1494" i="216"/>
  <c r="E1494" i="216"/>
  <c r="J1493" i="216"/>
  <c r="I1493" i="216"/>
  <c r="H1493" i="216"/>
  <c r="E1493" i="216"/>
  <c r="J1492" i="216"/>
  <c r="I1492" i="216"/>
  <c r="H1492" i="216"/>
  <c r="E1492" i="216"/>
  <c r="J1491" i="216"/>
  <c r="I1491" i="216"/>
  <c r="H1491" i="216"/>
  <c r="E1491" i="216"/>
  <c r="J1490" i="216"/>
  <c r="I1490" i="216"/>
  <c r="H1490" i="216"/>
  <c r="E1490" i="216"/>
  <c r="J1489" i="216"/>
  <c r="I1489" i="216"/>
  <c r="H1489" i="216"/>
  <c r="E1489" i="216"/>
  <c r="J1488" i="216"/>
  <c r="I1488" i="216"/>
  <c r="H1488" i="216"/>
  <c r="E1488" i="216"/>
  <c r="J1487" i="216"/>
  <c r="I1487" i="216"/>
  <c r="H1487" i="216"/>
  <c r="E1487" i="216"/>
  <c r="J1486" i="216"/>
  <c r="I1486" i="216"/>
  <c r="H1486" i="216"/>
  <c r="E1486" i="216"/>
  <c r="J1485" i="216"/>
  <c r="I1485" i="216"/>
  <c r="H1485" i="216"/>
  <c r="E1485" i="216"/>
  <c r="J1484" i="216"/>
  <c r="I1484" i="216"/>
  <c r="H1484" i="216"/>
  <c r="E1484" i="216"/>
  <c r="J1483" i="216"/>
  <c r="I1483" i="216"/>
  <c r="H1483" i="216"/>
  <c r="E1483" i="216"/>
  <c r="J1482" i="216"/>
  <c r="I1482" i="216"/>
  <c r="H1482" i="216"/>
  <c r="E1482" i="216"/>
  <c r="J1481" i="216"/>
  <c r="I1481" i="216"/>
  <c r="H1481" i="216"/>
  <c r="E1481" i="216"/>
  <c r="J1480" i="216"/>
  <c r="I1480" i="216"/>
  <c r="H1480" i="216"/>
  <c r="E1480" i="216"/>
  <c r="J1479" i="216"/>
  <c r="I1479" i="216"/>
  <c r="H1479" i="216"/>
  <c r="E1479" i="216"/>
  <c r="J1478" i="216"/>
  <c r="I1478" i="216"/>
  <c r="H1478" i="216"/>
  <c r="E1478" i="216"/>
  <c r="J1477" i="216"/>
  <c r="I1477" i="216"/>
  <c r="H1477" i="216"/>
  <c r="E1477" i="216"/>
  <c r="J1476" i="216"/>
  <c r="I1476" i="216"/>
  <c r="H1476" i="216"/>
  <c r="E1476" i="216"/>
  <c r="J1475" i="216"/>
  <c r="I1475" i="216"/>
  <c r="H1475" i="216"/>
  <c r="E1475" i="216"/>
  <c r="J1474" i="216"/>
  <c r="I1474" i="216"/>
  <c r="H1474" i="216"/>
  <c r="E1474" i="216"/>
  <c r="J1473" i="216"/>
  <c r="I1473" i="216"/>
  <c r="H1473" i="216"/>
  <c r="E1473" i="216"/>
  <c r="J1472" i="216"/>
  <c r="I1472" i="216"/>
  <c r="H1472" i="216"/>
  <c r="E1472" i="216"/>
  <c r="J1471" i="216"/>
  <c r="I1471" i="216"/>
  <c r="H1471" i="216"/>
  <c r="E1471" i="216"/>
  <c r="J1470" i="216"/>
  <c r="I1470" i="216"/>
  <c r="H1470" i="216"/>
  <c r="E1470" i="216"/>
  <c r="J1469" i="216"/>
  <c r="I1469" i="216"/>
  <c r="H1469" i="216"/>
  <c r="E1469" i="216"/>
  <c r="J1468" i="216"/>
  <c r="I1468" i="216"/>
  <c r="H1468" i="216"/>
  <c r="E1468" i="216"/>
  <c r="J1467" i="216"/>
  <c r="I1467" i="216"/>
  <c r="H1467" i="216"/>
  <c r="E1467" i="216"/>
  <c r="J1466" i="216"/>
  <c r="I1466" i="216"/>
  <c r="H1466" i="216"/>
  <c r="E1466" i="216"/>
  <c r="J1465" i="216"/>
  <c r="I1465" i="216"/>
  <c r="H1465" i="216"/>
  <c r="E1465" i="216"/>
  <c r="J1464" i="216"/>
  <c r="I1464" i="216"/>
  <c r="H1464" i="216"/>
  <c r="E1464" i="216"/>
  <c r="J1463" i="216"/>
  <c r="I1463" i="216"/>
  <c r="H1463" i="216"/>
  <c r="E1463" i="216"/>
  <c r="J1462" i="216"/>
  <c r="I1462" i="216"/>
  <c r="H1462" i="216"/>
  <c r="E1462" i="216"/>
  <c r="J1461" i="216"/>
  <c r="I1461" i="216"/>
  <c r="H1461" i="216"/>
  <c r="E1461" i="216"/>
  <c r="J1460" i="216"/>
  <c r="I1460" i="216"/>
  <c r="H1460" i="216"/>
  <c r="E1460" i="216"/>
  <c r="J1459" i="216"/>
  <c r="I1459" i="216"/>
  <c r="H1459" i="216"/>
  <c r="E1459" i="216"/>
  <c r="J1458" i="216"/>
  <c r="I1458" i="216"/>
  <c r="H1458" i="216"/>
  <c r="E1458" i="216"/>
  <c r="J1457" i="216"/>
  <c r="I1457" i="216"/>
  <c r="H1457" i="216"/>
  <c r="E1457" i="216"/>
  <c r="J1456" i="216"/>
  <c r="I1456" i="216"/>
  <c r="H1456" i="216"/>
  <c r="E1456" i="216"/>
  <c r="J1455" i="216"/>
  <c r="I1455" i="216"/>
  <c r="H1455" i="216"/>
  <c r="E1455" i="216"/>
  <c r="J1454" i="216"/>
  <c r="I1454" i="216"/>
  <c r="H1454" i="216"/>
  <c r="E1454" i="216"/>
  <c r="J1453" i="216"/>
  <c r="I1453" i="216"/>
  <c r="H1453" i="216"/>
  <c r="E1453" i="216"/>
  <c r="J1452" i="216"/>
  <c r="I1452" i="216"/>
  <c r="H1452" i="216"/>
  <c r="E1452" i="216"/>
  <c r="J1451" i="216"/>
  <c r="I1451" i="216"/>
  <c r="H1451" i="216"/>
  <c r="E1451" i="216"/>
  <c r="J1450" i="216"/>
  <c r="I1450" i="216"/>
  <c r="H1450" i="216"/>
  <c r="E1450" i="216"/>
  <c r="J1449" i="216"/>
  <c r="I1449" i="216"/>
  <c r="H1449" i="216"/>
  <c r="E1449" i="216"/>
  <c r="J1448" i="216"/>
  <c r="I1448" i="216"/>
  <c r="H1448" i="216"/>
  <c r="E1448" i="216"/>
  <c r="J1447" i="216"/>
  <c r="I1447" i="216"/>
  <c r="H1447" i="216"/>
  <c r="E1447" i="216"/>
  <c r="J1446" i="216"/>
  <c r="I1446" i="216"/>
  <c r="H1446" i="216"/>
  <c r="E1446" i="216"/>
  <c r="J1445" i="216"/>
  <c r="I1445" i="216"/>
  <c r="H1445" i="216"/>
  <c r="E1445" i="216"/>
  <c r="J1444" i="216"/>
  <c r="I1444" i="216"/>
  <c r="H1444" i="216"/>
  <c r="E1444" i="216"/>
  <c r="J1443" i="216"/>
  <c r="I1443" i="216"/>
  <c r="H1443" i="216"/>
  <c r="E1443" i="216"/>
  <c r="J1442" i="216"/>
  <c r="I1442" i="216"/>
  <c r="H1442" i="216"/>
  <c r="E1442" i="216"/>
  <c r="J1441" i="216"/>
  <c r="I1441" i="216"/>
  <c r="H1441" i="216"/>
  <c r="E1441" i="216"/>
  <c r="J1440" i="216"/>
  <c r="I1440" i="216"/>
  <c r="H1440" i="216"/>
  <c r="E1440" i="216"/>
  <c r="J1439" i="216"/>
  <c r="I1439" i="216"/>
  <c r="H1439" i="216"/>
  <c r="E1439" i="216"/>
  <c r="J1438" i="216"/>
  <c r="I1438" i="216"/>
  <c r="H1438" i="216"/>
  <c r="E1438" i="216"/>
  <c r="J1437" i="216"/>
  <c r="I1437" i="216"/>
  <c r="H1437" i="216"/>
  <c r="E1437" i="216"/>
  <c r="J1436" i="216"/>
  <c r="I1436" i="216"/>
  <c r="H1436" i="216"/>
  <c r="E1436" i="216"/>
  <c r="J1435" i="216"/>
  <c r="I1435" i="216"/>
  <c r="H1435" i="216"/>
  <c r="E1435" i="216"/>
  <c r="J1434" i="216"/>
  <c r="I1434" i="216"/>
  <c r="H1434" i="216"/>
  <c r="E1434" i="216"/>
  <c r="J1433" i="216"/>
  <c r="I1433" i="216"/>
  <c r="H1433" i="216"/>
  <c r="E1433" i="216"/>
  <c r="J1432" i="216"/>
  <c r="I1432" i="216"/>
  <c r="H1432" i="216"/>
  <c r="E1432" i="216"/>
  <c r="J1431" i="216"/>
  <c r="I1431" i="216"/>
  <c r="H1431" i="216"/>
  <c r="E1431" i="216"/>
  <c r="J1430" i="216"/>
  <c r="I1430" i="216"/>
  <c r="H1430" i="216"/>
  <c r="E1430" i="216"/>
  <c r="J1429" i="216"/>
  <c r="I1429" i="216"/>
  <c r="H1429" i="216"/>
  <c r="E1429" i="216"/>
  <c r="J1428" i="216"/>
  <c r="I1428" i="216"/>
  <c r="H1428" i="216"/>
  <c r="E1428" i="216"/>
  <c r="J1427" i="216"/>
  <c r="I1427" i="216"/>
  <c r="H1427" i="216"/>
  <c r="E1427" i="216"/>
  <c r="J1426" i="216"/>
  <c r="I1426" i="216"/>
  <c r="H1426" i="216"/>
  <c r="E1426" i="216"/>
  <c r="J1425" i="216"/>
  <c r="I1425" i="216"/>
  <c r="H1425" i="216"/>
  <c r="E1425" i="216"/>
  <c r="J1424" i="216"/>
  <c r="I1424" i="216"/>
  <c r="H1424" i="216"/>
  <c r="E1424" i="216"/>
  <c r="J1423" i="216"/>
  <c r="I1423" i="216"/>
  <c r="H1423" i="216"/>
  <c r="E1423" i="216"/>
  <c r="J1422" i="216"/>
  <c r="I1422" i="216"/>
  <c r="H1422" i="216"/>
  <c r="E1422" i="216"/>
  <c r="J1421" i="216"/>
  <c r="I1421" i="216"/>
  <c r="H1421" i="216"/>
  <c r="E1421" i="216"/>
  <c r="J1420" i="216"/>
  <c r="I1420" i="216"/>
  <c r="H1420" i="216"/>
  <c r="E1420" i="216"/>
  <c r="J1419" i="216"/>
  <c r="I1419" i="216"/>
  <c r="H1419" i="216"/>
  <c r="E1419" i="216"/>
  <c r="J1418" i="216"/>
  <c r="I1418" i="216"/>
  <c r="H1418" i="216"/>
  <c r="E1418" i="216"/>
  <c r="J1417" i="216"/>
  <c r="I1417" i="216"/>
  <c r="H1417" i="216"/>
  <c r="E1417" i="216"/>
  <c r="J1416" i="216"/>
  <c r="I1416" i="216"/>
  <c r="H1416" i="216"/>
  <c r="E1416" i="216"/>
  <c r="J1415" i="216"/>
  <c r="I1415" i="216"/>
  <c r="H1415" i="216"/>
  <c r="E1415" i="216"/>
  <c r="J1414" i="216"/>
  <c r="I1414" i="216"/>
  <c r="H1414" i="216"/>
  <c r="E1414" i="216"/>
  <c r="J1413" i="216"/>
  <c r="I1413" i="216"/>
  <c r="H1413" i="216"/>
  <c r="E1413" i="216"/>
  <c r="J1412" i="216"/>
  <c r="I1412" i="216"/>
  <c r="H1412" i="216"/>
  <c r="E1412" i="216"/>
  <c r="J1411" i="216"/>
  <c r="I1411" i="216"/>
  <c r="H1411" i="216"/>
  <c r="E1411" i="216"/>
  <c r="J1410" i="216"/>
  <c r="I1410" i="216"/>
  <c r="H1410" i="216"/>
  <c r="E1410" i="216"/>
  <c r="J1409" i="216"/>
  <c r="I1409" i="216"/>
  <c r="H1409" i="216"/>
  <c r="E1409" i="216"/>
  <c r="J1408" i="216"/>
  <c r="I1408" i="216"/>
  <c r="H1408" i="216"/>
  <c r="E1408" i="216"/>
  <c r="J1407" i="216"/>
  <c r="I1407" i="216"/>
  <c r="H1407" i="216"/>
  <c r="E1407" i="216"/>
  <c r="J1406" i="216"/>
  <c r="I1406" i="216"/>
  <c r="H1406" i="216"/>
  <c r="E1406" i="216"/>
  <c r="J1405" i="216"/>
  <c r="I1405" i="216"/>
  <c r="H1405" i="216"/>
  <c r="E1405" i="216"/>
  <c r="J1404" i="216"/>
  <c r="I1404" i="216"/>
  <c r="H1404" i="216"/>
  <c r="E1404" i="216"/>
  <c r="J1403" i="216"/>
  <c r="I1403" i="216"/>
  <c r="H1403" i="216"/>
  <c r="E1403" i="216"/>
  <c r="J1402" i="216"/>
  <c r="I1402" i="216"/>
  <c r="H1402" i="216"/>
  <c r="E1402" i="216"/>
  <c r="J1401" i="216"/>
  <c r="I1401" i="216"/>
  <c r="H1401" i="216"/>
  <c r="E1401" i="216"/>
  <c r="J1400" i="216"/>
  <c r="I1400" i="216"/>
  <c r="H1400" i="216"/>
  <c r="E1400" i="216"/>
  <c r="J1399" i="216"/>
  <c r="I1399" i="216"/>
  <c r="H1399" i="216"/>
  <c r="E1399" i="216"/>
  <c r="J1398" i="216"/>
  <c r="I1398" i="216"/>
  <c r="H1398" i="216"/>
  <c r="E1398" i="216"/>
  <c r="J1397" i="216"/>
  <c r="I1397" i="216"/>
  <c r="H1397" i="216"/>
  <c r="E1397" i="216"/>
  <c r="J1396" i="216"/>
  <c r="I1396" i="216"/>
  <c r="H1396" i="216"/>
  <c r="E1396" i="216"/>
  <c r="J1395" i="216"/>
  <c r="I1395" i="216"/>
  <c r="H1395" i="216"/>
  <c r="E1395" i="216"/>
  <c r="J1566" i="216"/>
  <c r="I1566" i="216"/>
  <c r="H1566" i="216"/>
  <c r="E1566" i="216"/>
  <c r="J1565" i="216"/>
  <c r="I1565" i="216"/>
  <c r="H1565" i="216"/>
  <c r="E1565" i="216"/>
  <c r="J1564" i="216"/>
  <c r="I1564" i="216"/>
  <c r="H1564" i="216"/>
  <c r="E1564" i="216"/>
  <c r="J1563" i="216"/>
  <c r="I1563" i="216"/>
  <c r="H1563" i="216"/>
  <c r="E1563" i="216"/>
  <c r="J1562" i="216"/>
  <c r="I1562" i="216"/>
  <c r="H1562" i="216"/>
  <c r="E1562" i="216"/>
  <c r="J1561" i="216"/>
  <c r="I1561" i="216"/>
  <c r="H1561" i="216"/>
  <c r="E1561" i="216"/>
  <c r="J1560" i="216"/>
  <c r="I1560" i="216"/>
  <c r="H1560" i="216"/>
  <c r="E1560" i="216"/>
  <c r="J1559" i="216"/>
  <c r="I1559" i="216"/>
  <c r="H1559" i="216"/>
  <c r="E1559" i="216"/>
  <c r="J1558" i="216"/>
  <c r="I1558" i="216"/>
  <c r="H1558" i="216"/>
  <c r="E1558" i="216"/>
  <c r="J1557" i="216"/>
  <c r="I1557" i="216"/>
  <c r="H1557" i="216"/>
  <c r="E1557" i="216"/>
  <c r="J1556" i="216"/>
  <c r="I1556" i="216"/>
  <c r="H1556" i="216"/>
  <c r="E1556" i="216"/>
  <c r="J1555" i="216"/>
  <c r="I1555" i="216"/>
  <c r="H1555" i="216"/>
  <c r="E1555" i="216"/>
  <c r="J1554" i="216"/>
  <c r="I1554" i="216"/>
  <c r="H1554" i="216"/>
  <c r="E1554" i="216"/>
  <c r="J1553" i="216"/>
  <c r="I1553" i="216"/>
  <c r="H1553" i="216"/>
  <c r="E1553" i="216"/>
  <c r="J1552" i="216"/>
  <c r="I1552" i="216"/>
  <c r="H1552" i="216"/>
  <c r="E1552" i="216"/>
  <c r="J1551" i="216"/>
  <c r="I1551" i="216"/>
  <c r="H1551" i="216"/>
  <c r="E1551" i="216"/>
  <c r="J1550" i="216"/>
  <c r="I1550" i="216"/>
  <c r="H1550" i="216"/>
  <c r="E1550" i="216"/>
  <c r="J1549" i="216"/>
  <c r="I1549" i="216"/>
  <c r="H1549" i="216"/>
  <c r="E1549" i="216"/>
  <c r="J1548" i="216"/>
  <c r="I1548" i="216"/>
  <c r="H1548" i="216"/>
  <c r="E1548" i="216"/>
  <c r="J1547" i="216"/>
  <c r="I1547" i="216"/>
  <c r="H1547" i="216"/>
  <c r="E1547" i="216"/>
  <c r="J1546" i="216"/>
  <c r="I1546" i="216"/>
  <c r="H1546" i="216"/>
  <c r="E1546" i="216"/>
  <c r="J1545" i="216"/>
  <c r="I1545" i="216"/>
  <c r="H1545" i="216"/>
  <c r="E1545" i="216"/>
  <c r="J1544" i="216"/>
  <c r="I1544" i="216"/>
  <c r="H1544" i="216"/>
  <c r="E1544" i="216"/>
  <c r="J1543" i="216"/>
  <c r="I1543" i="216"/>
  <c r="H1543" i="216"/>
  <c r="E1543" i="216"/>
  <c r="J1542" i="216"/>
  <c r="I1542" i="216"/>
  <c r="H1542" i="216"/>
  <c r="E1542" i="216"/>
  <c r="J1541" i="216"/>
  <c r="I1541" i="216"/>
  <c r="H1541" i="216"/>
  <c r="E1541" i="216"/>
  <c r="J1540" i="216"/>
  <c r="I1540" i="216"/>
  <c r="H1540" i="216"/>
  <c r="E1540" i="216"/>
  <c r="J1539" i="216"/>
  <c r="I1539" i="216"/>
  <c r="H1539" i="216"/>
  <c r="E1539" i="216"/>
  <c r="J1538" i="216"/>
  <c r="I1538" i="216"/>
  <c r="H1538" i="216"/>
  <c r="E1538" i="216"/>
  <c r="J1537" i="216"/>
  <c r="I1537" i="216"/>
  <c r="H1537" i="216"/>
  <c r="E1537" i="216"/>
  <c r="J1536" i="216"/>
  <c r="I1536" i="216"/>
  <c r="H1536" i="216"/>
  <c r="E1536" i="216"/>
  <c r="J1535" i="216"/>
  <c r="I1535" i="216"/>
  <c r="H1535" i="216"/>
  <c r="E1535" i="216"/>
  <c r="J1534" i="216"/>
  <c r="I1534" i="216"/>
  <c r="H1534" i="216"/>
  <c r="E1534" i="216"/>
  <c r="J1533" i="216"/>
  <c r="I1533" i="216"/>
  <c r="H1533" i="216"/>
  <c r="E1533" i="216"/>
  <c r="J1532" i="216"/>
  <c r="I1532" i="216"/>
  <c r="H1532" i="216"/>
  <c r="E1532" i="216"/>
  <c r="J1531" i="216"/>
  <c r="I1531" i="216"/>
  <c r="H1531" i="216"/>
  <c r="E1531" i="216"/>
  <c r="J1530" i="216"/>
  <c r="I1530" i="216"/>
  <c r="H1530" i="216"/>
  <c r="E1530" i="216"/>
  <c r="J1529" i="216"/>
  <c r="I1529" i="216"/>
  <c r="H1529" i="216"/>
  <c r="E1529" i="216"/>
  <c r="J1528" i="216"/>
  <c r="I1528" i="216"/>
  <c r="H1528" i="216"/>
  <c r="E1528" i="216"/>
  <c r="J1527" i="216"/>
  <c r="I1527" i="216"/>
  <c r="H1527" i="216"/>
  <c r="E1527" i="216"/>
  <c r="J1526" i="216"/>
  <c r="I1526" i="216"/>
  <c r="H1526" i="216"/>
  <c r="E1526" i="216"/>
  <c r="J1525" i="216"/>
  <c r="I1525" i="216"/>
  <c r="H1525" i="216"/>
  <c r="E1525" i="216"/>
  <c r="J1524" i="216"/>
  <c r="I1524" i="216"/>
  <c r="H1524" i="216"/>
  <c r="E1524" i="216"/>
  <c r="J1523" i="216"/>
  <c r="I1523" i="216"/>
  <c r="H1523" i="216"/>
  <c r="E1523" i="216"/>
  <c r="J1522" i="216"/>
  <c r="I1522" i="216"/>
  <c r="H1522" i="216"/>
  <c r="E1522" i="216"/>
  <c r="J1521" i="216"/>
  <c r="I1521" i="216"/>
  <c r="H1521" i="216"/>
  <c r="E1521" i="216"/>
  <c r="J1814" i="216"/>
  <c r="I1814" i="216"/>
  <c r="H1814" i="216"/>
  <c r="E1814" i="216"/>
  <c r="J1813" i="216"/>
  <c r="I1813" i="216"/>
  <c r="H1813" i="216"/>
  <c r="E1813" i="216"/>
  <c r="J1812" i="216"/>
  <c r="I1812" i="216"/>
  <c r="H1812" i="216"/>
  <c r="E1812" i="216"/>
  <c r="J1811" i="216"/>
  <c r="I1811" i="216"/>
  <c r="H1811" i="216"/>
  <c r="E1811" i="216"/>
  <c r="J1574" i="216"/>
  <c r="I1574" i="216"/>
  <c r="H1574" i="216"/>
  <c r="E1574" i="216"/>
  <c r="J1573" i="216"/>
  <c r="I1573" i="216"/>
  <c r="H1573" i="216"/>
  <c r="E1573" i="216"/>
  <c r="G1571" i="216"/>
  <c r="F1571" i="216"/>
  <c r="D1571" i="216"/>
  <c r="C1571" i="216"/>
  <c r="J1569" i="216"/>
  <c r="I1569" i="216"/>
  <c r="H1569" i="216"/>
  <c r="E1569" i="216"/>
  <c r="J1568" i="216"/>
  <c r="I1568" i="216"/>
  <c r="H1568" i="216"/>
  <c r="E1568" i="216"/>
  <c r="J1567" i="216"/>
  <c r="I1567" i="216"/>
  <c r="H1567" i="216"/>
  <c r="E1567" i="216"/>
  <c r="J1394" i="216"/>
  <c r="I1394" i="216"/>
  <c r="H1394" i="216"/>
  <c r="E1394" i="216"/>
  <c r="G1392" i="216"/>
  <c r="F1392" i="216"/>
  <c r="D1392" i="216"/>
  <c r="C1392" i="216"/>
  <c r="G1925" i="216" l="1"/>
  <c r="J1571" i="216"/>
  <c r="G1826" i="216"/>
  <c r="D1826" i="216"/>
  <c r="C1826" i="216"/>
  <c r="F1826" i="216"/>
  <c r="I1571" i="216"/>
  <c r="F1925" i="216"/>
  <c r="D1925" i="216"/>
  <c r="C1925" i="216"/>
  <c r="J1844" i="216"/>
  <c r="I1844" i="216"/>
  <c r="E1844" i="216"/>
  <c r="H1844" i="216"/>
  <c r="K1846" i="216"/>
  <c r="K1847" i="216"/>
  <c r="K1848" i="216"/>
  <c r="K1849" i="216"/>
  <c r="K1850" i="216"/>
  <c r="K1851" i="216"/>
  <c r="K1852" i="216"/>
  <c r="K1853" i="216"/>
  <c r="K1854" i="216"/>
  <c r="K1855" i="216"/>
  <c r="K1856" i="216"/>
  <c r="K1857" i="216"/>
  <c r="K1858" i="216"/>
  <c r="K1859" i="216"/>
  <c r="K1860" i="216"/>
  <c r="K1861" i="216"/>
  <c r="K1862" i="216"/>
  <c r="K1863" i="216"/>
  <c r="K1864" i="216"/>
  <c r="K1865" i="216"/>
  <c r="K1866" i="216"/>
  <c r="K1867" i="216"/>
  <c r="K1868" i="216"/>
  <c r="K1869" i="216"/>
  <c r="K1870" i="216"/>
  <c r="K1871" i="216"/>
  <c r="K1872" i="216"/>
  <c r="K1873" i="216"/>
  <c r="K1874" i="216"/>
  <c r="K1875" i="216"/>
  <c r="K1876" i="216"/>
  <c r="K1877" i="216"/>
  <c r="K1878" i="216"/>
  <c r="K1879" i="216"/>
  <c r="K1880" i="216"/>
  <c r="K1881" i="216"/>
  <c r="K1882" i="216"/>
  <c r="K1883" i="216"/>
  <c r="K1884" i="216"/>
  <c r="K1885" i="216"/>
  <c r="K1886" i="216"/>
  <c r="K1887" i="216"/>
  <c r="K1888" i="216"/>
  <c r="K1889" i="216"/>
  <c r="K1890" i="216"/>
  <c r="K1891" i="216"/>
  <c r="K1892" i="216"/>
  <c r="K1893" i="216"/>
  <c r="K1894" i="216"/>
  <c r="K1895" i="216"/>
  <c r="K1896" i="216"/>
  <c r="K1910" i="216"/>
  <c r="K1911" i="216"/>
  <c r="K1912" i="216"/>
  <c r="K1913" i="216"/>
  <c r="K1841" i="216"/>
  <c r="K1842" i="216"/>
  <c r="K1840" i="216"/>
  <c r="E1838" i="216"/>
  <c r="H1838" i="216"/>
  <c r="I1838" i="216"/>
  <c r="J1838" i="216"/>
  <c r="K1718" i="216"/>
  <c r="K1719" i="216"/>
  <c r="K1720" i="216"/>
  <c r="K1721" i="216"/>
  <c r="K1722" i="216"/>
  <c r="K1723" i="216"/>
  <c r="K1724" i="216"/>
  <c r="K1725" i="216"/>
  <c r="K1726" i="216"/>
  <c r="K1727" i="216"/>
  <c r="K1728" i="216"/>
  <c r="K1729" i="216"/>
  <c r="K1730" i="216"/>
  <c r="K1731" i="216"/>
  <c r="K1732" i="216"/>
  <c r="K1733" i="216"/>
  <c r="K1734" i="216"/>
  <c r="K1735" i="216"/>
  <c r="K1736" i="216"/>
  <c r="K1737" i="216"/>
  <c r="K1738" i="216"/>
  <c r="K1739" i="216"/>
  <c r="K1740" i="216"/>
  <c r="K1741" i="216"/>
  <c r="K1742" i="216"/>
  <c r="K1743" i="216"/>
  <c r="K1744" i="216"/>
  <c r="K1745" i="216"/>
  <c r="K1746" i="216"/>
  <c r="K1747" i="216"/>
  <c r="K1748" i="216"/>
  <c r="K1749" i="216"/>
  <c r="K1750" i="216"/>
  <c r="K1751" i="216"/>
  <c r="K1752" i="216"/>
  <c r="K1753" i="216"/>
  <c r="K1754" i="216"/>
  <c r="K1798" i="216"/>
  <c r="K1575" i="216"/>
  <c r="K1576" i="216"/>
  <c r="K1577" i="216"/>
  <c r="K1578" i="216"/>
  <c r="K1579" i="216"/>
  <c r="K1580" i="216"/>
  <c r="K1581" i="216"/>
  <c r="K1582" i="216"/>
  <c r="K1583" i="216"/>
  <c r="K1584" i="216"/>
  <c r="K1585" i="216"/>
  <c r="K1586" i="216"/>
  <c r="K1587" i="216"/>
  <c r="K1588" i="216"/>
  <c r="K1589" i="216"/>
  <c r="K1590" i="216"/>
  <c r="K1591" i="216"/>
  <c r="K1592" i="216"/>
  <c r="K1593" i="216"/>
  <c r="K1594" i="216"/>
  <c r="K1595" i="216"/>
  <c r="K1596" i="216"/>
  <c r="K1597" i="216"/>
  <c r="K1598" i="216"/>
  <c r="K1599" i="216"/>
  <c r="K1600" i="216"/>
  <c r="K1601" i="216"/>
  <c r="K1602" i="216"/>
  <c r="K1603" i="216"/>
  <c r="K1604" i="216"/>
  <c r="K1605" i="216"/>
  <c r="K1606" i="216"/>
  <c r="K1607" i="216"/>
  <c r="K1608" i="216"/>
  <c r="K1609" i="216"/>
  <c r="K1610" i="216"/>
  <c r="K1611" i="216"/>
  <c r="K1612" i="216"/>
  <c r="K1613" i="216"/>
  <c r="K1614" i="216"/>
  <c r="K1615" i="216"/>
  <c r="K1616" i="216"/>
  <c r="K1617" i="216"/>
  <c r="K1618" i="216"/>
  <c r="K1619" i="216"/>
  <c r="K1620" i="216"/>
  <c r="K1621" i="216"/>
  <c r="K1622" i="216"/>
  <c r="K1623" i="216"/>
  <c r="K1624" i="216"/>
  <c r="K1625" i="216"/>
  <c r="K1626" i="216"/>
  <c r="K1627" i="216"/>
  <c r="K1628" i="216"/>
  <c r="K1629" i="216"/>
  <c r="K1630" i="216"/>
  <c r="K1631" i="216"/>
  <c r="K1632" i="216"/>
  <c r="K1633" i="216"/>
  <c r="K1634" i="216"/>
  <c r="K1635" i="216"/>
  <c r="K1636" i="216"/>
  <c r="K1637" i="216"/>
  <c r="K1638" i="216"/>
  <c r="K1639" i="216"/>
  <c r="K1640" i="216"/>
  <c r="K1641" i="216"/>
  <c r="K1642" i="216"/>
  <c r="K1643" i="216"/>
  <c r="K1644" i="216"/>
  <c r="K1645" i="216"/>
  <c r="K1646" i="216"/>
  <c r="K1647" i="216"/>
  <c r="K1648" i="216"/>
  <c r="K1649" i="216"/>
  <c r="K1650" i="216"/>
  <c r="K1651" i="216"/>
  <c r="K1652" i="216"/>
  <c r="K1653" i="216"/>
  <c r="K1654" i="216"/>
  <c r="K1655" i="216"/>
  <c r="K1656" i="216"/>
  <c r="K1657" i="216"/>
  <c r="K1658" i="216"/>
  <c r="K1659" i="216"/>
  <c r="K1660" i="216"/>
  <c r="K1661" i="216"/>
  <c r="K1662" i="216"/>
  <c r="K1663" i="216"/>
  <c r="K1664" i="216"/>
  <c r="K1665" i="216"/>
  <c r="K1666" i="216"/>
  <c r="K1667" i="216"/>
  <c r="K1668" i="216"/>
  <c r="K1669" i="216"/>
  <c r="K1670" i="216"/>
  <c r="K1671" i="216"/>
  <c r="K1672" i="216"/>
  <c r="K1673" i="216"/>
  <c r="K1674" i="216"/>
  <c r="K1675" i="216"/>
  <c r="K1676" i="216"/>
  <c r="K1677" i="216"/>
  <c r="K1678" i="216"/>
  <c r="K1679" i="216"/>
  <c r="K1680" i="216"/>
  <c r="K1681" i="216"/>
  <c r="K1682" i="216"/>
  <c r="K1683" i="216"/>
  <c r="K1684" i="216"/>
  <c r="K1685" i="216"/>
  <c r="K1686" i="216"/>
  <c r="K1687" i="216"/>
  <c r="K1688" i="216"/>
  <c r="K1689" i="216"/>
  <c r="K1690" i="216"/>
  <c r="K1691" i="216"/>
  <c r="K1692" i="216"/>
  <c r="K1693" i="216"/>
  <c r="K1694" i="216"/>
  <c r="K1695" i="216"/>
  <c r="K1696" i="216"/>
  <c r="K1697" i="216"/>
  <c r="K1698" i="216"/>
  <c r="K1699" i="216"/>
  <c r="K1700" i="216"/>
  <c r="K1701" i="216"/>
  <c r="K1702" i="216"/>
  <c r="K1703" i="216"/>
  <c r="K1704" i="216"/>
  <c r="K1705" i="216"/>
  <c r="K1706" i="216"/>
  <c r="K1707" i="216"/>
  <c r="K1708" i="216"/>
  <c r="K1709" i="216"/>
  <c r="K1710" i="216"/>
  <c r="K1711" i="216"/>
  <c r="K1712" i="216"/>
  <c r="K1713" i="216"/>
  <c r="K1714" i="216"/>
  <c r="K1715" i="216"/>
  <c r="K1716" i="216"/>
  <c r="K1717" i="216"/>
  <c r="K1814" i="216"/>
  <c r="K1564" i="216"/>
  <c r="K1565" i="216"/>
  <c r="K1566" i="216"/>
  <c r="K1521" i="216"/>
  <c r="K1522" i="216"/>
  <c r="K1523" i="216"/>
  <c r="K1524" i="216"/>
  <c r="K1525" i="216"/>
  <c r="K1526" i="216"/>
  <c r="K1527" i="216"/>
  <c r="K1528" i="216"/>
  <c r="K1529" i="216"/>
  <c r="K1530" i="216"/>
  <c r="K1531" i="216"/>
  <c r="K1532" i="216"/>
  <c r="K1533" i="216"/>
  <c r="K1534" i="216"/>
  <c r="K1535" i="216"/>
  <c r="K1536" i="216"/>
  <c r="K1537" i="216"/>
  <c r="K1538" i="216"/>
  <c r="K1539" i="216"/>
  <c r="K1540" i="216"/>
  <c r="K1541" i="216"/>
  <c r="K1542" i="216"/>
  <c r="K1543" i="216"/>
  <c r="K1544" i="216"/>
  <c r="K1545" i="216"/>
  <c r="K1546" i="216"/>
  <c r="K1547" i="216"/>
  <c r="K1548" i="216"/>
  <c r="K1549" i="216"/>
  <c r="K1550" i="216"/>
  <c r="K1551" i="216"/>
  <c r="K1552" i="216"/>
  <c r="K1553" i="216"/>
  <c r="K1554" i="216"/>
  <c r="K1555" i="216"/>
  <c r="K1556" i="216"/>
  <c r="K1557" i="216"/>
  <c r="K1558" i="216"/>
  <c r="K1559" i="216"/>
  <c r="K1560" i="216"/>
  <c r="K1561" i="216"/>
  <c r="K1562" i="216"/>
  <c r="K1563" i="216"/>
  <c r="K1395" i="216"/>
  <c r="K1396" i="216"/>
  <c r="K1397" i="216"/>
  <c r="K1398" i="216"/>
  <c r="K1399" i="216"/>
  <c r="K1400" i="216"/>
  <c r="K1401" i="216"/>
  <c r="K1402" i="216"/>
  <c r="K1403" i="216"/>
  <c r="K1404" i="216"/>
  <c r="K1405" i="216"/>
  <c r="K1406" i="216"/>
  <c r="K1407" i="216"/>
  <c r="K1408" i="216"/>
  <c r="K1409" i="216"/>
  <c r="K1410" i="216"/>
  <c r="K1411" i="216"/>
  <c r="K1412" i="216"/>
  <c r="K1413" i="216"/>
  <c r="K1414" i="216"/>
  <c r="K1415" i="216"/>
  <c r="K1416" i="216"/>
  <c r="K1417" i="216"/>
  <c r="K1418" i="216"/>
  <c r="K1419" i="216"/>
  <c r="K1420" i="216"/>
  <c r="K1421" i="216"/>
  <c r="K1422" i="216"/>
  <c r="K1423" i="216"/>
  <c r="K1424" i="216"/>
  <c r="K1425" i="216"/>
  <c r="K1426" i="216"/>
  <c r="K1427" i="216"/>
  <c r="K1428" i="216"/>
  <c r="K1429" i="216"/>
  <c r="K1430" i="216"/>
  <c r="K1431" i="216"/>
  <c r="K1432" i="216"/>
  <c r="K1433" i="216"/>
  <c r="K1434" i="216"/>
  <c r="K1435" i="216"/>
  <c r="K1436" i="216"/>
  <c r="K1437" i="216"/>
  <c r="K1438" i="216"/>
  <c r="K1439" i="216"/>
  <c r="K1440" i="216"/>
  <c r="K1441" i="216"/>
  <c r="K1442" i="216"/>
  <c r="K1443" i="216"/>
  <c r="K1444" i="216"/>
  <c r="K1445" i="216"/>
  <c r="K1446" i="216"/>
  <c r="K1447" i="216"/>
  <c r="K1448" i="216"/>
  <c r="K1449" i="216"/>
  <c r="K1450" i="216"/>
  <c r="K1451" i="216"/>
  <c r="K1452" i="216"/>
  <c r="K1453" i="216"/>
  <c r="K1454" i="216"/>
  <c r="K1455" i="216"/>
  <c r="K1456" i="216"/>
  <c r="K1457" i="216"/>
  <c r="K1458" i="216"/>
  <c r="K1459" i="216"/>
  <c r="K1460" i="216"/>
  <c r="K1461" i="216"/>
  <c r="K1462" i="216"/>
  <c r="K1463" i="216"/>
  <c r="K1464" i="216"/>
  <c r="K1465" i="216"/>
  <c r="K1466" i="216"/>
  <c r="K1467" i="216"/>
  <c r="K1468" i="216"/>
  <c r="K1469" i="216"/>
  <c r="K1470" i="216"/>
  <c r="K1471" i="216"/>
  <c r="K1472" i="216"/>
  <c r="K1473" i="216"/>
  <c r="K1474" i="216"/>
  <c r="K1475" i="216"/>
  <c r="K1476" i="216"/>
  <c r="K1477" i="216"/>
  <c r="K1478" i="216"/>
  <c r="K1479" i="216"/>
  <c r="K1480" i="216"/>
  <c r="K1481" i="216"/>
  <c r="K1482" i="216"/>
  <c r="K1483" i="216"/>
  <c r="K1484" i="216"/>
  <c r="K1485" i="216"/>
  <c r="K1486" i="216"/>
  <c r="K1487" i="216"/>
  <c r="K1488" i="216"/>
  <c r="K1489" i="216"/>
  <c r="K1490" i="216"/>
  <c r="K1491" i="216"/>
  <c r="K1492" i="216"/>
  <c r="K1493" i="216"/>
  <c r="K1494" i="216"/>
  <c r="K1495" i="216"/>
  <c r="K1496" i="216"/>
  <c r="K1497" i="216"/>
  <c r="K1498" i="216"/>
  <c r="K1499" i="216"/>
  <c r="K1500" i="216"/>
  <c r="K1501" i="216"/>
  <c r="K1502" i="216"/>
  <c r="K1503" i="216"/>
  <c r="K1504" i="216"/>
  <c r="K1505" i="216"/>
  <c r="K1506" i="216"/>
  <c r="K1507" i="216"/>
  <c r="K1508" i="216"/>
  <c r="K1509" i="216"/>
  <c r="K1510" i="216"/>
  <c r="K1511" i="216"/>
  <c r="K1512" i="216"/>
  <c r="K1513" i="216"/>
  <c r="K1514" i="216"/>
  <c r="K1515" i="216"/>
  <c r="K1516" i="216"/>
  <c r="K1517" i="216"/>
  <c r="K1518" i="216"/>
  <c r="K1519" i="216"/>
  <c r="K1520" i="216"/>
  <c r="K1569" i="216"/>
  <c r="K1811" i="216"/>
  <c r="K1812" i="216"/>
  <c r="K1813" i="216"/>
  <c r="H1571" i="216"/>
  <c r="E1571" i="216"/>
  <c r="K1573" i="216"/>
  <c r="K1574" i="216"/>
  <c r="K1567" i="216"/>
  <c r="K1568" i="216"/>
  <c r="K1394" i="216"/>
  <c r="E1392" i="216"/>
  <c r="H1392" i="216"/>
  <c r="I1392" i="216"/>
  <c r="J1392" i="216"/>
  <c r="H1925" i="216" l="1"/>
  <c r="K1571" i="216"/>
  <c r="E1826" i="216"/>
  <c r="E1925" i="216"/>
  <c r="I1925" i="216"/>
  <c r="K1844" i="216"/>
  <c r="K1392" i="216"/>
  <c r="I1826" i="216"/>
  <c r="J1826" i="216"/>
  <c r="H1826" i="216"/>
  <c r="J1925" i="216"/>
  <c r="K1838" i="216"/>
  <c r="J1195" i="216"/>
  <c r="I1195" i="216"/>
  <c r="H1195" i="216"/>
  <c r="E1195" i="216"/>
  <c r="J1194" i="216"/>
  <c r="I1194" i="216"/>
  <c r="H1194" i="216"/>
  <c r="E1194" i="216"/>
  <c r="J1197" i="216"/>
  <c r="I1197" i="216"/>
  <c r="H1197" i="216"/>
  <c r="E1197" i="216"/>
  <c r="J1196" i="216"/>
  <c r="I1196" i="216"/>
  <c r="H1196" i="216"/>
  <c r="E1196" i="216"/>
  <c r="J1198" i="216"/>
  <c r="I1198" i="216"/>
  <c r="H1198" i="216"/>
  <c r="E1198" i="216"/>
  <c r="J1193" i="216"/>
  <c r="I1193" i="216"/>
  <c r="H1193" i="216"/>
  <c r="E1193" i="216"/>
  <c r="J1192" i="216"/>
  <c r="I1192" i="216"/>
  <c r="H1192" i="216"/>
  <c r="E1192" i="216"/>
  <c r="J1191" i="216"/>
  <c r="I1191" i="216"/>
  <c r="H1191" i="216"/>
  <c r="E1191" i="216"/>
  <c r="J1190" i="216"/>
  <c r="I1190" i="216"/>
  <c r="H1190" i="216"/>
  <c r="E1190" i="216"/>
  <c r="J1189" i="216"/>
  <c r="I1189" i="216"/>
  <c r="H1189" i="216"/>
  <c r="E1189" i="216"/>
  <c r="J1188" i="216"/>
  <c r="I1188" i="216"/>
  <c r="H1188" i="216"/>
  <c r="E1188" i="216"/>
  <c r="J1187" i="216"/>
  <c r="I1187" i="216"/>
  <c r="H1187" i="216"/>
  <c r="E1187" i="216"/>
  <c r="J1186" i="216"/>
  <c r="I1186" i="216"/>
  <c r="H1186" i="216"/>
  <c r="E1186" i="216"/>
  <c r="J1185" i="216"/>
  <c r="I1185" i="216"/>
  <c r="H1185" i="216"/>
  <c r="E1185" i="216"/>
  <c r="J1184" i="216"/>
  <c r="I1184" i="216"/>
  <c r="H1184" i="216"/>
  <c r="E1184" i="216"/>
  <c r="J1183" i="216"/>
  <c r="I1183" i="216"/>
  <c r="H1183" i="216"/>
  <c r="E1183" i="216"/>
  <c r="J1182" i="216"/>
  <c r="I1182" i="216"/>
  <c r="H1182" i="216"/>
  <c r="E1182" i="216"/>
  <c r="J1181" i="216"/>
  <c r="I1181" i="216"/>
  <c r="H1181" i="216"/>
  <c r="E1181" i="216"/>
  <c r="J1180" i="216"/>
  <c r="I1180" i="216"/>
  <c r="H1180" i="216"/>
  <c r="E1180" i="216"/>
  <c r="J1179" i="216"/>
  <c r="I1179" i="216"/>
  <c r="H1179" i="216"/>
  <c r="E1179" i="216"/>
  <c r="J1178" i="216"/>
  <c r="I1178" i="216"/>
  <c r="H1178" i="216"/>
  <c r="E1178" i="216"/>
  <c r="J1177" i="216"/>
  <c r="I1177" i="216"/>
  <c r="H1177" i="216"/>
  <c r="E1177" i="216"/>
  <c r="J1176" i="216"/>
  <c r="I1176" i="216"/>
  <c r="H1176" i="216"/>
  <c r="E1176" i="216"/>
  <c r="J1175" i="216"/>
  <c r="I1175" i="216"/>
  <c r="H1175" i="216"/>
  <c r="E1175" i="216"/>
  <c r="J1174" i="216"/>
  <c r="I1174" i="216"/>
  <c r="H1174" i="216"/>
  <c r="E1174" i="216"/>
  <c r="J1173" i="216"/>
  <c r="I1173" i="216"/>
  <c r="H1173" i="216"/>
  <c r="E1173" i="216"/>
  <c r="J1172" i="216"/>
  <c r="I1172" i="216"/>
  <c r="H1172" i="216"/>
  <c r="E1172" i="216"/>
  <c r="J1171" i="216"/>
  <c r="I1171" i="216"/>
  <c r="H1171" i="216"/>
  <c r="E1171" i="216"/>
  <c r="J1170" i="216"/>
  <c r="I1170" i="216"/>
  <c r="H1170" i="216"/>
  <c r="E1170" i="216"/>
  <c r="J1169" i="216"/>
  <c r="I1169" i="216"/>
  <c r="H1169" i="216"/>
  <c r="E1169" i="216"/>
  <c r="J1168" i="216"/>
  <c r="I1168" i="216"/>
  <c r="H1168" i="216"/>
  <c r="E1168" i="216"/>
  <c r="J1167" i="216"/>
  <c r="I1167" i="216"/>
  <c r="H1167" i="216"/>
  <c r="E1167" i="216"/>
  <c r="J1166" i="216"/>
  <c r="I1166" i="216"/>
  <c r="H1166" i="216"/>
  <c r="E1166" i="216"/>
  <c r="J1165" i="216"/>
  <c r="I1165" i="216"/>
  <c r="H1165" i="216"/>
  <c r="E1165" i="216"/>
  <c r="J1164" i="216"/>
  <c r="I1164" i="216"/>
  <c r="H1164" i="216"/>
  <c r="E1164" i="216"/>
  <c r="J1163" i="216"/>
  <c r="I1163" i="216"/>
  <c r="H1163" i="216"/>
  <c r="E1163" i="216"/>
  <c r="J1162" i="216"/>
  <c r="I1162" i="216"/>
  <c r="H1162" i="216"/>
  <c r="E1162" i="216"/>
  <c r="J1161" i="216"/>
  <c r="I1161" i="216"/>
  <c r="H1161" i="216"/>
  <c r="E1161" i="216"/>
  <c r="J1160" i="216"/>
  <c r="I1160" i="216"/>
  <c r="H1160" i="216"/>
  <c r="E1160" i="216"/>
  <c r="J1159" i="216"/>
  <c r="I1159" i="216"/>
  <c r="H1159" i="216"/>
  <c r="E1159" i="216"/>
  <c r="J1158" i="216"/>
  <c r="I1158" i="216"/>
  <c r="H1158" i="216"/>
  <c r="E1158" i="216"/>
  <c r="J1157" i="216"/>
  <c r="I1157" i="216"/>
  <c r="H1157" i="216"/>
  <c r="E1157" i="216"/>
  <c r="J1156" i="216"/>
  <c r="I1156" i="216"/>
  <c r="H1156" i="216"/>
  <c r="E1156" i="216"/>
  <c r="J1155" i="216"/>
  <c r="I1155" i="216"/>
  <c r="H1155" i="216"/>
  <c r="E1155" i="216"/>
  <c r="J1154" i="216"/>
  <c r="I1154" i="216"/>
  <c r="H1154" i="216"/>
  <c r="E1154" i="216"/>
  <c r="J1153" i="216"/>
  <c r="I1153" i="216"/>
  <c r="H1153" i="216"/>
  <c r="E1153" i="216"/>
  <c r="J1152" i="216"/>
  <c r="I1152" i="216"/>
  <c r="H1152" i="216"/>
  <c r="E1152" i="216"/>
  <c r="J1151" i="216"/>
  <c r="I1151" i="216"/>
  <c r="H1151" i="216"/>
  <c r="E1151" i="216"/>
  <c r="J1150" i="216"/>
  <c r="I1150" i="216"/>
  <c r="H1150" i="216"/>
  <c r="E1150" i="216"/>
  <c r="J1149" i="216"/>
  <c r="I1149" i="216"/>
  <c r="H1149" i="216"/>
  <c r="E1149" i="216"/>
  <c r="J1148" i="216"/>
  <c r="I1148" i="216"/>
  <c r="H1148" i="216"/>
  <c r="E1148" i="216"/>
  <c r="J1147" i="216"/>
  <c r="I1147" i="216"/>
  <c r="H1147" i="216"/>
  <c r="E1147" i="216"/>
  <c r="J1146" i="216"/>
  <c r="I1146" i="216"/>
  <c r="H1146" i="216"/>
  <c r="E1146" i="216"/>
  <c r="J1145" i="216"/>
  <c r="I1145" i="216"/>
  <c r="H1145" i="216"/>
  <c r="E1145" i="216"/>
  <c r="J1144" i="216"/>
  <c r="I1144" i="216"/>
  <c r="H1144" i="216"/>
  <c r="E1144" i="216"/>
  <c r="J1143" i="216"/>
  <c r="I1143" i="216"/>
  <c r="H1143" i="216"/>
  <c r="E1143" i="216"/>
  <c r="J1142" i="216"/>
  <c r="I1142" i="216"/>
  <c r="H1142" i="216"/>
  <c r="E1142" i="216"/>
  <c r="J1141" i="216"/>
  <c r="I1141" i="216"/>
  <c r="H1141" i="216"/>
  <c r="E1141" i="216"/>
  <c r="J1140" i="216"/>
  <c r="I1140" i="216"/>
  <c r="H1140" i="216"/>
  <c r="E1140" i="216"/>
  <c r="J1139" i="216"/>
  <c r="I1139" i="216"/>
  <c r="H1139" i="216"/>
  <c r="E1139" i="216"/>
  <c r="J1138" i="216"/>
  <c r="I1138" i="216"/>
  <c r="H1138" i="216"/>
  <c r="E1138" i="216"/>
  <c r="J1137" i="216"/>
  <c r="I1137" i="216"/>
  <c r="H1137" i="216"/>
  <c r="E1137" i="216"/>
  <c r="J1136" i="216"/>
  <c r="I1136" i="216"/>
  <c r="H1136" i="216"/>
  <c r="E1136" i="216"/>
  <c r="J1135" i="216"/>
  <c r="I1135" i="216"/>
  <c r="H1135" i="216"/>
  <c r="E1135" i="216"/>
  <c r="J1310" i="216"/>
  <c r="I1310" i="216"/>
  <c r="H1310" i="216"/>
  <c r="E1310" i="216"/>
  <c r="J1309" i="216"/>
  <c r="I1309" i="216"/>
  <c r="H1309" i="216"/>
  <c r="E1309" i="216"/>
  <c r="J1308" i="216"/>
  <c r="I1308" i="216"/>
  <c r="H1308" i="216"/>
  <c r="E1308" i="216"/>
  <c r="J1307" i="216"/>
  <c r="I1307" i="216"/>
  <c r="H1307" i="216"/>
  <c r="E1307" i="216"/>
  <c r="J1306" i="216"/>
  <c r="I1306" i="216"/>
  <c r="H1306" i="216"/>
  <c r="E1306" i="216"/>
  <c r="J1305" i="216"/>
  <c r="I1305" i="216"/>
  <c r="H1305" i="216"/>
  <c r="E1305" i="216"/>
  <c r="J1304" i="216"/>
  <c r="I1304" i="216"/>
  <c r="H1304" i="216"/>
  <c r="E1304" i="216"/>
  <c r="J1303" i="216"/>
  <c r="I1303" i="216"/>
  <c r="H1303" i="216"/>
  <c r="E1303" i="216"/>
  <c r="J1302" i="216"/>
  <c r="I1302" i="216"/>
  <c r="H1302" i="216"/>
  <c r="E1302" i="216"/>
  <c r="J1301" i="216"/>
  <c r="I1301" i="216"/>
  <c r="H1301" i="216"/>
  <c r="E1301" i="216"/>
  <c r="J1300" i="216"/>
  <c r="I1300" i="216"/>
  <c r="H1300" i="216"/>
  <c r="E1300" i="216"/>
  <c r="J1299" i="216"/>
  <c r="I1299" i="216"/>
  <c r="H1299" i="216"/>
  <c r="E1299" i="216"/>
  <c r="J1298" i="216"/>
  <c r="I1298" i="216"/>
  <c r="H1298" i="216"/>
  <c r="E1298" i="216"/>
  <c r="J1297" i="216"/>
  <c r="I1297" i="216"/>
  <c r="H1297" i="216"/>
  <c r="E1297" i="216"/>
  <c r="J1296" i="216"/>
  <c r="I1296" i="216"/>
  <c r="H1296" i="216"/>
  <c r="E1296" i="216"/>
  <c r="J1295" i="216"/>
  <c r="I1295" i="216"/>
  <c r="H1295" i="216"/>
  <c r="E1295" i="216"/>
  <c r="J1294" i="216"/>
  <c r="I1294" i="216"/>
  <c r="H1294" i="216"/>
  <c r="E1294" i="216"/>
  <c r="J1293" i="216"/>
  <c r="I1293" i="216"/>
  <c r="H1293" i="216"/>
  <c r="E1293" i="216"/>
  <c r="J1292" i="216"/>
  <c r="I1292" i="216"/>
  <c r="H1292" i="216"/>
  <c r="E1292" i="216"/>
  <c r="J1291" i="216"/>
  <c r="I1291" i="216"/>
  <c r="H1291" i="216"/>
  <c r="E1291" i="216"/>
  <c r="J1290" i="216"/>
  <c r="I1290" i="216"/>
  <c r="H1290" i="216"/>
  <c r="E1290" i="216"/>
  <c r="J1289" i="216"/>
  <c r="I1289" i="216"/>
  <c r="H1289" i="216"/>
  <c r="E1289" i="216"/>
  <c r="J1288" i="216"/>
  <c r="I1288" i="216"/>
  <c r="H1288" i="216"/>
  <c r="E1288" i="216"/>
  <c r="J1287" i="216"/>
  <c r="I1287" i="216"/>
  <c r="H1287" i="216"/>
  <c r="E1287" i="216"/>
  <c r="J1286" i="216"/>
  <c r="I1286" i="216"/>
  <c r="H1286" i="216"/>
  <c r="E1286" i="216"/>
  <c r="J1285" i="216"/>
  <c r="I1285" i="216"/>
  <c r="H1285" i="216"/>
  <c r="E1285" i="216"/>
  <c r="J1284" i="216"/>
  <c r="I1284" i="216"/>
  <c r="H1284" i="216"/>
  <c r="E1284" i="216"/>
  <c r="J1283" i="216"/>
  <c r="I1283" i="216"/>
  <c r="H1283" i="216"/>
  <c r="E1283" i="216"/>
  <c r="J1282" i="216"/>
  <c r="I1282" i="216"/>
  <c r="H1282" i="216"/>
  <c r="E1282" i="216"/>
  <c r="J1281" i="216"/>
  <c r="I1281" i="216"/>
  <c r="H1281" i="216"/>
  <c r="E1281" i="216"/>
  <c r="J1280" i="216"/>
  <c r="I1280" i="216"/>
  <c r="H1280" i="216"/>
  <c r="E1280" i="216"/>
  <c r="J1279" i="216"/>
  <c r="I1279" i="216"/>
  <c r="H1279" i="216"/>
  <c r="E1279" i="216"/>
  <c r="J1278" i="216"/>
  <c r="I1278" i="216"/>
  <c r="H1278" i="216"/>
  <c r="E1278" i="216"/>
  <c r="J1277" i="216"/>
  <c r="I1277" i="216"/>
  <c r="H1277" i="216"/>
  <c r="E1277" i="216"/>
  <c r="J1276" i="216"/>
  <c r="I1276" i="216"/>
  <c r="H1276" i="216"/>
  <c r="E1276" i="216"/>
  <c r="J1275" i="216"/>
  <c r="I1275" i="216"/>
  <c r="H1275" i="216"/>
  <c r="E1275" i="216"/>
  <c r="J1274" i="216"/>
  <c r="I1274" i="216"/>
  <c r="H1274" i="216"/>
  <c r="E1274" i="216"/>
  <c r="J1273" i="216"/>
  <c r="I1273" i="216"/>
  <c r="H1273" i="216"/>
  <c r="E1273" i="216"/>
  <c r="J1272" i="216"/>
  <c r="I1272" i="216"/>
  <c r="H1272" i="216"/>
  <c r="E1272" i="216"/>
  <c r="J1271" i="216"/>
  <c r="I1271" i="216"/>
  <c r="H1271" i="216"/>
  <c r="E1271" i="216"/>
  <c r="J1270" i="216"/>
  <c r="I1270" i="216"/>
  <c r="H1270" i="216"/>
  <c r="E1270" i="216"/>
  <c r="J1269" i="216"/>
  <c r="I1269" i="216"/>
  <c r="H1269" i="216"/>
  <c r="E1269" i="216"/>
  <c r="J1268" i="216"/>
  <c r="I1268" i="216"/>
  <c r="H1268" i="216"/>
  <c r="E1268" i="216"/>
  <c r="J1267" i="216"/>
  <c r="I1267" i="216"/>
  <c r="H1267" i="216"/>
  <c r="E1267" i="216"/>
  <c r="J1266" i="216"/>
  <c r="I1266" i="216"/>
  <c r="H1266" i="216"/>
  <c r="E1266" i="216"/>
  <c r="J1265" i="216"/>
  <c r="I1265" i="216"/>
  <c r="H1265" i="216"/>
  <c r="E1265" i="216"/>
  <c r="J1264" i="216"/>
  <c r="I1264" i="216"/>
  <c r="H1264" i="216"/>
  <c r="E1264" i="216"/>
  <c r="J1263" i="216"/>
  <c r="I1263" i="216"/>
  <c r="H1263" i="216"/>
  <c r="E1263" i="216"/>
  <c r="J1262" i="216"/>
  <c r="I1262" i="216"/>
  <c r="H1262" i="216"/>
  <c r="E1262" i="216"/>
  <c r="J1261" i="216"/>
  <c r="I1261" i="216"/>
  <c r="H1261" i="216"/>
  <c r="E1261" i="216"/>
  <c r="J1260" i="216"/>
  <c r="I1260" i="216"/>
  <c r="H1260" i="216"/>
  <c r="E1260" i="216"/>
  <c r="J1259" i="216"/>
  <c r="I1259" i="216"/>
  <c r="H1259" i="216"/>
  <c r="E1259" i="216"/>
  <c r="J1258" i="216"/>
  <c r="I1258" i="216"/>
  <c r="H1258" i="216"/>
  <c r="E1258" i="216"/>
  <c r="J1257" i="216"/>
  <c r="I1257" i="216"/>
  <c r="H1257" i="216"/>
  <c r="E1257" i="216"/>
  <c r="J1256" i="216"/>
  <c r="I1256" i="216"/>
  <c r="H1256" i="216"/>
  <c r="E1256" i="216"/>
  <c r="J1255" i="216"/>
  <c r="I1255" i="216"/>
  <c r="H1255" i="216"/>
  <c r="E1255" i="216"/>
  <c r="J1254" i="216"/>
  <c r="I1254" i="216"/>
  <c r="H1254" i="216"/>
  <c r="E1254" i="216"/>
  <c r="J1253" i="216"/>
  <c r="I1253" i="216"/>
  <c r="H1253" i="216"/>
  <c r="E1253" i="216"/>
  <c r="J1252" i="216"/>
  <c r="I1252" i="216"/>
  <c r="H1252" i="216"/>
  <c r="E1252" i="216"/>
  <c r="J1251" i="216"/>
  <c r="I1251" i="216"/>
  <c r="H1251" i="216"/>
  <c r="E1251" i="216"/>
  <c r="J1250" i="216"/>
  <c r="I1250" i="216"/>
  <c r="H1250" i="216"/>
  <c r="E1250" i="216"/>
  <c r="J1249" i="216"/>
  <c r="I1249" i="216"/>
  <c r="H1249" i="216"/>
  <c r="E1249" i="216"/>
  <c r="J1248" i="216"/>
  <c r="I1248" i="216"/>
  <c r="H1248" i="216"/>
  <c r="E1248" i="216"/>
  <c r="J1247" i="216"/>
  <c r="I1247" i="216"/>
  <c r="H1247" i="216"/>
  <c r="E1247" i="216"/>
  <c r="J1246" i="216"/>
  <c r="I1246" i="216"/>
  <c r="H1246" i="216"/>
  <c r="E1246" i="216"/>
  <c r="J1245" i="216"/>
  <c r="I1245" i="216"/>
  <c r="H1245" i="216"/>
  <c r="E1245" i="216"/>
  <c r="J1244" i="216"/>
  <c r="I1244" i="216"/>
  <c r="H1244" i="216"/>
  <c r="E1244" i="216"/>
  <c r="J1243" i="216"/>
  <c r="I1243" i="216"/>
  <c r="H1243" i="216"/>
  <c r="E1243" i="216"/>
  <c r="J1242" i="216"/>
  <c r="I1242" i="216"/>
  <c r="H1242" i="216"/>
  <c r="E1242" i="216"/>
  <c r="J1241" i="216"/>
  <c r="I1241" i="216"/>
  <c r="H1241" i="216"/>
  <c r="E1241" i="216"/>
  <c r="J1240" i="216"/>
  <c r="I1240" i="216"/>
  <c r="H1240" i="216"/>
  <c r="E1240" i="216"/>
  <c r="J1239" i="216"/>
  <c r="I1239" i="216"/>
  <c r="H1239" i="216"/>
  <c r="E1239" i="216"/>
  <c r="J1238" i="216"/>
  <c r="I1238" i="216"/>
  <c r="H1238" i="216"/>
  <c r="E1238" i="216"/>
  <c r="J1237" i="216"/>
  <c r="I1237" i="216"/>
  <c r="H1237" i="216"/>
  <c r="E1237" i="216"/>
  <c r="J1236" i="216"/>
  <c r="I1236" i="216"/>
  <c r="H1236" i="216"/>
  <c r="E1236" i="216"/>
  <c r="J1235" i="216"/>
  <c r="I1235" i="216"/>
  <c r="H1235" i="216"/>
  <c r="E1235" i="216"/>
  <c r="J1234" i="216"/>
  <c r="I1234" i="216"/>
  <c r="H1234" i="216"/>
  <c r="E1234" i="216"/>
  <c r="J1233" i="216"/>
  <c r="I1233" i="216"/>
  <c r="H1233" i="216"/>
  <c r="E1233" i="216"/>
  <c r="J1232" i="216"/>
  <c r="I1232" i="216"/>
  <c r="H1232" i="216"/>
  <c r="E1232" i="216"/>
  <c r="J1231" i="216"/>
  <c r="I1231" i="216"/>
  <c r="H1231" i="216"/>
  <c r="E1231" i="216"/>
  <c r="J1230" i="216"/>
  <c r="I1230" i="216"/>
  <c r="H1230" i="216"/>
  <c r="E1230" i="216"/>
  <c r="J1229" i="216"/>
  <c r="I1229" i="216"/>
  <c r="H1229" i="216"/>
  <c r="E1229" i="216"/>
  <c r="J1228" i="216"/>
  <c r="I1228" i="216"/>
  <c r="H1228" i="216"/>
  <c r="E1228" i="216"/>
  <c r="J1227" i="216"/>
  <c r="I1227" i="216"/>
  <c r="H1227" i="216"/>
  <c r="E1227" i="216"/>
  <c r="J1226" i="216"/>
  <c r="I1226" i="216"/>
  <c r="H1226" i="216"/>
  <c r="E1226" i="216"/>
  <c r="J1225" i="216"/>
  <c r="I1225" i="216"/>
  <c r="H1225" i="216"/>
  <c r="E1225" i="216"/>
  <c r="J1224" i="216"/>
  <c r="I1224" i="216"/>
  <c r="H1224" i="216"/>
  <c r="E1224" i="216"/>
  <c r="J1223" i="216"/>
  <c r="I1223" i="216"/>
  <c r="H1223" i="216"/>
  <c r="E1223" i="216"/>
  <c r="J1222" i="216"/>
  <c r="I1222" i="216"/>
  <c r="H1222" i="216"/>
  <c r="E1222" i="216"/>
  <c r="J1221" i="216"/>
  <c r="I1221" i="216"/>
  <c r="H1221" i="216"/>
  <c r="E1221" i="216"/>
  <c r="J1220" i="216"/>
  <c r="I1220" i="216"/>
  <c r="H1220" i="216"/>
  <c r="E1220" i="216"/>
  <c r="J1219" i="216"/>
  <c r="I1219" i="216"/>
  <c r="H1219" i="216"/>
  <c r="E1219" i="216"/>
  <c r="J1218" i="216"/>
  <c r="I1218" i="216"/>
  <c r="H1218" i="216"/>
  <c r="E1218" i="216"/>
  <c r="J1217" i="216"/>
  <c r="I1217" i="216"/>
  <c r="H1217" i="216"/>
  <c r="E1217" i="216"/>
  <c r="J1216" i="216"/>
  <c r="I1216" i="216"/>
  <c r="H1216" i="216"/>
  <c r="E1216" i="216"/>
  <c r="J1215" i="216"/>
  <c r="I1215" i="216"/>
  <c r="H1215" i="216"/>
  <c r="E1215" i="216"/>
  <c r="J1214" i="216"/>
  <c r="I1214" i="216"/>
  <c r="H1214" i="216"/>
  <c r="E1214" i="216"/>
  <c r="J1213" i="216"/>
  <c r="I1213" i="216"/>
  <c r="H1213" i="216"/>
  <c r="E1213" i="216"/>
  <c r="J1212" i="216"/>
  <c r="I1212" i="216"/>
  <c r="H1212" i="216"/>
  <c r="E1212" i="216"/>
  <c r="J1211" i="216"/>
  <c r="I1211" i="216"/>
  <c r="H1211" i="216"/>
  <c r="E1211" i="216"/>
  <c r="J1210" i="216"/>
  <c r="I1210" i="216"/>
  <c r="H1210" i="216"/>
  <c r="E1210" i="216"/>
  <c r="J1209" i="216"/>
  <c r="I1209" i="216"/>
  <c r="H1209" i="216"/>
  <c r="E1209" i="216"/>
  <c r="J1208" i="216"/>
  <c r="I1208" i="216"/>
  <c r="H1208" i="216"/>
  <c r="E1208" i="216"/>
  <c r="J1364" i="216"/>
  <c r="I1364" i="216"/>
  <c r="H1364" i="216"/>
  <c r="E1364" i="216"/>
  <c r="J1351" i="216"/>
  <c r="I1351" i="216"/>
  <c r="H1351" i="216"/>
  <c r="E1351" i="216"/>
  <c r="J1342" i="216"/>
  <c r="I1342" i="216"/>
  <c r="H1342" i="216"/>
  <c r="E1342" i="216"/>
  <c r="J1341" i="216"/>
  <c r="I1341" i="216"/>
  <c r="H1341" i="216"/>
  <c r="E1341" i="216"/>
  <c r="J1340" i="216"/>
  <c r="I1340" i="216"/>
  <c r="H1340" i="216"/>
  <c r="E1340" i="216"/>
  <c r="J1339" i="216"/>
  <c r="I1339" i="216"/>
  <c r="H1339" i="216"/>
  <c r="E1339" i="216"/>
  <c r="J1338" i="216"/>
  <c r="I1338" i="216"/>
  <c r="H1338" i="216"/>
  <c r="E1338" i="216"/>
  <c r="J1337" i="216"/>
  <c r="I1337" i="216"/>
  <c r="H1337" i="216"/>
  <c r="E1337" i="216"/>
  <c r="J1336" i="216"/>
  <c r="I1336" i="216"/>
  <c r="H1336" i="216"/>
  <c r="E1336" i="216"/>
  <c r="J1335" i="216"/>
  <c r="I1335" i="216"/>
  <c r="H1335" i="216"/>
  <c r="E1335" i="216"/>
  <c r="J1334" i="216"/>
  <c r="I1334" i="216"/>
  <c r="H1334" i="216"/>
  <c r="E1334" i="216"/>
  <c r="J1333" i="216"/>
  <c r="I1333" i="216"/>
  <c r="H1333" i="216"/>
  <c r="E1333" i="216"/>
  <c r="J1332" i="216"/>
  <c r="I1332" i="216"/>
  <c r="H1332" i="216"/>
  <c r="E1332" i="216"/>
  <c r="J1331" i="216"/>
  <c r="I1331" i="216"/>
  <c r="H1331" i="216"/>
  <c r="E1331" i="216"/>
  <c r="J1330" i="216"/>
  <c r="I1330" i="216"/>
  <c r="H1330" i="216"/>
  <c r="E1330" i="216"/>
  <c r="J1329" i="216"/>
  <c r="I1329" i="216"/>
  <c r="H1329" i="216"/>
  <c r="E1329" i="216"/>
  <c r="J1328" i="216"/>
  <c r="I1328" i="216"/>
  <c r="H1328" i="216"/>
  <c r="E1328" i="216"/>
  <c r="J1327" i="216"/>
  <c r="I1327" i="216"/>
  <c r="H1327" i="216"/>
  <c r="E1327" i="216"/>
  <c r="J1326" i="216"/>
  <c r="I1326" i="216"/>
  <c r="H1326" i="216"/>
  <c r="E1326" i="216"/>
  <c r="J1325" i="216"/>
  <c r="I1325" i="216"/>
  <c r="H1325" i="216"/>
  <c r="E1325" i="216"/>
  <c r="J1324" i="216"/>
  <c r="I1324" i="216"/>
  <c r="H1324" i="216"/>
  <c r="E1324" i="216"/>
  <c r="J1323" i="216"/>
  <c r="I1323" i="216"/>
  <c r="H1323" i="216"/>
  <c r="E1323" i="216"/>
  <c r="J1322" i="216"/>
  <c r="I1322" i="216"/>
  <c r="H1322" i="216"/>
  <c r="E1322" i="216"/>
  <c r="J1321" i="216"/>
  <c r="I1321" i="216"/>
  <c r="H1321" i="216"/>
  <c r="E1321" i="216"/>
  <c r="J1320" i="216"/>
  <c r="I1320" i="216"/>
  <c r="H1320" i="216"/>
  <c r="E1320" i="216"/>
  <c r="J1319" i="216"/>
  <c r="I1319" i="216"/>
  <c r="H1319" i="216"/>
  <c r="E1319" i="216"/>
  <c r="J1318" i="216"/>
  <c r="I1318" i="216"/>
  <c r="H1318" i="216"/>
  <c r="E1318" i="216"/>
  <c r="J1317" i="216"/>
  <c r="I1317" i="216"/>
  <c r="H1317" i="216"/>
  <c r="E1317" i="216"/>
  <c r="J1316" i="216"/>
  <c r="I1316" i="216"/>
  <c r="H1316" i="216"/>
  <c r="E1316" i="216"/>
  <c r="J1315" i="216"/>
  <c r="I1315" i="216"/>
  <c r="H1315" i="216"/>
  <c r="E1315" i="216"/>
  <c r="J1314" i="216"/>
  <c r="I1314" i="216"/>
  <c r="H1314" i="216"/>
  <c r="E1314" i="216"/>
  <c r="J1313" i="216"/>
  <c r="I1313" i="216"/>
  <c r="H1313" i="216"/>
  <c r="E1313" i="216"/>
  <c r="J1312" i="216"/>
  <c r="I1312" i="216"/>
  <c r="H1312" i="216"/>
  <c r="E1312" i="216"/>
  <c r="J1311" i="216"/>
  <c r="I1311" i="216"/>
  <c r="H1311" i="216"/>
  <c r="E1311" i="216"/>
  <c r="J1368" i="216"/>
  <c r="I1368" i="216"/>
  <c r="H1368" i="216"/>
  <c r="E1368" i="216"/>
  <c r="J1367" i="216"/>
  <c r="I1367" i="216"/>
  <c r="H1367" i="216"/>
  <c r="E1367" i="216"/>
  <c r="J1366" i="216"/>
  <c r="I1366" i="216"/>
  <c r="H1366" i="216"/>
  <c r="E1366" i="216"/>
  <c r="J1365" i="216"/>
  <c r="I1365" i="216"/>
  <c r="H1365" i="216"/>
  <c r="E1365" i="216"/>
  <c r="J1207" i="216"/>
  <c r="I1207" i="216"/>
  <c r="H1207" i="216"/>
  <c r="E1207" i="216"/>
  <c r="J1206" i="216"/>
  <c r="I1206" i="216"/>
  <c r="H1206" i="216"/>
  <c r="E1206" i="216"/>
  <c r="J1205" i="216"/>
  <c r="I1205" i="216"/>
  <c r="H1205" i="216"/>
  <c r="E1205" i="216"/>
  <c r="J1204" i="216"/>
  <c r="I1204" i="216"/>
  <c r="H1204" i="216"/>
  <c r="E1204" i="216"/>
  <c r="G1202" i="216"/>
  <c r="F1202" i="216"/>
  <c r="D1202" i="216"/>
  <c r="C1202" i="216"/>
  <c r="J1200" i="216"/>
  <c r="I1200" i="216"/>
  <c r="H1200" i="216"/>
  <c r="E1200" i="216"/>
  <c r="J1199" i="216"/>
  <c r="I1199" i="216"/>
  <c r="H1199" i="216"/>
  <c r="E1199" i="216"/>
  <c r="J1134" i="216"/>
  <c r="I1134" i="216"/>
  <c r="H1134" i="216"/>
  <c r="E1134" i="216"/>
  <c r="G1132" i="216"/>
  <c r="F1132" i="216"/>
  <c r="D1132" i="216"/>
  <c r="C1132" i="216"/>
  <c r="J1108" i="216"/>
  <c r="I1108" i="216"/>
  <c r="H1108" i="216"/>
  <c r="E1108" i="216"/>
  <c r="J1107" i="216"/>
  <c r="I1107" i="216"/>
  <c r="H1107" i="216"/>
  <c r="E1107" i="216"/>
  <c r="J1106" i="216"/>
  <c r="I1106" i="216"/>
  <c r="H1106" i="216"/>
  <c r="E1106" i="216"/>
  <c r="J1089" i="216"/>
  <c r="I1089" i="216"/>
  <c r="H1089" i="216"/>
  <c r="E1089" i="216"/>
  <c r="J1088" i="216"/>
  <c r="I1088" i="216"/>
  <c r="H1088" i="216"/>
  <c r="E1088" i="216"/>
  <c r="J1087" i="216"/>
  <c r="I1087" i="216"/>
  <c r="H1087" i="216"/>
  <c r="E1087" i="216"/>
  <c r="J1086" i="216"/>
  <c r="I1086" i="216"/>
  <c r="H1086" i="216"/>
  <c r="E1086" i="216"/>
  <c r="J1085" i="216"/>
  <c r="I1085" i="216"/>
  <c r="H1085" i="216"/>
  <c r="E1085" i="216"/>
  <c r="J1084" i="216"/>
  <c r="I1084" i="216"/>
  <c r="H1084" i="216"/>
  <c r="E1084" i="216"/>
  <c r="J1083" i="216"/>
  <c r="I1083" i="216"/>
  <c r="H1083" i="216"/>
  <c r="E1083" i="216"/>
  <c r="J1082" i="216"/>
  <c r="I1082" i="216"/>
  <c r="H1082" i="216"/>
  <c r="E1082" i="216"/>
  <c r="J1081" i="216"/>
  <c r="I1081" i="216"/>
  <c r="H1081" i="216"/>
  <c r="E1081" i="216"/>
  <c r="J1080" i="216"/>
  <c r="I1080" i="216"/>
  <c r="H1080" i="216"/>
  <c r="E1080" i="216"/>
  <c r="J1079" i="216"/>
  <c r="I1079" i="216"/>
  <c r="H1079" i="216"/>
  <c r="E1079" i="216"/>
  <c r="J1078" i="216"/>
  <c r="I1078" i="216"/>
  <c r="H1078" i="216"/>
  <c r="E1078" i="216"/>
  <c r="J1077" i="216"/>
  <c r="I1077" i="216"/>
  <c r="H1077" i="216"/>
  <c r="E1077" i="216"/>
  <c r="J1076" i="216"/>
  <c r="I1076" i="216"/>
  <c r="H1076" i="216"/>
  <c r="E1076" i="216"/>
  <c r="J1075" i="216"/>
  <c r="I1075" i="216"/>
  <c r="H1075" i="216"/>
  <c r="E1075" i="216"/>
  <c r="J1074" i="216"/>
  <c r="I1074" i="216"/>
  <c r="H1074" i="216"/>
  <c r="E1074" i="216"/>
  <c r="J1073" i="216"/>
  <c r="I1073" i="216"/>
  <c r="H1073" i="216"/>
  <c r="E1073" i="216"/>
  <c r="J1072" i="216"/>
  <c r="I1072" i="216"/>
  <c r="H1072" i="216"/>
  <c r="E1072" i="216"/>
  <c r="J1071" i="216"/>
  <c r="I1071" i="216"/>
  <c r="H1071" i="216"/>
  <c r="E1071" i="216"/>
  <c r="J1070" i="216"/>
  <c r="I1070" i="216"/>
  <c r="H1070" i="216"/>
  <c r="E1070" i="216"/>
  <c r="J1069" i="216"/>
  <c r="I1069" i="216"/>
  <c r="H1069" i="216"/>
  <c r="E1069" i="216"/>
  <c r="J1068" i="216"/>
  <c r="I1068" i="216"/>
  <c r="H1068" i="216"/>
  <c r="E1068" i="216"/>
  <c r="J1067" i="216"/>
  <c r="I1067" i="216"/>
  <c r="H1067" i="216"/>
  <c r="E1067" i="216"/>
  <c r="J1066" i="216"/>
  <c r="I1066" i="216"/>
  <c r="H1066" i="216"/>
  <c r="E1066" i="216"/>
  <c r="J1065" i="216"/>
  <c r="I1065" i="216"/>
  <c r="H1065" i="216"/>
  <c r="E1065" i="216"/>
  <c r="J1064" i="216"/>
  <c r="I1064" i="216"/>
  <c r="H1064" i="216"/>
  <c r="E1064" i="216"/>
  <c r="J1063" i="216"/>
  <c r="I1063" i="216"/>
  <c r="H1063" i="216"/>
  <c r="E1063" i="216"/>
  <c r="J1062" i="216"/>
  <c r="I1062" i="216"/>
  <c r="H1062" i="216"/>
  <c r="E1062" i="216"/>
  <c r="J1061" i="216"/>
  <c r="I1061" i="216"/>
  <c r="H1061" i="216"/>
  <c r="E1061" i="216"/>
  <c r="J1060" i="216"/>
  <c r="I1060" i="216"/>
  <c r="H1060" i="216"/>
  <c r="E1060" i="216"/>
  <c r="J1059" i="216"/>
  <c r="I1059" i="216"/>
  <c r="H1059" i="216"/>
  <c r="E1059" i="216"/>
  <c r="J1058" i="216"/>
  <c r="I1058" i="216"/>
  <c r="H1058" i="216"/>
  <c r="E1058" i="216"/>
  <c r="J1057" i="216"/>
  <c r="I1057" i="216"/>
  <c r="H1057" i="216"/>
  <c r="E1057" i="216"/>
  <c r="J1056" i="216"/>
  <c r="I1056" i="216"/>
  <c r="H1056" i="216"/>
  <c r="E1056" i="216"/>
  <c r="J1055" i="216"/>
  <c r="I1055" i="216"/>
  <c r="H1055" i="216"/>
  <c r="E1055" i="216"/>
  <c r="J1054" i="216"/>
  <c r="I1054" i="216"/>
  <c r="H1054" i="216"/>
  <c r="E1054" i="216"/>
  <c r="J1053" i="216"/>
  <c r="I1053" i="216"/>
  <c r="H1053" i="216"/>
  <c r="E1053" i="216"/>
  <c r="J1052" i="216"/>
  <c r="I1052" i="216"/>
  <c r="H1052" i="216"/>
  <c r="E1052" i="216"/>
  <c r="J1051" i="216"/>
  <c r="I1051" i="216"/>
  <c r="H1051" i="216"/>
  <c r="E1051" i="216"/>
  <c r="J1050" i="216"/>
  <c r="I1050" i="216"/>
  <c r="H1050" i="216"/>
  <c r="E1050" i="216"/>
  <c r="J1049" i="216"/>
  <c r="I1049" i="216"/>
  <c r="H1049" i="216"/>
  <c r="E1049" i="216"/>
  <c r="J1048" i="216"/>
  <c r="I1048" i="216"/>
  <c r="H1048" i="216"/>
  <c r="E1048" i="216"/>
  <c r="J1047" i="216"/>
  <c r="I1047" i="216"/>
  <c r="H1047" i="216"/>
  <c r="E1047" i="216"/>
  <c r="J1046" i="216"/>
  <c r="I1046" i="216"/>
  <c r="H1046" i="216"/>
  <c r="E1046" i="216"/>
  <c r="J1045" i="216"/>
  <c r="I1045" i="216"/>
  <c r="H1045" i="216"/>
  <c r="E1045" i="216"/>
  <c r="J1044" i="216"/>
  <c r="I1044" i="216"/>
  <c r="H1044" i="216"/>
  <c r="E1044" i="216"/>
  <c r="J1043" i="216"/>
  <c r="I1043" i="216"/>
  <c r="H1043" i="216"/>
  <c r="E1043" i="216"/>
  <c r="J1042" i="216"/>
  <c r="I1042" i="216"/>
  <c r="H1042" i="216"/>
  <c r="E1042" i="216"/>
  <c r="J1041" i="216"/>
  <c r="I1041" i="216"/>
  <c r="H1041" i="216"/>
  <c r="E1041" i="216"/>
  <c r="G1039" i="216"/>
  <c r="F1039" i="216"/>
  <c r="D1039" i="216"/>
  <c r="C1039" i="216"/>
  <c r="J1037" i="216"/>
  <c r="I1037" i="216"/>
  <c r="H1037" i="216"/>
  <c r="E1037" i="216"/>
  <c r="J1036" i="216"/>
  <c r="I1036" i="216"/>
  <c r="H1036" i="216"/>
  <c r="E1036" i="216"/>
  <c r="J1035" i="216"/>
  <c r="I1035" i="216"/>
  <c r="H1035" i="216"/>
  <c r="E1035" i="216"/>
  <c r="J1034" i="216"/>
  <c r="I1034" i="216"/>
  <c r="H1034" i="216"/>
  <c r="E1034" i="216"/>
  <c r="J1033" i="216"/>
  <c r="I1033" i="216"/>
  <c r="H1033" i="216"/>
  <c r="E1033" i="216"/>
  <c r="J1032" i="216"/>
  <c r="I1032" i="216"/>
  <c r="H1032" i="216"/>
  <c r="E1032" i="216"/>
  <c r="G1030" i="216"/>
  <c r="F1030" i="216"/>
  <c r="D1030" i="216"/>
  <c r="C1030" i="216"/>
  <c r="J989" i="216"/>
  <c r="I989" i="216"/>
  <c r="H989" i="216"/>
  <c r="E989" i="216"/>
  <c r="J988" i="216"/>
  <c r="I988" i="216"/>
  <c r="H988" i="216"/>
  <c r="E988" i="216"/>
  <c r="J987" i="216"/>
  <c r="I987" i="216"/>
  <c r="H987" i="216"/>
  <c r="E987" i="216"/>
  <c r="J986" i="216"/>
  <c r="I986" i="216"/>
  <c r="H986" i="216"/>
  <c r="E986" i="216"/>
  <c r="J985" i="216"/>
  <c r="I985" i="216"/>
  <c r="H985" i="216"/>
  <c r="E985" i="216"/>
  <c r="J984" i="216"/>
  <c r="I984" i="216"/>
  <c r="H984" i="216"/>
  <c r="E984" i="216"/>
  <c r="J983" i="216"/>
  <c r="I983" i="216"/>
  <c r="H983" i="216"/>
  <c r="E983" i="216"/>
  <c r="J982" i="216"/>
  <c r="I982" i="216"/>
  <c r="H982" i="216"/>
  <c r="E982" i="216"/>
  <c r="J981" i="216"/>
  <c r="I981" i="216"/>
  <c r="H981" i="216"/>
  <c r="E981" i="216"/>
  <c r="J980" i="216"/>
  <c r="I980" i="216"/>
  <c r="H980" i="216"/>
  <c r="E980" i="216"/>
  <c r="J979" i="216"/>
  <c r="I979" i="216"/>
  <c r="H979" i="216"/>
  <c r="E979" i="216"/>
  <c r="J978" i="216"/>
  <c r="I978" i="216"/>
  <c r="H978" i="216"/>
  <c r="E978" i="216"/>
  <c r="J977" i="216"/>
  <c r="I977" i="216"/>
  <c r="H977" i="216"/>
  <c r="E977" i="216"/>
  <c r="J976" i="216"/>
  <c r="I976" i="216"/>
  <c r="H976" i="216"/>
  <c r="E976" i="216"/>
  <c r="J975" i="216"/>
  <c r="I975" i="216"/>
  <c r="H975" i="216"/>
  <c r="E975" i="216"/>
  <c r="J974" i="216"/>
  <c r="I974" i="216"/>
  <c r="H974" i="216"/>
  <c r="E974" i="216"/>
  <c r="J973" i="216"/>
  <c r="I973" i="216"/>
  <c r="H973" i="216"/>
  <c r="E973" i="216"/>
  <c r="J972" i="216"/>
  <c r="I972" i="216"/>
  <c r="H972" i="216"/>
  <c r="E972" i="216"/>
  <c r="J971" i="216"/>
  <c r="I971" i="216"/>
  <c r="H971" i="216"/>
  <c r="E971" i="216"/>
  <c r="J970" i="216"/>
  <c r="I970" i="216"/>
  <c r="H970" i="216"/>
  <c r="E970" i="216"/>
  <c r="J969" i="216"/>
  <c r="I969" i="216"/>
  <c r="H969" i="216"/>
  <c r="E969" i="216"/>
  <c r="J968" i="216"/>
  <c r="I968" i="216"/>
  <c r="H968" i="216"/>
  <c r="E968" i="216"/>
  <c r="J967" i="216"/>
  <c r="I967" i="216"/>
  <c r="H967" i="216"/>
  <c r="E967" i="216"/>
  <c r="J966" i="216"/>
  <c r="I966" i="216"/>
  <c r="H966" i="216"/>
  <c r="E966" i="216"/>
  <c r="J965" i="216"/>
  <c r="I965" i="216"/>
  <c r="H965" i="216"/>
  <c r="E965" i="216"/>
  <c r="J964" i="216"/>
  <c r="I964" i="216"/>
  <c r="H964" i="216"/>
  <c r="E964" i="216"/>
  <c r="J963" i="216"/>
  <c r="I963" i="216"/>
  <c r="H963" i="216"/>
  <c r="E963" i="216"/>
  <c r="J962" i="216"/>
  <c r="I962" i="216"/>
  <c r="H962" i="216"/>
  <c r="E962" i="216"/>
  <c r="J961" i="216"/>
  <c r="I961" i="216"/>
  <c r="H961" i="216"/>
  <c r="E961" i="216"/>
  <c r="J960" i="216"/>
  <c r="I960" i="216"/>
  <c r="H960" i="216"/>
  <c r="E960" i="216"/>
  <c r="J959" i="216"/>
  <c r="I959" i="216"/>
  <c r="H959" i="216"/>
  <c r="E959" i="216"/>
  <c r="J958" i="216"/>
  <c r="I958" i="216"/>
  <c r="H958" i="216"/>
  <c r="E958" i="216"/>
  <c r="J957" i="216"/>
  <c r="I957" i="216"/>
  <c r="H957" i="216"/>
  <c r="E957" i="216"/>
  <c r="J956" i="216"/>
  <c r="I956" i="216"/>
  <c r="H956" i="216"/>
  <c r="E956" i="216"/>
  <c r="J955" i="216"/>
  <c r="I955" i="216"/>
  <c r="H955" i="216"/>
  <c r="E955" i="216"/>
  <c r="J954" i="216"/>
  <c r="I954" i="216"/>
  <c r="H954" i="216"/>
  <c r="E954" i="216"/>
  <c r="J953" i="216"/>
  <c r="I953" i="216"/>
  <c r="H953" i="216"/>
  <c r="E953" i="216"/>
  <c r="J952" i="216"/>
  <c r="I952" i="216"/>
  <c r="H952" i="216"/>
  <c r="E952" i="216"/>
  <c r="J951" i="216"/>
  <c r="I951" i="216"/>
  <c r="H951" i="216"/>
  <c r="E951" i="216"/>
  <c r="J950" i="216"/>
  <c r="I950" i="216"/>
  <c r="H950" i="216"/>
  <c r="E950" i="216"/>
  <c r="J949" i="216"/>
  <c r="I949" i="216"/>
  <c r="H949" i="216"/>
  <c r="E949" i="216"/>
  <c r="J948" i="216"/>
  <c r="I948" i="216"/>
  <c r="H948" i="216"/>
  <c r="E948" i="216"/>
  <c r="J947" i="216"/>
  <c r="I947" i="216"/>
  <c r="H947" i="216"/>
  <c r="E947" i="216"/>
  <c r="J946" i="216"/>
  <c r="I946" i="216"/>
  <c r="H946" i="216"/>
  <c r="E946" i="216"/>
  <c r="J945" i="216"/>
  <c r="I945" i="216"/>
  <c r="H945" i="216"/>
  <c r="E945" i="216"/>
  <c r="J944" i="216"/>
  <c r="I944" i="216"/>
  <c r="H944" i="216"/>
  <c r="E944" i="216"/>
  <c r="J943" i="216"/>
  <c r="I943" i="216"/>
  <c r="H943" i="216"/>
  <c r="E943" i="216"/>
  <c r="J942" i="216"/>
  <c r="I942" i="216"/>
  <c r="H942" i="216"/>
  <c r="E942" i="216"/>
  <c r="J941" i="216"/>
  <c r="I941" i="216"/>
  <c r="H941" i="216"/>
  <c r="E941" i="216"/>
  <c r="J940" i="216"/>
  <c r="I940" i="216"/>
  <c r="H940" i="216"/>
  <c r="E940" i="216"/>
  <c r="J939" i="216"/>
  <c r="I939" i="216"/>
  <c r="H939" i="216"/>
  <c r="E939" i="216"/>
  <c r="J938" i="216"/>
  <c r="I938" i="216"/>
  <c r="H938" i="216"/>
  <c r="E938" i="216"/>
  <c r="J937" i="216"/>
  <c r="I937" i="216"/>
  <c r="H937" i="216"/>
  <c r="E937" i="216"/>
  <c r="J936" i="216"/>
  <c r="I936" i="216"/>
  <c r="H936" i="216"/>
  <c r="E936" i="216"/>
  <c r="J935" i="216"/>
  <c r="I935" i="216"/>
  <c r="H935" i="216"/>
  <c r="E935" i="216"/>
  <c r="J934" i="216"/>
  <c r="I934" i="216"/>
  <c r="H934" i="216"/>
  <c r="E934" i="216"/>
  <c r="J933" i="216"/>
  <c r="I933" i="216"/>
  <c r="H933" i="216"/>
  <c r="E933" i="216"/>
  <c r="J932" i="216"/>
  <c r="I932" i="216"/>
  <c r="H932" i="216"/>
  <c r="E932" i="216"/>
  <c r="J931" i="216"/>
  <c r="I931" i="216"/>
  <c r="H931" i="216"/>
  <c r="E931" i="216"/>
  <c r="J1006" i="216"/>
  <c r="I1006" i="216"/>
  <c r="H1006" i="216"/>
  <c r="E1006" i="216"/>
  <c r="J1005" i="216"/>
  <c r="I1005" i="216"/>
  <c r="H1005" i="216"/>
  <c r="E1005" i="216"/>
  <c r="J930" i="216"/>
  <c r="I930" i="216"/>
  <c r="H930" i="216"/>
  <c r="E930" i="216"/>
  <c r="J929" i="216"/>
  <c r="I929" i="216"/>
  <c r="H929" i="216"/>
  <c r="E929" i="216"/>
  <c r="J928" i="216"/>
  <c r="I928" i="216"/>
  <c r="H928" i="216"/>
  <c r="E928" i="216"/>
  <c r="J927" i="216"/>
  <c r="I927" i="216"/>
  <c r="H927" i="216"/>
  <c r="E927" i="216"/>
  <c r="J926" i="216"/>
  <c r="I926" i="216"/>
  <c r="H926" i="216"/>
  <c r="E926" i="216"/>
  <c r="J925" i="216"/>
  <c r="I925" i="216"/>
  <c r="H925" i="216"/>
  <c r="E925" i="216"/>
  <c r="G923" i="216"/>
  <c r="F923" i="216"/>
  <c r="D923" i="216"/>
  <c r="C923" i="216"/>
  <c r="J921" i="216"/>
  <c r="I921" i="216"/>
  <c r="H921" i="216"/>
  <c r="E921" i="216"/>
  <c r="J920" i="216"/>
  <c r="I920" i="216"/>
  <c r="H920" i="216"/>
  <c r="E920" i="216"/>
  <c r="J919" i="216"/>
  <c r="I919" i="216"/>
  <c r="H919" i="216"/>
  <c r="E919" i="216"/>
  <c r="J918" i="216"/>
  <c r="I918" i="216"/>
  <c r="H918" i="216"/>
  <c r="E918" i="216"/>
  <c r="J917" i="216"/>
  <c r="I917" i="216"/>
  <c r="H917" i="216"/>
  <c r="E917" i="216"/>
  <c r="J916" i="216"/>
  <c r="I916" i="216"/>
  <c r="H916" i="216"/>
  <c r="E916" i="216"/>
  <c r="G914" i="216"/>
  <c r="F914" i="216"/>
  <c r="D914" i="216"/>
  <c r="C914" i="216"/>
  <c r="G780" i="216"/>
  <c r="F780" i="216"/>
  <c r="D780" i="216"/>
  <c r="C780" i="216"/>
  <c r="I923" i="216" l="1"/>
  <c r="K1826" i="216"/>
  <c r="K1925" i="216"/>
  <c r="J1039" i="216"/>
  <c r="J923" i="216"/>
  <c r="F1380" i="216"/>
  <c r="D1380" i="216"/>
  <c r="I1039" i="216"/>
  <c r="C1380" i="216"/>
  <c r="J1202" i="216"/>
  <c r="I1202" i="216"/>
  <c r="G1018" i="216"/>
  <c r="D1120" i="216"/>
  <c r="C1018" i="216"/>
  <c r="F1120" i="216"/>
  <c r="G1120" i="216"/>
  <c r="D1018" i="216"/>
  <c r="F1018" i="216"/>
  <c r="C1120" i="216"/>
  <c r="G1380" i="216"/>
  <c r="K1197" i="216"/>
  <c r="K1196" i="216"/>
  <c r="K1195" i="216"/>
  <c r="K1194" i="216"/>
  <c r="K1198" i="216"/>
  <c r="K1208" i="216"/>
  <c r="K1209" i="216"/>
  <c r="K1210" i="216"/>
  <c r="K1211" i="216"/>
  <c r="K1212" i="216"/>
  <c r="K1213" i="216"/>
  <c r="K1214" i="216"/>
  <c r="K1215" i="216"/>
  <c r="K1216" i="216"/>
  <c r="K1217" i="216"/>
  <c r="K1218" i="216"/>
  <c r="K1219" i="216"/>
  <c r="K1220" i="216"/>
  <c r="K1221" i="216"/>
  <c r="K1222" i="216"/>
  <c r="K1223" i="216"/>
  <c r="K1224" i="216"/>
  <c r="K1225" i="216"/>
  <c r="K1226" i="216"/>
  <c r="K1227" i="216"/>
  <c r="K1228" i="216"/>
  <c r="K1229" i="216"/>
  <c r="K1230" i="216"/>
  <c r="K1231" i="216"/>
  <c r="K1232" i="216"/>
  <c r="K1233" i="216"/>
  <c r="K1234" i="216"/>
  <c r="K1235" i="216"/>
  <c r="K1236" i="216"/>
  <c r="K1237" i="216"/>
  <c r="K1238" i="216"/>
  <c r="K1239" i="216"/>
  <c r="K1240" i="216"/>
  <c r="K1241" i="216"/>
  <c r="K1242" i="216"/>
  <c r="K1243" i="216"/>
  <c r="K1244" i="216"/>
  <c r="K1245" i="216"/>
  <c r="K1246" i="216"/>
  <c r="K1247" i="216"/>
  <c r="K1248" i="216"/>
  <c r="K1249" i="216"/>
  <c r="K1250" i="216"/>
  <c r="K1251" i="216"/>
  <c r="K1252" i="216"/>
  <c r="K1253" i="216"/>
  <c r="K1254" i="216"/>
  <c r="K1255" i="216"/>
  <c r="K1256" i="216"/>
  <c r="K1257" i="216"/>
  <c r="K1258" i="216"/>
  <c r="K1259" i="216"/>
  <c r="K1260" i="216"/>
  <c r="K1261" i="216"/>
  <c r="K1262" i="216"/>
  <c r="K1263" i="216"/>
  <c r="K1264" i="216"/>
  <c r="K1265" i="216"/>
  <c r="K1266" i="216"/>
  <c r="K1267" i="216"/>
  <c r="K1268" i="216"/>
  <c r="K1269" i="216"/>
  <c r="K1270" i="216"/>
  <c r="K1271" i="216"/>
  <c r="K1272" i="216"/>
  <c r="K1273" i="216"/>
  <c r="K1274" i="216"/>
  <c r="K1275" i="216"/>
  <c r="K1276" i="216"/>
  <c r="K1277" i="216"/>
  <c r="K1278" i="216"/>
  <c r="K1279" i="216"/>
  <c r="K1280" i="216"/>
  <c r="K1281" i="216"/>
  <c r="K1282" i="216"/>
  <c r="K1283" i="216"/>
  <c r="K1284" i="216"/>
  <c r="K1285" i="216"/>
  <c r="K1286" i="216"/>
  <c r="K1287" i="216"/>
  <c r="K1288" i="216"/>
  <c r="K1289" i="216"/>
  <c r="K1290" i="216"/>
  <c r="K1291" i="216"/>
  <c r="K1292" i="216"/>
  <c r="K1293" i="216"/>
  <c r="K1294" i="216"/>
  <c r="K1295" i="216"/>
  <c r="K1296" i="216"/>
  <c r="K1297" i="216"/>
  <c r="K1298" i="216"/>
  <c r="K1299" i="216"/>
  <c r="K1300" i="216"/>
  <c r="K1301" i="216"/>
  <c r="K1302" i="216"/>
  <c r="K1303" i="216"/>
  <c r="K1304" i="216"/>
  <c r="K1305" i="216"/>
  <c r="K1306" i="216"/>
  <c r="K1307" i="216"/>
  <c r="K1308" i="216"/>
  <c r="K1309" i="216"/>
  <c r="K1310" i="216"/>
  <c r="K1136" i="216"/>
  <c r="K1137" i="216"/>
  <c r="K1138" i="216"/>
  <c r="K1139" i="216"/>
  <c r="K1140" i="216"/>
  <c r="K1141" i="216"/>
  <c r="K1142" i="216"/>
  <c r="K1143" i="216"/>
  <c r="K1144" i="216"/>
  <c r="K1145" i="216"/>
  <c r="K1146" i="216"/>
  <c r="K1147" i="216"/>
  <c r="K1148" i="216"/>
  <c r="K1149" i="216"/>
  <c r="K1150" i="216"/>
  <c r="K1151" i="216"/>
  <c r="K1152" i="216"/>
  <c r="K1153" i="216"/>
  <c r="K1154" i="216"/>
  <c r="K1155" i="216"/>
  <c r="K1156" i="216"/>
  <c r="K1157" i="216"/>
  <c r="K1158" i="216"/>
  <c r="K1159" i="216"/>
  <c r="K1160" i="216"/>
  <c r="K1161" i="216"/>
  <c r="K1162" i="216"/>
  <c r="K1163" i="216"/>
  <c r="K1164" i="216"/>
  <c r="K1165" i="216"/>
  <c r="K1166" i="216"/>
  <c r="K1167" i="216"/>
  <c r="K1168" i="216"/>
  <c r="K1169" i="216"/>
  <c r="K1170" i="216"/>
  <c r="K1171" i="216"/>
  <c r="K1172" i="216"/>
  <c r="K1173" i="216"/>
  <c r="K1174" i="216"/>
  <c r="K1175" i="216"/>
  <c r="K1176" i="216"/>
  <c r="K1177" i="216"/>
  <c r="K1178" i="216"/>
  <c r="K1179" i="216"/>
  <c r="K1180" i="216"/>
  <c r="K1181" i="216"/>
  <c r="K1182" i="216"/>
  <c r="K1183" i="216"/>
  <c r="K1184" i="216"/>
  <c r="K1185" i="216"/>
  <c r="K1186" i="216"/>
  <c r="K1187" i="216"/>
  <c r="K1188" i="216"/>
  <c r="K1189" i="216"/>
  <c r="K1190" i="216"/>
  <c r="K1191" i="216"/>
  <c r="K1192" i="216"/>
  <c r="K1193" i="216"/>
  <c r="K1135" i="216"/>
  <c r="K1311" i="216"/>
  <c r="K1312" i="216"/>
  <c r="K1313" i="216"/>
  <c r="K1314" i="216"/>
  <c r="K1315" i="216"/>
  <c r="K1316" i="216"/>
  <c r="K1317" i="216"/>
  <c r="K1318" i="216"/>
  <c r="K1319" i="216"/>
  <c r="K1320" i="216"/>
  <c r="K1321" i="216"/>
  <c r="K1322" i="216"/>
  <c r="K1323" i="216"/>
  <c r="K1324" i="216"/>
  <c r="K1325" i="216"/>
  <c r="K1326" i="216"/>
  <c r="K1327" i="216"/>
  <c r="K1328" i="216"/>
  <c r="K1329" i="216"/>
  <c r="K1330" i="216"/>
  <c r="K1331" i="216"/>
  <c r="K1332" i="216"/>
  <c r="K1333" i="216"/>
  <c r="K1334" i="216"/>
  <c r="K1335" i="216"/>
  <c r="K1336" i="216"/>
  <c r="K1337" i="216"/>
  <c r="K1338" i="216"/>
  <c r="K1339" i="216"/>
  <c r="K1340" i="216"/>
  <c r="K1341" i="216"/>
  <c r="K1342" i="216"/>
  <c r="K1351" i="216"/>
  <c r="K1364" i="216"/>
  <c r="K1134" i="216"/>
  <c r="K1199" i="216"/>
  <c r="K1200" i="216"/>
  <c r="K1368" i="216"/>
  <c r="H1202" i="216"/>
  <c r="K1365" i="216"/>
  <c r="K1366" i="216"/>
  <c r="K1367" i="216"/>
  <c r="E1202" i="216"/>
  <c r="K1204" i="216"/>
  <c r="K1205" i="216"/>
  <c r="K1206" i="216"/>
  <c r="K1207" i="216"/>
  <c r="E1132" i="216"/>
  <c r="H1132" i="216"/>
  <c r="I1132" i="216"/>
  <c r="J1132" i="216"/>
  <c r="K916" i="216"/>
  <c r="K917" i="216"/>
  <c r="K918" i="216"/>
  <c r="K919" i="216"/>
  <c r="K920" i="216"/>
  <c r="K921" i="216"/>
  <c r="K1006" i="216"/>
  <c r="K1032" i="216"/>
  <c r="K1033" i="216"/>
  <c r="K1034" i="216"/>
  <c r="K1035" i="216"/>
  <c r="K1036" i="216"/>
  <c r="K1037" i="216"/>
  <c r="E1039" i="216"/>
  <c r="H1039" i="216"/>
  <c r="K1041" i="216"/>
  <c r="K1042" i="216"/>
  <c r="K1043" i="216"/>
  <c r="K1044" i="216"/>
  <c r="K1045" i="216"/>
  <c r="K1046" i="216"/>
  <c r="K1047" i="216"/>
  <c r="K1048" i="216"/>
  <c r="K1049" i="216"/>
  <c r="K1050" i="216"/>
  <c r="K1051" i="216"/>
  <c r="K1052" i="216"/>
  <c r="K1053" i="216"/>
  <c r="K1054" i="216"/>
  <c r="K1055" i="216"/>
  <c r="K1056" i="216"/>
  <c r="K1057" i="216"/>
  <c r="K1058" i="216"/>
  <c r="K1059" i="216"/>
  <c r="K1060" i="216"/>
  <c r="K1061" i="216"/>
  <c r="K1062" i="216"/>
  <c r="K1063" i="216"/>
  <c r="K1064" i="216"/>
  <c r="K1065" i="216"/>
  <c r="K1067" i="216"/>
  <c r="K1068" i="216"/>
  <c r="K1069" i="216"/>
  <c r="K1070" i="216"/>
  <c r="K1071" i="216"/>
  <c r="K1072" i="216"/>
  <c r="K1073" i="216"/>
  <c r="K1074" i="216"/>
  <c r="K1075" i="216"/>
  <c r="K1076" i="216"/>
  <c r="K1077" i="216"/>
  <c r="K1078" i="216"/>
  <c r="K1079" i="216"/>
  <c r="K1080" i="216"/>
  <c r="K1081" i="216"/>
  <c r="K1082" i="216"/>
  <c r="K1083" i="216"/>
  <c r="K1084" i="216"/>
  <c r="K1085" i="216"/>
  <c r="K1086" i="216"/>
  <c r="K1087" i="216"/>
  <c r="K1088" i="216"/>
  <c r="K1089" i="216"/>
  <c r="K1106" i="216"/>
  <c r="K1107" i="216"/>
  <c r="K1108" i="216"/>
  <c r="E1030" i="216"/>
  <c r="H1030" i="216"/>
  <c r="I1030" i="216"/>
  <c r="J1030" i="216"/>
  <c r="K1066" i="216"/>
  <c r="K989" i="216"/>
  <c r="K988" i="216"/>
  <c r="K987" i="216"/>
  <c r="K986" i="216"/>
  <c r="K931" i="216"/>
  <c r="K932" i="216"/>
  <c r="K933" i="216"/>
  <c r="K934" i="216"/>
  <c r="K935" i="216"/>
  <c r="K936" i="216"/>
  <c r="K937" i="216"/>
  <c r="K938" i="216"/>
  <c r="K939" i="216"/>
  <c r="K940" i="216"/>
  <c r="K941" i="216"/>
  <c r="K942" i="216"/>
  <c r="K943" i="216"/>
  <c r="K944" i="216"/>
  <c r="K945" i="216"/>
  <c r="K946" i="216"/>
  <c r="K947" i="216"/>
  <c r="K948" i="216"/>
  <c r="K949" i="216"/>
  <c r="K950" i="216"/>
  <c r="K951" i="216"/>
  <c r="K952" i="216"/>
  <c r="K953" i="216"/>
  <c r="K954" i="216"/>
  <c r="K955" i="216"/>
  <c r="K956" i="216"/>
  <c r="K957" i="216"/>
  <c r="K958" i="216"/>
  <c r="K959" i="216"/>
  <c r="K960" i="216"/>
  <c r="K961" i="216"/>
  <c r="K962" i="216"/>
  <c r="K963" i="216"/>
  <c r="K964" i="216"/>
  <c r="K965" i="216"/>
  <c r="K966" i="216"/>
  <c r="K967" i="216"/>
  <c r="K968" i="216"/>
  <c r="K969" i="216"/>
  <c r="K970" i="216"/>
  <c r="K971" i="216"/>
  <c r="K972" i="216"/>
  <c r="K973" i="216"/>
  <c r="K974" i="216"/>
  <c r="K975" i="216"/>
  <c r="K976" i="216"/>
  <c r="K977" i="216"/>
  <c r="K978" i="216"/>
  <c r="K979" i="216"/>
  <c r="K980" i="216"/>
  <c r="K981" i="216"/>
  <c r="K982" i="216"/>
  <c r="K983" i="216"/>
  <c r="K984" i="216"/>
  <c r="K985" i="216"/>
  <c r="H923" i="216"/>
  <c r="K1005" i="216"/>
  <c r="E923" i="216"/>
  <c r="K925" i="216"/>
  <c r="K926" i="216"/>
  <c r="K927" i="216"/>
  <c r="K928" i="216"/>
  <c r="K929" i="216"/>
  <c r="K930" i="216"/>
  <c r="E914" i="216"/>
  <c r="H914" i="216"/>
  <c r="I914" i="216"/>
  <c r="J914" i="216"/>
  <c r="J1018" i="216" l="1"/>
  <c r="K1202" i="216"/>
  <c r="H1018" i="216"/>
  <c r="H1120" i="216"/>
  <c r="E1018" i="216"/>
  <c r="K923" i="216"/>
  <c r="K1039" i="216"/>
  <c r="I1120" i="216"/>
  <c r="J1120" i="216"/>
  <c r="H1380" i="216"/>
  <c r="I1380" i="216"/>
  <c r="E1120" i="216"/>
  <c r="I1018" i="216"/>
  <c r="E1380" i="216"/>
  <c r="K1132" i="216"/>
  <c r="K1030" i="216"/>
  <c r="J1380" i="216"/>
  <c r="K914" i="216"/>
  <c r="J823" i="216"/>
  <c r="I823" i="216"/>
  <c r="H823" i="216"/>
  <c r="E823" i="216"/>
  <c r="J822" i="216"/>
  <c r="I822" i="216"/>
  <c r="H822" i="216"/>
  <c r="E822" i="216"/>
  <c r="J821" i="216"/>
  <c r="I821" i="216"/>
  <c r="H821" i="216"/>
  <c r="E821" i="216"/>
  <c r="J820" i="216"/>
  <c r="I820" i="216"/>
  <c r="H820" i="216"/>
  <c r="E820" i="216"/>
  <c r="J819" i="216"/>
  <c r="I819" i="216"/>
  <c r="H819" i="216"/>
  <c r="E819" i="216"/>
  <c r="J818" i="216"/>
  <c r="I818" i="216"/>
  <c r="H818" i="216"/>
  <c r="E818" i="216"/>
  <c r="J817" i="216"/>
  <c r="I817" i="216"/>
  <c r="H817" i="216"/>
  <c r="E817" i="216"/>
  <c r="J816" i="216"/>
  <c r="I816" i="216"/>
  <c r="H816" i="216"/>
  <c r="E816" i="216"/>
  <c r="J815" i="216"/>
  <c r="I815" i="216"/>
  <c r="H815" i="216"/>
  <c r="E815" i="216"/>
  <c r="J814" i="216"/>
  <c r="I814" i="216"/>
  <c r="H814" i="216"/>
  <c r="E814" i="216"/>
  <c r="J813" i="216"/>
  <c r="I813" i="216"/>
  <c r="H813" i="216"/>
  <c r="E813" i="216"/>
  <c r="J812" i="216"/>
  <c r="I812" i="216"/>
  <c r="H812" i="216"/>
  <c r="E812" i="216"/>
  <c r="J811" i="216"/>
  <c r="I811" i="216"/>
  <c r="H811" i="216"/>
  <c r="E811" i="216"/>
  <c r="J810" i="216"/>
  <c r="I810" i="216"/>
  <c r="H810" i="216"/>
  <c r="E810" i="216"/>
  <c r="J809" i="216"/>
  <c r="I809" i="216"/>
  <c r="H809" i="216"/>
  <c r="E809" i="216"/>
  <c r="J808" i="216"/>
  <c r="I808" i="216"/>
  <c r="H808" i="216"/>
  <c r="E808" i="216"/>
  <c r="J807" i="216"/>
  <c r="I807" i="216"/>
  <c r="H807" i="216"/>
  <c r="E807" i="216"/>
  <c r="J806" i="216"/>
  <c r="I806" i="216"/>
  <c r="H806" i="216"/>
  <c r="E806" i="216"/>
  <c r="J805" i="216"/>
  <c r="I805" i="216"/>
  <c r="H805" i="216"/>
  <c r="E805" i="216"/>
  <c r="J804" i="216"/>
  <c r="I804" i="216"/>
  <c r="H804" i="216"/>
  <c r="E804" i="216"/>
  <c r="J803" i="216"/>
  <c r="I803" i="216"/>
  <c r="H803" i="216"/>
  <c r="E803" i="216"/>
  <c r="J802" i="216"/>
  <c r="I802" i="216"/>
  <c r="H802" i="216"/>
  <c r="E802" i="216"/>
  <c r="J801" i="216"/>
  <c r="I801" i="216"/>
  <c r="H801" i="216"/>
  <c r="E801" i="216"/>
  <c r="J800" i="216"/>
  <c r="I800" i="216"/>
  <c r="H800" i="216"/>
  <c r="E800" i="216"/>
  <c r="J799" i="216"/>
  <c r="I799" i="216"/>
  <c r="H799" i="216"/>
  <c r="E799" i="216"/>
  <c r="J798" i="216"/>
  <c r="I798" i="216"/>
  <c r="H798" i="216"/>
  <c r="E798" i="216"/>
  <c r="J797" i="216"/>
  <c r="I797" i="216"/>
  <c r="H797" i="216"/>
  <c r="E797" i="216"/>
  <c r="J796" i="216"/>
  <c r="I796" i="216"/>
  <c r="H796" i="216"/>
  <c r="E796" i="216"/>
  <c r="J795" i="216"/>
  <c r="I795" i="216"/>
  <c r="H795" i="216"/>
  <c r="E795" i="216"/>
  <c r="J794" i="216"/>
  <c r="I794" i="216"/>
  <c r="H794" i="216"/>
  <c r="E794" i="216"/>
  <c r="J793" i="216"/>
  <c r="I793" i="216"/>
  <c r="H793" i="216"/>
  <c r="E793" i="216"/>
  <c r="J792" i="216"/>
  <c r="I792" i="216"/>
  <c r="H792" i="216"/>
  <c r="E792" i="216"/>
  <c r="J791" i="216"/>
  <c r="I791" i="216"/>
  <c r="H791" i="216"/>
  <c r="E791" i="216"/>
  <c r="J790" i="216"/>
  <c r="I790" i="216"/>
  <c r="H790" i="216"/>
  <c r="E790" i="216"/>
  <c r="J789" i="216"/>
  <c r="I789" i="216"/>
  <c r="H789" i="216"/>
  <c r="E789" i="216"/>
  <c r="J788" i="216"/>
  <c r="I788" i="216"/>
  <c r="H788" i="216"/>
  <c r="E788" i="216"/>
  <c r="J787" i="216"/>
  <c r="I787" i="216"/>
  <c r="H787" i="216"/>
  <c r="E787" i="216"/>
  <c r="J786" i="216"/>
  <c r="I786" i="216"/>
  <c r="H786" i="216"/>
  <c r="E786" i="216"/>
  <c r="J785" i="216"/>
  <c r="I785" i="216"/>
  <c r="H785" i="216"/>
  <c r="E785" i="216"/>
  <c r="J784" i="216"/>
  <c r="I784" i="216"/>
  <c r="H784" i="216"/>
  <c r="E784" i="216"/>
  <c r="J890" i="216"/>
  <c r="I890" i="216"/>
  <c r="H890" i="216"/>
  <c r="E890" i="216"/>
  <c r="J889" i="216"/>
  <c r="I889" i="216"/>
  <c r="H889" i="216"/>
  <c r="E889" i="216"/>
  <c r="J888" i="216"/>
  <c r="I888" i="216"/>
  <c r="H888" i="216"/>
  <c r="E888" i="216"/>
  <c r="J887" i="216"/>
  <c r="I887" i="216"/>
  <c r="H887" i="216"/>
  <c r="E887" i="216"/>
  <c r="J861" i="216"/>
  <c r="I861" i="216"/>
  <c r="H861" i="216"/>
  <c r="E861" i="216"/>
  <c r="J860" i="216"/>
  <c r="I860" i="216"/>
  <c r="H860" i="216"/>
  <c r="E860" i="216"/>
  <c r="J859" i="216"/>
  <c r="I859" i="216"/>
  <c r="H859" i="216"/>
  <c r="E859" i="216"/>
  <c r="J858" i="216"/>
  <c r="I858" i="216"/>
  <c r="H858" i="216"/>
  <c r="E858" i="216"/>
  <c r="J857" i="216"/>
  <c r="I857" i="216"/>
  <c r="H857" i="216"/>
  <c r="E857" i="216"/>
  <c r="J856" i="216"/>
  <c r="I856" i="216"/>
  <c r="H856" i="216"/>
  <c r="E856" i="216"/>
  <c r="J855" i="216"/>
  <c r="I855" i="216"/>
  <c r="H855" i="216"/>
  <c r="E855" i="216"/>
  <c r="J854" i="216"/>
  <c r="I854" i="216"/>
  <c r="H854" i="216"/>
  <c r="E854" i="216"/>
  <c r="J853" i="216"/>
  <c r="I853" i="216"/>
  <c r="H853" i="216"/>
  <c r="E853" i="216"/>
  <c r="J852" i="216"/>
  <c r="I852" i="216"/>
  <c r="H852" i="216"/>
  <c r="E852" i="216"/>
  <c r="J851" i="216"/>
  <c r="I851" i="216"/>
  <c r="H851" i="216"/>
  <c r="E851" i="216"/>
  <c r="J850" i="216"/>
  <c r="I850" i="216"/>
  <c r="H850" i="216"/>
  <c r="E850" i="216"/>
  <c r="J849" i="216"/>
  <c r="I849" i="216"/>
  <c r="H849" i="216"/>
  <c r="E849" i="216"/>
  <c r="J848" i="216"/>
  <c r="I848" i="216"/>
  <c r="H848" i="216"/>
  <c r="E848" i="216"/>
  <c r="J847" i="216"/>
  <c r="I847" i="216"/>
  <c r="H847" i="216"/>
  <c r="E847" i="216"/>
  <c r="J846" i="216"/>
  <c r="I846" i="216"/>
  <c r="H846" i="216"/>
  <c r="E846" i="216"/>
  <c r="J845" i="216"/>
  <c r="I845" i="216"/>
  <c r="H845" i="216"/>
  <c r="E845" i="216"/>
  <c r="J844" i="216"/>
  <c r="I844" i="216"/>
  <c r="H844" i="216"/>
  <c r="E844" i="216"/>
  <c r="J843" i="216"/>
  <c r="I843" i="216"/>
  <c r="H843" i="216"/>
  <c r="E843" i="216"/>
  <c r="J842" i="216"/>
  <c r="I842" i="216"/>
  <c r="H842" i="216"/>
  <c r="E842" i="216"/>
  <c r="J841" i="216"/>
  <c r="I841" i="216"/>
  <c r="H841" i="216"/>
  <c r="E841" i="216"/>
  <c r="J840" i="216"/>
  <c r="I840" i="216"/>
  <c r="H840" i="216"/>
  <c r="E840" i="216"/>
  <c r="J839" i="216"/>
  <c r="I839" i="216"/>
  <c r="H839" i="216"/>
  <c r="E839" i="216"/>
  <c r="J838" i="216"/>
  <c r="I838" i="216"/>
  <c r="H838" i="216"/>
  <c r="E838" i="216"/>
  <c r="J837" i="216"/>
  <c r="I837" i="216"/>
  <c r="H837" i="216"/>
  <c r="E837" i="216"/>
  <c r="J836" i="216"/>
  <c r="I836" i="216"/>
  <c r="H836" i="216"/>
  <c r="E836" i="216"/>
  <c r="J835" i="216"/>
  <c r="I835" i="216"/>
  <c r="H835" i="216"/>
  <c r="E835" i="216"/>
  <c r="J834" i="216"/>
  <c r="I834" i="216"/>
  <c r="H834" i="216"/>
  <c r="E834" i="216"/>
  <c r="J833" i="216"/>
  <c r="I833" i="216"/>
  <c r="H833" i="216"/>
  <c r="E833" i="216"/>
  <c r="J832" i="216"/>
  <c r="I832" i="216"/>
  <c r="H832" i="216"/>
  <c r="E832" i="216"/>
  <c r="J831" i="216"/>
  <c r="I831" i="216"/>
  <c r="H831" i="216"/>
  <c r="E831" i="216"/>
  <c r="J830" i="216"/>
  <c r="I830" i="216"/>
  <c r="H830" i="216"/>
  <c r="E830" i="216"/>
  <c r="J829" i="216"/>
  <c r="I829" i="216"/>
  <c r="H829" i="216"/>
  <c r="E829" i="216"/>
  <c r="J828" i="216"/>
  <c r="I828" i="216"/>
  <c r="H828" i="216"/>
  <c r="E828" i="216"/>
  <c r="J827" i="216"/>
  <c r="I827" i="216"/>
  <c r="H827" i="216"/>
  <c r="E827" i="216"/>
  <c r="J826" i="216"/>
  <c r="I826" i="216"/>
  <c r="H826" i="216"/>
  <c r="E826" i="216"/>
  <c r="J825" i="216"/>
  <c r="I825" i="216"/>
  <c r="H825" i="216"/>
  <c r="E825" i="216"/>
  <c r="J824" i="216"/>
  <c r="I824" i="216"/>
  <c r="H824" i="216"/>
  <c r="E824" i="216"/>
  <c r="J783" i="216"/>
  <c r="I783" i="216"/>
  <c r="H783" i="216"/>
  <c r="E783" i="216"/>
  <c r="J782" i="216"/>
  <c r="I782" i="216"/>
  <c r="H782" i="216"/>
  <c r="E782" i="216"/>
  <c r="J778" i="216"/>
  <c r="I778" i="216"/>
  <c r="H778" i="216"/>
  <c r="E778" i="216"/>
  <c r="J777" i="216"/>
  <c r="I777" i="216"/>
  <c r="H777" i="216"/>
  <c r="E777" i="216"/>
  <c r="J776" i="216"/>
  <c r="I776" i="216"/>
  <c r="H776" i="216"/>
  <c r="E776" i="216"/>
  <c r="J775" i="216"/>
  <c r="I775" i="216"/>
  <c r="H775" i="216"/>
  <c r="E775" i="216"/>
  <c r="J774" i="216"/>
  <c r="I774" i="216"/>
  <c r="H774" i="216"/>
  <c r="E774" i="216"/>
  <c r="J773" i="216"/>
  <c r="I773" i="216"/>
  <c r="H773" i="216"/>
  <c r="E773" i="216"/>
  <c r="G771" i="216"/>
  <c r="G902" i="216" s="1"/>
  <c r="F771" i="216"/>
  <c r="F902" i="216" s="1"/>
  <c r="D771" i="216"/>
  <c r="D902" i="216" s="1"/>
  <c r="C771" i="216"/>
  <c r="C902" i="216" s="1"/>
  <c r="J747" i="216"/>
  <c r="I747" i="216"/>
  <c r="H747" i="216"/>
  <c r="E747" i="216"/>
  <c r="J746" i="216"/>
  <c r="I746" i="216"/>
  <c r="H746" i="216"/>
  <c r="E746" i="216"/>
  <c r="J742" i="216"/>
  <c r="I742" i="216"/>
  <c r="H742" i="216"/>
  <c r="E742" i="216"/>
  <c r="J741" i="216"/>
  <c r="I741" i="216"/>
  <c r="H741" i="216"/>
  <c r="E741" i="216"/>
  <c r="J740" i="216"/>
  <c r="I740" i="216"/>
  <c r="H740" i="216"/>
  <c r="E740" i="216"/>
  <c r="J739" i="216"/>
  <c r="I739" i="216"/>
  <c r="H739" i="216"/>
  <c r="E739" i="216"/>
  <c r="J738" i="216"/>
  <c r="I738" i="216"/>
  <c r="H738" i="216"/>
  <c r="E738" i="216"/>
  <c r="J737" i="216"/>
  <c r="I737" i="216"/>
  <c r="H737" i="216"/>
  <c r="E737" i="216"/>
  <c r="J736" i="216"/>
  <c r="I736" i="216"/>
  <c r="H736" i="216"/>
  <c r="E736" i="216"/>
  <c r="J735" i="216"/>
  <c r="I735" i="216"/>
  <c r="H735" i="216"/>
  <c r="E735" i="216"/>
  <c r="J734" i="216"/>
  <c r="I734" i="216"/>
  <c r="H734" i="216"/>
  <c r="E734" i="216"/>
  <c r="J733" i="216"/>
  <c r="I733" i="216"/>
  <c r="H733" i="216"/>
  <c r="E733" i="216"/>
  <c r="J732" i="216"/>
  <c r="I732" i="216"/>
  <c r="H732" i="216"/>
  <c r="E732" i="216"/>
  <c r="J731" i="216"/>
  <c r="I731" i="216"/>
  <c r="H731" i="216"/>
  <c r="E731" i="216"/>
  <c r="J730" i="216"/>
  <c r="I730" i="216"/>
  <c r="H730" i="216"/>
  <c r="E730" i="216"/>
  <c r="J729" i="216"/>
  <c r="I729" i="216"/>
  <c r="H729" i="216"/>
  <c r="E729" i="216"/>
  <c r="J728" i="216"/>
  <c r="I728" i="216"/>
  <c r="H728" i="216"/>
  <c r="E728" i="216"/>
  <c r="J727" i="216"/>
  <c r="I727" i="216"/>
  <c r="H727" i="216"/>
  <c r="E727" i="216"/>
  <c r="J726" i="216"/>
  <c r="I726" i="216"/>
  <c r="H726" i="216"/>
  <c r="E726" i="216"/>
  <c r="J725" i="216"/>
  <c r="I725" i="216"/>
  <c r="H725" i="216"/>
  <c r="E725" i="216"/>
  <c r="J724" i="216"/>
  <c r="I724" i="216"/>
  <c r="H724" i="216"/>
  <c r="E724" i="216"/>
  <c r="J723" i="216"/>
  <c r="I723" i="216"/>
  <c r="H723" i="216"/>
  <c r="E723" i="216"/>
  <c r="J722" i="216"/>
  <c r="I722" i="216"/>
  <c r="H722" i="216"/>
  <c r="E722" i="216"/>
  <c r="J721" i="216"/>
  <c r="I721" i="216"/>
  <c r="H721" i="216"/>
  <c r="E721" i="216"/>
  <c r="J720" i="216"/>
  <c r="I720" i="216"/>
  <c r="H720" i="216"/>
  <c r="E720" i="216"/>
  <c r="J719" i="216"/>
  <c r="I719" i="216"/>
  <c r="H719" i="216"/>
  <c r="E719" i="216"/>
  <c r="J718" i="216"/>
  <c r="I718" i="216"/>
  <c r="H718" i="216"/>
  <c r="E718" i="216"/>
  <c r="J717" i="216"/>
  <c r="I717" i="216"/>
  <c r="H717" i="216"/>
  <c r="E717" i="216"/>
  <c r="J716" i="216"/>
  <c r="I716" i="216"/>
  <c r="H716" i="216"/>
  <c r="E716" i="216"/>
  <c r="J715" i="216"/>
  <c r="I715" i="216"/>
  <c r="H715" i="216"/>
  <c r="E715" i="216"/>
  <c r="J714" i="216"/>
  <c r="I714" i="216"/>
  <c r="H714" i="216"/>
  <c r="E714" i="216"/>
  <c r="J713" i="216"/>
  <c r="I713" i="216"/>
  <c r="H713" i="216"/>
  <c r="E713" i="216"/>
  <c r="J712" i="216"/>
  <c r="I712" i="216"/>
  <c r="H712" i="216"/>
  <c r="E712" i="216"/>
  <c r="J711" i="216"/>
  <c r="I711" i="216"/>
  <c r="H711" i="216"/>
  <c r="E711" i="216"/>
  <c r="J710" i="216"/>
  <c r="I710" i="216"/>
  <c r="H710" i="216"/>
  <c r="E710" i="216"/>
  <c r="J709" i="216"/>
  <c r="I709" i="216"/>
  <c r="H709" i="216"/>
  <c r="E709" i="216"/>
  <c r="J708" i="216"/>
  <c r="I708" i="216"/>
  <c r="H708" i="216"/>
  <c r="E708" i="216"/>
  <c r="J707" i="216"/>
  <c r="I707" i="216"/>
  <c r="H707" i="216"/>
  <c r="J706" i="216"/>
  <c r="I706" i="216"/>
  <c r="H706" i="216"/>
  <c r="E706" i="216"/>
  <c r="J705" i="216"/>
  <c r="I705" i="216"/>
  <c r="H705" i="216"/>
  <c r="E705" i="216"/>
  <c r="J704" i="216"/>
  <c r="I704" i="216"/>
  <c r="H704" i="216"/>
  <c r="E704" i="216"/>
  <c r="J703" i="216"/>
  <c r="I703" i="216"/>
  <c r="H703" i="216"/>
  <c r="E703" i="216"/>
  <c r="J702" i="216"/>
  <c r="I702" i="216"/>
  <c r="H702" i="216"/>
  <c r="E702" i="216"/>
  <c r="J701" i="216"/>
  <c r="I701" i="216"/>
  <c r="H701" i="216"/>
  <c r="E701" i="216"/>
  <c r="J700" i="216"/>
  <c r="I700" i="216"/>
  <c r="H700" i="216"/>
  <c r="E700" i="216"/>
  <c r="J699" i="216"/>
  <c r="I699" i="216"/>
  <c r="H699" i="216"/>
  <c r="E699" i="216"/>
  <c r="J698" i="216"/>
  <c r="I698" i="216"/>
  <c r="H698" i="216"/>
  <c r="E698" i="216"/>
  <c r="J697" i="216"/>
  <c r="I697" i="216"/>
  <c r="H697" i="216"/>
  <c r="E697" i="216"/>
  <c r="J696" i="216"/>
  <c r="I696" i="216"/>
  <c r="H696" i="216"/>
  <c r="E696" i="216"/>
  <c r="J695" i="216"/>
  <c r="I695" i="216"/>
  <c r="H695" i="216"/>
  <c r="E695" i="216"/>
  <c r="J694" i="216"/>
  <c r="I694" i="216"/>
  <c r="H694" i="216"/>
  <c r="E694" i="216"/>
  <c r="J693" i="216"/>
  <c r="I693" i="216"/>
  <c r="H693" i="216"/>
  <c r="E693" i="216"/>
  <c r="J692" i="216"/>
  <c r="I692" i="216"/>
  <c r="H692" i="216"/>
  <c r="E692" i="216"/>
  <c r="J691" i="216"/>
  <c r="I691" i="216"/>
  <c r="H691" i="216"/>
  <c r="E691" i="216"/>
  <c r="J690" i="216"/>
  <c r="I690" i="216"/>
  <c r="H690" i="216"/>
  <c r="E690" i="216"/>
  <c r="J689" i="216"/>
  <c r="I689" i="216"/>
  <c r="H689" i="216"/>
  <c r="E689" i="216"/>
  <c r="J688" i="216"/>
  <c r="I688" i="216"/>
  <c r="H688" i="216"/>
  <c r="E688" i="216"/>
  <c r="J687" i="216"/>
  <c r="I687" i="216"/>
  <c r="H687" i="216"/>
  <c r="E687" i="216"/>
  <c r="J686" i="216"/>
  <c r="I686" i="216"/>
  <c r="H686" i="216"/>
  <c r="E686" i="216"/>
  <c r="J685" i="216"/>
  <c r="I685" i="216"/>
  <c r="H685" i="216"/>
  <c r="E685" i="216"/>
  <c r="G683" i="216"/>
  <c r="F683" i="216"/>
  <c r="D683" i="216"/>
  <c r="C683" i="216"/>
  <c r="J681" i="216"/>
  <c r="I681" i="216"/>
  <c r="H681" i="216"/>
  <c r="E681" i="216"/>
  <c r="J680" i="216"/>
  <c r="I680" i="216"/>
  <c r="H680" i="216"/>
  <c r="E680" i="216"/>
  <c r="J679" i="216"/>
  <c r="I679" i="216"/>
  <c r="H679" i="216"/>
  <c r="E679" i="216"/>
  <c r="J678" i="216"/>
  <c r="I678" i="216"/>
  <c r="H678" i="216"/>
  <c r="E678" i="216"/>
  <c r="J677" i="216"/>
  <c r="I677" i="216"/>
  <c r="H677" i="216"/>
  <c r="E677" i="216"/>
  <c r="J676" i="216"/>
  <c r="I676" i="216"/>
  <c r="H676" i="216"/>
  <c r="E676" i="216"/>
  <c r="G674" i="216"/>
  <c r="F674" i="216"/>
  <c r="D674" i="216"/>
  <c r="C674" i="216"/>
  <c r="J649" i="216"/>
  <c r="I649" i="216"/>
  <c r="H649" i="216"/>
  <c r="E649" i="216"/>
  <c r="J620" i="216"/>
  <c r="I620" i="216"/>
  <c r="H620" i="216"/>
  <c r="E620" i="216"/>
  <c r="J619" i="216"/>
  <c r="I619" i="216"/>
  <c r="H619" i="216"/>
  <c r="E619" i="216"/>
  <c r="J618" i="216"/>
  <c r="I618" i="216"/>
  <c r="H618" i="216"/>
  <c r="E618" i="216"/>
  <c r="J617" i="216"/>
  <c r="I617" i="216"/>
  <c r="H617" i="216"/>
  <c r="E617" i="216"/>
  <c r="J616" i="216"/>
  <c r="I616" i="216"/>
  <c r="H616" i="216"/>
  <c r="E616" i="216"/>
  <c r="J615" i="216"/>
  <c r="I615" i="216"/>
  <c r="H615" i="216"/>
  <c r="E615" i="216"/>
  <c r="J482" i="216"/>
  <c r="I482" i="216"/>
  <c r="H482" i="216"/>
  <c r="E482" i="216"/>
  <c r="J483" i="216"/>
  <c r="I483" i="216"/>
  <c r="H483" i="216"/>
  <c r="E483" i="216"/>
  <c r="J584" i="216"/>
  <c r="I584" i="216"/>
  <c r="H584" i="216"/>
  <c r="E584" i="216"/>
  <c r="J583" i="216"/>
  <c r="I583" i="216"/>
  <c r="H583" i="216"/>
  <c r="E583" i="216"/>
  <c r="J582" i="216"/>
  <c r="I582" i="216"/>
  <c r="H582" i="216"/>
  <c r="E582" i="216"/>
  <c r="J581" i="216"/>
  <c r="I581" i="216"/>
  <c r="H581" i="216"/>
  <c r="E581" i="216"/>
  <c r="J580" i="216"/>
  <c r="I580" i="216"/>
  <c r="H580" i="216"/>
  <c r="E580" i="216"/>
  <c r="J579" i="216"/>
  <c r="I579" i="216"/>
  <c r="H579" i="216"/>
  <c r="E579" i="216"/>
  <c r="J578" i="216"/>
  <c r="I578" i="216"/>
  <c r="H578" i="216"/>
  <c r="E578" i="216"/>
  <c r="J577" i="216"/>
  <c r="I577" i="216"/>
  <c r="H577" i="216"/>
  <c r="E577" i="216"/>
  <c r="J576" i="216"/>
  <c r="I576" i="216"/>
  <c r="H576" i="216"/>
  <c r="E576" i="216"/>
  <c r="J575" i="216"/>
  <c r="I575" i="216"/>
  <c r="H575" i="216"/>
  <c r="E575" i="216"/>
  <c r="J574" i="216"/>
  <c r="I574" i="216"/>
  <c r="H574" i="216"/>
  <c r="E574" i="216"/>
  <c r="J573" i="216"/>
  <c r="I573" i="216"/>
  <c r="H573" i="216"/>
  <c r="E573" i="216"/>
  <c r="J572" i="216"/>
  <c r="I572" i="216"/>
  <c r="H572" i="216"/>
  <c r="E572" i="216"/>
  <c r="J571" i="216"/>
  <c r="I571" i="216"/>
  <c r="H571" i="216"/>
  <c r="E571" i="216"/>
  <c r="J570" i="216"/>
  <c r="I570" i="216"/>
  <c r="H570" i="216"/>
  <c r="E570" i="216"/>
  <c r="J569" i="216"/>
  <c r="I569" i="216"/>
  <c r="H569" i="216"/>
  <c r="E569" i="216"/>
  <c r="J568" i="216"/>
  <c r="I568" i="216"/>
  <c r="H568" i="216"/>
  <c r="E568" i="216"/>
  <c r="J567" i="216"/>
  <c r="I567" i="216"/>
  <c r="H567" i="216"/>
  <c r="E567" i="216"/>
  <c r="J566" i="216"/>
  <c r="I566" i="216"/>
  <c r="H566" i="216"/>
  <c r="E566" i="216"/>
  <c r="J565" i="216"/>
  <c r="I565" i="216"/>
  <c r="H565" i="216"/>
  <c r="E565" i="216"/>
  <c r="J564" i="216"/>
  <c r="I564" i="216"/>
  <c r="H564" i="216"/>
  <c r="E564" i="216"/>
  <c r="J563" i="216"/>
  <c r="I563" i="216"/>
  <c r="H563" i="216"/>
  <c r="E563" i="216"/>
  <c r="J562" i="216"/>
  <c r="I562" i="216"/>
  <c r="H562" i="216"/>
  <c r="E562" i="216"/>
  <c r="J561" i="216"/>
  <c r="I561" i="216"/>
  <c r="H561" i="216"/>
  <c r="E561" i="216"/>
  <c r="J560" i="216"/>
  <c r="I560" i="216"/>
  <c r="H560" i="216"/>
  <c r="E560" i="216"/>
  <c r="J559" i="216"/>
  <c r="I559" i="216"/>
  <c r="H559" i="216"/>
  <c r="E559" i="216"/>
  <c r="J558" i="216"/>
  <c r="I558" i="216"/>
  <c r="H558" i="216"/>
  <c r="E558" i="216"/>
  <c r="J557" i="216"/>
  <c r="I557" i="216"/>
  <c r="H557" i="216"/>
  <c r="E557" i="216"/>
  <c r="J556" i="216"/>
  <c r="I556" i="216"/>
  <c r="H556" i="216"/>
  <c r="E556" i="216"/>
  <c r="J555" i="216"/>
  <c r="I555" i="216"/>
  <c r="H555" i="216"/>
  <c r="E555" i="216"/>
  <c r="J554" i="216"/>
  <c r="I554" i="216"/>
  <c r="H554" i="216"/>
  <c r="E554" i="216"/>
  <c r="J553" i="216"/>
  <c r="I553" i="216"/>
  <c r="H553" i="216"/>
  <c r="E553" i="216"/>
  <c r="J552" i="216"/>
  <c r="I552" i="216"/>
  <c r="H552" i="216"/>
  <c r="E552" i="216"/>
  <c r="J551" i="216"/>
  <c r="I551" i="216"/>
  <c r="H551" i="216"/>
  <c r="E551" i="216"/>
  <c r="J550" i="216"/>
  <c r="I550" i="216"/>
  <c r="H550" i="216"/>
  <c r="E550" i="216"/>
  <c r="J549" i="216"/>
  <c r="I549" i="216"/>
  <c r="H549" i="216"/>
  <c r="E549" i="216"/>
  <c r="J548" i="216"/>
  <c r="I548" i="216"/>
  <c r="H548" i="216"/>
  <c r="E548" i="216"/>
  <c r="J547" i="216"/>
  <c r="I547" i="216"/>
  <c r="H547" i="216"/>
  <c r="E547" i="216"/>
  <c r="J546" i="216"/>
  <c r="I546" i="216"/>
  <c r="H546" i="216"/>
  <c r="E546" i="216"/>
  <c r="J545" i="216"/>
  <c r="I545" i="216"/>
  <c r="H545" i="216"/>
  <c r="E545" i="216"/>
  <c r="J544" i="216"/>
  <c r="I544" i="216"/>
  <c r="H544" i="216"/>
  <c r="E544" i="216"/>
  <c r="J543" i="216"/>
  <c r="I543" i="216"/>
  <c r="H543" i="216"/>
  <c r="E543" i="216"/>
  <c r="J542" i="216"/>
  <c r="I542" i="216"/>
  <c r="H542" i="216"/>
  <c r="E542" i="216"/>
  <c r="J541" i="216"/>
  <c r="I541" i="216"/>
  <c r="H541" i="216"/>
  <c r="E541" i="216"/>
  <c r="J540" i="216"/>
  <c r="I540" i="216"/>
  <c r="H540" i="216"/>
  <c r="E540" i="216"/>
  <c r="J539" i="216"/>
  <c r="I539" i="216"/>
  <c r="H539" i="216"/>
  <c r="E539" i="216"/>
  <c r="J538" i="216"/>
  <c r="I538" i="216"/>
  <c r="H538" i="216"/>
  <c r="E538" i="216"/>
  <c r="J537" i="216"/>
  <c r="I537" i="216"/>
  <c r="H537" i="216"/>
  <c r="E537" i="216"/>
  <c r="J536" i="216"/>
  <c r="I536" i="216"/>
  <c r="H536" i="216"/>
  <c r="E536" i="216"/>
  <c r="J535" i="216"/>
  <c r="I535" i="216"/>
  <c r="H535" i="216"/>
  <c r="E535" i="216"/>
  <c r="J534" i="216"/>
  <c r="I534" i="216"/>
  <c r="H534" i="216"/>
  <c r="E534" i="216"/>
  <c r="J533" i="216"/>
  <c r="I533" i="216"/>
  <c r="H533" i="216"/>
  <c r="E533" i="216"/>
  <c r="J532" i="216"/>
  <c r="I532" i="216"/>
  <c r="H532" i="216"/>
  <c r="E532" i="216"/>
  <c r="J531" i="216"/>
  <c r="I531" i="216"/>
  <c r="H531" i="216"/>
  <c r="E531" i="216"/>
  <c r="J530" i="216"/>
  <c r="I530" i="216"/>
  <c r="H530" i="216"/>
  <c r="E530" i="216"/>
  <c r="J529" i="216"/>
  <c r="I529" i="216"/>
  <c r="H529" i="216"/>
  <c r="E529" i="216"/>
  <c r="J528" i="216"/>
  <c r="I528" i="216"/>
  <c r="H528" i="216"/>
  <c r="E528" i="216"/>
  <c r="J527" i="216"/>
  <c r="I527" i="216"/>
  <c r="H527" i="216"/>
  <c r="E527" i="216"/>
  <c r="J526" i="216"/>
  <c r="I526" i="216"/>
  <c r="H526" i="216"/>
  <c r="E526" i="216"/>
  <c r="J525" i="216"/>
  <c r="I525" i="216"/>
  <c r="H525" i="216"/>
  <c r="E525" i="216"/>
  <c r="J524" i="216"/>
  <c r="I524" i="216"/>
  <c r="H524" i="216"/>
  <c r="E524" i="216"/>
  <c r="J523" i="216"/>
  <c r="I523" i="216"/>
  <c r="H523" i="216"/>
  <c r="E523" i="216"/>
  <c r="J522" i="216"/>
  <c r="I522" i="216"/>
  <c r="H522" i="216"/>
  <c r="E522" i="216"/>
  <c r="J521" i="216"/>
  <c r="I521" i="216"/>
  <c r="H521" i="216"/>
  <c r="E521" i="216"/>
  <c r="J520" i="216"/>
  <c r="I520" i="216"/>
  <c r="H520" i="216"/>
  <c r="E520" i="216"/>
  <c r="J519" i="216"/>
  <c r="I519" i="216"/>
  <c r="H519" i="216"/>
  <c r="E519" i="216"/>
  <c r="J518" i="216"/>
  <c r="I518" i="216"/>
  <c r="H518" i="216"/>
  <c r="E518" i="216"/>
  <c r="J517" i="216"/>
  <c r="I517" i="216"/>
  <c r="H517" i="216"/>
  <c r="E517" i="216"/>
  <c r="J516" i="216"/>
  <c r="I516" i="216"/>
  <c r="H516" i="216"/>
  <c r="E516" i="216"/>
  <c r="J515" i="216"/>
  <c r="I515" i="216"/>
  <c r="H515" i="216"/>
  <c r="E515" i="216"/>
  <c r="J514" i="216"/>
  <c r="I514" i="216"/>
  <c r="H514" i="216"/>
  <c r="E514" i="216"/>
  <c r="J513" i="216"/>
  <c r="I513" i="216"/>
  <c r="H513" i="216"/>
  <c r="E513" i="216"/>
  <c r="J512" i="216"/>
  <c r="I512" i="216"/>
  <c r="H512" i="216"/>
  <c r="E512" i="216"/>
  <c r="J511" i="216"/>
  <c r="I511" i="216"/>
  <c r="H511" i="216"/>
  <c r="E511" i="216"/>
  <c r="J510" i="216"/>
  <c r="I510" i="216"/>
  <c r="H510" i="216"/>
  <c r="E510" i="216"/>
  <c r="J509" i="216"/>
  <c r="I509" i="216"/>
  <c r="H509" i="216"/>
  <c r="E509" i="216"/>
  <c r="J508" i="216"/>
  <c r="I508" i="216"/>
  <c r="H508" i="216"/>
  <c r="E508" i="216"/>
  <c r="J507" i="216"/>
  <c r="I507" i="216"/>
  <c r="H507" i="216"/>
  <c r="E507" i="216"/>
  <c r="J506" i="216"/>
  <c r="I506" i="216"/>
  <c r="H506" i="216"/>
  <c r="E506" i="216"/>
  <c r="J505" i="216"/>
  <c r="I505" i="216"/>
  <c r="H505" i="216"/>
  <c r="E505" i="216"/>
  <c r="J504" i="216"/>
  <c r="I504" i="216"/>
  <c r="H504" i="216"/>
  <c r="E504" i="216"/>
  <c r="J503" i="216"/>
  <c r="I503" i="216"/>
  <c r="H503" i="216"/>
  <c r="E503" i="216"/>
  <c r="J502" i="216"/>
  <c r="I502" i="216"/>
  <c r="H502" i="216"/>
  <c r="E502" i="216"/>
  <c r="J501" i="216"/>
  <c r="I501" i="216"/>
  <c r="H501" i="216"/>
  <c r="E501" i="216"/>
  <c r="J500" i="216"/>
  <c r="I500" i="216"/>
  <c r="H500" i="216"/>
  <c r="E500" i="216"/>
  <c r="J499" i="216"/>
  <c r="I499" i="216"/>
  <c r="H499" i="216"/>
  <c r="E499" i="216"/>
  <c r="J498" i="216"/>
  <c r="I498" i="216"/>
  <c r="H498" i="216"/>
  <c r="E498" i="216"/>
  <c r="J497" i="216"/>
  <c r="I497" i="216"/>
  <c r="H497" i="216"/>
  <c r="E497" i="216"/>
  <c r="J496" i="216"/>
  <c r="I496" i="216"/>
  <c r="H496" i="216"/>
  <c r="E496" i="216"/>
  <c r="J495" i="216"/>
  <c r="I495" i="216"/>
  <c r="H495" i="216"/>
  <c r="E495" i="216"/>
  <c r="J494" i="216"/>
  <c r="I494" i="216"/>
  <c r="H494" i="216"/>
  <c r="E494" i="216"/>
  <c r="J493" i="216"/>
  <c r="I493" i="216"/>
  <c r="H493" i="216"/>
  <c r="E493" i="216"/>
  <c r="J492" i="216"/>
  <c r="I492" i="216"/>
  <c r="H492" i="216"/>
  <c r="E492" i="216"/>
  <c r="J491" i="216"/>
  <c r="I491" i="216"/>
  <c r="H491" i="216"/>
  <c r="E491" i="216"/>
  <c r="J490" i="216"/>
  <c r="I490" i="216"/>
  <c r="H490" i="216"/>
  <c r="E490" i="216"/>
  <c r="J489" i="216"/>
  <c r="I489" i="216"/>
  <c r="H489" i="216"/>
  <c r="E489" i="216"/>
  <c r="J488" i="216"/>
  <c r="I488" i="216"/>
  <c r="H488" i="216"/>
  <c r="E488" i="216"/>
  <c r="J614" i="216"/>
  <c r="I614" i="216"/>
  <c r="H614" i="216"/>
  <c r="E614" i="216"/>
  <c r="J613" i="216"/>
  <c r="I613" i="216"/>
  <c r="H613" i="216"/>
  <c r="E613" i="216"/>
  <c r="J612" i="216"/>
  <c r="I612" i="216"/>
  <c r="H612" i="216"/>
  <c r="E612" i="216"/>
  <c r="J611" i="216"/>
  <c r="I611" i="216"/>
  <c r="H611" i="216"/>
  <c r="E611" i="216"/>
  <c r="J610" i="216"/>
  <c r="I610" i="216"/>
  <c r="H610" i="216"/>
  <c r="E610" i="216"/>
  <c r="J609" i="216"/>
  <c r="I609" i="216"/>
  <c r="H609" i="216"/>
  <c r="E609" i="216"/>
  <c r="J608" i="216"/>
  <c r="I608" i="216"/>
  <c r="H608" i="216"/>
  <c r="E608" i="216"/>
  <c r="J607" i="216"/>
  <c r="I607" i="216"/>
  <c r="H607" i="216"/>
  <c r="E607" i="216"/>
  <c r="J606" i="216"/>
  <c r="I606" i="216"/>
  <c r="H606" i="216"/>
  <c r="E606" i="216"/>
  <c r="J605" i="216"/>
  <c r="I605" i="216"/>
  <c r="H605" i="216"/>
  <c r="E605" i="216"/>
  <c r="J604" i="216"/>
  <c r="I604" i="216"/>
  <c r="H604" i="216"/>
  <c r="E604" i="216"/>
  <c r="J603" i="216"/>
  <c r="I603" i="216"/>
  <c r="H603" i="216"/>
  <c r="E603" i="216"/>
  <c r="J602" i="216"/>
  <c r="I602" i="216"/>
  <c r="H602" i="216"/>
  <c r="E602" i="216"/>
  <c r="J601" i="216"/>
  <c r="I601" i="216"/>
  <c r="H601" i="216"/>
  <c r="E601" i="216"/>
  <c r="J600" i="216"/>
  <c r="I600" i="216"/>
  <c r="H600" i="216"/>
  <c r="E600" i="216"/>
  <c r="J599" i="216"/>
  <c r="I599" i="216"/>
  <c r="H599" i="216"/>
  <c r="E599" i="216"/>
  <c r="J598" i="216"/>
  <c r="I598" i="216"/>
  <c r="H598" i="216"/>
  <c r="E598" i="216"/>
  <c r="J597" i="216"/>
  <c r="I597" i="216"/>
  <c r="H597" i="216"/>
  <c r="E597" i="216"/>
  <c r="J596" i="216"/>
  <c r="I596" i="216"/>
  <c r="H596" i="216"/>
  <c r="E596" i="216"/>
  <c r="J595" i="216"/>
  <c r="I595" i="216"/>
  <c r="H595" i="216"/>
  <c r="E595" i="216"/>
  <c r="J594" i="216"/>
  <c r="I594" i="216"/>
  <c r="H594" i="216"/>
  <c r="E594" i="216"/>
  <c r="J593" i="216"/>
  <c r="I593" i="216"/>
  <c r="H593" i="216"/>
  <c r="E593" i="216"/>
  <c r="J592" i="216"/>
  <c r="I592" i="216"/>
  <c r="H592" i="216"/>
  <c r="E592" i="216"/>
  <c r="J591" i="216"/>
  <c r="I591" i="216"/>
  <c r="H591" i="216"/>
  <c r="E591" i="216"/>
  <c r="J590" i="216"/>
  <c r="I590" i="216"/>
  <c r="H590" i="216"/>
  <c r="E590" i="216"/>
  <c r="J589" i="216"/>
  <c r="I589" i="216"/>
  <c r="H589" i="216"/>
  <c r="E589" i="216"/>
  <c r="J588" i="216"/>
  <c r="I588" i="216"/>
  <c r="H588" i="216"/>
  <c r="E588" i="216"/>
  <c r="J587" i="216"/>
  <c r="I587" i="216"/>
  <c r="H587" i="216"/>
  <c r="E587" i="216"/>
  <c r="J586" i="216"/>
  <c r="I586" i="216"/>
  <c r="H586" i="216"/>
  <c r="E586" i="216"/>
  <c r="J585" i="216"/>
  <c r="I585" i="216"/>
  <c r="H585" i="216"/>
  <c r="E585" i="216"/>
  <c r="J465" i="216"/>
  <c r="I465" i="216"/>
  <c r="H465" i="216"/>
  <c r="E465" i="216"/>
  <c r="J464" i="216"/>
  <c r="I464" i="216"/>
  <c r="H464" i="216"/>
  <c r="E464" i="216"/>
  <c r="J463" i="216"/>
  <c r="I463" i="216"/>
  <c r="H463" i="216"/>
  <c r="E463" i="216"/>
  <c r="J462" i="216"/>
  <c r="I462" i="216"/>
  <c r="H462" i="216"/>
  <c r="E462" i="216"/>
  <c r="J461" i="216"/>
  <c r="I461" i="216"/>
  <c r="H461" i="216"/>
  <c r="E461" i="216"/>
  <c r="J460" i="216"/>
  <c r="I460" i="216"/>
  <c r="H460" i="216"/>
  <c r="E460" i="216"/>
  <c r="J459" i="216"/>
  <c r="I459" i="216"/>
  <c r="H459" i="216"/>
  <c r="E459" i="216"/>
  <c r="J458" i="216"/>
  <c r="I458" i="216"/>
  <c r="H458" i="216"/>
  <c r="E458" i="216"/>
  <c r="J457" i="216"/>
  <c r="I457" i="216"/>
  <c r="H457" i="216"/>
  <c r="E457" i="216"/>
  <c r="J456" i="216"/>
  <c r="I456" i="216"/>
  <c r="H456" i="216"/>
  <c r="E456" i="216"/>
  <c r="J455" i="216"/>
  <c r="I455" i="216"/>
  <c r="H455" i="216"/>
  <c r="E455" i="216"/>
  <c r="J454" i="216"/>
  <c r="I454" i="216"/>
  <c r="H454" i="216"/>
  <c r="E454" i="216"/>
  <c r="J453" i="216"/>
  <c r="I453" i="216"/>
  <c r="H453" i="216"/>
  <c r="E453" i="216"/>
  <c r="J452" i="216"/>
  <c r="I452" i="216"/>
  <c r="H452" i="216"/>
  <c r="E452" i="216"/>
  <c r="J451" i="216"/>
  <c r="I451" i="216"/>
  <c r="H451" i="216"/>
  <c r="E451" i="216"/>
  <c r="J450" i="216"/>
  <c r="I450" i="216"/>
  <c r="H450" i="216"/>
  <c r="E450" i="216"/>
  <c r="J449" i="216"/>
  <c r="I449" i="216"/>
  <c r="H449" i="216"/>
  <c r="E449" i="216"/>
  <c r="J448" i="216"/>
  <c r="I448" i="216"/>
  <c r="H448" i="216"/>
  <c r="E448" i="216"/>
  <c r="J447" i="216"/>
  <c r="I447" i="216"/>
  <c r="H447" i="216"/>
  <c r="E447" i="216"/>
  <c r="J446" i="216"/>
  <c r="I446" i="216"/>
  <c r="H446" i="216"/>
  <c r="E446" i="216"/>
  <c r="J445" i="216"/>
  <c r="I445" i="216"/>
  <c r="H445" i="216"/>
  <c r="E445" i="216"/>
  <c r="J444" i="216"/>
  <c r="I444" i="216"/>
  <c r="H444" i="216"/>
  <c r="E444" i="216"/>
  <c r="J443" i="216"/>
  <c r="I443" i="216"/>
  <c r="H443" i="216"/>
  <c r="E443" i="216"/>
  <c r="J442" i="216"/>
  <c r="I442" i="216"/>
  <c r="H442" i="216"/>
  <c r="E442" i="216"/>
  <c r="J441" i="216"/>
  <c r="I441" i="216"/>
  <c r="H441" i="216"/>
  <c r="E441" i="216"/>
  <c r="J440" i="216"/>
  <c r="I440" i="216"/>
  <c r="H440" i="216"/>
  <c r="E440" i="216"/>
  <c r="J439" i="216"/>
  <c r="I439" i="216"/>
  <c r="H439" i="216"/>
  <c r="E439" i="216"/>
  <c r="J438" i="216"/>
  <c r="I438" i="216"/>
  <c r="H438" i="216"/>
  <c r="E438" i="216"/>
  <c r="J437" i="216"/>
  <c r="I437" i="216"/>
  <c r="H437" i="216"/>
  <c r="E437" i="216"/>
  <c r="J480" i="216"/>
  <c r="I480" i="216"/>
  <c r="H480" i="216"/>
  <c r="E480" i="216"/>
  <c r="J479" i="216"/>
  <c r="I479" i="216"/>
  <c r="H479" i="216"/>
  <c r="E479" i="216"/>
  <c r="J478" i="216"/>
  <c r="I478" i="216"/>
  <c r="H478" i="216"/>
  <c r="E478" i="216"/>
  <c r="J477" i="216"/>
  <c r="I477" i="216"/>
  <c r="H477" i="216"/>
  <c r="E477" i="216"/>
  <c r="J476" i="216"/>
  <c r="I476" i="216"/>
  <c r="H476" i="216"/>
  <c r="E476" i="216"/>
  <c r="J475" i="216"/>
  <c r="I475" i="216"/>
  <c r="H475" i="216"/>
  <c r="E475" i="216"/>
  <c r="J474" i="216"/>
  <c r="I474" i="216"/>
  <c r="H474" i="216"/>
  <c r="E474" i="216"/>
  <c r="J473" i="216"/>
  <c r="I473" i="216"/>
  <c r="H473" i="216"/>
  <c r="E473" i="216"/>
  <c r="J472" i="216"/>
  <c r="I472" i="216"/>
  <c r="H472" i="216"/>
  <c r="E472" i="216"/>
  <c r="J471" i="216"/>
  <c r="I471" i="216"/>
  <c r="H471" i="216"/>
  <c r="E471" i="216"/>
  <c r="J470" i="216"/>
  <c r="I470" i="216"/>
  <c r="H470" i="216"/>
  <c r="E470" i="216"/>
  <c r="J469" i="216"/>
  <c r="I469" i="216"/>
  <c r="H469" i="216"/>
  <c r="E469" i="216"/>
  <c r="J468" i="216"/>
  <c r="I468" i="216"/>
  <c r="H468" i="216"/>
  <c r="E468" i="216"/>
  <c r="J467" i="216"/>
  <c r="I467" i="216"/>
  <c r="H467" i="216"/>
  <c r="E467" i="216"/>
  <c r="J466" i="216"/>
  <c r="I466" i="216"/>
  <c r="H466" i="216"/>
  <c r="E466" i="216"/>
  <c r="J436" i="216"/>
  <c r="I436" i="216"/>
  <c r="H436" i="216"/>
  <c r="E436" i="216"/>
  <c r="J650" i="216"/>
  <c r="I650" i="216"/>
  <c r="H650" i="216"/>
  <c r="E650" i="216"/>
  <c r="G486" i="216"/>
  <c r="F486" i="216"/>
  <c r="D486" i="216"/>
  <c r="C486" i="216"/>
  <c r="J484" i="216"/>
  <c r="I484" i="216"/>
  <c r="H484" i="216"/>
  <c r="E484" i="216"/>
  <c r="J481" i="216"/>
  <c r="I481" i="216"/>
  <c r="H481" i="216"/>
  <c r="E481" i="216"/>
  <c r="J435" i="216"/>
  <c r="I435" i="216"/>
  <c r="H435" i="216"/>
  <c r="E435" i="216"/>
  <c r="G433" i="216"/>
  <c r="F433" i="216"/>
  <c r="D433" i="216"/>
  <c r="C433" i="216"/>
  <c r="J409" i="216"/>
  <c r="I409" i="216"/>
  <c r="H409" i="216"/>
  <c r="E409" i="216"/>
  <c r="J408" i="216"/>
  <c r="I408" i="216"/>
  <c r="H408" i="216"/>
  <c r="E408" i="216"/>
  <c r="J407" i="216"/>
  <c r="I407" i="216"/>
  <c r="H407" i="216"/>
  <c r="E407" i="216"/>
  <c r="J406" i="216"/>
  <c r="I406" i="216"/>
  <c r="H406" i="216"/>
  <c r="E406" i="216"/>
  <c r="J405" i="216"/>
  <c r="I405" i="216"/>
  <c r="H405" i="216"/>
  <c r="E405" i="216"/>
  <c r="J404" i="216"/>
  <c r="I404" i="216"/>
  <c r="H404" i="216"/>
  <c r="E404" i="216"/>
  <c r="J403" i="216"/>
  <c r="I403" i="216"/>
  <c r="H403" i="216"/>
  <c r="E403" i="216"/>
  <c r="J402" i="216"/>
  <c r="I402" i="216"/>
  <c r="H402" i="216"/>
  <c r="E402" i="216"/>
  <c r="J401" i="216"/>
  <c r="I401" i="216"/>
  <c r="H401" i="216"/>
  <c r="E401" i="216"/>
  <c r="J400" i="216"/>
  <c r="I400" i="216"/>
  <c r="H400" i="216"/>
  <c r="E400" i="216"/>
  <c r="J399" i="216"/>
  <c r="I399" i="216"/>
  <c r="H399" i="216"/>
  <c r="E399" i="216"/>
  <c r="G397" i="216"/>
  <c r="F397" i="216"/>
  <c r="D397" i="216"/>
  <c r="C397" i="216"/>
  <c r="J395" i="216"/>
  <c r="I395" i="216"/>
  <c r="H395" i="216"/>
  <c r="E395" i="216"/>
  <c r="J394" i="216"/>
  <c r="I394" i="216"/>
  <c r="H394" i="216"/>
  <c r="E394" i="216"/>
  <c r="J393" i="216"/>
  <c r="I393" i="216"/>
  <c r="H393" i="216"/>
  <c r="E393" i="216"/>
  <c r="G391" i="216"/>
  <c r="F391" i="216"/>
  <c r="D391" i="216"/>
  <c r="C391" i="216"/>
  <c r="D166" i="216"/>
  <c r="D109" i="216"/>
  <c r="D55" i="216"/>
  <c r="J344" i="216"/>
  <c r="I344" i="216"/>
  <c r="H344" i="216"/>
  <c r="E344" i="216"/>
  <c r="J343" i="216"/>
  <c r="I343" i="216"/>
  <c r="H343" i="216"/>
  <c r="E343" i="216"/>
  <c r="J342" i="216"/>
  <c r="I342" i="216"/>
  <c r="H342" i="216"/>
  <c r="E342" i="216"/>
  <c r="J341" i="216"/>
  <c r="I341" i="216"/>
  <c r="H341" i="216"/>
  <c r="E341" i="216"/>
  <c r="J340" i="216"/>
  <c r="I340" i="216"/>
  <c r="H340" i="216"/>
  <c r="E340" i="216"/>
  <c r="J339" i="216"/>
  <c r="I339" i="216"/>
  <c r="H339" i="216"/>
  <c r="E339" i="216"/>
  <c r="J366" i="216"/>
  <c r="I366" i="216"/>
  <c r="H366" i="216"/>
  <c r="E366" i="216"/>
  <c r="J296" i="216"/>
  <c r="I296" i="216"/>
  <c r="H296" i="216"/>
  <c r="E296" i="216"/>
  <c r="J295" i="216"/>
  <c r="I295" i="216"/>
  <c r="H295" i="216"/>
  <c r="E295" i="216"/>
  <c r="J294" i="216"/>
  <c r="I294" i="216"/>
  <c r="H294" i="216"/>
  <c r="E294" i="216"/>
  <c r="J293" i="216"/>
  <c r="I293" i="216"/>
  <c r="H293" i="216"/>
  <c r="E293" i="216"/>
  <c r="J292" i="216"/>
  <c r="I292" i="216"/>
  <c r="H292" i="216"/>
  <c r="E292" i="216"/>
  <c r="J291" i="216"/>
  <c r="I291" i="216"/>
  <c r="H291" i="216"/>
  <c r="E291" i="216"/>
  <c r="J290" i="216"/>
  <c r="I290" i="216"/>
  <c r="H290" i="216"/>
  <c r="E290" i="216"/>
  <c r="J289" i="216"/>
  <c r="I289" i="216"/>
  <c r="H289" i="216"/>
  <c r="E289" i="216"/>
  <c r="J288" i="216"/>
  <c r="I288" i="216"/>
  <c r="H288" i="216"/>
  <c r="E288" i="216"/>
  <c r="J287" i="216"/>
  <c r="I287" i="216"/>
  <c r="H287" i="216"/>
  <c r="E287" i="216"/>
  <c r="J286" i="216"/>
  <c r="I286" i="216"/>
  <c r="H286" i="216"/>
  <c r="E286" i="216"/>
  <c r="J285" i="216"/>
  <c r="I285" i="216"/>
  <c r="H285" i="216"/>
  <c r="E285" i="216"/>
  <c r="J284" i="216"/>
  <c r="I284" i="216"/>
  <c r="H284" i="216"/>
  <c r="E284" i="216"/>
  <c r="J283" i="216"/>
  <c r="I283" i="216"/>
  <c r="H283" i="216"/>
  <c r="E283" i="216"/>
  <c r="J282" i="216"/>
  <c r="I282" i="216"/>
  <c r="H282" i="216"/>
  <c r="E282" i="216"/>
  <c r="J281" i="216"/>
  <c r="I281" i="216"/>
  <c r="H281" i="216"/>
  <c r="E281" i="216"/>
  <c r="J280" i="216"/>
  <c r="I280" i="216"/>
  <c r="H280" i="216"/>
  <c r="E280" i="216"/>
  <c r="J279" i="216"/>
  <c r="I279" i="216"/>
  <c r="H279" i="216"/>
  <c r="E279" i="216"/>
  <c r="J278" i="216"/>
  <c r="I278" i="216"/>
  <c r="H278" i="216"/>
  <c r="E278" i="216"/>
  <c r="J277" i="216"/>
  <c r="I277" i="216"/>
  <c r="H277" i="216"/>
  <c r="E277" i="216"/>
  <c r="J276" i="216"/>
  <c r="I276" i="216"/>
  <c r="H276" i="216"/>
  <c r="E276" i="216"/>
  <c r="J275" i="216"/>
  <c r="I275" i="216"/>
  <c r="H275" i="216"/>
  <c r="E275" i="216"/>
  <c r="J274" i="216"/>
  <c r="I274" i="216"/>
  <c r="H274" i="216"/>
  <c r="E274" i="216"/>
  <c r="J273" i="216"/>
  <c r="I273" i="216"/>
  <c r="H273" i="216"/>
  <c r="E273" i="216"/>
  <c r="J272" i="216"/>
  <c r="I272" i="216"/>
  <c r="H272" i="216"/>
  <c r="E272" i="216"/>
  <c r="J271" i="216"/>
  <c r="I271" i="216"/>
  <c r="H271" i="216"/>
  <c r="E271" i="216"/>
  <c r="J270" i="216"/>
  <c r="I270" i="216"/>
  <c r="H270" i="216"/>
  <c r="E270" i="216"/>
  <c r="J269" i="216"/>
  <c r="I269" i="216"/>
  <c r="H269" i="216"/>
  <c r="E269" i="216"/>
  <c r="J268" i="216"/>
  <c r="I268" i="216"/>
  <c r="H268" i="216"/>
  <c r="E268" i="216"/>
  <c r="J267" i="216"/>
  <c r="I267" i="216"/>
  <c r="H267" i="216"/>
  <c r="E267" i="216"/>
  <c r="J266" i="216"/>
  <c r="I266" i="216"/>
  <c r="H266" i="216"/>
  <c r="E266" i="216"/>
  <c r="J265" i="216"/>
  <c r="I265" i="216"/>
  <c r="H265" i="216"/>
  <c r="E265" i="216"/>
  <c r="J264" i="216"/>
  <c r="I264" i="216"/>
  <c r="H264" i="216"/>
  <c r="E264" i="216"/>
  <c r="J263" i="216"/>
  <c r="I263" i="216"/>
  <c r="H263" i="216"/>
  <c r="E263" i="216"/>
  <c r="J262" i="216"/>
  <c r="I262" i="216"/>
  <c r="H262" i="216"/>
  <c r="E262" i="216"/>
  <c r="J261" i="216"/>
  <c r="I261" i="216"/>
  <c r="H261" i="216"/>
  <c r="E261" i="216"/>
  <c r="J260" i="216"/>
  <c r="I260" i="216"/>
  <c r="H260" i="216"/>
  <c r="E260" i="216"/>
  <c r="J259" i="216"/>
  <c r="I259" i="216"/>
  <c r="H259" i="216"/>
  <c r="E259" i="216"/>
  <c r="J258" i="216"/>
  <c r="I258" i="216"/>
  <c r="H258" i="216"/>
  <c r="E258" i="216"/>
  <c r="J257" i="216"/>
  <c r="I257" i="216"/>
  <c r="H257" i="216"/>
  <c r="E257" i="216"/>
  <c r="J256" i="216"/>
  <c r="I256" i="216"/>
  <c r="H256" i="216"/>
  <c r="E256" i="216"/>
  <c r="J367" i="216"/>
  <c r="I367" i="216"/>
  <c r="H367" i="216"/>
  <c r="E367" i="216"/>
  <c r="J338" i="216"/>
  <c r="I338" i="216"/>
  <c r="H338" i="216"/>
  <c r="E338" i="216"/>
  <c r="J337" i="216"/>
  <c r="I337" i="216"/>
  <c r="H337" i="216"/>
  <c r="E337" i="216"/>
  <c r="J336" i="216"/>
  <c r="I336" i="216"/>
  <c r="H336" i="216"/>
  <c r="E336" i="216"/>
  <c r="J335" i="216"/>
  <c r="I335" i="216"/>
  <c r="H335" i="216"/>
  <c r="E335" i="216"/>
  <c r="J334" i="216"/>
  <c r="I334" i="216"/>
  <c r="H334" i="216"/>
  <c r="E334" i="216"/>
  <c r="J333" i="216"/>
  <c r="I333" i="216"/>
  <c r="H333" i="216"/>
  <c r="E333" i="216"/>
  <c r="J332" i="216"/>
  <c r="I332" i="216"/>
  <c r="H332" i="216"/>
  <c r="E332" i="216"/>
  <c r="J331" i="216"/>
  <c r="I331" i="216"/>
  <c r="H331" i="216"/>
  <c r="E331" i="216"/>
  <c r="J330" i="216"/>
  <c r="I330" i="216"/>
  <c r="H330" i="216"/>
  <c r="E330" i="216"/>
  <c r="J329" i="216"/>
  <c r="I329" i="216"/>
  <c r="H329" i="216"/>
  <c r="E329" i="216"/>
  <c r="J328" i="216"/>
  <c r="I328" i="216"/>
  <c r="H328" i="216"/>
  <c r="E328" i="216"/>
  <c r="J327" i="216"/>
  <c r="I327" i="216"/>
  <c r="H327" i="216"/>
  <c r="E327" i="216"/>
  <c r="J326" i="216"/>
  <c r="I326" i="216"/>
  <c r="H326" i="216"/>
  <c r="E326" i="216"/>
  <c r="J325" i="216"/>
  <c r="I325" i="216"/>
  <c r="H325" i="216"/>
  <c r="E325" i="216"/>
  <c r="J324" i="216"/>
  <c r="I324" i="216"/>
  <c r="H324" i="216"/>
  <c r="E324" i="216"/>
  <c r="J323" i="216"/>
  <c r="I323" i="216"/>
  <c r="H323" i="216"/>
  <c r="E323" i="216"/>
  <c r="J322" i="216"/>
  <c r="I322" i="216"/>
  <c r="H322" i="216"/>
  <c r="E322" i="216"/>
  <c r="J321" i="216"/>
  <c r="I321" i="216"/>
  <c r="H321" i="216"/>
  <c r="E321" i="216"/>
  <c r="J320" i="216"/>
  <c r="I320" i="216"/>
  <c r="H320" i="216"/>
  <c r="E320" i="216"/>
  <c r="J319" i="216"/>
  <c r="I319" i="216"/>
  <c r="H319" i="216"/>
  <c r="E319" i="216"/>
  <c r="J318" i="216"/>
  <c r="I318" i="216"/>
  <c r="H318" i="216"/>
  <c r="E318" i="216"/>
  <c r="J317" i="216"/>
  <c r="I317" i="216"/>
  <c r="H317" i="216"/>
  <c r="E317" i="216"/>
  <c r="J316" i="216"/>
  <c r="I316" i="216"/>
  <c r="H316" i="216"/>
  <c r="E316" i="216"/>
  <c r="J315" i="216"/>
  <c r="I315" i="216"/>
  <c r="H315" i="216"/>
  <c r="E315" i="216"/>
  <c r="J314" i="216"/>
  <c r="I314" i="216"/>
  <c r="H314" i="216"/>
  <c r="E314" i="216"/>
  <c r="J313" i="216"/>
  <c r="I313" i="216"/>
  <c r="H313" i="216"/>
  <c r="E313" i="216"/>
  <c r="J312" i="216"/>
  <c r="I312" i="216"/>
  <c r="H312" i="216"/>
  <c r="E312" i="216"/>
  <c r="J311" i="216"/>
  <c r="I311" i="216"/>
  <c r="H311" i="216"/>
  <c r="E311" i="216"/>
  <c r="J310" i="216"/>
  <c r="I310" i="216"/>
  <c r="H310" i="216"/>
  <c r="E310" i="216"/>
  <c r="J309" i="216"/>
  <c r="I309" i="216"/>
  <c r="H309" i="216"/>
  <c r="E309" i="216"/>
  <c r="J308" i="216"/>
  <c r="I308" i="216"/>
  <c r="H308" i="216"/>
  <c r="E308" i="216"/>
  <c r="J307" i="216"/>
  <c r="I307" i="216"/>
  <c r="H307" i="216"/>
  <c r="E307" i="216"/>
  <c r="J306" i="216"/>
  <c r="I306" i="216"/>
  <c r="H306" i="216"/>
  <c r="E306" i="216"/>
  <c r="J305" i="216"/>
  <c r="I305" i="216"/>
  <c r="H305" i="216"/>
  <c r="E305" i="216"/>
  <c r="J304" i="216"/>
  <c r="I304" i="216"/>
  <c r="H304" i="216"/>
  <c r="E304" i="216"/>
  <c r="J303" i="216"/>
  <c r="I303" i="216"/>
  <c r="H303" i="216"/>
  <c r="E303" i="216"/>
  <c r="J302" i="216"/>
  <c r="I302" i="216"/>
  <c r="H302" i="216"/>
  <c r="E302" i="216"/>
  <c r="J301" i="216"/>
  <c r="I301" i="216"/>
  <c r="H301" i="216"/>
  <c r="E301" i="216"/>
  <c r="J300" i="216"/>
  <c r="I300" i="216"/>
  <c r="H300" i="216"/>
  <c r="E300" i="216"/>
  <c r="J299" i="216"/>
  <c r="I299" i="216"/>
  <c r="H299" i="216"/>
  <c r="E299" i="216"/>
  <c r="J298" i="216"/>
  <c r="I298" i="216"/>
  <c r="H298" i="216"/>
  <c r="E298" i="216"/>
  <c r="J297" i="216"/>
  <c r="I297" i="216"/>
  <c r="H297" i="216"/>
  <c r="E297" i="216"/>
  <c r="J255" i="216"/>
  <c r="I255" i="216"/>
  <c r="H255" i="216"/>
  <c r="E255" i="216"/>
  <c r="J254" i="216"/>
  <c r="I254" i="216"/>
  <c r="H254" i="216"/>
  <c r="E254" i="216"/>
  <c r="J253" i="216"/>
  <c r="I253" i="216"/>
  <c r="H253" i="216"/>
  <c r="E253" i="216"/>
  <c r="G251" i="216"/>
  <c r="J251" i="216" s="1"/>
  <c r="F251" i="216"/>
  <c r="J249" i="216"/>
  <c r="I249" i="216"/>
  <c r="H249" i="216"/>
  <c r="E249" i="216"/>
  <c r="J248" i="216"/>
  <c r="I248" i="216"/>
  <c r="H248" i="216"/>
  <c r="E248" i="216"/>
  <c r="J247" i="216"/>
  <c r="I247" i="216"/>
  <c r="H247" i="216"/>
  <c r="E247" i="216"/>
  <c r="G245" i="216"/>
  <c r="F245" i="216"/>
  <c r="D245" i="216"/>
  <c r="D379" i="216" s="1"/>
  <c r="C245" i="216"/>
  <c r="J190" i="216"/>
  <c r="I190" i="216"/>
  <c r="H190" i="216"/>
  <c r="E190" i="216"/>
  <c r="J189" i="216"/>
  <c r="I189" i="216"/>
  <c r="H189" i="216"/>
  <c r="E189" i="216"/>
  <c r="J188" i="216"/>
  <c r="I188" i="216"/>
  <c r="H188" i="216"/>
  <c r="E188" i="216"/>
  <c r="J187" i="216"/>
  <c r="I187" i="216"/>
  <c r="H187" i="216"/>
  <c r="E187" i="216"/>
  <c r="J186" i="216"/>
  <c r="I186" i="216"/>
  <c r="H186" i="216"/>
  <c r="E186" i="216"/>
  <c r="J185" i="216"/>
  <c r="I185" i="216"/>
  <c r="H185" i="216"/>
  <c r="E185" i="216"/>
  <c r="J184" i="216"/>
  <c r="I184" i="216"/>
  <c r="H184" i="216"/>
  <c r="E184" i="216"/>
  <c r="J183" i="216"/>
  <c r="I183" i="216"/>
  <c r="H183" i="216"/>
  <c r="E183" i="216"/>
  <c r="J182" i="216"/>
  <c r="I182" i="216"/>
  <c r="H182" i="216"/>
  <c r="E182" i="216"/>
  <c r="J181" i="216"/>
  <c r="I181" i="216"/>
  <c r="H181" i="216"/>
  <c r="E181" i="216"/>
  <c r="J180" i="216"/>
  <c r="I180" i="216"/>
  <c r="H180" i="216"/>
  <c r="E180" i="216"/>
  <c r="J179" i="216"/>
  <c r="I179" i="216"/>
  <c r="H179" i="216"/>
  <c r="E179" i="216"/>
  <c r="J178" i="216"/>
  <c r="I178" i="216"/>
  <c r="H178" i="216"/>
  <c r="E178" i="216"/>
  <c r="J177" i="216"/>
  <c r="I177" i="216"/>
  <c r="H177" i="216"/>
  <c r="E177" i="216"/>
  <c r="J176" i="216"/>
  <c r="I176" i="216"/>
  <c r="H176" i="216"/>
  <c r="E176" i="216"/>
  <c r="J175" i="216"/>
  <c r="I175" i="216"/>
  <c r="H175" i="216"/>
  <c r="E175" i="216"/>
  <c r="J174" i="216"/>
  <c r="I174" i="216"/>
  <c r="H174" i="216"/>
  <c r="E174" i="216"/>
  <c r="J173" i="216"/>
  <c r="I173" i="216"/>
  <c r="H173" i="216"/>
  <c r="E173" i="216"/>
  <c r="J172" i="216"/>
  <c r="I172" i="216"/>
  <c r="H172" i="216"/>
  <c r="E172" i="216"/>
  <c r="J171" i="216"/>
  <c r="I171" i="216"/>
  <c r="H171" i="216"/>
  <c r="E171" i="216"/>
  <c r="J170" i="216"/>
  <c r="I170" i="216"/>
  <c r="H170" i="216"/>
  <c r="E170" i="216"/>
  <c r="J211" i="216"/>
  <c r="I211" i="216"/>
  <c r="H211" i="216"/>
  <c r="E211" i="216"/>
  <c r="J210" i="216"/>
  <c r="I210" i="216"/>
  <c r="H210" i="216"/>
  <c r="E210" i="216"/>
  <c r="J209" i="216"/>
  <c r="I209" i="216"/>
  <c r="H209" i="216"/>
  <c r="E209" i="216"/>
  <c r="J208" i="216"/>
  <c r="I208" i="216"/>
  <c r="H208" i="216"/>
  <c r="E208" i="216"/>
  <c r="J207" i="216"/>
  <c r="I207" i="216"/>
  <c r="H207" i="216"/>
  <c r="E207" i="216"/>
  <c r="J206" i="216"/>
  <c r="I206" i="216"/>
  <c r="H206" i="216"/>
  <c r="E206" i="216"/>
  <c r="J205" i="216"/>
  <c r="I205" i="216"/>
  <c r="H205" i="216"/>
  <c r="E205" i="216"/>
  <c r="J204" i="216"/>
  <c r="I204" i="216"/>
  <c r="H204" i="216"/>
  <c r="E204" i="216"/>
  <c r="J203" i="216"/>
  <c r="I203" i="216"/>
  <c r="H203" i="216"/>
  <c r="E203" i="216"/>
  <c r="J202" i="216"/>
  <c r="I202" i="216"/>
  <c r="H202" i="216"/>
  <c r="E202" i="216"/>
  <c r="J201" i="216"/>
  <c r="I201" i="216"/>
  <c r="H201" i="216"/>
  <c r="E201" i="216"/>
  <c r="J200" i="216"/>
  <c r="I200" i="216"/>
  <c r="H200" i="216"/>
  <c r="E200" i="216"/>
  <c r="J199" i="216"/>
  <c r="I199" i="216"/>
  <c r="H199" i="216"/>
  <c r="E199" i="216"/>
  <c r="J198" i="216"/>
  <c r="I198" i="216"/>
  <c r="H198" i="216"/>
  <c r="E198" i="216"/>
  <c r="J197" i="216"/>
  <c r="I197" i="216"/>
  <c r="H197" i="216"/>
  <c r="E197" i="216"/>
  <c r="J196" i="216"/>
  <c r="I196" i="216"/>
  <c r="H196" i="216"/>
  <c r="E196" i="216"/>
  <c r="J195" i="216"/>
  <c r="I195" i="216"/>
  <c r="H195" i="216"/>
  <c r="E195" i="216"/>
  <c r="J194" i="216"/>
  <c r="I194" i="216"/>
  <c r="H194" i="216"/>
  <c r="E194" i="216"/>
  <c r="J193" i="216"/>
  <c r="I193" i="216"/>
  <c r="H193" i="216"/>
  <c r="E193" i="216"/>
  <c r="J192" i="216"/>
  <c r="I192" i="216"/>
  <c r="H192" i="216"/>
  <c r="E192" i="216"/>
  <c r="J191" i="216"/>
  <c r="I191" i="216"/>
  <c r="H191" i="216"/>
  <c r="E191" i="216"/>
  <c r="J221" i="216"/>
  <c r="I221" i="216"/>
  <c r="H221" i="216"/>
  <c r="E221" i="216"/>
  <c r="J220" i="216"/>
  <c r="I220" i="216"/>
  <c r="H220" i="216"/>
  <c r="E220" i="216"/>
  <c r="J216" i="216"/>
  <c r="I216" i="216"/>
  <c r="H216" i="216"/>
  <c r="E216" i="216"/>
  <c r="J215" i="216"/>
  <c r="I215" i="216"/>
  <c r="H215" i="216"/>
  <c r="E215" i="216"/>
  <c r="J214" i="216"/>
  <c r="I214" i="216"/>
  <c r="H214" i="216"/>
  <c r="E214" i="216"/>
  <c r="J213" i="216"/>
  <c r="I213" i="216"/>
  <c r="H213" i="216"/>
  <c r="E213" i="216"/>
  <c r="J212" i="216"/>
  <c r="I212" i="216"/>
  <c r="H212" i="216"/>
  <c r="E212" i="216"/>
  <c r="J169" i="216"/>
  <c r="I169" i="216"/>
  <c r="H169" i="216"/>
  <c r="E169" i="216"/>
  <c r="J168" i="216"/>
  <c r="I168" i="216"/>
  <c r="H168" i="216"/>
  <c r="E168" i="216"/>
  <c r="G166" i="216"/>
  <c r="F166" i="216"/>
  <c r="C166" i="216"/>
  <c r="J164" i="216"/>
  <c r="I164" i="216"/>
  <c r="H164" i="216"/>
  <c r="E164" i="216"/>
  <c r="J163" i="216"/>
  <c r="I163" i="216"/>
  <c r="H163" i="216"/>
  <c r="E163" i="216"/>
  <c r="J162" i="216"/>
  <c r="I162" i="216"/>
  <c r="H162" i="216"/>
  <c r="E162" i="216"/>
  <c r="G160" i="216"/>
  <c r="F160" i="216"/>
  <c r="D160" i="216"/>
  <c r="C160" i="216"/>
  <c r="J124" i="216"/>
  <c r="I124" i="216"/>
  <c r="H124" i="216"/>
  <c r="E124" i="216"/>
  <c r="J123" i="216"/>
  <c r="I123" i="216"/>
  <c r="H123" i="216"/>
  <c r="E123" i="216"/>
  <c r="J122" i="216"/>
  <c r="I122" i="216"/>
  <c r="H122" i="216"/>
  <c r="E122" i="216"/>
  <c r="J121" i="216"/>
  <c r="I121" i="216"/>
  <c r="H121" i="216"/>
  <c r="E121" i="216"/>
  <c r="J120" i="216"/>
  <c r="I120" i="216"/>
  <c r="H120" i="216"/>
  <c r="E120" i="216"/>
  <c r="J119" i="216"/>
  <c r="I119" i="216"/>
  <c r="H119" i="216"/>
  <c r="E119" i="216"/>
  <c r="J118" i="216"/>
  <c r="I118" i="216"/>
  <c r="H118" i="216"/>
  <c r="E118" i="216"/>
  <c r="J117" i="216"/>
  <c r="I117" i="216"/>
  <c r="H117" i="216"/>
  <c r="E117" i="216"/>
  <c r="J116" i="216"/>
  <c r="I116" i="216"/>
  <c r="H116" i="216"/>
  <c r="E116" i="216"/>
  <c r="J115" i="216"/>
  <c r="I115" i="216"/>
  <c r="H115" i="216"/>
  <c r="E115" i="216"/>
  <c r="J114" i="216"/>
  <c r="I114" i="216"/>
  <c r="H114" i="216"/>
  <c r="E114" i="216"/>
  <c r="J136" i="216"/>
  <c r="I136" i="216"/>
  <c r="H136" i="216"/>
  <c r="E136" i="216"/>
  <c r="J135" i="216"/>
  <c r="I135" i="216"/>
  <c r="H135" i="216"/>
  <c r="E135" i="216"/>
  <c r="J134" i="216"/>
  <c r="I134" i="216"/>
  <c r="H134" i="216"/>
  <c r="E134" i="216"/>
  <c r="J133" i="216"/>
  <c r="I133" i="216"/>
  <c r="H133" i="216"/>
  <c r="E133" i="216"/>
  <c r="J132" i="216"/>
  <c r="I132" i="216"/>
  <c r="H132" i="216"/>
  <c r="E132" i="216"/>
  <c r="J131" i="216"/>
  <c r="I131" i="216"/>
  <c r="H131" i="216"/>
  <c r="E131" i="216"/>
  <c r="J130" i="216"/>
  <c r="I130" i="216"/>
  <c r="H130" i="216"/>
  <c r="E130" i="216"/>
  <c r="J129" i="216"/>
  <c r="I129" i="216"/>
  <c r="H129" i="216"/>
  <c r="E129" i="216"/>
  <c r="J128" i="216"/>
  <c r="I128" i="216"/>
  <c r="H128" i="216"/>
  <c r="E128" i="216"/>
  <c r="J127" i="216"/>
  <c r="I127" i="216"/>
  <c r="H127" i="216"/>
  <c r="E127" i="216"/>
  <c r="J126" i="216"/>
  <c r="I126" i="216"/>
  <c r="H126" i="216"/>
  <c r="E126" i="216"/>
  <c r="J125" i="216"/>
  <c r="I125" i="216"/>
  <c r="H125" i="216"/>
  <c r="E125" i="216"/>
  <c r="J113" i="216"/>
  <c r="I113" i="216"/>
  <c r="H113" i="216"/>
  <c r="E113" i="216"/>
  <c r="J112" i="216"/>
  <c r="I112" i="216"/>
  <c r="H112" i="216"/>
  <c r="E112" i="216"/>
  <c r="J111" i="216"/>
  <c r="I111" i="216"/>
  <c r="H111" i="216"/>
  <c r="E111" i="216"/>
  <c r="G109" i="216"/>
  <c r="F109" i="216"/>
  <c r="C109" i="216"/>
  <c r="J107" i="216"/>
  <c r="I107" i="216"/>
  <c r="H107" i="216"/>
  <c r="E107" i="216"/>
  <c r="J106" i="216"/>
  <c r="I106" i="216"/>
  <c r="H106" i="216"/>
  <c r="E106" i="216"/>
  <c r="J105" i="216"/>
  <c r="I105" i="216"/>
  <c r="H105" i="216"/>
  <c r="E105" i="216"/>
  <c r="G103" i="216"/>
  <c r="F103" i="216"/>
  <c r="D103" i="216"/>
  <c r="C103" i="216"/>
  <c r="J69" i="216"/>
  <c r="I69" i="216"/>
  <c r="H69" i="216"/>
  <c r="E69" i="216"/>
  <c r="J68" i="216"/>
  <c r="I68" i="216"/>
  <c r="H68" i="216"/>
  <c r="E68" i="216"/>
  <c r="J67" i="216"/>
  <c r="I67" i="216"/>
  <c r="H67" i="216"/>
  <c r="E67" i="216"/>
  <c r="J66" i="216"/>
  <c r="I66" i="216"/>
  <c r="H66" i="216"/>
  <c r="E66" i="216"/>
  <c r="J65" i="216"/>
  <c r="I65" i="216"/>
  <c r="H65" i="216"/>
  <c r="E65" i="216"/>
  <c r="J64" i="216"/>
  <c r="I64" i="216"/>
  <c r="H64" i="216"/>
  <c r="E64" i="216"/>
  <c r="J63" i="216"/>
  <c r="I63" i="216"/>
  <c r="H63" i="216"/>
  <c r="E63" i="216"/>
  <c r="J62" i="216"/>
  <c r="I62" i="216"/>
  <c r="H62" i="216"/>
  <c r="E62" i="216"/>
  <c r="J61" i="216"/>
  <c r="I61" i="216"/>
  <c r="H61" i="216"/>
  <c r="E61" i="216"/>
  <c r="J60" i="216"/>
  <c r="I60" i="216"/>
  <c r="H60" i="216"/>
  <c r="J59" i="216"/>
  <c r="I59" i="216"/>
  <c r="H59" i="216"/>
  <c r="J75" i="216"/>
  <c r="I75" i="216"/>
  <c r="H75" i="216"/>
  <c r="E75" i="216"/>
  <c r="J74" i="216"/>
  <c r="I74" i="216"/>
  <c r="H74" i="216"/>
  <c r="E74" i="216"/>
  <c r="J73" i="216"/>
  <c r="I73" i="216"/>
  <c r="H73" i="216"/>
  <c r="E73" i="216"/>
  <c r="J72" i="216"/>
  <c r="I72" i="216"/>
  <c r="H72" i="216"/>
  <c r="E72" i="216"/>
  <c r="J71" i="216"/>
  <c r="I71" i="216"/>
  <c r="H71" i="216"/>
  <c r="E71" i="216"/>
  <c r="J70" i="216"/>
  <c r="I70" i="216"/>
  <c r="H70" i="216"/>
  <c r="E70" i="216"/>
  <c r="J58" i="216"/>
  <c r="I58" i="216"/>
  <c r="H58" i="216"/>
  <c r="E58" i="216"/>
  <c r="J79" i="216"/>
  <c r="I79" i="216"/>
  <c r="H79" i="216"/>
  <c r="E79" i="216"/>
  <c r="J78" i="216"/>
  <c r="I78" i="216"/>
  <c r="H78" i="216"/>
  <c r="E78" i="216"/>
  <c r="J77" i="216"/>
  <c r="I77" i="216"/>
  <c r="H77" i="216"/>
  <c r="E77" i="216"/>
  <c r="J76" i="216"/>
  <c r="I76" i="216"/>
  <c r="H76" i="216"/>
  <c r="E76" i="216"/>
  <c r="J57" i="216"/>
  <c r="I57" i="216"/>
  <c r="H57" i="216"/>
  <c r="E57" i="216"/>
  <c r="G55" i="216"/>
  <c r="F55" i="216"/>
  <c r="C55" i="216"/>
  <c r="J53" i="216"/>
  <c r="I53" i="216"/>
  <c r="H53" i="216"/>
  <c r="E53" i="216"/>
  <c r="J52" i="216"/>
  <c r="I52" i="216"/>
  <c r="H52" i="216"/>
  <c r="E52" i="216"/>
  <c r="J51" i="216"/>
  <c r="I51" i="216"/>
  <c r="H51" i="216"/>
  <c r="E51" i="216"/>
  <c r="G49" i="216"/>
  <c r="F49" i="216"/>
  <c r="D49" i="216"/>
  <c r="C49" i="216"/>
  <c r="G15" i="216"/>
  <c r="F15" i="216"/>
  <c r="D15" i="216"/>
  <c r="C15" i="216"/>
  <c r="G9" i="216"/>
  <c r="F9" i="216"/>
  <c r="D9" i="216"/>
  <c r="C9" i="216"/>
  <c r="J25" i="216"/>
  <c r="I25" i="216"/>
  <c r="J24" i="216"/>
  <c r="I24" i="216"/>
  <c r="J23" i="216"/>
  <c r="I23" i="216"/>
  <c r="J22" i="216"/>
  <c r="I22" i="216"/>
  <c r="J21" i="216"/>
  <c r="I21" i="216"/>
  <c r="J20" i="216"/>
  <c r="I20" i="216"/>
  <c r="J19" i="216"/>
  <c r="I19" i="216"/>
  <c r="J18" i="216"/>
  <c r="I18" i="216"/>
  <c r="J17" i="216"/>
  <c r="I17" i="216"/>
  <c r="H25" i="216"/>
  <c r="H24" i="216"/>
  <c r="H23" i="216"/>
  <c r="H22" i="216"/>
  <c r="H21" i="216"/>
  <c r="H20" i="216"/>
  <c r="H19" i="216"/>
  <c r="H18" i="216"/>
  <c r="H17" i="216"/>
  <c r="E25" i="216"/>
  <c r="E24" i="216"/>
  <c r="E23" i="216"/>
  <c r="E22" i="216"/>
  <c r="E21" i="216"/>
  <c r="E20" i="216"/>
  <c r="E19" i="216"/>
  <c r="E18" i="216"/>
  <c r="E17" i="216"/>
  <c r="J13" i="216"/>
  <c r="J12" i="216"/>
  <c r="J11" i="216"/>
  <c r="I13" i="216"/>
  <c r="I12" i="216"/>
  <c r="I11" i="216"/>
  <c r="H13" i="216"/>
  <c r="H12" i="216"/>
  <c r="H11" i="216"/>
  <c r="E13" i="216"/>
  <c r="E12" i="216"/>
  <c r="E11" i="216"/>
  <c r="J109" i="216" l="1"/>
  <c r="K1018" i="216"/>
  <c r="K20" i="216"/>
  <c r="K1120" i="216"/>
  <c r="J683" i="216"/>
  <c r="K22" i="216"/>
  <c r="I166" i="216"/>
  <c r="F37" i="216"/>
  <c r="F233" i="216"/>
  <c r="D37" i="216"/>
  <c r="I251" i="216"/>
  <c r="K251" i="216" s="1"/>
  <c r="I109" i="216"/>
  <c r="D233" i="216"/>
  <c r="I486" i="216"/>
  <c r="C37" i="216"/>
  <c r="G148" i="216"/>
  <c r="K12" i="216"/>
  <c r="D148" i="216"/>
  <c r="K21" i="216"/>
  <c r="J486" i="216"/>
  <c r="J166" i="216"/>
  <c r="K18" i="216"/>
  <c r="K24" i="216"/>
  <c r="I397" i="216"/>
  <c r="K11" i="216"/>
  <c r="I902" i="216"/>
  <c r="F421" i="216"/>
  <c r="K1380" i="216"/>
  <c r="G662" i="216"/>
  <c r="K17" i="216"/>
  <c r="K23" i="216"/>
  <c r="I683" i="216"/>
  <c r="G37" i="216"/>
  <c r="F759" i="216"/>
  <c r="J55" i="216"/>
  <c r="C233" i="216"/>
  <c r="G91" i="216"/>
  <c r="F148" i="216"/>
  <c r="K19" i="216"/>
  <c r="K25" i="216"/>
  <c r="G379" i="216"/>
  <c r="J397" i="216"/>
  <c r="D662" i="216"/>
  <c r="K13" i="216"/>
  <c r="C662" i="216"/>
  <c r="D91" i="216"/>
  <c r="C91" i="216"/>
  <c r="G759" i="216"/>
  <c r="J780" i="216"/>
  <c r="F91" i="216"/>
  <c r="C148" i="216"/>
  <c r="C379" i="216"/>
  <c r="E379" i="216" s="1"/>
  <c r="D421" i="216"/>
  <c r="C421" i="216"/>
  <c r="I780" i="216"/>
  <c r="D759" i="216"/>
  <c r="G233" i="216"/>
  <c r="C759" i="216"/>
  <c r="I15" i="216"/>
  <c r="F662" i="216"/>
  <c r="F379" i="216"/>
  <c r="G421" i="216"/>
  <c r="I55" i="216"/>
  <c r="K773" i="216"/>
  <c r="K774" i="216"/>
  <c r="K775" i="216"/>
  <c r="K776" i="216"/>
  <c r="K777" i="216"/>
  <c r="K778" i="216"/>
  <c r="K890" i="216"/>
  <c r="K784" i="216"/>
  <c r="K785" i="216"/>
  <c r="K786" i="216"/>
  <c r="K787" i="216"/>
  <c r="K788" i="216"/>
  <c r="K789" i="216"/>
  <c r="K790" i="216"/>
  <c r="K791" i="216"/>
  <c r="K792" i="216"/>
  <c r="K793" i="216"/>
  <c r="K794" i="216"/>
  <c r="K795" i="216"/>
  <c r="K796" i="216"/>
  <c r="K797" i="216"/>
  <c r="K798" i="216"/>
  <c r="K799" i="216"/>
  <c r="K800" i="216"/>
  <c r="K801" i="216"/>
  <c r="K802" i="216"/>
  <c r="K803" i="216"/>
  <c r="K804" i="216"/>
  <c r="K805" i="216"/>
  <c r="K806" i="216"/>
  <c r="K807" i="216"/>
  <c r="K808" i="216"/>
  <c r="K809" i="216"/>
  <c r="K810" i="216"/>
  <c r="K811" i="216"/>
  <c r="K812" i="216"/>
  <c r="K813" i="216"/>
  <c r="K814" i="216"/>
  <c r="K815" i="216"/>
  <c r="K816" i="216"/>
  <c r="K817" i="216"/>
  <c r="K818" i="216"/>
  <c r="K819" i="216"/>
  <c r="K820" i="216"/>
  <c r="K821" i="216"/>
  <c r="K822" i="216"/>
  <c r="K823" i="216"/>
  <c r="H780" i="216"/>
  <c r="K888" i="216"/>
  <c r="K889" i="216"/>
  <c r="K852" i="216"/>
  <c r="K853" i="216"/>
  <c r="K854" i="216"/>
  <c r="K855" i="216"/>
  <c r="K856" i="216"/>
  <c r="K857" i="216"/>
  <c r="K858" i="216"/>
  <c r="K859" i="216"/>
  <c r="K860" i="216"/>
  <c r="K861" i="216"/>
  <c r="K887" i="216"/>
  <c r="K841" i="216"/>
  <c r="K842" i="216"/>
  <c r="K843" i="216"/>
  <c r="K844" i="216"/>
  <c r="K845" i="216"/>
  <c r="K846" i="216"/>
  <c r="K847" i="216"/>
  <c r="K848" i="216"/>
  <c r="K849" i="216"/>
  <c r="K850" i="216"/>
  <c r="K851" i="216"/>
  <c r="K782" i="216"/>
  <c r="K783" i="216"/>
  <c r="K824" i="216"/>
  <c r="K825" i="216"/>
  <c r="K826" i="216"/>
  <c r="K827" i="216"/>
  <c r="K828" i="216"/>
  <c r="K829" i="216"/>
  <c r="K830" i="216"/>
  <c r="K831" i="216"/>
  <c r="K832" i="216"/>
  <c r="K833" i="216"/>
  <c r="K834" i="216"/>
  <c r="K835" i="216"/>
  <c r="K836" i="216"/>
  <c r="K837" i="216"/>
  <c r="K838" i="216"/>
  <c r="K839" i="216"/>
  <c r="K840" i="216"/>
  <c r="J902" i="216"/>
  <c r="E902" i="216"/>
  <c r="H902" i="216"/>
  <c r="E771" i="216"/>
  <c r="H771" i="216"/>
  <c r="I771" i="216"/>
  <c r="J771" i="216"/>
  <c r="E780" i="216"/>
  <c r="H683" i="216"/>
  <c r="K747" i="216"/>
  <c r="K685" i="216"/>
  <c r="K686" i="216"/>
  <c r="K687" i="216"/>
  <c r="K688" i="216"/>
  <c r="K689" i="216"/>
  <c r="K690" i="216"/>
  <c r="K691" i="216"/>
  <c r="K692" i="216"/>
  <c r="K693" i="216"/>
  <c r="K694" i="216"/>
  <c r="K695" i="216"/>
  <c r="K696" i="216"/>
  <c r="K697" i="216"/>
  <c r="K698" i="216"/>
  <c r="K699" i="216"/>
  <c r="K700" i="216"/>
  <c r="K701" i="216"/>
  <c r="K702" i="216"/>
  <c r="K703" i="216"/>
  <c r="K704" i="216"/>
  <c r="K705" i="216"/>
  <c r="K706" i="216"/>
  <c r="K707" i="216"/>
  <c r="K708" i="216"/>
  <c r="K709" i="216"/>
  <c r="K710" i="216"/>
  <c r="K711" i="216"/>
  <c r="K712" i="216"/>
  <c r="K713" i="216"/>
  <c r="K714" i="216"/>
  <c r="K715" i="216"/>
  <c r="K716" i="216"/>
  <c r="K717" i="216"/>
  <c r="K718" i="216"/>
  <c r="K719" i="216"/>
  <c r="K720" i="216"/>
  <c r="K721" i="216"/>
  <c r="K722" i="216"/>
  <c r="K723" i="216"/>
  <c r="K724" i="216"/>
  <c r="K725" i="216"/>
  <c r="K726" i="216"/>
  <c r="K727" i="216"/>
  <c r="K728" i="216"/>
  <c r="K729" i="216"/>
  <c r="K730" i="216"/>
  <c r="K731" i="216"/>
  <c r="K732" i="216"/>
  <c r="K733" i="216"/>
  <c r="K734" i="216"/>
  <c r="K735" i="216"/>
  <c r="K736" i="216"/>
  <c r="K737" i="216"/>
  <c r="K738" i="216"/>
  <c r="K739" i="216"/>
  <c r="K740" i="216"/>
  <c r="K741" i="216"/>
  <c r="K742" i="216"/>
  <c r="K746" i="216"/>
  <c r="K680" i="216"/>
  <c r="K681" i="216"/>
  <c r="K676" i="216"/>
  <c r="K677" i="216"/>
  <c r="K678" i="216"/>
  <c r="K679" i="216"/>
  <c r="E674" i="216"/>
  <c r="H674" i="216"/>
  <c r="I674" i="216"/>
  <c r="J674" i="216"/>
  <c r="E683" i="216"/>
  <c r="K483" i="216"/>
  <c r="K482" i="216"/>
  <c r="K649" i="216"/>
  <c r="K620" i="216"/>
  <c r="K619" i="216"/>
  <c r="K618" i="216"/>
  <c r="K617" i="216"/>
  <c r="K616" i="216"/>
  <c r="K615" i="216"/>
  <c r="K585" i="216"/>
  <c r="K586" i="216"/>
  <c r="K587" i="216"/>
  <c r="K588" i="216"/>
  <c r="K589" i="216"/>
  <c r="K590" i="216"/>
  <c r="K591" i="216"/>
  <c r="K592" i="216"/>
  <c r="K593" i="216"/>
  <c r="K594" i="216"/>
  <c r="K595" i="216"/>
  <c r="K596" i="216"/>
  <c r="K597" i="216"/>
  <c r="K598" i="216"/>
  <c r="K599" i="216"/>
  <c r="K600" i="216"/>
  <c r="K601" i="216"/>
  <c r="K602" i="216"/>
  <c r="K603" i="216"/>
  <c r="K604" i="216"/>
  <c r="K605" i="216"/>
  <c r="K606" i="216"/>
  <c r="K607" i="216"/>
  <c r="K608" i="216"/>
  <c r="K609" i="216"/>
  <c r="K610" i="216"/>
  <c r="K611" i="216"/>
  <c r="K612" i="216"/>
  <c r="K613" i="216"/>
  <c r="K614" i="216"/>
  <c r="K488" i="216"/>
  <c r="K489" i="216"/>
  <c r="K490" i="216"/>
  <c r="K491" i="216"/>
  <c r="K492" i="216"/>
  <c r="K493" i="216"/>
  <c r="K494" i="216"/>
  <c r="K495" i="216"/>
  <c r="K496" i="216"/>
  <c r="K497" i="216"/>
  <c r="K498" i="216"/>
  <c r="K499" i="216"/>
  <c r="K500" i="216"/>
  <c r="K501" i="216"/>
  <c r="K502" i="216"/>
  <c r="K503" i="216"/>
  <c r="K504" i="216"/>
  <c r="K505" i="216"/>
  <c r="K506" i="216"/>
  <c r="K507" i="216"/>
  <c r="K508" i="216"/>
  <c r="K509" i="216"/>
  <c r="K510" i="216"/>
  <c r="K511" i="216"/>
  <c r="K512" i="216"/>
  <c r="K513" i="216"/>
  <c r="K514" i="216"/>
  <c r="K515" i="216"/>
  <c r="K516" i="216"/>
  <c r="K517" i="216"/>
  <c r="K518" i="216"/>
  <c r="K519" i="216"/>
  <c r="K520" i="216"/>
  <c r="K521" i="216"/>
  <c r="K522" i="216"/>
  <c r="K523" i="216"/>
  <c r="K524" i="216"/>
  <c r="K525" i="216"/>
  <c r="K526" i="216"/>
  <c r="K527" i="216"/>
  <c r="K528" i="216"/>
  <c r="K529" i="216"/>
  <c r="K530" i="216"/>
  <c r="K531" i="216"/>
  <c r="K532" i="216"/>
  <c r="K533" i="216"/>
  <c r="K534" i="216"/>
  <c r="K535" i="216"/>
  <c r="K536" i="216"/>
  <c r="K537" i="216"/>
  <c r="K538" i="216"/>
  <c r="K539" i="216"/>
  <c r="K540" i="216"/>
  <c r="K541" i="216"/>
  <c r="K542" i="216"/>
  <c r="K543" i="216"/>
  <c r="K544" i="216"/>
  <c r="K545" i="216"/>
  <c r="K546" i="216"/>
  <c r="K547" i="216"/>
  <c r="K548" i="216"/>
  <c r="K549" i="216"/>
  <c r="K550" i="216"/>
  <c r="K551" i="216"/>
  <c r="K552" i="216"/>
  <c r="K553" i="216"/>
  <c r="K554" i="216"/>
  <c r="K555" i="216"/>
  <c r="K556" i="216"/>
  <c r="K557" i="216"/>
  <c r="K558" i="216"/>
  <c r="K559" i="216"/>
  <c r="K560" i="216"/>
  <c r="K561" i="216"/>
  <c r="K562" i="216"/>
  <c r="K563" i="216"/>
  <c r="K564" i="216"/>
  <c r="K565" i="216"/>
  <c r="K566" i="216"/>
  <c r="K567" i="216"/>
  <c r="K568" i="216"/>
  <c r="K569" i="216"/>
  <c r="K570" i="216"/>
  <c r="K571" i="216"/>
  <c r="K572" i="216"/>
  <c r="K573" i="216"/>
  <c r="K574" i="216"/>
  <c r="K575" i="216"/>
  <c r="K576" i="216"/>
  <c r="K577" i="216"/>
  <c r="K578" i="216"/>
  <c r="K579" i="216"/>
  <c r="K580" i="216"/>
  <c r="K581" i="216"/>
  <c r="K582" i="216"/>
  <c r="K583" i="216"/>
  <c r="K584" i="216"/>
  <c r="H486" i="216"/>
  <c r="K650" i="216"/>
  <c r="K437" i="216"/>
  <c r="K438" i="216"/>
  <c r="K439" i="216"/>
  <c r="K440" i="216"/>
  <c r="K441" i="216"/>
  <c r="K442" i="216"/>
  <c r="K443" i="216"/>
  <c r="K444" i="216"/>
  <c r="K445" i="216"/>
  <c r="K446" i="216"/>
  <c r="K447" i="216"/>
  <c r="K448" i="216"/>
  <c r="K449" i="216"/>
  <c r="K450" i="216"/>
  <c r="K451" i="216"/>
  <c r="K452" i="216"/>
  <c r="K453" i="216"/>
  <c r="K454" i="216"/>
  <c r="K455" i="216"/>
  <c r="K456" i="216"/>
  <c r="K457" i="216"/>
  <c r="K458" i="216"/>
  <c r="K459" i="216"/>
  <c r="K460" i="216"/>
  <c r="K461" i="216"/>
  <c r="K462" i="216"/>
  <c r="K463" i="216"/>
  <c r="K464" i="216"/>
  <c r="K465" i="216"/>
  <c r="K466" i="216"/>
  <c r="K467" i="216"/>
  <c r="K468" i="216"/>
  <c r="K469" i="216"/>
  <c r="K470" i="216"/>
  <c r="K471" i="216"/>
  <c r="K472" i="216"/>
  <c r="K473" i="216"/>
  <c r="K474" i="216"/>
  <c r="K475" i="216"/>
  <c r="K476" i="216"/>
  <c r="K477" i="216"/>
  <c r="K478" i="216"/>
  <c r="K479" i="216"/>
  <c r="K480" i="216"/>
  <c r="K436" i="216"/>
  <c r="K435" i="216"/>
  <c r="K481" i="216"/>
  <c r="K484" i="216"/>
  <c r="E433" i="216"/>
  <c r="H433" i="216"/>
  <c r="I433" i="216"/>
  <c r="J433" i="216"/>
  <c r="E486" i="216"/>
  <c r="K393" i="216"/>
  <c r="K394" i="216"/>
  <c r="K395" i="216"/>
  <c r="K409" i="216"/>
  <c r="H397" i="216"/>
  <c r="K408" i="216"/>
  <c r="K399" i="216"/>
  <c r="K400" i="216"/>
  <c r="K401" i="216"/>
  <c r="K402" i="216"/>
  <c r="K403" i="216"/>
  <c r="K404" i="216"/>
  <c r="K405" i="216"/>
  <c r="K406" i="216"/>
  <c r="K407" i="216"/>
  <c r="E391" i="216"/>
  <c r="H391" i="216"/>
  <c r="I391" i="216"/>
  <c r="J391" i="216"/>
  <c r="E397" i="216"/>
  <c r="K366" i="216"/>
  <c r="K344" i="216"/>
  <c r="K343" i="216"/>
  <c r="K342" i="216"/>
  <c r="K341" i="216"/>
  <c r="K340" i="216"/>
  <c r="K339" i="216"/>
  <c r="K247" i="216"/>
  <c r="K248" i="216"/>
  <c r="K249" i="216"/>
  <c r="K256" i="216"/>
  <c r="K257" i="216"/>
  <c r="K258" i="216"/>
  <c r="K259" i="216"/>
  <c r="K260" i="216"/>
  <c r="K261" i="216"/>
  <c r="K262" i="216"/>
  <c r="K263" i="216"/>
  <c r="K264" i="216"/>
  <c r="K265" i="216"/>
  <c r="K266" i="216"/>
  <c r="K267" i="216"/>
  <c r="K268" i="216"/>
  <c r="K269" i="216"/>
  <c r="K270" i="216"/>
  <c r="K271" i="216"/>
  <c r="K272" i="216"/>
  <c r="K273" i="216"/>
  <c r="K274" i="216"/>
  <c r="K275" i="216"/>
  <c r="K276" i="216"/>
  <c r="K277" i="216"/>
  <c r="K278" i="216"/>
  <c r="K279" i="216"/>
  <c r="K280" i="216"/>
  <c r="K281" i="216"/>
  <c r="K282" i="216"/>
  <c r="K283" i="216"/>
  <c r="K284" i="216"/>
  <c r="K285" i="216"/>
  <c r="K286" i="216"/>
  <c r="K287" i="216"/>
  <c r="K288" i="216"/>
  <c r="K289" i="216"/>
  <c r="K290" i="216"/>
  <c r="K291" i="216"/>
  <c r="K292" i="216"/>
  <c r="K293" i="216"/>
  <c r="K294" i="216"/>
  <c r="K295" i="216"/>
  <c r="K296" i="216"/>
  <c r="H251" i="216"/>
  <c r="K333" i="216"/>
  <c r="K334" i="216"/>
  <c r="K335" i="216"/>
  <c r="K336" i="216"/>
  <c r="K337" i="216"/>
  <c r="K338" i="216"/>
  <c r="K367" i="216"/>
  <c r="K320" i="216"/>
  <c r="K321" i="216"/>
  <c r="K322" i="216"/>
  <c r="K323" i="216"/>
  <c r="K324" i="216"/>
  <c r="K325" i="216"/>
  <c r="K326" i="216"/>
  <c r="K327" i="216"/>
  <c r="K328" i="216"/>
  <c r="K329" i="216"/>
  <c r="K330" i="216"/>
  <c r="K331" i="216"/>
  <c r="K332" i="216"/>
  <c r="K253" i="216"/>
  <c r="K254" i="216"/>
  <c r="K255" i="216"/>
  <c r="K297" i="216"/>
  <c r="K298" i="216"/>
  <c r="K299" i="216"/>
  <c r="K300" i="216"/>
  <c r="K301" i="216"/>
  <c r="K302" i="216"/>
  <c r="K303" i="216"/>
  <c r="K304" i="216"/>
  <c r="K305" i="216"/>
  <c r="K306" i="216"/>
  <c r="K307" i="216"/>
  <c r="K308" i="216"/>
  <c r="K309" i="216"/>
  <c r="K310" i="216"/>
  <c r="K311" i="216"/>
  <c r="K312" i="216"/>
  <c r="K313" i="216"/>
  <c r="K314" i="216"/>
  <c r="K315" i="216"/>
  <c r="K316" i="216"/>
  <c r="K317" i="216"/>
  <c r="K318" i="216"/>
  <c r="K319" i="216"/>
  <c r="E245" i="216"/>
  <c r="H245" i="216"/>
  <c r="I245" i="216"/>
  <c r="J245" i="216"/>
  <c r="E251" i="216"/>
  <c r="K162" i="216"/>
  <c r="K163" i="216"/>
  <c r="K164" i="216"/>
  <c r="K221" i="216"/>
  <c r="K191" i="216"/>
  <c r="K192" i="216"/>
  <c r="K193" i="216"/>
  <c r="K194" i="216"/>
  <c r="K195" i="216"/>
  <c r="K196" i="216"/>
  <c r="K197" i="216"/>
  <c r="K198" i="216"/>
  <c r="K199" i="216"/>
  <c r="K200" i="216"/>
  <c r="K201" i="216"/>
  <c r="K202" i="216"/>
  <c r="K203" i="216"/>
  <c r="K204" i="216"/>
  <c r="K205" i="216"/>
  <c r="K206" i="216"/>
  <c r="K207" i="216"/>
  <c r="K208" i="216"/>
  <c r="K209" i="216"/>
  <c r="K210" i="216"/>
  <c r="K211" i="216"/>
  <c r="K170" i="216"/>
  <c r="K171" i="216"/>
  <c r="K172" i="216"/>
  <c r="K173" i="216"/>
  <c r="K174" i="216"/>
  <c r="K175" i="216"/>
  <c r="K176" i="216"/>
  <c r="K177" i="216"/>
  <c r="K178" i="216"/>
  <c r="K179" i="216"/>
  <c r="K180" i="216"/>
  <c r="K181" i="216"/>
  <c r="K182" i="216"/>
  <c r="K183" i="216"/>
  <c r="K184" i="216"/>
  <c r="K185" i="216"/>
  <c r="K186" i="216"/>
  <c r="K187" i="216"/>
  <c r="K188" i="216"/>
  <c r="K189" i="216"/>
  <c r="K190" i="216"/>
  <c r="H166" i="216"/>
  <c r="K168" i="216"/>
  <c r="K169" i="216"/>
  <c r="K212" i="216"/>
  <c r="K213" i="216"/>
  <c r="K214" i="216"/>
  <c r="K215" i="216"/>
  <c r="K216" i="216"/>
  <c r="K220" i="216"/>
  <c r="E160" i="216"/>
  <c r="H160" i="216"/>
  <c r="I160" i="216"/>
  <c r="J160" i="216"/>
  <c r="E166" i="216"/>
  <c r="E15" i="216"/>
  <c r="H15" i="216"/>
  <c r="K105" i="216"/>
  <c r="K106" i="216"/>
  <c r="K107" i="216"/>
  <c r="K114" i="216"/>
  <c r="K115" i="216"/>
  <c r="K116" i="216"/>
  <c r="K117" i="216"/>
  <c r="K118" i="216"/>
  <c r="K119" i="216"/>
  <c r="K120" i="216"/>
  <c r="K121" i="216"/>
  <c r="K122" i="216"/>
  <c r="K123" i="216"/>
  <c r="K124" i="216"/>
  <c r="H109" i="216"/>
  <c r="K136" i="216"/>
  <c r="K111" i="216"/>
  <c r="K112" i="216"/>
  <c r="K113" i="216"/>
  <c r="K125" i="216"/>
  <c r="K126" i="216"/>
  <c r="K127" i="216"/>
  <c r="K128" i="216"/>
  <c r="K129" i="216"/>
  <c r="K130" i="216"/>
  <c r="K131" i="216"/>
  <c r="K132" i="216"/>
  <c r="K133" i="216"/>
  <c r="K134" i="216"/>
  <c r="K135" i="216"/>
  <c r="E103" i="216"/>
  <c r="H103" i="216"/>
  <c r="I103" i="216"/>
  <c r="J103" i="216"/>
  <c r="E109" i="216"/>
  <c r="I9" i="216"/>
  <c r="J9" i="216"/>
  <c r="E9" i="216"/>
  <c r="H9" i="216"/>
  <c r="J15" i="216"/>
  <c r="K51" i="216"/>
  <c r="K52" i="216"/>
  <c r="K53" i="216"/>
  <c r="K59" i="216"/>
  <c r="K60" i="216"/>
  <c r="K61" i="216"/>
  <c r="K62" i="216"/>
  <c r="K63" i="216"/>
  <c r="K64" i="216"/>
  <c r="K65" i="216"/>
  <c r="K66" i="216"/>
  <c r="K67" i="216"/>
  <c r="K68" i="216"/>
  <c r="K69" i="216"/>
  <c r="K57" i="216"/>
  <c r="K76" i="216"/>
  <c r="K77" i="216"/>
  <c r="K78" i="216"/>
  <c r="K79" i="216"/>
  <c r="K58" i="216"/>
  <c r="K70" i="216"/>
  <c r="K71" i="216"/>
  <c r="K72" i="216"/>
  <c r="K73" i="216"/>
  <c r="K74" i="216"/>
  <c r="K75" i="216"/>
  <c r="H55" i="216"/>
  <c r="E49" i="216"/>
  <c r="H49" i="216"/>
  <c r="I49" i="216"/>
  <c r="J49" i="216"/>
  <c r="E55" i="216"/>
  <c r="K109" i="216" l="1"/>
  <c r="I759" i="216"/>
  <c r="H233" i="216"/>
  <c r="J148" i="216"/>
  <c r="K166" i="216"/>
  <c r="H379" i="216"/>
  <c r="E37" i="216"/>
  <c r="K486" i="216"/>
  <c r="E662" i="216"/>
  <c r="J37" i="216"/>
  <c r="H37" i="216"/>
  <c r="J379" i="216"/>
  <c r="K683" i="216"/>
  <c r="I37" i="216"/>
  <c r="E91" i="216"/>
  <c r="H662" i="216"/>
  <c r="H421" i="216"/>
  <c r="H148" i="216"/>
  <c r="J662" i="216"/>
  <c r="I233" i="216"/>
  <c r="J233" i="216"/>
  <c r="K55" i="216"/>
  <c r="H759" i="216"/>
  <c r="J91" i="216"/>
  <c r="E759" i="216"/>
  <c r="K15" i="216"/>
  <c r="K902" i="216"/>
  <c r="I148" i="216"/>
  <c r="I421" i="216"/>
  <c r="K397" i="216"/>
  <c r="E233" i="216"/>
  <c r="E421" i="216"/>
  <c r="J759" i="216"/>
  <c r="K780" i="216"/>
  <c r="H91" i="216"/>
  <c r="K771" i="216"/>
  <c r="I91" i="216"/>
  <c r="K391" i="216"/>
  <c r="K433" i="216"/>
  <c r="K103" i="216"/>
  <c r="I662" i="216"/>
  <c r="J421" i="216"/>
  <c r="K674" i="216"/>
  <c r="K245" i="216"/>
  <c r="I379" i="216"/>
  <c r="K9" i="216"/>
  <c r="E148" i="216"/>
  <c r="K160" i="216"/>
  <c r="K49" i="216"/>
  <c r="C636" i="212"/>
  <c r="C713" i="212"/>
  <c r="C727" i="212"/>
  <c r="C731" i="212"/>
  <c r="C704" i="212"/>
  <c r="C674" i="212"/>
  <c r="C667" i="212"/>
  <c r="C655" i="212"/>
  <c r="C617" i="212"/>
  <c r="C607" i="212"/>
  <c r="C581" i="212"/>
  <c r="C566" i="212"/>
  <c r="C547" i="212"/>
  <c r="C530" i="212"/>
  <c r="C492" i="212"/>
  <c r="C463" i="212"/>
  <c r="C428" i="212"/>
  <c r="C343" i="212"/>
  <c r="C314" i="212"/>
  <c r="C267" i="212"/>
  <c r="C186" i="212"/>
  <c r="C138" i="212"/>
  <c r="C109" i="212"/>
  <c r="C89" i="212"/>
  <c r="C27" i="212"/>
  <c r="C9" i="212"/>
  <c r="K759" i="216" l="1"/>
  <c r="K148" i="216"/>
  <c r="K37" i="216"/>
  <c r="K379" i="216"/>
  <c r="K233" i="216"/>
  <c r="K662" i="216"/>
  <c r="K91" i="216"/>
  <c r="K421" i="216"/>
  <c r="D8" i="212"/>
  <c r="G396" i="220"/>
  <c r="F396" i="220"/>
  <c r="D396" i="220"/>
  <c r="C396" i="220"/>
  <c r="J395" i="220"/>
  <c r="I395" i="220"/>
  <c r="H395" i="220"/>
  <c r="E395" i="220"/>
  <c r="J394" i="220"/>
  <c r="I394" i="220"/>
  <c r="H394" i="220"/>
  <c r="E394" i="220"/>
  <c r="J393" i="220"/>
  <c r="K393" i="220" s="1"/>
  <c r="I393" i="220"/>
  <c r="H393" i="220"/>
  <c r="E393" i="220"/>
  <c r="J392" i="220"/>
  <c r="I392" i="220"/>
  <c r="H392" i="220"/>
  <c r="E392" i="220"/>
  <c r="J391" i="220"/>
  <c r="I391" i="220"/>
  <c r="H391" i="220"/>
  <c r="E391" i="220"/>
  <c r="J390" i="220"/>
  <c r="I390" i="220"/>
  <c r="H390" i="220"/>
  <c r="E390" i="220"/>
  <c r="J389" i="220"/>
  <c r="I389" i="220"/>
  <c r="H389" i="220"/>
  <c r="E389" i="220"/>
  <c r="J388" i="220"/>
  <c r="I388" i="220"/>
  <c r="H388" i="220"/>
  <c r="E388" i="220"/>
  <c r="J387" i="220"/>
  <c r="I387" i="220"/>
  <c r="H387" i="220"/>
  <c r="E387" i="220"/>
  <c r="J386" i="220"/>
  <c r="I386" i="220"/>
  <c r="H386" i="220"/>
  <c r="E386" i="220"/>
  <c r="G367" i="220"/>
  <c r="F367" i="220"/>
  <c r="D367" i="220"/>
  <c r="C367" i="220"/>
  <c r="J366" i="220"/>
  <c r="K366" i="220" s="1"/>
  <c r="I366" i="220"/>
  <c r="H366" i="220"/>
  <c r="E366" i="220"/>
  <c r="J365" i="220"/>
  <c r="I365" i="220"/>
  <c r="H365" i="220"/>
  <c r="E365" i="220"/>
  <c r="J364" i="220"/>
  <c r="I364" i="220"/>
  <c r="H364" i="220"/>
  <c r="E364" i="220"/>
  <c r="J363" i="220"/>
  <c r="K363" i="220" s="1"/>
  <c r="I363" i="220"/>
  <c r="H363" i="220"/>
  <c r="E363" i="220"/>
  <c r="J362" i="220"/>
  <c r="I362" i="220"/>
  <c r="H362" i="220"/>
  <c r="E362" i="220"/>
  <c r="J361" i="220"/>
  <c r="I361" i="220"/>
  <c r="H361" i="220"/>
  <c r="E361" i="220"/>
  <c r="J360" i="220"/>
  <c r="K360" i="220" s="1"/>
  <c r="I360" i="220"/>
  <c r="H360" i="220"/>
  <c r="E360" i="220"/>
  <c r="J359" i="220"/>
  <c r="I359" i="220"/>
  <c r="H359" i="220"/>
  <c r="E359" i="220"/>
  <c r="J358" i="220"/>
  <c r="I358" i="220"/>
  <c r="H358" i="220"/>
  <c r="E358" i="220"/>
  <c r="J357" i="220"/>
  <c r="I357" i="220"/>
  <c r="H357" i="220"/>
  <c r="E357" i="220"/>
  <c r="G338" i="220"/>
  <c r="F338" i="220"/>
  <c r="D338" i="220"/>
  <c r="C338" i="220"/>
  <c r="J337" i="220"/>
  <c r="I337" i="220"/>
  <c r="H337" i="220"/>
  <c r="E337" i="220"/>
  <c r="J336" i="220"/>
  <c r="K336" i="220" s="1"/>
  <c r="I336" i="220"/>
  <c r="H336" i="220"/>
  <c r="E336" i="220"/>
  <c r="J335" i="220"/>
  <c r="I335" i="220"/>
  <c r="H335" i="220"/>
  <c r="E335" i="220"/>
  <c r="J334" i="220"/>
  <c r="I334" i="220"/>
  <c r="H334" i="220"/>
  <c r="E334" i="220"/>
  <c r="J333" i="220"/>
  <c r="K333" i="220" s="1"/>
  <c r="I333" i="220"/>
  <c r="H333" i="220"/>
  <c r="E333" i="220"/>
  <c r="J332" i="220"/>
  <c r="I332" i="220"/>
  <c r="H332" i="220"/>
  <c r="E332" i="220"/>
  <c r="J331" i="220"/>
  <c r="I331" i="220"/>
  <c r="H331" i="220"/>
  <c r="E331" i="220"/>
  <c r="J330" i="220"/>
  <c r="I330" i="220"/>
  <c r="H330" i="220"/>
  <c r="E330" i="220"/>
  <c r="J329" i="220"/>
  <c r="I329" i="220"/>
  <c r="H329" i="220"/>
  <c r="E329" i="220"/>
  <c r="J328" i="220"/>
  <c r="I328" i="220"/>
  <c r="H328" i="220"/>
  <c r="E328" i="220"/>
  <c r="G309" i="220"/>
  <c r="F309" i="220"/>
  <c r="D309" i="220"/>
  <c r="C309" i="220"/>
  <c r="J308" i="220"/>
  <c r="I308" i="220"/>
  <c r="H308" i="220"/>
  <c r="E308" i="220"/>
  <c r="J307" i="220"/>
  <c r="I307" i="220"/>
  <c r="H307" i="220"/>
  <c r="E307" i="220"/>
  <c r="J306" i="220"/>
  <c r="I306" i="220"/>
  <c r="H306" i="220"/>
  <c r="E306" i="220"/>
  <c r="J305" i="220"/>
  <c r="I305" i="220"/>
  <c r="H305" i="220"/>
  <c r="E305" i="220"/>
  <c r="J304" i="220"/>
  <c r="I304" i="220"/>
  <c r="H304" i="220"/>
  <c r="E304" i="220"/>
  <c r="J303" i="220"/>
  <c r="K303" i="220" s="1"/>
  <c r="I303" i="220"/>
  <c r="H303" i="220"/>
  <c r="E303" i="220"/>
  <c r="J302" i="220"/>
  <c r="I302" i="220"/>
  <c r="H302" i="220"/>
  <c r="E302" i="220"/>
  <c r="J301" i="220"/>
  <c r="I301" i="220"/>
  <c r="H301" i="220"/>
  <c r="E301" i="220"/>
  <c r="J300" i="220"/>
  <c r="I300" i="220"/>
  <c r="H300" i="220"/>
  <c r="E300" i="220"/>
  <c r="J299" i="220"/>
  <c r="I299" i="220"/>
  <c r="H299" i="220"/>
  <c r="E299" i="220"/>
  <c r="G280" i="220"/>
  <c r="F280" i="220"/>
  <c r="D280" i="220"/>
  <c r="C280" i="220"/>
  <c r="J279" i="220"/>
  <c r="K279" i="220" s="1"/>
  <c r="I279" i="220"/>
  <c r="H279" i="220"/>
  <c r="E279" i="220"/>
  <c r="J278" i="220"/>
  <c r="I278" i="220"/>
  <c r="H278" i="220"/>
  <c r="E278" i="220"/>
  <c r="J277" i="220"/>
  <c r="I277" i="220"/>
  <c r="H277" i="220"/>
  <c r="E277" i="220"/>
  <c r="J276" i="220"/>
  <c r="I276" i="220"/>
  <c r="H276" i="220"/>
  <c r="E276" i="220"/>
  <c r="J275" i="220"/>
  <c r="I275" i="220"/>
  <c r="H275" i="220"/>
  <c r="E275" i="220"/>
  <c r="J274" i="220"/>
  <c r="I274" i="220"/>
  <c r="H274" i="220"/>
  <c r="E274" i="220"/>
  <c r="J273" i="220"/>
  <c r="I273" i="220"/>
  <c r="H273" i="220"/>
  <c r="E273" i="220"/>
  <c r="J272" i="220"/>
  <c r="I272" i="220"/>
  <c r="H272" i="220"/>
  <c r="E272" i="220"/>
  <c r="J271" i="220"/>
  <c r="I271" i="220"/>
  <c r="H271" i="220"/>
  <c r="E271" i="220"/>
  <c r="J270" i="220"/>
  <c r="I270" i="220"/>
  <c r="H270" i="220"/>
  <c r="E270" i="220"/>
  <c r="G251" i="220"/>
  <c r="F251" i="220"/>
  <c r="D251" i="220"/>
  <c r="C251" i="220"/>
  <c r="J250" i="220"/>
  <c r="I250" i="220"/>
  <c r="H250" i="220"/>
  <c r="E250" i="220"/>
  <c r="J249" i="220"/>
  <c r="I249" i="220"/>
  <c r="H249" i="220"/>
  <c r="E249" i="220"/>
  <c r="J248" i="220"/>
  <c r="I248" i="220"/>
  <c r="H248" i="220"/>
  <c r="E248" i="220"/>
  <c r="J247" i="220"/>
  <c r="I247" i="220"/>
  <c r="H247" i="220"/>
  <c r="E247" i="220"/>
  <c r="J246" i="220"/>
  <c r="K246" i="220" s="1"/>
  <c r="I246" i="220"/>
  <c r="H246" i="220"/>
  <c r="E246" i="220"/>
  <c r="J245" i="220"/>
  <c r="I245" i="220"/>
  <c r="H245" i="220"/>
  <c r="E245" i="220"/>
  <c r="J244" i="220"/>
  <c r="I244" i="220"/>
  <c r="H244" i="220"/>
  <c r="E244" i="220"/>
  <c r="J243" i="220"/>
  <c r="I243" i="220"/>
  <c r="H243" i="220"/>
  <c r="E243" i="220"/>
  <c r="J242" i="220"/>
  <c r="I242" i="220"/>
  <c r="H242" i="220"/>
  <c r="E242" i="220"/>
  <c r="J241" i="220"/>
  <c r="I241" i="220"/>
  <c r="H241" i="220"/>
  <c r="E241" i="220"/>
  <c r="G222" i="220"/>
  <c r="F222" i="220"/>
  <c r="D222" i="220"/>
  <c r="C222" i="220"/>
  <c r="J221" i="220"/>
  <c r="I221" i="220"/>
  <c r="H221" i="220"/>
  <c r="E221" i="220"/>
  <c r="J220" i="220"/>
  <c r="I220" i="220"/>
  <c r="H220" i="220"/>
  <c r="E220" i="220"/>
  <c r="J219" i="220"/>
  <c r="I219" i="220"/>
  <c r="H219" i="220"/>
  <c r="E219" i="220"/>
  <c r="J218" i="220"/>
  <c r="I218" i="220"/>
  <c r="H218" i="220"/>
  <c r="E218" i="220"/>
  <c r="J217" i="220"/>
  <c r="I217" i="220"/>
  <c r="H217" i="220"/>
  <c r="E217" i="220"/>
  <c r="J216" i="220"/>
  <c r="I216" i="220"/>
  <c r="H216" i="220"/>
  <c r="E216" i="220"/>
  <c r="J215" i="220"/>
  <c r="I215" i="220"/>
  <c r="H215" i="220"/>
  <c r="E215" i="220"/>
  <c r="J214" i="220"/>
  <c r="I214" i="220"/>
  <c r="H214" i="220"/>
  <c r="E214" i="220"/>
  <c r="J213" i="220"/>
  <c r="I213" i="220"/>
  <c r="H213" i="220"/>
  <c r="E213" i="220"/>
  <c r="J212" i="220"/>
  <c r="I212" i="220"/>
  <c r="H212" i="220"/>
  <c r="E212" i="220"/>
  <c r="G193" i="220"/>
  <c r="F193" i="220"/>
  <c r="D193" i="220"/>
  <c r="C193" i="220"/>
  <c r="J192" i="220"/>
  <c r="K192" i="220" s="1"/>
  <c r="I192" i="220"/>
  <c r="H192" i="220"/>
  <c r="E192" i="220"/>
  <c r="J191" i="220"/>
  <c r="I191" i="220"/>
  <c r="H191" i="220"/>
  <c r="E191" i="220"/>
  <c r="J190" i="220"/>
  <c r="I190" i="220"/>
  <c r="H190" i="220"/>
  <c r="E190" i="220"/>
  <c r="J189" i="220"/>
  <c r="K189" i="220" s="1"/>
  <c r="I189" i="220"/>
  <c r="H189" i="220"/>
  <c r="E189" i="220"/>
  <c r="J188" i="220"/>
  <c r="I188" i="220"/>
  <c r="H188" i="220"/>
  <c r="E188" i="220"/>
  <c r="J187" i="220"/>
  <c r="I187" i="220"/>
  <c r="H187" i="220"/>
  <c r="E187" i="220"/>
  <c r="J186" i="220"/>
  <c r="K186" i="220" s="1"/>
  <c r="I186" i="220"/>
  <c r="H186" i="220"/>
  <c r="E186" i="220"/>
  <c r="J185" i="220"/>
  <c r="I185" i="220"/>
  <c r="H185" i="220"/>
  <c r="E185" i="220"/>
  <c r="J184" i="220"/>
  <c r="I184" i="220"/>
  <c r="H184" i="220"/>
  <c r="E184" i="220"/>
  <c r="J183" i="220"/>
  <c r="I183" i="220"/>
  <c r="H183" i="220"/>
  <c r="E183" i="220"/>
  <c r="G164" i="220"/>
  <c r="F164" i="220"/>
  <c r="D164" i="220"/>
  <c r="C164" i="220"/>
  <c r="J163" i="220"/>
  <c r="I163" i="220"/>
  <c r="H163" i="220"/>
  <c r="E163" i="220"/>
  <c r="J162" i="220"/>
  <c r="I162" i="220"/>
  <c r="H162" i="220"/>
  <c r="E162" i="220"/>
  <c r="J161" i="220"/>
  <c r="I161" i="220"/>
  <c r="H161" i="220"/>
  <c r="E161" i="220"/>
  <c r="J160" i="220"/>
  <c r="I160" i="220"/>
  <c r="H160" i="220"/>
  <c r="E160" i="220"/>
  <c r="J159" i="220"/>
  <c r="I159" i="220"/>
  <c r="H159" i="220"/>
  <c r="E159" i="220"/>
  <c r="J158" i="220"/>
  <c r="I158" i="220"/>
  <c r="H158" i="220"/>
  <c r="E158" i="220"/>
  <c r="J157" i="220"/>
  <c r="I157" i="220"/>
  <c r="H157" i="220"/>
  <c r="E157" i="220"/>
  <c r="J156" i="220"/>
  <c r="I156" i="220"/>
  <c r="H156" i="220"/>
  <c r="E156" i="220"/>
  <c r="J155" i="220"/>
  <c r="I155" i="220"/>
  <c r="H155" i="220"/>
  <c r="E155" i="220"/>
  <c r="J154" i="220"/>
  <c r="I154" i="220"/>
  <c r="H154" i="220"/>
  <c r="E154" i="220"/>
  <c r="G135" i="220"/>
  <c r="F135" i="220"/>
  <c r="D135" i="220"/>
  <c r="C135" i="220"/>
  <c r="J134" i="220"/>
  <c r="I134" i="220"/>
  <c r="H134" i="220"/>
  <c r="E134" i="220"/>
  <c r="J133" i="220"/>
  <c r="I133" i="220"/>
  <c r="H133" i="220"/>
  <c r="E133" i="220"/>
  <c r="J132" i="220"/>
  <c r="I132" i="220"/>
  <c r="H132" i="220"/>
  <c r="E132" i="220"/>
  <c r="J131" i="220"/>
  <c r="I131" i="220"/>
  <c r="H131" i="220"/>
  <c r="E131" i="220"/>
  <c r="J130" i="220"/>
  <c r="I130" i="220"/>
  <c r="H130" i="220"/>
  <c r="E130" i="220"/>
  <c r="J129" i="220"/>
  <c r="I129" i="220"/>
  <c r="H129" i="220"/>
  <c r="E129" i="220"/>
  <c r="J128" i="220"/>
  <c r="I128" i="220"/>
  <c r="H128" i="220"/>
  <c r="E128" i="220"/>
  <c r="J127" i="220"/>
  <c r="I127" i="220"/>
  <c r="H127" i="220"/>
  <c r="E127" i="220"/>
  <c r="J126" i="220"/>
  <c r="I126" i="220"/>
  <c r="H126" i="220"/>
  <c r="E126" i="220"/>
  <c r="J125" i="220"/>
  <c r="I125" i="220"/>
  <c r="H125" i="220"/>
  <c r="E125" i="220"/>
  <c r="G106" i="220"/>
  <c r="F106" i="220"/>
  <c r="D106" i="220"/>
  <c r="C106" i="220"/>
  <c r="J105" i="220"/>
  <c r="I105" i="220"/>
  <c r="H105" i="220"/>
  <c r="E105" i="220"/>
  <c r="J104" i="220"/>
  <c r="I104" i="220"/>
  <c r="H104" i="220"/>
  <c r="E104" i="220"/>
  <c r="J103" i="220"/>
  <c r="I103" i="220"/>
  <c r="H103" i="220"/>
  <c r="E103" i="220"/>
  <c r="J102" i="220"/>
  <c r="K102" i="220" s="1"/>
  <c r="I102" i="220"/>
  <c r="H102" i="220"/>
  <c r="E102" i="220"/>
  <c r="J101" i="220"/>
  <c r="I101" i="220"/>
  <c r="H101" i="220"/>
  <c r="E101" i="220"/>
  <c r="J100" i="220"/>
  <c r="I100" i="220"/>
  <c r="H100" i="220"/>
  <c r="E100" i="220"/>
  <c r="J99" i="220"/>
  <c r="I99" i="220"/>
  <c r="H99" i="220"/>
  <c r="E99" i="220"/>
  <c r="J98" i="220"/>
  <c r="I98" i="220"/>
  <c r="H98" i="220"/>
  <c r="E98" i="220"/>
  <c r="J97" i="220"/>
  <c r="I97" i="220"/>
  <c r="H97" i="220"/>
  <c r="E97" i="220"/>
  <c r="J96" i="220"/>
  <c r="I96" i="220"/>
  <c r="H96" i="220"/>
  <c r="E96" i="220"/>
  <c r="G77" i="220"/>
  <c r="F77" i="220"/>
  <c r="D77" i="220"/>
  <c r="C77" i="220"/>
  <c r="J76" i="220"/>
  <c r="I76" i="220"/>
  <c r="H76" i="220"/>
  <c r="E76" i="220"/>
  <c r="J75" i="220"/>
  <c r="I75" i="220"/>
  <c r="H75" i="220"/>
  <c r="E75" i="220"/>
  <c r="J74" i="220"/>
  <c r="I74" i="220"/>
  <c r="H74" i="220"/>
  <c r="E74" i="220"/>
  <c r="J73" i="220"/>
  <c r="I73" i="220"/>
  <c r="H73" i="220"/>
  <c r="E73" i="220"/>
  <c r="J72" i="220"/>
  <c r="I72" i="220"/>
  <c r="H72" i="220"/>
  <c r="E72" i="220"/>
  <c r="J71" i="220"/>
  <c r="I71" i="220"/>
  <c r="H71" i="220"/>
  <c r="E71" i="220"/>
  <c r="J70" i="220"/>
  <c r="I70" i="220"/>
  <c r="H70" i="220"/>
  <c r="E70" i="220"/>
  <c r="J69" i="220"/>
  <c r="I69" i="220"/>
  <c r="H69" i="220"/>
  <c r="E69" i="220"/>
  <c r="J68" i="220"/>
  <c r="I68" i="220"/>
  <c r="H68" i="220"/>
  <c r="E68" i="220"/>
  <c r="J67" i="220"/>
  <c r="I67" i="220"/>
  <c r="H67" i="220"/>
  <c r="E67" i="220"/>
  <c r="G48" i="220"/>
  <c r="F48" i="220"/>
  <c r="D48" i="220"/>
  <c r="C48" i="220"/>
  <c r="J47" i="220"/>
  <c r="I47" i="220"/>
  <c r="H47" i="220"/>
  <c r="E47" i="220"/>
  <c r="J46" i="220"/>
  <c r="I46" i="220"/>
  <c r="H46" i="220"/>
  <c r="E46" i="220"/>
  <c r="J45" i="220"/>
  <c r="I45" i="220"/>
  <c r="H45" i="220"/>
  <c r="E45" i="220"/>
  <c r="J44" i="220"/>
  <c r="I44" i="220"/>
  <c r="H44" i="220"/>
  <c r="E44" i="220"/>
  <c r="J43" i="220"/>
  <c r="I43" i="220"/>
  <c r="H43" i="220"/>
  <c r="E43" i="220"/>
  <c r="J42" i="220"/>
  <c r="I42" i="220"/>
  <c r="H42" i="220"/>
  <c r="E42" i="220"/>
  <c r="J41" i="220"/>
  <c r="I41" i="220"/>
  <c r="H41" i="220"/>
  <c r="E41" i="220"/>
  <c r="J40" i="220"/>
  <c r="I40" i="220"/>
  <c r="H40" i="220"/>
  <c r="E40" i="220"/>
  <c r="J39" i="220"/>
  <c r="I39" i="220"/>
  <c r="H39" i="220"/>
  <c r="E39" i="220"/>
  <c r="J38" i="220"/>
  <c r="I38" i="220"/>
  <c r="H38" i="220"/>
  <c r="E38" i="220"/>
  <c r="J18" i="220"/>
  <c r="I18" i="220"/>
  <c r="J17" i="220"/>
  <c r="I17" i="220"/>
  <c r="J16" i="220"/>
  <c r="I16" i="220"/>
  <c r="J15" i="220"/>
  <c r="I15" i="220"/>
  <c r="J14" i="220"/>
  <c r="I14" i="220"/>
  <c r="K14" i="220" s="1"/>
  <c r="J13" i="220"/>
  <c r="I13" i="220"/>
  <c r="J12" i="220"/>
  <c r="I12" i="220"/>
  <c r="J11" i="220"/>
  <c r="I11" i="220"/>
  <c r="J10" i="220"/>
  <c r="I10" i="220"/>
  <c r="J9" i="220"/>
  <c r="I9" i="220"/>
  <c r="G19" i="220"/>
  <c r="F19" i="220"/>
  <c r="D19" i="220"/>
  <c r="C19" i="220"/>
  <c r="H18" i="220"/>
  <c r="H17" i="220"/>
  <c r="H16" i="220"/>
  <c r="H15" i="220"/>
  <c r="H14" i="220"/>
  <c r="H13" i="220"/>
  <c r="H12" i="220"/>
  <c r="H11" i="220"/>
  <c r="H10" i="220"/>
  <c r="H9" i="220"/>
  <c r="E18" i="220"/>
  <c r="E17" i="220"/>
  <c r="E16" i="220"/>
  <c r="E15" i="220"/>
  <c r="E14" i="220"/>
  <c r="E13" i="220"/>
  <c r="E12" i="220"/>
  <c r="E11" i="220"/>
  <c r="E10" i="220"/>
  <c r="E9" i="220"/>
  <c r="H11" i="183"/>
  <c r="E11" i="183"/>
  <c r="I17" i="208"/>
  <c r="I16" i="208"/>
  <c r="I15" i="208"/>
  <c r="I14" i="208"/>
  <c r="I13" i="208"/>
  <c r="I12" i="208"/>
  <c r="I11" i="208"/>
  <c r="I10" i="208"/>
  <c r="I9" i="208"/>
  <c r="I8" i="208"/>
  <c r="F17" i="208"/>
  <c r="F16" i="208"/>
  <c r="F15" i="208"/>
  <c r="F14" i="208"/>
  <c r="F13" i="208"/>
  <c r="F12" i="208"/>
  <c r="F11" i="208"/>
  <c r="F10" i="208"/>
  <c r="F9" i="208"/>
  <c r="F8" i="208"/>
  <c r="H18" i="208"/>
  <c r="G18" i="208"/>
  <c r="E18" i="208"/>
  <c r="D18" i="208"/>
  <c r="C18" i="208"/>
  <c r="I8" i="197"/>
  <c r="I18" i="197"/>
  <c r="F18" i="197"/>
  <c r="F8" i="197"/>
  <c r="J39" i="209"/>
  <c r="J38" i="209"/>
  <c r="J37" i="209"/>
  <c r="J36" i="209"/>
  <c r="J35" i="209"/>
  <c r="J34" i="209"/>
  <c r="J33" i="209"/>
  <c r="J32" i="209"/>
  <c r="J31" i="209"/>
  <c r="J30" i="209"/>
  <c r="J29" i="209"/>
  <c r="J28" i="209"/>
  <c r="J27" i="209"/>
  <c r="J26" i="209"/>
  <c r="J25" i="209"/>
  <c r="J24" i="209"/>
  <c r="J23" i="209"/>
  <c r="J22" i="209"/>
  <c r="J21" i="209"/>
  <c r="J20" i="209"/>
  <c r="J19" i="209"/>
  <c r="J18" i="209"/>
  <c r="J17" i="209"/>
  <c r="J16" i="209"/>
  <c r="J15" i="209"/>
  <c r="J14" i="209"/>
  <c r="J13" i="209"/>
  <c r="J12" i="209"/>
  <c r="J11" i="209"/>
  <c r="J10" i="209"/>
  <c r="J9" i="209"/>
  <c r="J8" i="209"/>
  <c r="G39" i="209"/>
  <c r="G38" i="209"/>
  <c r="G37" i="209"/>
  <c r="G36" i="209"/>
  <c r="G35" i="209"/>
  <c r="G34" i="209"/>
  <c r="G33" i="209"/>
  <c r="G32" i="209"/>
  <c r="G31" i="209"/>
  <c r="G30" i="209"/>
  <c r="G29" i="209"/>
  <c r="G28" i="209"/>
  <c r="G27" i="209"/>
  <c r="G26" i="209"/>
  <c r="G25" i="209"/>
  <c r="G24" i="209"/>
  <c r="G23" i="209"/>
  <c r="G22" i="209"/>
  <c r="G21" i="209"/>
  <c r="G20" i="209"/>
  <c r="G19" i="209"/>
  <c r="G18" i="209"/>
  <c r="G17" i="209"/>
  <c r="G16" i="209"/>
  <c r="G15" i="209"/>
  <c r="G14" i="209"/>
  <c r="G13" i="209"/>
  <c r="G12" i="209"/>
  <c r="G11" i="209"/>
  <c r="G10" i="209"/>
  <c r="G9" i="209"/>
  <c r="G8" i="209"/>
  <c r="I43" i="209"/>
  <c r="O43" i="209" s="1"/>
  <c r="I42" i="209"/>
  <c r="O42" i="209" s="1"/>
  <c r="I41" i="209"/>
  <c r="O41" i="209" s="1"/>
  <c r="I40" i="209"/>
  <c r="O40" i="209" s="1"/>
  <c r="H43" i="209"/>
  <c r="H42" i="209"/>
  <c r="H41" i="209"/>
  <c r="H40" i="209"/>
  <c r="F43" i="209"/>
  <c r="F42" i="209"/>
  <c r="F41" i="209"/>
  <c r="F40" i="209"/>
  <c r="E43" i="209"/>
  <c r="E42" i="209"/>
  <c r="E41" i="209"/>
  <c r="E40" i="209"/>
  <c r="D43" i="209"/>
  <c r="D42" i="209"/>
  <c r="D41" i="209"/>
  <c r="D40" i="209"/>
  <c r="N27" i="209"/>
  <c r="P27" i="209" s="1"/>
  <c r="L27" i="209"/>
  <c r="K27" i="209"/>
  <c r="N26" i="209"/>
  <c r="P26" i="209" s="1"/>
  <c r="L26" i="209"/>
  <c r="K26" i="209"/>
  <c r="N25" i="209"/>
  <c r="P25" i="209" s="1"/>
  <c r="L25" i="209"/>
  <c r="K25" i="209"/>
  <c r="N24" i="209"/>
  <c r="P24" i="209" s="1"/>
  <c r="L24" i="209"/>
  <c r="K24" i="209"/>
  <c r="N23" i="209"/>
  <c r="P23" i="209" s="1"/>
  <c r="L23" i="209"/>
  <c r="K23" i="209"/>
  <c r="N22" i="209"/>
  <c r="P22" i="209" s="1"/>
  <c r="L22" i="209"/>
  <c r="K22" i="209"/>
  <c r="N21" i="209"/>
  <c r="P21" i="209" s="1"/>
  <c r="L21" i="209"/>
  <c r="K21" i="209"/>
  <c r="N20" i="209"/>
  <c r="P20" i="209" s="1"/>
  <c r="L20" i="209"/>
  <c r="K20" i="209"/>
  <c r="N19" i="209"/>
  <c r="P19" i="209" s="1"/>
  <c r="L19" i="209"/>
  <c r="K19" i="209"/>
  <c r="N18" i="209"/>
  <c r="P18" i="209" s="1"/>
  <c r="L18" i="209"/>
  <c r="K18" i="209"/>
  <c r="N17" i="209"/>
  <c r="P17" i="209" s="1"/>
  <c r="L17" i="209"/>
  <c r="K17" i="209"/>
  <c r="N16" i="209"/>
  <c r="P16" i="209" s="1"/>
  <c r="L16" i="209"/>
  <c r="K16" i="209"/>
  <c r="N15" i="209"/>
  <c r="P15" i="209" s="1"/>
  <c r="L15" i="209"/>
  <c r="K15" i="209"/>
  <c r="N14" i="209"/>
  <c r="P14" i="209" s="1"/>
  <c r="L14" i="209"/>
  <c r="K14" i="209"/>
  <c r="N13" i="209"/>
  <c r="P13" i="209" s="1"/>
  <c r="L13" i="209"/>
  <c r="K13" i="209"/>
  <c r="N12" i="209"/>
  <c r="P12" i="209" s="1"/>
  <c r="L12" i="209"/>
  <c r="K12" i="209"/>
  <c r="N39" i="209"/>
  <c r="P39" i="209" s="1"/>
  <c r="L39" i="209"/>
  <c r="K39" i="209"/>
  <c r="N38" i="209"/>
  <c r="P38" i="209" s="1"/>
  <c r="L38" i="209"/>
  <c r="K38" i="209"/>
  <c r="N37" i="209"/>
  <c r="P37" i="209" s="1"/>
  <c r="L37" i="209"/>
  <c r="K37" i="209"/>
  <c r="N36" i="209"/>
  <c r="P36" i="209" s="1"/>
  <c r="L36" i="209"/>
  <c r="K36" i="209"/>
  <c r="N35" i="209"/>
  <c r="P35" i="209" s="1"/>
  <c r="L35" i="209"/>
  <c r="K35" i="209"/>
  <c r="N34" i="209"/>
  <c r="P34" i="209" s="1"/>
  <c r="L34" i="209"/>
  <c r="K34" i="209"/>
  <c r="N33" i="209"/>
  <c r="P33" i="209" s="1"/>
  <c r="L33" i="209"/>
  <c r="K33" i="209"/>
  <c r="N32" i="209"/>
  <c r="P32" i="209" s="1"/>
  <c r="L32" i="209"/>
  <c r="K32" i="209"/>
  <c r="N31" i="209"/>
  <c r="P31" i="209" s="1"/>
  <c r="L31" i="209"/>
  <c r="K31" i="209"/>
  <c r="N30" i="209"/>
  <c r="P30" i="209" s="1"/>
  <c r="L30" i="209"/>
  <c r="K30" i="209"/>
  <c r="N29" i="209"/>
  <c r="P29" i="209" s="1"/>
  <c r="L29" i="209"/>
  <c r="K29" i="209"/>
  <c r="N28" i="209"/>
  <c r="P28" i="209" s="1"/>
  <c r="L28" i="209"/>
  <c r="K28" i="209"/>
  <c r="K162" i="220" l="1"/>
  <c r="K219" i="220"/>
  <c r="K306" i="220"/>
  <c r="M34" i="209"/>
  <c r="M38" i="209"/>
  <c r="M14" i="209"/>
  <c r="M18" i="209"/>
  <c r="M22" i="209"/>
  <c r="K10" i="220"/>
  <c r="K105" i="220"/>
  <c r="K16" i="220"/>
  <c r="K42" i="220"/>
  <c r="K45" i="220"/>
  <c r="K72" i="220"/>
  <c r="K75" i="220"/>
  <c r="K276" i="220"/>
  <c r="E19" i="220"/>
  <c r="K13" i="220"/>
  <c r="H48" i="220"/>
  <c r="M30" i="209"/>
  <c r="K47" i="220"/>
  <c r="K71" i="220"/>
  <c r="K74" i="220"/>
  <c r="H77" i="220"/>
  <c r="K101" i="220"/>
  <c r="K104" i="220"/>
  <c r="K131" i="220"/>
  <c r="K134" i="220"/>
  <c r="K188" i="220"/>
  <c r="K215" i="220"/>
  <c r="K218" i="220"/>
  <c r="K245" i="220"/>
  <c r="K248" i="220"/>
  <c r="K278" i="220"/>
  <c r="K302" i="220"/>
  <c r="K305" i="220"/>
  <c r="J193" i="220"/>
  <c r="K9" i="220"/>
  <c r="K221" i="220"/>
  <c r="M26" i="209"/>
  <c r="K12" i="220"/>
  <c r="K18" i="220"/>
  <c r="J367" i="220"/>
  <c r="J280" i="220"/>
  <c r="K280" i="220" s="1"/>
  <c r="K15" i="220"/>
  <c r="K308" i="220"/>
  <c r="E8" i="212"/>
  <c r="J106" i="220"/>
  <c r="K129" i="220"/>
  <c r="K132" i="220"/>
  <c r="K216" i="220"/>
  <c r="K249" i="220"/>
  <c r="I106" i="220"/>
  <c r="I193" i="220"/>
  <c r="I280" i="220"/>
  <c r="I367" i="220"/>
  <c r="K41" i="220"/>
  <c r="K44" i="220"/>
  <c r="K128" i="220"/>
  <c r="K161" i="220"/>
  <c r="K191" i="220"/>
  <c r="K275" i="220"/>
  <c r="K332" i="220"/>
  <c r="K335" i="220"/>
  <c r="K362" i="220"/>
  <c r="K365" i="220"/>
  <c r="K392" i="220"/>
  <c r="K395" i="220"/>
  <c r="K43" i="220"/>
  <c r="K46" i="220"/>
  <c r="K70" i="220"/>
  <c r="K73" i="220"/>
  <c r="K76" i="220"/>
  <c r="K103" i="220"/>
  <c r="H106" i="220"/>
  <c r="K130" i="220"/>
  <c r="K133" i="220"/>
  <c r="K163" i="220"/>
  <c r="K187" i="220"/>
  <c r="K190" i="220"/>
  <c r="K217" i="220"/>
  <c r="K220" i="220"/>
  <c r="K244" i="220"/>
  <c r="K247" i="220"/>
  <c r="K304" i="220"/>
  <c r="K307" i="220"/>
  <c r="K331" i="220"/>
  <c r="K334" i="220"/>
  <c r="K337" i="220"/>
  <c r="K361" i="220"/>
  <c r="K364" i="220"/>
  <c r="K391" i="220"/>
  <c r="K394" i="220"/>
  <c r="K11" i="220"/>
  <c r="K17" i="220"/>
  <c r="M37" i="209"/>
  <c r="M13" i="209"/>
  <c r="M17" i="209"/>
  <c r="M21" i="209"/>
  <c r="M25" i="209"/>
  <c r="I19" i="220"/>
  <c r="M33" i="209"/>
  <c r="G43" i="209"/>
  <c r="H19" i="220"/>
  <c r="M29" i="209"/>
  <c r="G42" i="209"/>
  <c r="G41" i="209"/>
  <c r="G40" i="209"/>
  <c r="H193" i="220"/>
  <c r="K250" i="220"/>
  <c r="K277" i="220"/>
  <c r="M36" i="209"/>
  <c r="M24" i="209"/>
  <c r="M28" i="209"/>
  <c r="M31" i="209"/>
  <c r="M19" i="209"/>
  <c r="M27" i="209"/>
  <c r="J19" i="220"/>
  <c r="J135" i="220"/>
  <c r="J222" i="220"/>
  <c r="J309" i="220"/>
  <c r="J396" i="220"/>
  <c r="I48" i="220"/>
  <c r="I135" i="220"/>
  <c r="I222" i="220"/>
  <c r="I309" i="220"/>
  <c r="I396" i="220"/>
  <c r="I18" i="208"/>
  <c r="M16" i="209"/>
  <c r="M12" i="209"/>
  <c r="M39" i="209"/>
  <c r="M15" i="209"/>
  <c r="M23" i="209"/>
  <c r="J48" i="220"/>
  <c r="K48" i="220" s="1"/>
  <c r="J77" i="220"/>
  <c r="J164" i="220"/>
  <c r="I77" i="220"/>
  <c r="I164" i="220"/>
  <c r="I251" i="220"/>
  <c r="I338" i="220"/>
  <c r="M32" i="209"/>
  <c r="M20" i="209"/>
  <c r="M35" i="209"/>
  <c r="F18" i="208"/>
  <c r="J251" i="220"/>
  <c r="J338" i="220"/>
  <c r="J42" i="209"/>
  <c r="J41" i="209"/>
  <c r="J40" i="209"/>
  <c r="J43" i="209"/>
  <c r="K389" i="220"/>
  <c r="K390" i="220"/>
  <c r="H396" i="220"/>
  <c r="K387" i="220"/>
  <c r="K388" i="220"/>
  <c r="E396" i="220"/>
  <c r="K386" i="220"/>
  <c r="H367" i="220"/>
  <c r="K358" i="220"/>
  <c r="K359" i="220"/>
  <c r="E367" i="220"/>
  <c r="K330" i="220"/>
  <c r="H338" i="220"/>
  <c r="K329" i="220"/>
  <c r="E338" i="220"/>
  <c r="H309" i="220"/>
  <c r="K300" i="220"/>
  <c r="K301" i="220"/>
  <c r="E309" i="220"/>
  <c r="K274" i="220"/>
  <c r="H280" i="220"/>
  <c r="K271" i="220"/>
  <c r="K272" i="220"/>
  <c r="K273" i="220"/>
  <c r="E280" i="220"/>
  <c r="H251" i="220"/>
  <c r="K242" i="220"/>
  <c r="K243" i="220"/>
  <c r="E251" i="220"/>
  <c r="H222" i="220"/>
  <c r="K213" i="220"/>
  <c r="K214" i="220"/>
  <c r="E222" i="220"/>
  <c r="K184" i="220"/>
  <c r="K185" i="220"/>
  <c r="E193" i="220"/>
  <c r="K160" i="220"/>
  <c r="H164" i="220"/>
  <c r="K155" i="220"/>
  <c r="K156" i="220"/>
  <c r="K157" i="220"/>
  <c r="K158" i="220"/>
  <c r="K159" i="220"/>
  <c r="E164" i="220"/>
  <c r="K127" i="220"/>
  <c r="H135" i="220"/>
  <c r="K126" i="220"/>
  <c r="E135" i="220"/>
  <c r="K97" i="220"/>
  <c r="K98" i="220"/>
  <c r="K99" i="220"/>
  <c r="K100" i="220"/>
  <c r="E106" i="220"/>
  <c r="K68" i="220"/>
  <c r="K69" i="220"/>
  <c r="E77" i="220"/>
  <c r="K270" i="220"/>
  <c r="K299" i="220"/>
  <c r="K328" i="220"/>
  <c r="K357" i="220"/>
  <c r="K154" i="220"/>
  <c r="K183" i="220"/>
  <c r="K212" i="220"/>
  <c r="K241" i="220"/>
  <c r="K96" i="220"/>
  <c r="K125" i="220"/>
  <c r="K67" i="220"/>
  <c r="K39" i="220"/>
  <c r="K40" i="220"/>
  <c r="E48" i="220"/>
  <c r="K38" i="220"/>
  <c r="K129" i="161"/>
  <c r="K128" i="161"/>
  <c r="K127" i="161"/>
  <c r="K126" i="161"/>
  <c r="K123" i="161"/>
  <c r="K121" i="161"/>
  <c r="K50" i="161"/>
  <c r="K133" i="161"/>
  <c r="K131" i="161"/>
  <c r="K125" i="161"/>
  <c r="K124" i="161"/>
  <c r="K23" i="161"/>
  <c r="K25" i="161"/>
  <c r="I35" i="159"/>
  <c r="I17" i="159"/>
  <c r="I16" i="159"/>
  <c r="I15" i="159"/>
  <c r="I14" i="159"/>
  <c r="I13" i="159"/>
  <c r="I12" i="159"/>
  <c r="I11" i="159"/>
  <c r="I10" i="159"/>
  <c r="K193" i="220" l="1"/>
  <c r="K77" i="220"/>
  <c r="K367" i="220"/>
  <c r="K396" i="220"/>
  <c r="K164" i="220"/>
  <c r="K135" i="220"/>
  <c r="K106" i="220"/>
  <c r="K19" i="220"/>
  <c r="K251" i="220"/>
  <c r="K338" i="220"/>
  <c r="K222" i="220"/>
  <c r="K309" i="220"/>
  <c r="D132" i="161"/>
  <c r="N9" i="209"/>
  <c r="N10" i="209"/>
  <c r="N11" i="209"/>
  <c r="N40" i="209"/>
  <c r="N41" i="209"/>
  <c r="N42" i="209"/>
  <c r="N43" i="209"/>
  <c r="N8" i="209"/>
  <c r="K132" i="161" l="1"/>
  <c r="K9" i="161"/>
  <c r="K26" i="161"/>
  <c r="K28" i="161"/>
  <c r="K29" i="161"/>
  <c r="K30" i="161"/>
  <c r="K31" i="161"/>
  <c r="K32" i="161"/>
  <c r="K33" i="161"/>
  <c r="K34" i="161"/>
  <c r="K35" i="161"/>
  <c r="K36" i="161"/>
  <c r="K37" i="161"/>
  <c r="K38" i="161"/>
  <c r="K39" i="161"/>
  <c r="K40" i="161"/>
  <c r="K41" i="161"/>
  <c r="K42" i="161"/>
  <c r="K43" i="161"/>
  <c r="K44" i="161"/>
  <c r="K45" i="161"/>
  <c r="K46" i="161"/>
  <c r="K47" i="161"/>
  <c r="K48" i="161"/>
  <c r="K49" i="161"/>
  <c r="K134" i="161"/>
  <c r="K135" i="161"/>
  <c r="K136" i="161"/>
  <c r="K137" i="161"/>
  <c r="K138" i="161"/>
  <c r="K139" i="161"/>
  <c r="K140" i="161"/>
  <c r="K141" i="161"/>
  <c r="K142" i="161"/>
  <c r="K143" i="161"/>
  <c r="K8" i="161"/>
  <c r="T10" i="211"/>
  <c r="T11" i="211"/>
  <c r="T12" i="211"/>
  <c r="T13" i="211"/>
  <c r="T14" i="211"/>
  <c r="T15" i="211"/>
  <c r="T16" i="211"/>
  <c r="T17" i="211"/>
  <c r="T18" i="211"/>
  <c r="T19" i="211"/>
  <c r="T9" i="211"/>
  <c r="K10" i="211"/>
  <c r="K11" i="211"/>
  <c r="K12" i="211"/>
  <c r="K13" i="211"/>
  <c r="K14" i="211"/>
  <c r="K15" i="211"/>
  <c r="K16" i="211"/>
  <c r="K17" i="211"/>
  <c r="K18" i="211"/>
  <c r="K19" i="211"/>
  <c r="K9" i="211"/>
  <c r="P43" i="209" l="1"/>
  <c r="P42" i="209"/>
  <c r="P41" i="209"/>
  <c r="P40" i="209"/>
  <c r="P11" i="209"/>
  <c r="P10" i="209"/>
  <c r="P9" i="209"/>
  <c r="P8" i="209"/>
  <c r="C3" i="208" l="1"/>
  <c r="C3" i="197"/>
  <c r="C3" i="209"/>
  <c r="C3" i="224"/>
  <c r="C2" i="224"/>
  <c r="C1" i="224"/>
  <c r="C2" i="222" l="1"/>
  <c r="C1" i="222"/>
  <c r="H73" i="159"/>
  <c r="F73" i="159"/>
  <c r="H72" i="159"/>
  <c r="F72" i="159"/>
  <c r="H71" i="159"/>
  <c r="F71" i="159"/>
  <c r="H70" i="159"/>
  <c r="F70" i="159"/>
  <c r="H69" i="159"/>
  <c r="F69" i="159"/>
  <c r="H68" i="159"/>
  <c r="F68" i="159"/>
  <c r="H67" i="159"/>
  <c r="F67" i="159"/>
  <c r="H66" i="159"/>
  <c r="F66" i="159"/>
  <c r="H65" i="159"/>
  <c r="F65" i="159"/>
  <c r="H64" i="159"/>
  <c r="F64" i="159"/>
  <c r="H63" i="159"/>
  <c r="F63" i="159"/>
  <c r="H62" i="159"/>
  <c r="F62" i="159"/>
  <c r="H61" i="159"/>
  <c r="F61" i="159"/>
  <c r="H60" i="159"/>
  <c r="F60" i="159"/>
  <c r="H59" i="159"/>
  <c r="F59" i="159"/>
  <c r="H58" i="159"/>
  <c r="F58" i="159"/>
  <c r="H57" i="159"/>
  <c r="F57" i="159"/>
  <c r="H56" i="159"/>
  <c r="F56" i="159"/>
  <c r="H55" i="159"/>
  <c r="F55" i="159"/>
  <c r="H54" i="159"/>
  <c r="F54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H47" i="159"/>
  <c r="F47" i="159"/>
  <c r="H45" i="159"/>
  <c r="F45" i="159"/>
  <c r="H44" i="159"/>
  <c r="F44" i="159"/>
  <c r="H43" i="159"/>
  <c r="F43" i="159"/>
  <c r="H42" i="159"/>
  <c r="F42" i="159"/>
  <c r="H41" i="159"/>
  <c r="F41" i="159"/>
  <c r="H40" i="159"/>
  <c r="F40" i="159"/>
  <c r="H39" i="159"/>
  <c r="F39" i="159"/>
  <c r="H38" i="159"/>
  <c r="F38" i="159"/>
  <c r="H37" i="159"/>
  <c r="F37" i="159"/>
  <c r="H36" i="159"/>
  <c r="F36" i="159"/>
  <c r="H35" i="159"/>
  <c r="F35" i="159"/>
  <c r="H34" i="159"/>
  <c r="F34" i="159"/>
  <c r="H33" i="159"/>
  <c r="F33" i="159"/>
  <c r="H32" i="159"/>
  <c r="F32" i="159"/>
  <c r="H31" i="159"/>
  <c r="F31" i="159"/>
  <c r="H30" i="159"/>
  <c r="F30" i="159"/>
  <c r="H29" i="159"/>
  <c r="F29" i="159"/>
  <c r="H28" i="159"/>
  <c r="F28" i="159"/>
  <c r="H27" i="159"/>
  <c r="F27" i="159"/>
  <c r="H26" i="159"/>
  <c r="F26" i="159"/>
  <c r="H25" i="159"/>
  <c r="F25" i="159"/>
  <c r="H24" i="159"/>
  <c r="F24" i="159"/>
  <c r="H23" i="159"/>
  <c r="F23" i="159"/>
  <c r="H22" i="159"/>
  <c r="F22" i="159"/>
  <c r="H21" i="159"/>
  <c r="F21" i="159"/>
  <c r="H20" i="159"/>
  <c r="F20" i="159"/>
  <c r="H19" i="159"/>
  <c r="F19" i="159"/>
  <c r="H17" i="159"/>
  <c r="F17" i="159"/>
  <c r="H16" i="159"/>
  <c r="F16" i="159"/>
  <c r="H15" i="159"/>
  <c r="F15" i="159"/>
  <c r="H14" i="159"/>
  <c r="F14" i="159"/>
  <c r="H13" i="159"/>
  <c r="F13" i="159"/>
  <c r="H12" i="159"/>
  <c r="F12" i="159"/>
  <c r="H11" i="159"/>
  <c r="F11" i="159"/>
  <c r="H10" i="159"/>
  <c r="F10" i="159"/>
  <c r="C2" i="211"/>
  <c r="C1" i="211"/>
  <c r="C3" i="212"/>
  <c r="U21" i="213"/>
  <c r="T21" i="213"/>
  <c r="R21" i="213"/>
  <c r="Q21" i="213"/>
  <c r="O21" i="213"/>
  <c r="N21" i="213"/>
  <c r="L21" i="213"/>
  <c r="K21" i="213"/>
  <c r="I21" i="213"/>
  <c r="H21" i="213"/>
  <c r="F21" i="213"/>
  <c r="E21" i="213"/>
  <c r="D21" i="213"/>
  <c r="C21" i="213"/>
  <c r="C3" i="213"/>
  <c r="F8" i="183"/>
  <c r="H8" i="183" s="1"/>
  <c r="C8" i="183"/>
  <c r="E8" i="183" s="1"/>
  <c r="B8" i="183"/>
  <c r="C2" i="197"/>
  <c r="L43" i="209"/>
  <c r="K43" i="209"/>
  <c r="L42" i="209"/>
  <c r="K42" i="209"/>
  <c r="L41" i="209"/>
  <c r="K41" i="209"/>
  <c r="L40" i="209"/>
  <c r="K40" i="209"/>
  <c r="L11" i="209"/>
  <c r="K11" i="209"/>
  <c r="L10" i="209"/>
  <c r="K10" i="209"/>
  <c r="L9" i="209"/>
  <c r="K9" i="209"/>
  <c r="L8" i="209"/>
  <c r="K8" i="209"/>
  <c r="C2" i="209"/>
  <c r="C1" i="209"/>
  <c r="J17" i="159" l="1"/>
  <c r="J15" i="159"/>
  <c r="V21" i="213"/>
  <c r="S21" i="213"/>
  <c r="M8" i="209"/>
  <c r="M40" i="209"/>
  <c r="M42" i="209"/>
  <c r="M41" i="209"/>
  <c r="M11" i="209"/>
  <c r="M21" i="213"/>
  <c r="M10" i="209"/>
  <c r="J16" i="159"/>
  <c r="M9" i="209"/>
  <c r="M43" i="209"/>
  <c r="P21" i="213"/>
  <c r="J11" i="159"/>
  <c r="J10" i="159"/>
  <c r="J14" i="159"/>
  <c r="J13" i="159"/>
  <c r="J12" i="159"/>
  <c r="J35" i="159"/>
  <c r="D24" i="161" l="1"/>
  <c r="K27" i="161" s="1"/>
  <c r="K53" i="161"/>
  <c r="K115" i="161"/>
  <c r="K120" i="161"/>
  <c r="K119" i="161"/>
  <c r="K118" i="161"/>
  <c r="K117" i="161"/>
  <c r="K116" i="161"/>
  <c r="K114" i="161"/>
  <c r="K122" i="161"/>
  <c r="D144" i="161" l="1"/>
  <c r="K13" i="161"/>
  <c r="K19" i="161"/>
  <c r="K11" i="161"/>
  <c r="I19" i="161"/>
  <c r="I11" i="161"/>
  <c r="K18" i="161"/>
  <c r="K10" i="161"/>
  <c r="K12" i="161"/>
  <c r="K15" i="161"/>
  <c r="K17" i="161"/>
  <c r="I17" i="161"/>
  <c r="I13" i="161"/>
  <c r="I18" i="161"/>
  <c r="K14" i="161"/>
  <c r="I12" i="161"/>
  <c r="I15" i="161"/>
  <c r="I14" i="161"/>
  <c r="K16" i="161"/>
  <c r="I16" i="161"/>
  <c r="I10" i="161"/>
  <c r="H24" i="161"/>
  <c r="K24" i="161" s="1"/>
  <c r="H144" i="161" l="1"/>
  <c r="K144" i="161" s="1"/>
</calcChain>
</file>

<file path=xl/sharedStrings.xml><?xml version="1.0" encoding="utf-8"?>
<sst xmlns="http://schemas.openxmlformats.org/spreadsheetml/2006/main" count="7859" uniqueCount="4749">
  <si>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</si>
  <si>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</si>
  <si>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</si>
  <si>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</si>
  <si>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САДРЖАЈ</t>
  </si>
  <si>
    <t>РБ</t>
  </si>
  <si>
    <t>Назив Табеле</t>
  </si>
  <si>
    <t>1.</t>
  </si>
  <si>
    <t>Здравствени радници и сарадници на одељењима</t>
  </si>
  <si>
    <t>2.</t>
  </si>
  <si>
    <t>Здравствени радници и сарадници у дневној болници и дијализи</t>
  </si>
  <si>
    <t>3.</t>
  </si>
  <si>
    <t>Здравствени радници и сарадници у заједничким медицинским делатностима</t>
  </si>
  <si>
    <t>4.</t>
  </si>
  <si>
    <t>Немедицински радници</t>
  </si>
  <si>
    <t>5.</t>
  </si>
  <si>
    <t>Укупан кадар у здравственој установи</t>
  </si>
  <si>
    <t>6.</t>
  </si>
  <si>
    <t>Капацитети и коришћење болничких постеља</t>
  </si>
  <si>
    <t>7.</t>
  </si>
  <si>
    <t>Пратиоци лечених лица</t>
  </si>
  <si>
    <t>8.</t>
  </si>
  <si>
    <t>Капацитети и коришћење дневних болница</t>
  </si>
  <si>
    <t>9.</t>
  </si>
  <si>
    <t>Неонатологија</t>
  </si>
  <si>
    <t>10.</t>
  </si>
  <si>
    <t>Специјалистички прегледи</t>
  </si>
  <si>
    <t>11.</t>
  </si>
  <si>
    <t>Операције</t>
  </si>
  <si>
    <t>12.</t>
  </si>
  <si>
    <t>Дијагностички сродне групе (ДСГ)</t>
  </si>
  <si>
    <t>13.</t>
  </si>
  <si>
    <t>Здравствене услуге</t>
  </si>
  <si>
    <t>14.</t>
  </si>
  <si>
    <t>Дијагностичке процедуре са снимањем</t>
  </si>
  <si>
    <t>15.</t>
  </si>
  <si>
    <t>Лабораторијска дијагностика</t>
  </si>
  <si>
    <t>16.</t>
  </si>
  <si>
    <t>Дијализе</t>
  </si>
  <si>
    <t>17.</t>
  </si>
  <si>
    <t>Крв и компоненте крви</t>
  </si>
  <si>
    <t>18.</t>
  </si>
  <si>
    <t>Лекови</t>
  </si>
  <si>
    <t>19.</t>
  </si>
  <si>
    <t>Имплантати</t>
  </si>
  <si>
    <t>20.</t>
  </si>
  <si>
    <t>Санитетски и медицински потрошни материјал</t>
  </si>
  <si>
    <t>21.</t>
  </si>
  <si>
    <t>Листе чекања</t>
  </si>
  <si>
    <t>22.</t>
  </si>
  <si>
    <t>Збирна табела врсте здравствених услуга које се пружају у здравственој установи</t>
  </si>
  <si>
    <t>Назив здравствене установе</t>
  </si>
  <si>
    <t>Матични број здравствене установе</t>
  </si>
  <si>
    <t>Датум</t>
  </si>
  <si>
    <t xml:space="preserve">Табела 1. </t>
  </si>
  <si>
    <t>Делатност - служба  (у складу са Статутом)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</si>
  <si>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</si>
  <si>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</si>
  <si>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</si>
  <si>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</si>
  <si>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</si>
  <si>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</si>
  <si>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</si>
  <si>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</si>
  <si>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</si>
  <si>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</si>
  <si>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</si>
  <si>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</si>
  <si>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</si>
  <si>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</si>
  <si>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</si>
  <si>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</si>
  <si>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</si>
  <si>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</si>
  <si>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</si>
  <si>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</si>
  <si>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</si>
  <si>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</si>
  <si>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</si>
  <si>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</si>
  <si>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</si>
  <si>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</si>
  <si>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</si>
  <si>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</si>
  <si>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</si>
  <si>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</si>
  <si>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</si>
  <si>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</si>
  <si>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</si>
  <si>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</si>
  <si>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</si>
  <si>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</si>
  <si>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</si>
  <si>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</si>
  <si>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</si>
  <si>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</si>
  <si>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</si>
  <si>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</si>
  <si>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</si>
  <si>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</si>
  <si>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</si>
  <si>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</si>
  <si>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</si>
  <si>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</si>
  <si>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</si>
  <si>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</si>
  <si>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</si>
  <si>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</si>
  <si>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</si>
  <si>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</si>
  <si>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</si>
  <si>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</si>
  <si>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</si>
  <si>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</si>
  <si>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</si>
  <si>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</si>
  <si>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</si>
  <si>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</si>
  <si>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</si>
  <si>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</si>
  <si>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</si>
  <si>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</si>
  <si>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</si>
  <si>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</si>
  <si>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</si>
  <si>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</si>
  <si>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</si>
  <si>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</si>
  <si>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</si>
  <si>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</si>
  <si>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</si>
  <si>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</si>
  <si>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</si>
  <si>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</si>
  <si>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</si>
  <si>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</si>
  <si>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</si>
  <si>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</si>
  <si>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</si>
  <si>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</si>
  <si>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ДИЈАЛИЗА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</si>
  <si>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</si>
  <si>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</si>
  <si>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</si>
  <si>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</si>
  <si>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</si>
  <si>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</si>
  <si>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</si>
  <si>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</si>
  <si>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</si>
  <si>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</si>
  <si>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</si>
  <si>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</si>
  <si>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</si>
  <si>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</si>
  <si>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</si>
  <si>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</si>
  <si>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</si>
  <si>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</si>
  <si>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</si>
  <si>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</si>
  <si>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</si>
  <si>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</si>
  <si>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</si>
  <si>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инт.нега</t>
  </si>
  <si>
    <t>полу инт.</t>
  </si>
  <si>
    <t>станд. н.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</si>
  <si>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</si>
  <si>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</si>
  <si>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</si>
  <si>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</si>
  <si>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</si>
  <si>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</si>
  <si>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</si>
  <si>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</si>
  <si>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</si>
  <si>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Табела 9.</t>
  </si>
  <si>
    <t>Постеље</t>
  </si>
  <si>
    <t>Број новорођене деце</t>
  </si>
  <si>
    <t>Врста неге</t>
  </si>
  <si>
    <t>Број</t>
  </si>
  <si>
    <t>Интезивна нега</t>
  </si>
  <si>
    <t>Полуинтезивна нега</t>
  </si>
  <si>
    <t xml:space="preserve">Општа нега </t>
  </si>
  <si>
    <t>Специјална нега</t>
  </si>
  <si>
    <t xml:space="preserve">Табела 10. </t>
  </si>
  <si>
    <t>Организациона једицина</t>
  </si>
  <si>
    <t>Шифра</t>
  </si>
  <si>
    <t>Назив</t>
  </si>
  <si>
    <t>Амбулантни</t>
  </si>
  <si>
    <t>Стационарни</t>
  </si>
  <si>
    <t>Прегледи у оквиру организованог скрининга рака*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</si>
  <si>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</si>
  <si>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</si>
  <si>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</si>
  <si>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</si>
  <si>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Сви прегледи укупно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</si>
  <si>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</si>
  <si>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 xml:space="preserve">Табела 11. </t>
  </si>
  <si>
    <t>Р.бр.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</si>
  <si>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</si>
  <si>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</si>
  <si>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</si>
  <si>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</si>
  <si>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</si>
  <si>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</si>
  <si>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</si>
  <si>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Ортопедија и трауматологија</t>
  </si>
  <si>
    <t>Табела 12.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</si>
  <si>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</si>
  <si>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</si>
  <si>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</si>
  <si>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</si>
  <si>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</si>
  <si>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</si>
  <si>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</si>
  <si>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</si>
  <si>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</si>
  <si>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</si>
  <si>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</si>
  <si>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</si>
  <si>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</si>
  <si>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</si>
  <si>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</si>
  <si>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</si>
  <si>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</si>
  <si>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</si>
  <si>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</si>
  <si>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</si>
  <si>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</si>
  <si>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</si>
  <si>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</si>
  <si>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</si>
  <si>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</si>
  <si>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</si>
  <si>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</si>
  <si>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</si>
  <si>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</si>
  <si>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</si>
  <si>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</si>
  <si>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</si>
  <si>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</si>
  <si>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</si>
  <si>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</si>
  <si>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</si>
  <si>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</si>
  <si>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</si>
  <si>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</si>
  <si>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</si>
  <si>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</si>
  <si>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</si>
  <si>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</si>
  <si>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</si>
  <si>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</si>
  <si>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</si>
  <si>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</si>
  <si>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</si>
  <si>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</si>
  <si>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</si>
  <si>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</si>
  <si>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</si>
  <si>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</si>
  <si>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</si>
  <si>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</si>
  <si>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</si>
  <si>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</si>
  <si>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</si>
  <si>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family val="2"/>
        <scheme val="minor"/>
      </rP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</si>
  <si>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</si>
  <si>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</si>
  <si>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</si>
  <si>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</si>
  <si>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</si>
  <si>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</si>
  <si>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</si>
  <si>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</si>
  <si>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</si>
  <si>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</si>
  <si>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</si>
  <si>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</si>
  <si>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</si>
  <si>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</si>
  <si>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</si>
  <si>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</si>
  <si>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</si>
  <si>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</si>
  <si>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</si>
  <si>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</si>
  <si>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</si>
  <si>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</si>
  <si>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</si>
  <si>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</si>
  <si>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</si>
  <si>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</si>
  <si>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</si>
  <si>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</si>
  <si>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</si>
  <si>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</si>
  <si>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</si>
  <si>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</si>
  <si>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</si>
  <si>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</si>
  <si>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</si>
  <si>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</si>
  <si>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</si>
  <si>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</si>
  <si>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</si>
  <si>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</si>
  <si>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</si>
  <si>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</si>
  <si>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</si>
  <si>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</si>
  <si>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</si>
  <si>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</si>
  <si>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</si>
  <si>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</si>
  <si>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</si>
  <si>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</si>
  <si>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</si>
  <si>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</si>
  <si>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</si>
  <si>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</si>
  <si>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</si>
  <si>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</si>
  <si>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</si>
  <si>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</si>
  <si>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</si>
  <si>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</si>
  <si>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</si>
  <si>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</si>
  <si>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</si>
  <si>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</si>
  <si>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</si>
  <si>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</si>
  <si>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</si>
  <si>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</si>
  <si>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</si>
  <si>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</si>
  <si>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</si>
  <si>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</si>
  <si>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</si>
  <si>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</si>
  <si>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</si>
  <si>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</si>
  <si>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</si>
  <si>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</si>
  <si>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</si>
  <si>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</si>
  <si>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</si>
  <si>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</si>
  <si>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</si>
  <si>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</si>
  <si>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</si>
  <si>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</si>
  <si>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</si>
  <si>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</si>
  <si>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</si>
  <si>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</si>
  <si>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</si>
  <si>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</si>
  <si>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</si>
  <si>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</si>
  <si>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</si>
  <si>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</si>
  <si>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</si>
  <si>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</si>
  <si>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</si>
  <si>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</si>
  <si>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</si>
  <si>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</si>
  <si>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</si>
  <si>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</si>
  <si>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</si>
  <si>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</si>
  <si>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</si>
  <si>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</si>
  <si>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</si>
  <si>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</si>
  <si>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</si>
  <si>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</si>
  <si>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</si>
  <si>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</si>
  <si>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</si>
  <si>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</si>
  <si>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</si>
  <si>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</si>
  <si>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</si>
  <si>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</si>
  <si>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</si>
  <si>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</si>
  <si>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</si>
  <si>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</si>
  <si>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</si>
  <si>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</si>
  <si>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</si>
  <si>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</si>
  <si>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</si>
  <si>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</si>
  <si>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</si>
  <si>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</si>
  <si>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</si>
  <si>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</si>
  <si>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</si>
  <si>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</si>
  <si>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</si>
  <si>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</si>
  <si>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</si>
  <si>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</si>
  <si>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</si>
  <si>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</si>
  <si>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</si>
  <si>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</si>
  <si>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</si>
  <si>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</si>
  <si>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</si>
  <si>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</si>
  <si>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</si>
  <si>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</si>
  <si>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</si>
  <si>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</si>
  <si>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</si>
  <si>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</si>
  <si>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</si>
  <si>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</si>
  <si>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</si>
  <si>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</si>
  <si>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</si>
  <si>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</si>
  <si>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</si>
  <si>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</si>
  <si>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</si>
  <si>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</si>
  <si>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</si>
  <si>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</si>
  <si>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</si>
  <si>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</si>
  <si>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</si>
  <si>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</si>
  <si>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</si>
  <si>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</si>
  <si>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</si>
  <si>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</si>
  <si>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</si>
  <si>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</si>
  <si>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</si>
  <si>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</si>
  <si>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</si>
  <si>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</si>
  <si>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</si>
  <si>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</si>
  <si>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</si>
  <si>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</si>
  <si>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</si>
  <si>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</si>
  <si>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</si>
  <si>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</si>
  <si>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</si>
  <si>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</si>
  <si>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</si>
  <si>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</si>
  <si>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</si>
  <si>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</si>
  <si>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</si>
  <si>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</si>
  <si>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</si>
  <si>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</si>
  <si>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</si>
  <si>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</si>
  <si>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</si>
  <si>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</si>
  <si>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</si>
  <si>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</si>
  <si>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</si>
  <si>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</si>
  <si>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</si>
  <si>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</si>
  <si>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</si>
  <si>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</si>
  <si>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</si>
  <si>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</si>
  <si>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</si>
  <si>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</si>
  <si>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</si>
  <si>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</si>
  <si>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</si>
  <si>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</si>
  <si>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</si>
  <si>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</si>
  <si>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</si>
  <si>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</si>
  <si>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</si>
  <si>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</si>
  <si>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</si>
  <si>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</si>
  <si>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</si>
  <si>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</si>
  <si>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</si>
  <si>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</si>
  <si>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</si>
  <si>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</si>
  <si>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</si>
  <si>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</si>
  <si>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</si>
  <si>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</si>
  <si>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</si>
  <si>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</si>
  <si>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</si>
  <si>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</si>
  <si>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</si>
  <si>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</si>
  <si>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</si>
  <si>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</si>
  <si>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</si>
  <si>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</si>
  <si>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</si>
  <si>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</si>
  <si>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</si>
  <si>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</si>
  <si>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</si>
  <si>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</si>
  <si>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</si>
  <si>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</si>
  <si>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</si>
  <si>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</si>
  <si>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</si>
  <si>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</si>
  <si>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</si>
  <si>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</si>
  <si>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</si>
  <si>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</si>
  <si>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</si>
  <si>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</si>
  <si>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</si>
  <si>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</si>
  <si>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</si>
  <si>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</si>
  <si>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</si>
  <si>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</si>
  <si>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</si>
  <si>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</si>
  <si>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</si>
  <si>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</si>
  <si>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</si>
  <si>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</si>
  <si>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</si>
  <si>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</si>
  <si>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</si>
  <si>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</si>
  <si>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</si>
  <si>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</si>
  <si>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</si>
  <si>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</si>
  <si>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</si>
  <si>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</si>
  <si>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</si>
  <si>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</si>
  <si>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</si>
  <si>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</si>
  <si>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</si>
  <si>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</si>
  <si>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</si>
  <si>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</si>
  <si>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</si>
  <si>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</si>
  <si>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</si>
  <si>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</si>
  <si>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</si>
  <si>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</si>
  <si>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</si>
  <si>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</si>
  <si>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</si>
  <si>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</si>
  <si>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</si>
  <si>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</si>
  <si>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</si>
  <si>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</si>
  <si>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</si>
  <si>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</si>
  <si>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</si>
  <si>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</si>
  <si>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</si>
  <si>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</si>
  <si>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</si>
  <si>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</si>
  <si>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</si>
  <si>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</si>
  <si>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</si>
  <si>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</si>
  <si>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</si>
  <si>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</si>
  <si>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</si>
  <si>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</si>
  <si>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</si>
  <si>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</si>
  <si>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</si>
  <si>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</si>
  <si>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</si>
  <si>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</si>
  <si>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</si>
  <si>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</si>
  <si>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</si>
  <si>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</si>
  <si>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</si>
  <si>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</si>
  <si>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</si>
  <si>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</si>
  <si>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</si>
  <si>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</si>
  <si>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</si>
  <si>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</si>
  <si>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</si>
  <si>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</si>
  <si>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</si>
  <si>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</si>
  <si>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</si>
  <si>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</si>
  <si>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</si>
  <si>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</si>
  <si>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</si>
  <si>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</si>
  <si>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</si>
  <si>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</si>
  <si>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</si>
  <si>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</si>
  <si>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</si>
  <si>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</si>
  <si>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</si>
  <si>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</si>
  <si>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</si>
  <si>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</si>
  <si>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</si>
  <si>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</si>
  <si>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</si>
  <si>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</si>
  <si>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</si>
  <si>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</si>
  <si>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</si>
  <si>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</si>
  <si>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</si>
  <si>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</si>
  <si>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</si>
  <si>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</si>
  <si>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</si>
  <si>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</si>
  <si>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</si>
  <si>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</si>
  <si>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</si>
  <si>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</si>
  <si>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</si>
  <si>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</si>
  <si>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</si>
  <si>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</si>
  <si>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</si>
  <si>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</si>
  <si>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</si>
  <si>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</si>
  <si>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</si>
  <si>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</si>
  <si>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</si>
  <si>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</si>
  <si>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</si>
  <si>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</si>
  <si>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</si>
  <si>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</si>
  <si>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</si>
  <si>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</si>
  <si>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</si>
  <si>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</si>
  <si>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</si>
  <si>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</si>
  <si>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</si>
  <si>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</si>
  <si>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</si>
  <si>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</si>
  <si>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</si>
  <si>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</si>
  <si>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</si>
  <si>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</si>
  <si>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</si>
  <si>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</si>
  <si>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</si>
  <si>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</si>
  <si>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</si>
  <si>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</si>
  <si>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</si>
  <si>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</si>
  <si>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</si>
  <si>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</si>
  <si>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</si>
  <si>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</si>
  <si>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</si>
  <si>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</si>
  <si>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</si>
  <si>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</si>
  <si>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</si>
  <si>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</si>
  <si>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</si>
  <si>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</si>
  <si>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</si>
  <si>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</si>
  <si>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family val="2"/>
        <scheme val="minor"/>
      </rP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</si>
  <si>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</si>
  <si>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rPr>
        <b/>
        <sz val="10"/>
        <rFont val="Calibri"/>
        <family val="2"/>
        <scheme val="minor"/>
      </rP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</si>
  <si>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</si>
  <si>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</si>
  <si>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</si>
  <si>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</si>
  <si>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</si>
  <si>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</si>
  <si>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</si>
  <si>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</si>
  <si>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</si>
  <si>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</si>
  <si>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</si>
  <si>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</si>
  <si>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</si>
  <si>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</si>
  <si>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</si>
  <si>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</si>
  <si>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</si>
  <si>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</si>
  <si>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</si>
  <si>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</si>
  <si>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</si>
  <si>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</si>
  <si>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</si>
  <si>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</si>
  <si>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</si>
  <si>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</si>
  <si>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</si>
  <si>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</si>
  <si>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</si>
  <si>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</si>
  <si>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</si>
  <si>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</si>
  <si>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</si>
  <si>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</si>
  <si>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</si>
  <si>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</si>
  <si>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</si>
  <si>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</si>
  <si>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</si>
  <si>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</si>
  <si>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</si>
  <si>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</si>
  <si>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</si>
  <si>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</si>
  <si>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</si>
  <si>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</si>
  <si>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</si>
  <si>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</si>
  <si>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</si>
  <si>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</si>
  <si>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</si>
  <si>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</si>
  <si>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</si>
  <si>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</si>
  <si>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</si>
  <si>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</si>
  <si>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</si>
  <si>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</si>
  <si>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</si>
  <si>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</si>
  <si>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</si>
  <si>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</si>
  <si>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</si>
  <si>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</si>
  <si>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</si>
  <si>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</si>
  <si>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</si>
  <si>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</si>
  <si>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</si>
  <si>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</si>
  <si>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</si>
  <si>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</si>
  <si>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</si>
  <si>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</si>
  <si>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</si>
  <si>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</si>
  <si>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</si>
  <si>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</si>
  <si>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</si>
  <si>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</si>
  <si>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</si>
  <si>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</si>
  <si>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</si>
  <si>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</si>
  <si>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</si>
  <si>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</si>
  <si>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</si>
  <si>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</si>
  <si>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</si>
  <si>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</si>
  <si>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</si>
  <si>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</si>
  <si>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</si>
  <si>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</si>
  <si>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</si>
  <si>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</si>
  <si>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</si>
  <si>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</si>
  <si>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</si>
  <si>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</si>
  <si>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</si>
  <si>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</si>
  <si>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</si>
  <si>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</si>
  <si>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</si>
  <si>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</si>
  <si>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</si>
  <si>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</si>
  <si>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</si>
  <si>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</si>
  <si>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</si>
  <si>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</si>
  <si>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</si>
  <si>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</si>
  <si>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</si>
  <si>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</si>
  <si>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</si>
  <si>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</si>
  <si>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</si>
  <si>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</si>
  <si>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</si>
  <si>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</si>
  <si>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</si>
  <si>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</si>
  <si>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</si>
  <si>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</si>
  <si>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</si>
  <si>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</si>
  <si>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</si>
  <si>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family val="2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</si>
  <si>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</si>
  <si>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rPr>
        <b/>
        <sz val="10"/>
        <rFont val="Calibri"/>
        <family val="2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</si>
  <si>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</si>
  <si>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</si>
  <si>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</si>
  <si>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</si>
  <si>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</si>
  <si>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</si>
  <si>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</si>
  <si>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</si>
  <si>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</si>
  <si>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</si>
  <si>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</si>
  <si>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</si>
  <si>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</si>
  <si>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</si>
  <si>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</si>
  <si>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</si>
  <si>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</si>
  <si>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</si>
  <si>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</si>
  <si>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</si>
  <si>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</si>
  <si>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</si>
  <si>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</si>
  <si>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</si>
  <si>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</si>
  <si>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</si>
  <si>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</si>
  <si>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</si>
  <si>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</si>
  <si>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</si>
  <si>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</si>
  <si>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</si>
  <si>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</si>
  <si>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</si>
  <si>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</si>
  <si>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</si>
  <si>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</si>
  <si>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</si>
  <si>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</si>
  <si>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</si>
  <si>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</si>
  <si>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</si>
  <si>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</si>
  <si>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</si>
  <si>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</si>
  <si>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</si>
  <si>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</si>
  <si>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</si>
  <si>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</si>
  <si>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</si>
  <si>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</si>
  <si>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</si>
  <si>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</si>
  <si>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</si>
  <si>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</si>
  <si>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</si>
  <si>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</si>
  <si>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</si>
  <si>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</si>
  <si>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</si>
  <si>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</si>
  <si>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</si>
  <si>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</si>
  <si>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</si>
  <si>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</si>
  <si>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</si>
  <si>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</si>
  <si>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</si>
  <si>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</si>
  <si>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</si>
  <si>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</si>
  <si>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</si>
  <si>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</si>
  <si>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</si>
  <si>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</si>
  <si>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</si>
  <si>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</si>
  <si>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</si>
  <si>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</si>
  <si>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</si>
  <si>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</si>
  <si>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</si>
  <si>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</si>
  <si>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</si>
  <si>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</si>
  <si>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</si>
  <si>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</si>
  <si>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</si>
  <si>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</si>
  <si>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</si>
  <si>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</si>
  <si>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</si>
  <si>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</si>
  <si>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</si>
  <si>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</si>
  <si>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</si>
  <si>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</si>
  <si>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</si>
  <si>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</si>
  <si>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</si>
  <si>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</si>
  <si>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</si>
  <si>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</si>
  <si>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</si>
  <si>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</si>
  <si>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</si>
  <si>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</si>
  <si>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</si>
  <si>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</si>
  <si>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</si>
  <si>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</si>
  <si>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</si>
  <si>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</si>
  <si>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</si>
  <si>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</si>
  <si>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</si>
  <si>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</si>
  <si>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</si>
  <si>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</si>
  <si>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</si>
  <si>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</si>
  <si>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</si>
  <si>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</si>
  <si>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</si>
  <si>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</si>
  <si>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</si>
  <si>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</si>
  <si>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</si>
  <si>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</si>
  <si>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</si>
  <si>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</si>
  <si>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</si>
  <si>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</si>
  <si>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</si>
  <si>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</si>
  <si>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</si>
  <si>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</si>
  <si>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</si>
  <si>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</si>
  <si>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</si>
  <si>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</si>
  <si>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</si>
  <si>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</si>
  <si>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</si>
  <si>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</si>
  <si>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</si>
  <si>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</si>
  <si>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</si>
  <si>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</si>
  <si>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</si>
  <si>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</si>
  <si>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</si>
  <si>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</si>
  <si>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</si>
  <si>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</si>
  <si>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</si>
  <si>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</si>
  <si>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</si>
  <si>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</si>
  <si>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</si>
  <si>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</si>
  <si>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</si>
  <si>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</si>
  <si>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</si>
  <si>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</si>
  <si>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</si>
  <si>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</si>
  <si>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</si>
  <si>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</si>
  <si>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</si>
  <si>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</si>
  <si>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</si>
  <si>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</si>
  <si>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</si>
  <si>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</si>
  <si>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</si>
  <si>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</si>
  <si>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</si>
  <si>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</si>
  <si>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</si>
  <si>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</si>
  <si>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</si>
  <si>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</si>
  <si>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</si>
  <si>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</si>
  <si>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</si>
  <si>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</si>
  <si>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</si>
  <si>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</si>
  <si>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</si>
  <si>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</si>
  <si>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</si>
  <si>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</si>
  <si>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</si>
  <si>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</si>
  <si>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</si>
  <si>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</si>
  <si>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</si>
  <si>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</si>
  <si>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</si>
  <si>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</si>
  <si>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</si>
  <si>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</si>
  <si>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</si>
  <si>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</si>
  <si>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</si>
  <si>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</si>
  <si>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</si>
  <si>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</si>
  <si>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</si>
  <si>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</si>
  <si>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</si>
  <si>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</si>
  <si>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</si>
  <si>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</si>
  <si>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</si>
  <si>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</si>
  <si>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</si>
  <si>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</si>
  <si>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</si>
  <si>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</si>
  <si>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</si>
  <si>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</si>
  <si>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</si>
  <si>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</si>
  <si>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</si>
  <si>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</si>
  <si>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</si>
  <si>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</si>
  <si>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</si>
  <si>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</si>
  <si>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</si>
  <si>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</si>
  <si>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</si>
  <si>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</si>
  <si>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</si>
  <si>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</si>
  <si>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</si>
  <si>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</si>
  <si>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</si>
  <si>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</si>
  <si>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</si>
  <si>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</si>
  <si>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</si>
  <si>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</si>
  <si>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</si>
  <si>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</si>
  <si>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</si>
  <si>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</si>
  <si>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</si>
  <si>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</si>
  <si>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</si>
  <si>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</si>
  <si>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</si>
  <si>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</si>
  <si>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</si>
  <si>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</si>
  <si>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</si>
  <si>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</si>
  <si>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</si>
  <si>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</si>
  <si>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</si>
  <si>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</si>
  <si>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</si>
  <si>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</si>
  <si>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</si>
  <si>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</si>
  <si>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</si>
  <si>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</si>
  <si>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</si>
  <si>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</si>
  <si>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</si>
  <si>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</si>
  <si>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</si>
  <si>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</si>
  <si>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</si>
  <si>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</si>
  <si>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</si>
  <si>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</si>
  <si>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</si>
  <si>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</si>
  <si>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</si>
  <si>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</si>
  <si>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</si>
  <si>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</si>
  <si>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</si>
  <si>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</si>
  <si>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</si>
  <si>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</si>
  <si>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</si>
  <si>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</si>
  <si>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</si>
  <si>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</si>
  <si>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</si>
  <si>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</si>
  <si>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</si>
  <si>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</si>
  <si>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</si>
  <si>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</si>
  <si>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</si>
  <si>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</si>
  <si>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</si>
  <si>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</si>
  <si>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</si>
  <si>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</si>
  <si>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</si>
  <si>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</si>
  <si>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</si>
  <si>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</si>
  <si>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</si>
  <si>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</si>
  <si>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</si>
  <si>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</si>
  <si>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</si>
  <si>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</si>
  <si>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</si>
  <si>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</si>
  <si>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</si>
  <si>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</si>
  <si>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</si>
  <si>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</si>
  <si>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</si>
  <si>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</si>
  <si>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</si>
  <si>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</si>
  <si>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</si>
  <si>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</si>
  <si>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</si>
  <si>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</si>
  <si>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</si>
  <si>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</si>
  <si>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</si>
  <si>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</si>
  <si>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</si>
  <si>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</si>
  <si>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</si>
  <si>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</si>
  <si>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</si>
  <si>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</si>
  <si>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</si>
  <si>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</si>
  <si>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</si>
  <si>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</si>
  <si>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</si>
  <si>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</si>
  <si>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</si>
  <si>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</si>
  <si>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</si>
  <si>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</si>
  <si>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</si>
  <si>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</si>
  <si>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</si>
  <si>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</si>
  <si>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</si>
  <si>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</si>
  <si>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</si>
  <si>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</si>
  <si>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</si>
  <si>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</si>
  <si>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</si>
  <si>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</si>
  <si>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</si>
  <si>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</si>
  <si>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</si>
  <si>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</si>
  <si>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</si>
  <si>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</si>
  <si>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</si>
  <si>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</si>
  <si>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</si>
  <si>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</si>
  <si>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</si>
  <si>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</si>
  <si>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</si>
  <si>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</si>
  <si>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</si>
  <si>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</si>
  <si>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</si>
  <si>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</si>
  <si>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</si>
  <si>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</si>
  <si>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</si>
  <si>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</si>
  <si>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</si>
  <si>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</si>
  <si>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</si>
  <si>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</si>
  <si>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</si>
  <si>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</si>
  <si>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</si>
  <si>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</si>
  <si>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</si>
  <si>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</si>
  <si>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</si>
  <si>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</si>
  <si>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</si>
  <si>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</si>
  <si>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</si>
  <si>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</si>
  <si>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</si>
  <si>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</si>
  <si>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</si>
  <si>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</si>
  <si>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</si>
  <si>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</si>
  <si>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</si>
  <si>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</si>
  <si>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</si>
  <si>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</si>
  <si>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</si>
  <si>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</si>
  <si>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</si>
  <si>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</si>
  <si>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</si>
  <si>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</si>
  <si>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</si>
  <si>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</si>
  <si>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</si>
  <si>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</si>
  <si>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</si>
  <si>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</si>
  <si>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</si>
  <si>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</si>
  <si>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</si>
  <si>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</si>
  <si>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</si>
  <si>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</si>
  <si>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</si>
  <si>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</si>
  <si>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</si>
  <si>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</si>
  <si>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</si>
  <si>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</si>
  <si>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</si>
  <si>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</si>
  <si>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</si>
  <si>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</si>
  <si>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</si>
  <si>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</si>
  <si>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</si>
  <si>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</si>
  <si>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</si>
  <si>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</si>
  <si>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</si>
  <si>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</si>
  <si>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</si>
  <si>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</si>
  <si>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</si>
  <si>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</si>
  <si>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</si>
  <si>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</si>
  <si>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</si>
  <si>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</si>
  <si>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</si>
  <si>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</si>
  <si>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</si>
  <si>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</si>
  <si>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</si>
  <si>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</si>
  <si>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</si>
  <si>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</si>
  <si>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</si>
  <si>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</si>
  <si>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</si>
  <si>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</si>
  <si>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</si>
  <si>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</si>
  <si>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</si>
  <si>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</si>
  <si>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</si>
  <si>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</si>
  <si>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</si>
  <si>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</si>
  <si>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</si>
  <si>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</si>
  <si>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</si>
  <si>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</si>
  <si>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</si>
  <si>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</si>
  <si>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</si>
  <si>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</si>
  <si>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</si>
  <si>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</si>
  <si>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</si>
  <si>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</si>
  <si>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</si>
  <si>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</si>
  <si>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</si>
  <si>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</si>
  <si>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</si>
  <si>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</si>
  <si>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</si>
  <si>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</si>
  <si>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</si>
  <si>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</si>
  <si>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</si>
  <si>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</si>
  <si>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</si>
  <si>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</si>
  <si>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</si>
  <si>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</si>
  <si>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</si>
  <si>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</si>
  <si>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</si>
  <si>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</si>
  <si>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</si>
  <si>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</si>
  <si>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</si>
  <si>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</si>
  <si>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</si>
  <si>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</si>
  <si>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</si>
  <si>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</si>
  <si>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</si>
  <si>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</si>
  <si>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</si>
  <si>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</si>
  <si>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</si>
  <si>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</si>
  <si>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</si>
  <si>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</si>
  <si>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</si>
  <si>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</si>
  <si>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</si>
  <si>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</si>
  <si>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</si>
  <si>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</si>
  <si>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</si>
  <si>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</si>
  <si>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</si>
  <si>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</si>
  <si>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</si>
  <si>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</si>
  <si>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</si>
  <si>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</si>
  <si>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</si>
  <si>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</si>
  <si>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</si>
  <si>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</si>
  <si>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</si>
  <si>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</si>
  <si>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</si>
  <si>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</si>
  <si>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</si>
  <si>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</si>
  <si>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</si>
  <si>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</si>
  <si>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</si>
  <si>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</si>
  <si>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</si>
  <si>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</si>
  <si>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</si>
  <si>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</si>
  <si>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</si>
  <si>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</si>
  <si>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</si>
  <si>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</si>
  <si>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</si>
  <si>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</si>
  <si>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</si>
  <si>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</si>
  <si>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</si>
  <si>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</si>
  <si>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</si>
  <si>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</si>
  <si>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</si>
  <si>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</si>
  <si>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</si>
  <si>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</si>
  <si>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</si>
  <si>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</si>
  <si>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</si>
  <si>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</si>
  <si>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</si>
  <si>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</si>
  <si>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</si>
  <si>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</si>
  <si>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</si>
  <si>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</si>
  <si>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</si>
  <si>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</si>
  <si>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</si>
  <si>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</si>
  <si>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</si>
  <si>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</si>
  <si>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</si>
  <si>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</si>
  <si>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</si>
  <si>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</si>
  <si>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</si>
  <si>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</si>
  <si>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</si>
  <si>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</si>
  <si>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</si>
  <si>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</si>
  <si>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</si>
  <si>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</si>
  <si>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</si>
  <si>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</si>
  <si>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</si>
  <si>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</si>
  <si>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</si>
  <si>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</si>
  <si>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</si>
  <si>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</si>
  <si>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</si>
  <si>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</si>
  <si>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</si>
  <si>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</si>
  <si>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</si>
  <si>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</si>
  <si>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</si>
  <si>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</si>
  <si>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</si>
  <si>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</si>
  <si>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</si>
  <si>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</si>
  <si>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</si>
  <si>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</si>
  <si>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</si>
  <si>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</si>
  <si>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</si>
  <si>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</si>
  <si>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</si>
  <si>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</si>
  <si>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</si>
  <si>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</si>
  <si>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</si>
  <si>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</si>
  <si>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</si>
  <si>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</si>
  <si>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</si>
  <si>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</si>
  <si>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</si>
  <si>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</si>
  <si>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</si>
  <si>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</si>
  <si>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</si>
  <si>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</si>
  <si>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</si>
  <si>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</si>
  <si>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</si>
  <si>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</si>
  <si>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</si>
  <si>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</si>
  <si>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</si>
  <si>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</si>
  <si>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</si>
  <si>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</si>
  <si>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</si>
  <si>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</si>
  <si>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</si>
  <si>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</si>
  <si>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</si>
  <si>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</si>
  <si>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</si>
  <si>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</si>
  <si>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</si>
  <si>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</si>
  <si>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</si>
  <si>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</si>
  <si>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</si>
  <si>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</si>
  <si>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</si>
  <si>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</si>
  <si>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</si>
  <si>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</si>
  <si>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</si>
  <si>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</si>
  <si>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</si>
  <si>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</si>
  <si>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</si>
  <si>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</si>
  <si>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</si>
  <si>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</si>
  <si>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</si>
  <si>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</si>
  <si>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</si>
  <si>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</si>
  <si>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</si>
  <si>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</si>
  <si>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</si>
  <si>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</si>
  <si>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</si>
  <si>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</si>
  <si>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</si>
  <si>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</si>
  <si>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</si>
  <si>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</si>
  <si>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</si>
  <si>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</si>
  <si>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</si>
  <si>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</si>
  <si>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</si>
  <si>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</si>
  <si>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</si>
  <si>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</si>
  <si>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</si>
  <si>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</si>
  <si>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</si>
  <si>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</si>
  <si>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</si>
  <si>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</si>
  <si>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</si>
  <si>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</si>
  <si>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</si>
  <si>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</si>
  <si>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</si>
  <si>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</si>
  <si>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</si>
  <si>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</si>
  <si>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</si>
  <si>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</si>
  <si>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</si>
  <si>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</si>
  <si>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</si>
  <si>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</si>
  <si>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</si>
  <si>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</si>
  <si>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</si>
  <si>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</si>
  <si>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</si>
  <si>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</si>
  <si>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</si>
  <si>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</si>
  <si>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</si>
  <si>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</si>
  <si>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</si>
  <si>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</si>
  <si>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</si>
  <si>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</si>
  <si>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</si>
  <si>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</si>
  <si>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</si>
  <si>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</si>
  <si>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</si>
  <si>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</si>
  <si>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</si>
  <si>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</si>
  <si>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</si>
  <si>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</si>
  <si>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</si>
  <si>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</si>
  <si>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</si>
  <si>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</si>
  <si>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</si>
  <si>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</si>
  <si>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</si>
  <si>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</si>
  <si>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</si>
  <si>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</si>
  <si>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</si>
  <si>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</si>
  <si>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</si>
  <si>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</si>
  <si>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</si>
  <si>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</si>
  <si>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</si>
  <si>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</si>
  <si>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</si>
  <si>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</si>
  <si>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</si>
  <si>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</si>
  <si>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</si>
  <si>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</si>
  <si>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</si>
  <si>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</si>
  <si>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</si>
  <si>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</si>
  <si>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</si>
  <si>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</si>
  <si>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</si>
  <si>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</si>
  <si>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</si>
  <si>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</si>
  <si>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</si>
  <si>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</si>
  <si>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</si>
  <si>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</si>
  <si>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</si>
  <si>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</si>
  <si>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</si>
  <si>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</si>
  <si>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</si>
  <si>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</si>
  <si>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</si>
  <si>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</si>
  <si>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</si>
  <si>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</si>
  <si>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</si>
  <si>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</si>
  <si>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</si>
  <si>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</si>
  <si>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</si>
  <si>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</si>
  <si>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</si>
  <si>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</si>
  <si>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</si>
  <si>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</si>
  <si>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13.</t>
  </si>
  <si>
    <t>Шифра услуге</t>
  </si>
  <si>
    <t>Назив услуге</t>
  </si>
  <si>
    <t>Остале услуге</t>
  </si>
  <si>
    <t>Услуге пружене у оквиру организованог скрининга рака**</t>
  </si>
  <si>
    <t>31533-00</t>
  </si>
  <si>
    <t>CORE биопсија дојке</t>
  </si>
  <si>
    <t>31548-00</t>
  </si>
  <si>
    <t>SVAB биопсија дојке</t>
  </si>
  <si>
    <t>31500-01</t>
  </si>
  <si>
    <t>Отворена биопсија дојке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</si>
  <si>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</si>
  <si>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</si>
  <si>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</si>
  <si>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</si>
  <si>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</si>
  <si>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Фибероптичка колоноскопија до цекума; дуга колоноскопија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</si>
  <si>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</si>
  <si>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</si>
  <si>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</si>
  <si>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</si>
  <si>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Услуге пружене у оквиру организованог скрининга рака укупно</t>
  </si>
  <si>
    <t>Све услуге укупно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</si>
  <si>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</si>
  <si>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</si>
  <si>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 xml:space="preserve">Табела 14. 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</si>
  <si>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</si>
  <si>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</si>
  <si>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</si>
  <si>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Број прегледаних пацијената</t>
  </si>
  <si>
    <t>Укупан број услуга</t>
  </si>
  <si>
    <t>Услуге у оквиру организованог скрининга рака**</t>
  </si>
  <si>
    <t>59300-00</t>
  </si>
  <si>
    <t>Радиографско снимањe дојки,обострано</t>
  </si>
  <si>
    <t>55076-00</t>
  </si>
  <si>
    <t>Уллтразвучни преглед дојки</t>
  </si>
  <si>
    <t>Магнетна резонанца (у загради уписати број апарата и број смена)</t>
  </si>
  <si>
    <t>Укупан број прегледаних пацијената</t>
  </si>
  <si>
    <t>Укупно свих услуга</t>
  </si>
  <si>
    <t>*Ове услуге нису укључене у ултразвучну дијагностику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</si>
  <si>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</si>
  <si>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 xml:space="preserve"> </t>
  </si>
  <si>
    <t>Табела 15.</t>
  </si>
  <si>
    <t>Број прегледаних узорака</t>
  </si>
  <si>
    <t>Број пацијената</t>
  </si>
  <si>
    <t>Б. Микробиолошке и паразитолошке анализе укупно</t>
  </si>
  <si>
    <t>В. Патохистолошке анализе укупно</t>
  </si>
  <si>
    <t>В1 АНАЛИЗЕ ОРГАНИЗОВАНОГ СКРИНИНГА  РАКА*</t>
  </si>
  <si>
    <t>L027391</t>
  </si>
  <si>
    <t>Преглед  CORE  биопсије дојке</t>
  </si>
  <si>
    <t>L027409</t>
  </si>
  <si>
    <t>Преглед  биоптата тумора дојке</t>
  </si>
  <si>
    <t>L026542</t>
  </si>
  <si>
    <t>EX TEMPORE анализа добијеног материјала</t>
  </si>
  <si>
    <t>L027631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</si>
  <si>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</si>
  <si>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L027607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</si>
  <si>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</si>
  <si>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Г. ЦИТОЛОШКА ЛАБОРАТОРИЈА-АНАЛИЗЕ ОРГАНИЗОВАНОГ СКРИНИНГА  РАКА  ГРЛИЋА МАТЕРИЦЕ**</t>
  </si>
  <si>
    <t>L029447</t>
  </si>
  <si>
    <t>Ексфолијативна цитологија ткива репродуктивних органа жене-неаутоматизована припрема и аутоматизовано бојење</t>
  </si>
  <si>
    <t>L028704</t>
  </si>
  <si>
    <t>Преглед дела цервикса добијеног методом "омчице"</t>
  </si>
  <si>
    <t>L028720</t>
  </si>
  <si>
    <t>Преглед конизата цервикса</t>
  </si>
  <si>
    <t>Д. ЦИТОГЕНЕТСКА ЛАБОРАТОРИЈА АНАЛИЗЕ УКУПНО</t>
  </si>
  <si>
    <t>БРОЈ ПАЦИЈЕНАТА-УКУПНО</t>
  </si>
  <si>
    <t>БРОЈ ПРЕГЛЕДАНИХ УЗОРАКА-УКУПНО</t>
  </si>
  <si>
    <t>ЛАБОРАТОРИЈСКЕ АНАЛИЗЕ -УКУПНО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</si>
  <si>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</si>
  <si>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</si>
  <si>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Табела 16.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</si>
  <si>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</si>
  <si>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</si>
  <si>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</si>
  <si>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</si>
  <si>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</si>
  <si>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</si>
  <si>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Акут.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</si>
  <si>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</si>
  <si>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</si>
  <si>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</si>
  <si>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</si>
  <si>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</si>
  <si>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</si>
  <si>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</si>
  <si>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</si>
  <si>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</si>
  <si>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</si>
  <si>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</si>
  <si>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</si>
  <si>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</si>
  <si>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</si>
  <si>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</si>
  <si>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t>Табела 17.</t>
  </si>
  <si>
    <t>Јед. мере</t>
  </si>
  <si>
    <t>Цена у динарима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</si>
  <si>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</si>
  <si>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</si>
  <si>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</si>
  <si>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</si>
  <si>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</si>
  <si>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</si>
  <si>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</si>
  <si>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</si>
  <si>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</si>
  <si>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</si>
  <si>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</si>
  <si>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</si>
  <si>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</si>
  <si>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</si>
  <si>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</si>
  <si>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</si>
  <si>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</si>
  <si>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</si>
  <si>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</si>
  <si>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</si>
  <si>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</si>
  <si>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</si>
  <si>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</si>
  <si>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</si>
  <si>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</si>
  <si>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</si>
  <si>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</si>
  <si>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</si>
  <si>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</si>
  <si>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</si>
  <si>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</si>
  <si>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</si>
  <si>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</si>
  <si>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</si>
  <si>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</si>
  <si>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</si>
  <si>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</si>
  <si>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</si>
  <si>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</si>
  <si>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</si>
  <si>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</si>
  <si>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</si>
  <si>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</si>
  <si>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</si>
  <si>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</si>
  <si>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</si>
  <si>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</si>
  <si>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</si>
  <si>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</si>
  <si>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</si>
  <si>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</si>
  <si>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</si>
  <si>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</si>
  <si>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</si>
  <si>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</si>
  <si>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</si>
  <si>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</si>
  <si>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</si>
  <si>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</si>
  <si>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</si>
  <si>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18.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</si>
  <si>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</si>
  <si>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</si>
  <si>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</si>
  <si>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</si>
  <si>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</si>
  <si>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</si>
  <si>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</si>
  <si>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>ЦИТОСТАТИЦИ СА Б ЛИСТЕ</t>
  </si>
  <si>
    <t>ЛЕКОВИ ЗА ХЕМОФИЛИЈУ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</si>
  <si>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</si>
  <si>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</si>
  <si>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</si>
  <si>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</si>
  <si>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</si>
  <si>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</si>
  <si>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</si>
  <si>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</si>
  <si>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</si>
  <si>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</si>
  <si>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</si>
  <si>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</si>
  <si>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</si>
  <si>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</si>
  <si>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</si>
  <si>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</si>
  <si>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</si>
  <si>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</si>
  <si>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</si>
  <si>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</si>
  <si>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</si>
  <si>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</si>
  <si>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</si>
  <si>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</si>
  <si>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</si>
  <si>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</si>
  <si>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</si>
  <si>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</si>
  <si>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</si>
  <si>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19.</t>
  </si>
  <si>
    <t>Грана медицине / Врста имплантанта</t>
  </si>
  <si>
    <t>Просечна цена</t>
  </si>
  <si>
    <t>Број лица којима је уграђен материјал</t>
  </si>
  <si>
    <t>Број  лица  којима се планира уградња материјала</t>
  </si>
  <si>
    <t>2. Васкуларна хирургија</t>
  </si>
  <si>
    <t>3. Кардиологија и интервентна радиологија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</si>
  <si>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</si>
  <si>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</si>
  <si>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</si>
  <si>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</si>
  <si>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</si>
  <si>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</si>
  <si>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</si>
  <si>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11. Урологија и нефрологија</t>
  </si>
  <si>
    <t>12. Гинекологија</t>
  </si>
  <si>
    <t>Табела 20.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</si>
  <si>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</si>
  <si>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</si>
  <si>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</si>
  <si>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</si>
  <si>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</si>
  <si>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</si>
  <si>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ЛАБОРАТОРИЈСКИ  МАТЕРИЈАЛ-РЕАГЕНСИ (УКУПНО)</t>
  </si>
  <si>
    <t>8.3.1.</t>
  </si>
  <si>
    <t>РЕАГЕНСИ-ХОРМОНИ (УКУПНО)</t>
  </si>
  <si>
    <t>8.3.2.</t>
  </si>
  <si>
    <t>РЕАГЕНСИ - ТУМОР МАРКЕРИ (УКУПНО)</t>
  </si>
  <si>
    <t>8.4.</t>
  </si>
  <si>
    <t>САНИТЕТСКИ И МЕДИЦИНСКИ МАТЕРИЈАЛ - ОПШТИ (УКУПНО)</t>
  </si>
  <si>
    <t>8.5.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</si>
  <si>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</si>
  <si>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</si>
  <si>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Табела 21.</t>
  </si>
  <si>
    <t xml:space="preserve">Групе процедура / Назив услуге 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</si>
  <si>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</si>
  <si>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</si>
  <si>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</si>
  <si>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</si>
  <si>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</si>
  <si>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</si>
  <si>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</si>
  <si>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</si>
  <si>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</si>
  <si>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</si>
  <si>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</si>
  <si>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Табела 22.</t>
  </si>
  <si>
    <t>Капацитети и коришћење везано за COVID 19</t>
  </si>
  <si>
    <t>Прегледи у амбуланти због сумње на  COVID-19 инфекцију</t>
  </si>
  <si>
    <t>Лица прегледана у амбуланти због сумње на COVID-19 инфекцију</t>
  </si>
  <si>
    <t>Укупно пацијенти са потврђеном COVID-19  инфекцијом који су задржани на болничком лечењу</t>
  </si>
  <si>
    <t>Од укупног броја пацијената који су задржани на болничком лечењу, број пацијената којима није била потребна терапија кисеоником</t>
  </si>
  <si>
    <r>
      <t>Од укупног броја пацијената који су задржани на болничком лечењу, број пацијената којима је</t>
    </r>
    <r>
      <rPr>
        <b/>
        <sz val="11"/>
        <rFont val="Calibri"/>
        <family val="2"/>
        <scheme val="minor"/>
      </rPr>
      <t xml:space="preserve"> била потребна терапија кисеоником</t>
    </r>
    <r>
      <rPr>
        <sz val="11"/>
        <rFont val="Calibri"/>
        <family val="2"/>
        <scheme val="minor"/>
      </rPr>
      <t/>
    </r>
  </si>
  <si>
    <r>
      <t xml:space="preserve">Од укупног броја пацијената који су задржани на болничком лечењу, број пацијената којима је била потребна </t>
    </r>
    <r>
      <rPr>
        <b/>
        <sz val="11"/>
        <rFont val="Calibri"/>
        <family val="2"/>
        <scheme val="minor"/>
      </rPr>
      <t>механичка вентилација</t>
    </r>
  </si>
  <si>
    <t>Пружене услуге Рендген дијагностике за  COVID-19 пацијенте</t>
  </si>
  <si>
    <t xml:space="preserve">Пружене услуге CT дијагностике за  COVID-19 пацијенте </t>
  </si>
  <si>
    <t>Узети брисеви за преглед на присуство SARS-CoV-2 вируса у транспортну подлогу</t>
  </si>
  <si>
    <t>Брзи серолошки тестови за одређивање IgM i/ili IgG антитела на вирус SARS-CoV-2</t>
  </si>
  <si>
    <t xml:space="preserve">Табела 6b. </t>
  </si>
  <si>
    <t>Real-Time PCR тестова на SARS-CoV-2 вирус који су урађени у установи</t>
  </si>
  <si>
    <t>Антигенски тестови за одређивање вирусног антигена Ag SARS-CoV-2 који су урађени у установи</t>
  </si>
  <si>
    <t>1. Абдоминална хирургија</t>
  </si>
  <si>
    <t>Услуга остварено у 2022</t>
  </si>
  <si>
    <t xml:space="preserve">Укупан број пацијената на листи чекања на дан 31.12.2022. </t>
  </si>
  <si>
    <t>%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</si>
  <si>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</si>
  <si>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</si>
  <si>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План за 2023.</t>
  </si>
  <si>
    <t>Извршено 1.1.-31.3.2023.</t>
  </si>
  <si>
    <t>Извршено 1.1.-31.3. 2023.</t>
  </si>
  <si>
    <t>ЗА 2023. ГОДИНУ</t>
  </si>
  <si>
    <t>Titanijumski klipsevi LT 300 (m/l)</t>
  </si>
  <si>
    <t>Mrežica polypropilenska 8x15cm 127g/m2</t>
  </si>
  <si>
    <t>Mrežica polypropilenska 15x15cm 127g/m2</t>
  </si>
  <si>
    <t>Mrežica polypropilenska 30x30cm 127g/m2</t>
  </si>
  <si>
    <t>UKUPNO - ostali ugradni materijal:</t>
  </si>
  <si>
    <t>Implantati u ortopediji (endoproteze):</t>
  </si>
  <si>
    <t>Sterilni koštani cement sa gentamicinom 40gr</t>
  </si>
  <si>
    <t>Sterilni koštani cement sa jednim AB (40gr) Standard</t>
  </si>
  <si>
    <t>Cementni femoralni stem</t>
  </si>
  <si>
    <t>Cementna femoralna glava</t>
  </si>
  <si>
    <t>Cementna kapa</t>
  </si>
  <si>
    <t>Bescementni femoralni stem</t>
  </si>
  <si>
    <t>Bescementna femoralna glava</t>
  </si>
  <si>
    <t>Bescementna kapa</t>
  </si>
  <si>
    <t>Bescementni liner</t>
  </si>
  <si>
    <t>Koštani zavrtanj - titanijumski šraf</t>
  </si>
  <si>
    <t>UKUPNO - endoproteze:</t>
  </si>
  <si>
    <t>Ostali ugradni materijal u ortopediji:</t>
  </si>
  <si>
    <t>DHS ploča 2-24 otvora, ugao 135, materijal med. čelik</t>
  </si>
  <si>
    <t>DHS, DCS klin, dužina 50-125mm</t>
  </si>
  <si>
    <t>Kompresivni zavrtanj 25, 30mm</t>
  </si>
  <si>
    <t>Spoljašnji fiksator za primarnu stabilizaciju potkolenice - S</t>
  </si>
  <si>
    <t>UKUPNO - ostali ugradni materijal u ortopediji:</t>
  </si>
  <si>
    <t>СЛУЖБА ЗА</t>
  </si>
  <si>
    <t>ПСИХИЈАТРИЈУ</t>
  </si>
  <si>
    <t>ОДЕЉЕЊЕ</t>
  </si>
  <si>
    <t>ПНЕУМОФТИЗИОЛОГИЈЕ</t>
  </si>
  <si>
    <t>НЕУРОЛОГИЈЕ</t>
  </si>
  <si>
    <t>ПЕДИЈАТРИЈУ</t>
  </si>
  <si>
    <t>ОДЕЉЕЊЕ ИНТЕРНЕ</t>
  </si>
  <si>
    <t>МЕДИЦИНЕ</t>
  </si>
  <si>
    <t xml:space="preserve">ОРТОПЕДИЈЕ СА </t>
  </si>
  <si>
    <t>ТРАУМАТОЛОГИЈОМ</t>
  </si>
  <si>
    <t xml:space="preserve">ОПШТЕ ХИРУРГИЈЕ </t>
  </si>
  <si>
    <t>СА УРОЛОГИЈОМ</t>
  </si>
  <si>
    <t xml:space="preserve">ГИНЕКОЛОГИЈУ И </t>
  </si>
  <si>
    <t>АКУШЕРСТВО</t>
  </si>
  <si>
    <t>Педијатрија</t>
  </si>
  <si>
    <t>Онкологија дневна болница</t>
  </si>
  <si>
    <t>Психијатријска дневна болница</t>
  </si>
  <si>
    <t>Гинекологија ДБ</t>
  </si>
  <si>
    <t>Интерна медицина ДБ</t>
  </si>
  <si>
    <t>Неурологија ДБ</t>
  </si>
  <si>
    <t>Општа хирургија ДБ</t>
  </si>
  <si>
    <t>Ортопедија ДБ</t>
  </si>
  <si>
    <t>Педијатрија ДБ</t>
  </si>
  <si>
    <t>Општа болница Јагодина</t>
  </si>
  <si>
    <t>000001</t>
  </si>
  <si>
    <t>Specijalistički pregled prvi</t>
  </si>
  <si>
    <t>000002</t>
  </si>
  <si>
    <t>Specijalistički pregled kontrolni</t>
  </si>
  <si>
    <t>96037-00</t>
  </si>
  <si>
    <t>Остале процене консултације и евалуације</t>
  </si>
  <si>
    <t>Одсек за офталмологију</t>
  </si>
  <si>
    <t>Одсек дерматовенерологије</t>
  </si>
  <si>
    <t>Одсек за оториноларингологију</t>
  </si>
  <si>
    <t>Одељење за пријем и збрињавање ургентних стања</t>
  </si>
  <si>
    <t>000003</t>
  </si>
  <si>
    <t>Specijalistički pregled prvi - profesor</t>
  </si>
  <si>
    <t>000005</t>
  </si>
  <si>
    <t>Specijalistički pregled prvi - docenta i primarijusa</t>
  </si>
  <si>
    <t>Одсек онкологије са дневном болницом</t>
  </si>
  <si>
    <t>Служба за гинекологију и акушерство са неонатологијом</t>
  </si>
  <si>
    <t>000004</t>
  </si>
  <si>
    <t>Specijalistički pregled kontrolni - profesor</t>
  </si>
  <si>
    <t>000006</t>
  </si>
  <si>
    <t>Specijalistički pregled kontrolni - docenta i primarijusa</t>
  </si>
  <si>
    <t>Одељење физикалне медицине и рехабилитације</t>
  </si>
  <si>
    <t>600001</t>
  </si>
  <si>
    <t>Specijalistički pregled fizijatra-prvi</t>
  </si>
  <si>
    <t>600002</t>
  </si>
  <si>
    <t>Specijalistički pregled fizijatra-kontrolni</t>
  </si>
  <si>
    <t>Одељење неурологије</t>
  </si>
  <si>
    <t>Служба за педијатрију</t>
  </si>
  <si>
    <t>Служба за психијатрију</t>
  </si>
  <si>
    <t>090061</t>
  </si>
  <si>
    <t>Specijalistički psihijatrijski pregled prvi</t>
  </si>
  <si>
    <t>090084</t>
  </si>
  <si>
    <t>Specijalistički psihijatrijski pregled ponovni</t>
  </si>
  <si>
    <t>Одељење ортопедије са трауматологијом</t>
  </si>
  <si>
    <t>Одељење опште хирургије са урологијом</t>
  </si>
  <si>
    <t>Одељење пнеумофтизиологије</t>
  </si>
  <si>
    <t>Одељење интерне медицине</t>
  </si>
  <si>
    <t>20787AMB</t>
  </si>
  <si>
    <t>20770AMB</t>
  </si>
  <si>
    <t>20788AMB</t>
  </si>
  <si>
    <t>11212-00</t>
  </si>
  <si>
    <t>Pregled očnog dna</t>
  </si>
  <si>
    <t>30061-02</t>
  </si>
  <si>
    <t>Uklanjanje površinskog stranog tela sa rožnjače</t>
  </si>
  <si>
    <t>42615-01</t>
  </si>
  <si>
    <t>Sondiranje lakrimalnih prolaza, obostrano</t>
  </si>
  <si>
    <t>42650-00</t>
  </si>
  <si>
    <t>Debridman epitela rožnjače</t>
  </si>
  <si>
    <t>42824-01</t>
  </si>
  <si>
    <t>Subkonjunktivna primena leka</t>
  </si>
  <si>
    <t>90086-00</t>
  </si>
  <si>
    <t>Ostale procedure na očnom kapku</t>
  </si>
  <si>
    <t>90088-00</t>
  </si>
  <si>
    <t>Ostale procedure na lakrimalnom sistemu</t>
  </si>
  <si>
    <t>90089-00</t>
  </si>
  <si>
    <t>Ostale procedure na konjunktivi</t>
  </si>
  <si>
    <t>92016-00</t>
  </si>
  <si>
    <t>Tonometrija</t>
  </si>
  <si>
    <t>92018-00</t>
  </si>
  <si>
    <t>Ispitivanje kolornog vida</t>
  </si>
  <si>
    <t>92025-00</t>
  </si>
  <si>
    <t>Ispiranje oka</t>
  </si>
  <si>
    <t>96038-00</t>
  </si>
  <si>
    <t>Merenje oštrine vida</t>
  </si>
  <si>
    <t>U8183227</t>
  </si>
  <si>
    <t>Procena refrakcije, druge vrste</t>
  </si>
  <si>
    <t>U8183252</t>
  </si>
  <si>
    <t>Druge procene okularne pokretljivosti i binokularne funkcije</t>
  </si>
  <si>
    <t>U8183264</t>
  </si>
  <si>
    <t>Pregled/procena prednjeg segmenta, konjunktiva</t>
  </si>
  <si>
    <t>U8183265</t>
  </si>
  <si>
    <t>Pregled/procena prednjeg segmenta, rožnjača</t>
  </si>
  <si>
    <t>U8183272</t>
  </si>
  <si>
    <t>Merenje/procena intra-okularnog pritiska</t>
  </si>
  <si>
    <t>U8183301</t>
  </si>
  <si>
    <t>Oftalmološka optička intervencija, recept, naočare</t>
  </si>
  <si>
    <t>U8183303</t>
  </si>
  <si>
    <t>Oftalmološka optička intervencija, recept, kontaktna sočiva</t>
  </si>
  <si>
    <t>U8183342</t>
  </si>
  <si>
    <t>Intervencija uz upotrebu dijagnostičkih oftamoloških lekova</t>
  </si>
  <si>
    <t>U8183343</t>
  </si>
  <si>
    <t>Intervencija uz upotrebu terapeutskih oftamoloških lekova1833</t>
  </si>
  <si>
    <t>12015-00</t>
  </si>
  <si>
    <t>Epikutani test flasterima sa svim alergenima koji se nalaze u standardnoj bateriji</t>
  </si>
  <si>
    <t>130207</t>
  </si>
  <si>
    <t>Uzimanje materijala sa kože i vidljivih sluzokoža za mikološki, bakteriološki i citološki pregled</t>
  </si>
  <si>
    <t>130208</t>
  </si>
  <si>
    <t>Uzimanje materijala sa kožnih adneksa (dlana, nokta) za mikološki pregled</t>
  </si>
  <si>
    <t>30010-00</t>
  </si>
  <si>
    <t>Previjanje opekotine, manje od 10% površine tela je previjeno</t>
  </si>
  <si>
    <t>30055-00</t>
  </si>
  <si>
    <t>Previjanje rane</t>
  </si>
  <si>
    <t>30186-00</t>
  </si>
  <si>
    <t>Uklanjanje bradavice sa tabana</t>
  </si>
  <si>
    <t>30186-01</t>
  </si>
  <si>
    <t>Uklanjanje bradavice sa dlana</t>
  </si>
  <si>
    <t>30189-00</t>
  </si>
  <si>
    <t>Uklanjanje moluske (molluscum contagiosum)</t>
  </si>
  <si>
    <t>30189-01</t>
  </si>
  <si>
    <t>Uklanjanje ostalih bradavica</t>
  </si>
  <si>
    <t>30195-04</t>
  </si>
  <si>
    <t>Krioterapija lezija na koži, pojedinačna lezija</t>
  </si>
  <si>
    <t>30195-05</t>
  </si>
  <si>
    <t>Krioterapija lezija na koži, višestruke lezije</t>
  </si>
  <si>
    <t>30195-06</t>
  </si>
  <si>
    <t>Elektroterapija lezija na koži, pojedinačna lezija</t>
  </si>
  <si>
    <t>30195-07</t>
  </si>
  <si>
    <t>Elektroterapija lezija na koži, višestruke lezije</t>
  </si>
  <si>
    <t>46516-00</t>
  </si>
  <si>
    <t>Obrada nokta na prstu šake</t>
  </si>
  <si>
    <t>47906-00</t>
  </si>
  <si>
    <t>Obrada nokta na prstu stopala</t>
  </si>
  <si>
    <t>90686-00</t>
  </si>
  <si>
    <t>Obrada opekotine bez ekscizije</t>
  </si>
  <si>
    <t>90686-01</t>
  </si>
  <si>
    <t>Obrada kože i potkožnog tkiva bez ekscizije</t>
  </si>
  <si>
    <t>96206-02</t>
  </si>
  <si>
    <t>Nenaznačen način davanja farmakološkog sredstva, anti-infektivno sredstvo</t>
  </si>
  <si>
    <t>U8182000</t>
  </si>
  <si>
    <t>Dermoskopski pregled kože, jedna lezija</t>
  </si>
  <si>
    <t>U8182001</t>
  </si>
  <si>
    <t>Dermoskopski pregled kože, više lezija</t>
  </si>
  <si>
    <t>U8184601</t>
  </si>
  <si>
    <t>Rinoalergološko ispitivanje standardnim respiratornim alergenima</t>
  </si>
  <si>
    <t>U8184603</t>
  </si>
  <si>
    <t>Rinoalergološko ispitivanje na standardne nutritivne alergene</t>
  </si>
  <si>
    <t>U8188000</t>
  </si>
  <si>
    <t>Tretman Bioptron lampom</t>
  </si>
  <si>
    <t>35507-01</t>
  </si>
  <si>
    <t>Destrukcija bradavica vulve</t>
  </si>
  <si>
    <t>039362</t>
  </si>
  <si>
    <t>“Bubble“  test – ultrazvuk</t>
  </si>
  <si>
    <t>11309-00</t>
  </si>
  <si>
    <t>Audiometrija, vazdušna sprovodljivost, standardna tehnika</t>
  </si>
  <si>
    <t>11312-00</t>
  </si>
  <si>
    <t>Audiometrija, vazdušna i koštana sprovodljivost, standardna tehnika</t>
  </si>
  <si>
    <t>11324-00</t>
  </si>
  <si>
    <t>Timpanometrija standardnim probnim tonom</t>
  </si>
  <si>
    <t>11332-00</t>
  </si>
  <si>
    <t>Ispitivanje otoakustičke emisije izazvane klikom</t>
  </si>
  <si>
    <t>30026-00</t>
  </si>
  <si>
    <t>Reparacija rane na koži i potkožnom tkivu ostalih oblasti, površinska</t>
  </si>
  <si>
    <t>30029-00</t>
  </si>
  <si>
    <t>Reparacija rane na koži i potkožnom tkivu ostalih oblasti, koja uključuje meko tkivo</t>
  </si>
  <si>
    <t>30052-03</t>
  </si>
  <si>
    <t>Reparacija rane nosa</t>
  </si>
  <si>
    <t>30061-01</t>
  </si>
  <si>
    <t>Uklanjanje stranog tela iz farinksa bez incizije</t>
  </si>
  <si>
    <t>30278-00</t>
  </si>
  <si>
    <t>Lingvalna frenektomija</t>
  </si>
  <si>
    <t>30278-02</t>
  </si>
  <si>
    <t>Lingvalna frenotomija</t>
  </si>
  <si>
    <t>31205-00</t>
  </si>
  <si>
    <t>Ekscizija lezije(a) na koži i potkožnom tkivu ostalih oblasti</t>
  </si>
  <si>
    <t>31205-01</t>
  </si>
  <si>
    <t>Ekscizija čira na koži i potkožom tkivu</t>
  </si>
  <si>
    <t>41500-00</t>
  </si>
  <si>
    <t>Uklanjanje stranog tela iz spoljašnjeg slušnog kanala bez incizije</t>
  </si>
  <si>
    <t>41647-00</t>
  </si>
  <si>
    <t>Toaleta uva, jednostrano</t>
  </si>
  <si>
    <t>41647-01</t>
  </si>
  <si>
    <t>Toaleta uva, obostrano</t>
  </si>
  <si>
    <t>41650-01</t>
  </si>
  <si>
    <t>Inspekcija bubne opne, obostrano</t>
  </si>
  <si>
    <t>41653-00</t>
  </si>
  <si>
    <t>Pregled nosne šupljine i/ili postnazalnog prostora</t>
  </si>
  <si>
    <t>41659-00</t>
  </si>
  <si>
    <t>Odstranjivanje stranog tela nosa</t>
  </si>
  <si>
    <t>41677-00</t>
  </si>
  <si>
    <t>Zaustavljanje krvarenja iz prednjeg dela nosa tamponadom i/ili kauterizacijom</t>
  </si>
  <si>
    <t>41849-00</t>
  </si>
  <si>
    <t>Laringoskopija</t>
  </si>
  <si>
    <t>47738-00</t>
  </si>
  <si>
    <t>Zatvorena repozicija preloma nosne kosti</t>
  </si>
  <si>
    <t>90119-00</t>
  </si>
  <si>
    <t>Otoskopija</t>
  </si>
  <si>
    <t>90135-00</t>
  </si>
  <si>
    <t>Ekscizija lezija na jeziku</t>
  </si>
  <si>
    <t>90179-06</t>
  </si>
  <si>
    <t>Postupak održavanja traheostome</t>
  </si>
  <si>
    <t>92027-00</t>
  </si>
  <si>
    <t>Tamponada spoljašnjeg slušnog kanala</t>
  </si>
  <si>
    <t>92031-00</t>
  </si>
  <si>
    <t>Detamponada nosa</t>
  </si>
  <si>
    <t>92046-00</t>
  </si>
  <si>
    <t>Zamena kanile za traheostomiju</t>
  </si>
  <si>
    <t>92200-00</t>
  </si>
  <si>
    <t>Uklanjanje šavova, neklasifikovanih na drugom mestu</t>
  </si>
  <si>
    <t>96052-00</t>
  </si>
  <si>
    <t>Prag akustičkog refleksa</t>
  </si>
  <si>
    <t>96072-00</t>
  </si>
  <si>
    <t>Savetovanje ili podučavanje o propisanim/samoizabranim lekovima</t>
  </si>
  <si>
    <t>97011-00</t>
  </si>
  <si>
    <t>Sveobuhvatni oralni pregled</t>
  </si>
  <si>
    <t>U8183242</t>
  </si>
  <si>
    <t>Procena pokreta očiju, vestibularno-okularni refleks (VOR)</t>
  </si>
  <si>
    <t>U8183601</t>
  </si>
  <si>
    <t>Procentualni gubitak sluha po Fauleru (Fowler)</t>
  </si>
  <si>
    <t>U8183602</t>
  </si>
  <si>
    <t>Demaskiranje agravacije i simulacije nagluvosti</t>
  </si>
  <si>
    <t>U8183603</t>
  </si>
  <si>
    <t>Ispitivanje sluha zvučnim viljuškama</t>
  </si>
  <si>
    <t>U8184504</t>
  </si>
  <si>
    <t>Vestibulospinalni testovi - Rombergov (Romberg), „past pointing“</t>
  </si>
  <si>
    <t>U8187403</t>
  </si>
  <si>
    <t>Fonijatrijske vežbe – vežbe disanja</t>
  </si>
  <si>
    <t>U8187404</t>
  </si>
  <si>
    <t>Fonijatrijske vežbe – vežbe relaksacije</t>
  </si>
  <si>
    <t>U8187405</t>
  </si>
  <si>
    <t>Fonijatrijske vežbe – vežbe postavljanja glasa</t>
  </si>
  <si>
    <t>U8187406</t>
  </si>
  <si>
    <t>Vežbe fonacije</t>
  </si>
  <si>
    <t>U8188704</t>
  </si>
  <si>
    <t>Aspiracija sekreta iz nosa metodom po Precu (Proetz)</t>
  </si>
  <si>
    <t>30223-01</t>
  </si>
  <si>
    <t>Incizija i drenaža apscesa kože i potkožnog tkiva</t>
  </si>
  <si>
    <t>30223-03</t>
  </si>
  <si>
    <t>Incizija i drenaža apscesa mekog tkiva</t>
  </si>
  <si>
    <t>30283-00</t>
  </si>
  <si>
    <t>Ekscizija ciste u ustima</t>
  </si>
  <si>
    <t>U8187400</t>
  </si>
  <si>
    <t>Rehabilitacioni tretman disfonija</t>
  </si>
  <si>
    <t>039348</t>
  </si>
  <si>
    <t>Procena EEG nalaza</t>
  </si>
  <si>
    <t>090045</t>
  </si>
  <si>
    <t>Socioterapijski rad sa članovima porodice ili kolektiva</t>
  </si>
  <si>
    <t>11000-00</t>
  </si>
  <si>
    <t>Elektroencefalografija (EEG)</t>
  </si>
  <si>
    <t>11009-00</t>
  </si>
  <si>
    <t>Elektrokortikografija</t>
  </si>
  <si>
    <t>11600-00</t>
  </si>
  <si>
    <t>Praćenje krvnog pritiska u srčanim šupljinama</t>
  </si>
  <si>
    <t>11600-01</t>
  </si>
  <si>
    <t>Praćenje plućnog arterijskog pritiska</t>
  </si>
  <si>
    <t>11600-02</t>
  </si>
  <si>
    <t>Praćenje centralnog venskog pritiska</t>
  </si>
  <si>
    <t>11600-03</t>
  </si>
  <si>
    <t>Praćenje sistemskog arterijskog pritiska</t>
  </si>
  <si>
    <t>11602-00</t>
  </si>
  <si>
    <t>Ispitivanje i snimanje perifernih vena u jednom ili više ekstremiteta pri odmaranju, korišćnjem CW doplera ili pulsnog doplera</t>
  </si>
  <si>
    <t>11700-00</t>
  </si>
  <si>
    <t>Ostale elektrokardiografije (EKG)</t>
  </si>
  <si>
    <t>11708-00</t>
  </si>
  <si>
    <t>Ambulatorno kontinuirano EKG snimanje</t>
  </si>
  <si>
    <t>11709-00</t>
  </si>
  <si>
    <t>Holter ambulatorno kontinuirano EKG snimanje</t>
  </si>
  <si>
    <t>13815-00</t>
  </si>
  <si>
    <t>Centralna venska kateterizacija</t>
  </si>
  <si>
    <t>13882-00</t>
  </si>
  <si>
    <t>Postupak održavanja kontinuirane ventilatorne podrške, ? 24 sata</t>
  </si>
  <si>
    <t>13882-01</t>
  </si>
  <si>
    <t>Postupak održavanja kontinuirane ventilatorne podrške, &gt; 24 sati i &lt; 96 sati</t>
  </si>
  <si>
    <t>14200-00</t>
  </si>
  <si>
    <t>Gastrična lavaža</t>
  </si>
  <si>
    <t>16514-01</t>
  </si>
  <si>
    <t>Eksterni CTG monitoring fetusa</t>
  </si>
  <si>
    <t>22007-00</t>
  </si>
  <si>
    <t>Endotrahealna intubacija, jednolumenski tubus</t>
  </si>
  <si>
    <t>22007-01</t>
  </si>
  <si>
    <t>Održavanje endotrahealne intubacije, jednolumenski tubus</t>
  </si>
  <si>
    <t>22008-00</t>
  </si>
  <si>
    <t>Endotrahealna intubacija, dvolumenski tubus</t>
  </si>
  <si>
    <t>30032-00</t>
  </si>
  <si>
    <t>Reparacija rane na koži i potkožnom tkivu lica ili vrata, površinska</t>
  </si>
  <si>
    <t>30473-00</t>
  </si>
  <si>
    <t>Panendoskopija do duodenuma</t>
  </si>
  <si>
    <t>31235-03</t>
  </si>
  <si>
    <t>Ekscizija lezije(a) na koži i potkožnom tkivu noge</t>
  </si>
  <si>
    <t>Fiberoptička kolonoskopija do cekuma</t>
  </si>
  <si>
    <t>32171-00</t>
  </si>
  <si>
    <t>Anorektalni pregled</t>
  </si>
  <si>
    <t>35500-00</t>
  </si>
  <si>
    <t>Ginekološki pregled</t>
  </si>
  <si>
    <t>36800-00</t>
  </si>
  <si>
    <t>Kateterizacija mokraćne bešike</t>
  </si>
  <si>
    <t>47009-00</t>
  </si>
  <si>
    <t>Zatvorena repozicija iščašenja ramena</t>
  </si>
  <si>
    <t>47423-00</t>
  </si>
  <si>
    <t>Imobilizacija preloma proksimalnog dela humerusa</t>
  </si>
  <si>
    <t>90022-00</t>
  </si>
  <si>
    <t>Davanje anestetičkog sredstva oko drugih perifernih nerava</t>
  </si>
  <si>
    <t>92003-00</t>
  </si>
  <si>
    <t>Detoksikacija od alkohola</t>
  </si>
  <si>
    <t>92004-00</t>
  </si>
  <si>
    <t>Rehabilitacija i detoksikacija od alkohola</t>
  </si>
  <si>
    <t>92036-00</t>
  </si>
  <si>
    <t>Plasiranje nazogastrične sonde</t>
  </si>
  <si>
    <t>92037-00</t>
  </si>
  <si>
    <t>Ispiranje nazogastrične sonde</t>
  </si>
  <si>
    <t>92043-00</t>
  </si>
  <si>
    <t>Primena leka za respiratorni sistem pomoću nebulizatora</t>
  </si>
  <si>
    <t>92044-00</t>
  </si>
  <si>
    <t>Ostale terapije obogaćivanja kiseonika/om</t>
  </si>
  <si>
    <t>92052-00</t>
  </si>
  <si>
    <t>Kardiopulmonalna reanimacija</t>
  </si>
  <si>
    <t>92076-00</t>
  </si>
  <si>
    <t>Uklanjanje impaktiranog fecesa</t>
  </si>
  <si>
    <t>92513-20</t>
  </si>
  <si>
    <t>Infiltracija lokalnog anestetika, ASA 20</t>
  </si>
  <si>
    <t>92513-29</t>
  </si>
  <si>
    <t>Infiltracija lokalnog anestetika, ASA 29</t>
  </si>
  <si>
    <t>92513-39</t>
  </si>
  <si>
    <t>Infiltracija lokalnog anestetika, ASA 39</t>
  </si>
  <si>
    <t>92515-10</t>
  </si>
  <si>
    <t>Sedacija, ASA 10</t>
  </si>
  <si>
    <t>96008-00</t>
  </si>
  <si>
    <t>Neurološka procena</t>
  </si>
  <si>
    <t>Ostale procene, konsultacije ili evaluacije</t>
  </si>
  <si>
    <t>96066-00</t>
  </si>
  <si>
    <t>Preventivno savetovanje ili podučavanje</t>
  </si>
  <si>
    <t>96071-00</t>
  </si>
  <si>
    <t>Savetovanje ili podučavanje o pomagalima ili uređajima za prilagođavanje</t>
  </si>
  <si>
    <t>96090-00</t>
  </si>
  <si>
    <t>Ostala savetovanja ili podučavanja</t>
  </si>
  <si>
    <t>96167-00</t>
  </si>
  <si>
    <t>Pomoć u aktivnostima vezanim za transfer</t>
  </si>
  <si>
    <t>96171-00</t>
  </si>
  <si>
    <t>Pratnja ili prevoz klijenta</t>
  </si>
  <si>
    <t>96196-03</t>
  </si>
  <si>
    <t>Intra-arterijsko davanje farmakološkog sredstva, steroid</t>
  </si>
  <si>
    <t>96197-01</t>
  </si>
  <si>
    <t>Intramuskularno davanje farmakološkog sredstva, trombolitičko sredstvo</t>
  </si>
  <si>
    <t>96197-03</t>
  </si>
  <si>
    <t>Intramuskularno davanje farmakološkog sredstva, steroid</t>
  </si>
  <si>
    <t>96197-06</t>
  </si>
  <si>
    <t>Intramuskularno davanje farmakološkog sredstva, insulin</t>
  </si>
  <si>
    <t>96197-07</t>
  </si>
  <si>
    <t>Intramuskularno davanje farmakološkog sredstva, hranljiva supstanca</t>
  </si>
  <si>
    <t>96197-08</t>
  </si>
  <si>
    <t>Intramuskularno davanje farmakološkog sredstva, elektrolit</t>
  </si>
  <si>
    <t>96197-09</t>
  </si>
  <si>
    <t>Intramuskularno davanje farmakološkog sredstva, drugo i nenaznačeno farmakološko sredstvo</t>
  </si>
  <si>
    <t>96199-02</t>
  </si>
  <si>
    <t>Intravensko davanje farmakološkog sredstva, anti-infektivno sredstvo</t>
  </si>
  <si>
    <t>96199-03</t>
  </si>
  <si>
    <t>Intravensko davanje farmakološkog sredstva, steroid</t>
  </si>
  <si>
    <t>96199-06</t>
  </si>
  <si>
    <t>Intravensko davanje farmakološkog sredstva, insulin</t>
  </si>
  <si>
    <t>96199-07</t>
  </si>
  <si>
    <t>Intravensko davanje farmakološkog sredstva, hranljiva supstanca</t>
  </si>
  <si>
    <t>96199-08</t>
  </si>
  <si>
    <t>Intravensko davanje farmakološkog sredstva, elektrolit</t>
  </si>
  <si>
    <t>96199-09</t>
  </si>
  <si>
    <t>Intravensko davanje farmakološkog sredstva, drugo i neklasifikovano farmakološko sredstvo</t>
  </si>
  <si>
    <t>96200-09</t>
  </si>
  <si>
    <t>Subkutano davanje farmakološkog sredstva, drugo i neklasifikovano farmakkološko sredstvo</t>
  </si>
  <si>
    <t>96203-08</t>
  </si>
  <si>
    <t>Oralno davanje farmakološkog sredstva, elektrolit</t>
  </si>
  <si>
    <t>96203-09</t>
  </si>
  <si>
    <t>Oralno davanje farmakološkog sredstva, drugo i neklasifikovano farmakološko sredstvo</t>
  </si>
  <si>
    <t>U8184900</t>
  </si>
  <si>
    <t>Bronhodilatatorni test</t>
  </si>
  <si>
    <t>U8184901</t>
  </si>
  <si>
    <t>Oksimetrija</t>
  </si>
  <si>
    <t>16009-00</t>
  </si>
  <si>
    <t>Primena terapijske doze joda 131</t>
  </si>
  <si>
    <t>30223-02</t>
  </si>
  <si>
    <t>Ostale incizije i drenaže kože i potkožnog tkiva</t>
  </si>
  <si>
    <t>30431-00</t>
  </si>
  <si>
    <t>Abdominalna drenaža apscesa jetre</t>
  </si>
  <si>
    <t>96080-00</t>
  </si>
  <si>
    <t>Savetovanje ili podučavanje o planiranju porodice, pripremanju za roditeljstvo</t>
  </si>
  <si>
    <t>96196-07</t>
  </si>
  <si>
    <t>Intra-arterijsko davanje farmakološkog sredstva, hranljiva supstanca</t>
  </si>
  <si>
    <t>96196-08</t>
  </si>
  <si>
    <t>Intra-arterijsko davanje farmakološkog sredstva, elektrolit</t>
  </si>
  <si>
    <t>96196-09</t>
  </si>
  <si>
    <t>Intra-arterijsko davanje farmakološkog sredstva, drugo i neklasifikovano sredstvo</t>
  </si>
  <si>
    <t>14203-00</t>
  </si>
  <si>
    <t>Direktna subdermalna implantacija hormona</t>
  </si>
  <si>
    <t>241024</t>
  </si>
  <si>
    <t>Konsultacija sa lekarima vezana za farmakoterapiju (uslugu obavlja specijalista)</t>
  </si>
  <si>
    <t>90721-00</t>
  </si>
  <si>
    <t>Manuelni pregled dojke</t>
  </si>
  <si>
    <t>96067-00</t>
  </si>
  <si>
    <t>Savetovanje ili podučavanje o ishrani/dnevnom unosu hrane</t>
  </si>
  <si>
    <t>96199-00</t>
  </si>
  <si>
    <t>Intravensko davanje farmakološkog sredstva, antineoplastično sredstvo</t>
  </si>
  <si>
    <t>Biopsija dojke iglom</t>
  </si>
  <si>
    <t>16511-00</t>
  </si>
  <si>
    <t>Примена серклажа на грлић материце</t>
  </si>
  <si>
    <t>16520-00</t>
  </si>
  <si>
    <t>Елективни класични царски рез</t>
  </si>
  <si>
    <t>30378-00</t>
  </si>
  <si>
    <t>Одвајање абдоминалних прираслица</t>
  </si>
  <si>
    <t>30394-00</t>
  </si>
  <si>
    <t xml:space="preserve">Дренажа интра-абдоминалног апсцеса, хематома или цисте </t>
  </si>
  <si>
    <t>35571-00</t>
  </si>
  <si>
    <t>Репарација задњег дела вагине, вагинални приступ</t>
  </si>
  <si>
    <t>35573-00</t>
  </si>
  <si>
    <t>Репарација предњег и задњег дела вагине, вагинални приступ</t>
  </si>
  <si>
    <t xml:space="preserve">Остале процедуре деструкције промена на грлићу материце </t>
  </si>
  <si>
    <t>35614-00</t>
  </si>
  <si>
    <t>Колпоскопија</t>
  </si>
  <si>
    <t>35618-00</t>
  </si>
  <si>
    <t>Конизација грлића материце</t>
  </si>
  <si>
    <t>35618-04</t>
  </si>
  <si>
    <t>Ампутација грлића материце</t>
  </si>
  <si>
    <t>35620-00</t>
  </si>
  <si>
    <t>Биопсија ендометрија</t>
  </si>
  <si>
    <t>35649-03</t>
  </si>
  <si>
    <t>Миомектомија лапаротомијом</t>
  </si>
  <si>
    <t>35653-00</t>
  </si>
  <si>
    <t>Субтотална абдоминална хистеректомија</t>
  </si>
  <si>
    <t>35653-01</t>
  </si>
  <si>
    <t>Тотална класична абдоминална хистеректомија</t>
  </si>
  <si>
    <t>35653-04</t>
  </si>
  <si>
    <t>Класична хистеректомија са аднексектомијом</t>
  </si>
  <si>
    <t>35694-06</t>
  </si>
  <si>
    <t>Салпинголиза (лапаротомија)</t>
  </si>
  <si>
    <t>35713-03</t>
  </si>
  <si>
    <t>Електрокаутеризација јајника (дрилинг, лапаротомија)</t>
  </si>
  <si>
    <t>35713-04</t>
  </si>
  <si>
    <t>Оваријална цистектомија, једнострана</t>
  </si>
  <si>
    <t>35713-05</t>
  </si>
  <si>
    <t>Клинаста ресекција јајника (лапаротомија)</t>
  </si>
  <si>
    <t>35713-07</t>
  </si>
  <si>
    <t>Овариектомија, једнострана</t>
  </si>
  <si>
    <t>35713-09</t>
  </si>
  <si>
    <t>Салпингектомија, једнострана</t>
  </si>
  <si>
    <t>35713-11</t>
  </si>
  <si>
    <t>Салпингоовариектомија, једнострана</t>
  </si>
  <si>
    <t>35717-04</t>
  </si>
  <si>
    <t>Салпингоовариектомија, обострана</t>
  </si>
  <si>
    <t>16520-01</t>
  </si>
  <si>
    <t>Хитан класични царски рез</t>
  </si>
  <si>
    <t>16520-02</t>
  </si>
  <si>
    <t>Елективни царски рез са резом на доњем сегменту материце</t>
  </si>
  <si>
    <t>16520-03</t>
  </si>
  <si>
    <t>Хитан царски рез са резом на доњем сегменту материце</t>
  </si>
  <si>
    <t>35688-02</t>
  </si>
  <si>
    <t>Стерилизација отвореним абдоминалним приступом</t>
  </si>
  <si>
    <t>35570-00</t>
  </si>
  <si>
    <t>Репарација предњег дела вагине, вагинални приступ</t>
  </si>
  <si>
    <t>35608-00</t>
  </si>
  <si>
    <t>Каутеризација промена на грлићу материце</t>
  </si>
  <si>
    <t>35638-04</t>
  </si>
  <si>
    <t>Лапароскопска оваријална цистектомија, једнострана</t>
  </si>
  <si>
    <t>35640-01</t>
  </si>
  <si>
    <t>Kiretaža materice bez dilatacije cervikalnog kanala</t>
  </si>
  <si>
    <t>35657-00</t>
  </si>
  <si>
    <t>Вагинална хистеректомија</t>
  </si>
  <si>
    <t>35638-01</t>
  </si>
  <si>
    <t>Laparoskopska parcijalna ovariektomija</t>
  </si>
  <si>
    <t>35638-06</t>
  </si>
  <si>
    <t>Laparoskopska salpingotomija</t>
  </si>
  <si>
    <t>35726-01</t>
  </si>
  <si>
    <t>Stejdžing laparotomija zbog određivanja stepena proširenosti bolesti</t>
  </si>
  <si>
    <t>35750-00</t>
  </si>
  <si>
    <t>Laparoskopski asistirana vaginalna histerektomija</t>
  </si>
  <si>
    <t>35753-02</t>
  </si>
  <si>
    <t>Laparoskopski asistirana vaginalna histerektomija sa adneksektomijom</t>
  </si>
  <si>
    <t>35756-00</t>
  </si>
  <si>
    <t xml:space="preserve">Laparoskopski asistirana vaginalna histerektomija koja prethodi trbušnoj histerektomiji </t>
  </si>
  <si>
    <t>30390-00</t>
  </si>
  <si>
    <t>Laparoskopija</t>
  </si>
  <si>
    <t>30394-01</t>
  </si>
  <si>
    <t>Laparoskopska drenaža intra-abdominalnog apscesa, hematoma ili ciste</t>
  </si>
  <si>
    <t>30403-00</t>
  </si>
  <si>
    <t>Reparacija incizione kile, bez mrežice</t>
  </si>
  <si>
    <t>30571-00</t>
  </si>
  <si>
    <t xml:space="preserve">Apendektomija </t>
  </si>
  <si>
    <t>35713-06</t>
  </si>
  <si>
    <t>Парцијална овариектомија (лапаротомија)</t>
  </si>
  <si>
    <t>11713-00</t>
  </si>
  <si>
    <t>Snimanje prosečnog signala EKG-a</t>
  </si>
  <si>
    <t>13203-00</t>
  </si>
  <si>
    <t>Folikulometrija sa verifikacijom ovulacije u stimulisanim ciklusima i za arteficijalnu inseminaciju</t>
  </si>
  <si>
    <t>13312-00</t>
  </si>
  <si>
    <t>Vađenje krvi novorođenčeta u dijagnostičke svrhe</t>
  </si>
  <si>
    <t>13706-01</t>
  </si>
  <si>
    <t>Transfuzija pune krvi</t>
  </si>
  <si>
    <t>13706-02</t>
  </si>
  <si>
    <t>Transfuzija eritrocita</t>
  </si>
  <si>
    <t>13882-02</t>
  </si>
  <si>
    <t>Postupak održavanja kontinuirane ventilatorne podrške, ? 96 sati</t>
  </si>
  <si>
    <t>16514-00</t>
  </si>
  <si>
    <t>Interni CTG monitoring ploda</t>
  </si>
  <si>
    <t>16564-00</t>
  </si>
  <si>
    <t>Postpartalna evakuacija sadržaja materice dilatacijom cervikalnog kanala i kiretažom</t>
  </si>
  <si>
    <t>16570-01</t>
  </si>
  <si>
    <t>Hirurška korekcija inverzije materice</t>
  </si>
  <si>
    <t>16571-00</t>
  </si>
  <si>
    <t>Sutura rupture grlića materice nakon porođaja</t>
  </si>
  <si>
    <t>16573-00</t>
  </si>
  <si>
    <t>Sutura rascepa perineuma trećeg ili četvrtog stepena</t>
  </si>
  <si>
    <t>18216-27</t>
  </si>
  <si>
    <t>Epiduralna injekcija lokalnog anestetika</t>
  </si>
  <si>
    <t>18216-31</t>
  </si>
  <si>
    <t>Spinalna injekcija lokalnog anestetika</t>
  </si>
  <si>
    <t>30216-02</t>
  </si>
  <si>
    <t>Ostale aspiracije iz kože i potkožnog tkiva</t>
  </si>
  <si>
    <t>30403-01</t>
  </si>
  <si>
    <t>Reparacija ostalih kila trbušnog zida</t>
  </si>
  <si>
    <t>320811</t>
  </si>
  <si>
    <t>Kineziterapija u novorođenčeta i odojčeta</t>
  </si>
  <si>
    <t>35506-02</t>
  </si>
  <si>
    <t>Uklanjanje intrauterinog uloška</t>
  </si>
  <si>
    <t>35507-00</t>
  </si>
  <si>
    <t>Destrukcija bradavica vagine</t>
  </si>
  <si>
    <t>35520-00</t>
  </si>
  <si>
    <t>Lečenje apscesa Bartolinijeve žlezde</t>
  </si>
  <si>
    <t>35572-00</t>
  </si>
  <si>
    <t>Kolpotomija</t>
  </si>
  <si>
    <t>35608-01</t>
  </si>
  <si>
    <t>Ostale procedure destrukcije promena na grliću materice</t>
  </si>
  <si>
    <t>35611-00</t>
  </si>
  <si>
    <t>Polipektomija grlića materice</t>
  </si>
  <si>
    <t>Kolposkopija</t>
  </si>
  <si>
    <t>35615-00</t>
  </si>
  <si>
    <t>Biopsija vulve</t>
  </si>
  <si>
    <t>35618-03</t>
  </si>
  <si>
    <t>Ostale procedure na grliću materice</t>
  </si>
  <si>
    <t>35640-00</t>
  </si>
  <si>
    <t>Dilatacija cervikalnog kanala i kiretaža materice</t>
  </si>
  <si>
    <t>35640-02</t>
  </si>
  <si>
    <t>Dilatacija grlića materice</t>
  </si>
  <si>
    <t>35640-03</t>
  </si>
  <si>
    <t>Sukciona kiretaža materice</t>
  </si>
  <si>
    <t>35643-03</t>
  </si>
  <si>
    <t>Dilatacija i evakuacija sadržaja materice</t>
  </si>
  <si>
    <t>35647-00</t>
  </si>
  <si>
    <t>Široka ekscizija zone trensformacije omčicom</t>
  </si>
  <si>
    <t>35677-05</t>
  </si>
  <si>
    <t>Salpingektomija sa uklanjanjem trudnoće u jajovodu</t>
  </si>
  <si>
    <t>36800-03</t>
  </si>
  <si>
    <t>Uklanjanje stalnog urinarnog katetera</t>
  </si>
  <si>
    <t>45239-00</t>
  </si>
  <si>
    <t>Revizija lokalnog režnja kože</t>
  </si>
  <si>
    <t>55700-00</t>
  </si>
  <si>
    <t>Ultrazvučni pregled zbog detekcije abnormalnosti fetusa</t>
  </si>
  <si>
    <t>55700-01</t>
  </si>
  <si>
    <t>Ultrazvučni pregled zbog merenja rasta fetusa</t>
  </si>
  <si>
    <t>600349</t>
  </si>
  <si>
    <t>Prevencija dekubitusa u rehabilitaciji</t>
  </si>
  <si>
    <t>90430-00</t>
  </si>
  <si>
    <t>Ostale laparoskopske reparacije jajnika</t>
  </si>
  <si>
    <t>90431-00</t>
  </si>
  <si>
    <t>Ostale procedure na jajniku</t>
  </si>
  <si>
    <t>90465-00</t>
  </si>
  <si>
    <t>Indukcija porođaja oksitocinom</t>
  </si>
  <si>
    <t>90465-01</t>
  </si>
  <si>
    <t>Indukcija porođaja prostaglandinom</t>
  </si>
  <si>
    <t>90466-00</t>
  </si>
  <si>
    <t>Aktivno vođenje porođaja primenom lekova</t>
  </si>
  <si>
    <t>90466-01</t>
  </si>
  <si>
    <t>Aktivno vođenje porođaja akušerskim intervencijama</t>
  </si>
  <si>
    <t>90466-02</t>
  </si>
  <si>
    <t>Vođenje porođaja medikamentnim i akušerskim intervencijama</t>
  </si>
  <si>
    <t>90467-00</t>
  </si>
  <si>
    <t>Spontani porođaj kod temenog stava</t>
  </si>
  <si>
    <t>90469-00</t>
  </si>
  <si>
    <t>Dovršavanje porođaja vakuum ekstrakcijom</t>
  </si>
  <si>
    <t>90470-01</t>
  </si>
  <si>
    <t>Karlični porođaj uz ručnu pomoć</t>
  </si>
  <si>
    <t>90472-00</t>
  </si>
  <si>
    <t>Epiziotomija</t>
  </si>
  <si>
    <t>90479-00</t>
  </si>
  <si>
    <t>Sutura laceracije vagine nakon porođaja</t>
  </si>
  <si>
    <t>90481-00</t>
  </si>
  <si>
    <t>Sutura povreda perineuma prvog ili drugog stepena</t>
  </si>
  <si>
    <t>90482-00</t>
  </si>
  <si>
    <t>Manuelna ekstrakcija posteljice</t>
  </si>
  <si>
    <t>90483-00</t>
  </si>
  <si>
    <t>Postpartalna manuelna revizija materične šupljine</t>
  </si>
  <si>
    <t>90484-00</t>
  </si>
  <si>
    <t>Evakuacija hematoma perineuma nakon incizije</t>
  </si>
  <si>
    <t>90485-00</t>
  </si>
  <si>
    <t>Ostale suture laceracija ili ruptura bez povreda perineuma</t>
  </si>
  <si>
    <t>90677-00</t>
  </si>
  <si>
    <t>Ostale procedure fototerapije, na koži</t>
  </si>
  <si>
    <t>90720-00</t>
  </si>
  <si>
    <t>Ostale procedure na dojkama</t>
  </si>
  <si>
    <t>92045-00</t>
  </si>
  <si>
    <t>Ostale terapije sa kontrolom atmosferskog pritiska i sastava vazduha klimatizacija bez antigena</t>
  </si>
  <si>
    <t>92077-00</t>
  </si>
  <si>
    <t>Ostala ispiranja rektuma</t>
  </si>
  <si>
    <t>92107-00</t>
  </si>
  <si>
    <t>Plasiranje ostalih vaginalnih pesara</t>
  </si>
  <si>
    <t>92130-00</t>
  </si>
  <si>
    <t>Papanikolau test</t>
  </si>
  <si>
    <t>92141-00</t>
  </si>
  <si>
    <t>Uklanjanje drena iz trbuha</t>
  </si>
  <si>
    <t>92500-00</t>
  </si>
  <si>
    <t>Rutinska preoperativna anesteziološka procena</t>
  </si>
  <si>
    <t>92507-10</t>
  </si>
  <si>
    <t>Neuroaksijalna blokada tokom trudova i porođaja, ASA 10</t>
  </si>
  <si>
    <t>92507-19</t>
  </si>
  <si>
    <t>Neuroaksijalna blokada tokom trudova i porođaja, ASA 19</t>
  </si>
  <si>
    <t>92508-10</t>
  </si>
  <si>
    <t>Neuraksijalna blokada, ASA 10</t>
  </si>
  <si>
    <t>92508-19</t>
  </si>
  <si>
    <t>Neuraksijalna blokada, ASA 19</t>
  </si>
  <si>
    <t>92508-20</t>
  </si>
  <si>
    <t>Neuraksijalna blokada, ASA 20</t>
  </si>
  <si>
    <t>92508-29</t>
  </si>
  <si>
    <t>Neuraksijalna blokada, ASA 29</t>
  </si>
  <si>
    <t>92508-30</t>
  </si>
  <si>
    <t>Neuraksijalna blokada, ASA 30</t>
  </si>
  <si>
    <t>92508-39</t>
  </si>
  <si>
    <t>Neuraksijalna blokada, ASA 39</t>
  </si>
  <si>
    <t>92513-10</t>
  </si>
  <si>
    <t>Infiltracija lokalnog anestetika, ASA 10</t>
  </si>
  <si>
    <t>92513-19</t>
  </si>
  <si>
    <t>Infiltracija lokalnog anestetika, ASA 19</t>
  </si>
  <si>
    <t>92514-10</t>
  </si>
  <si>
    <t>Opšta anestezija, ASA 10</t>
  </si>
  <si>
    <t>92514-19</t>
  </si>
  <si>
    <t>Opšta anestezija, ASA 19</t>
  </si>
  <si>
    <t>92514-20</t>
  </si>
  <si>
    <t>Opšta anestezija, ASA 20</t>
  </si>
  <si>
    <t>92514-29</t>
  </si>
  <si>
    <t>Opšta anestezija, ASA 29</t>
  </si>
  <si>
    <t>92514-30</t>
  </si>
  <si>
    <t>Opšta anestezija, ASA 30</t>
  </si>
  <si>
    <t>92514-39</t>
  </si>
  <si>
    <t>Opšta anestezija, ASA 39</t>
  </si>
  <si>
    <t>92515-19</t>
  </si>
  <si>
    <t>Sedacija, ASA 19</t>
  </si>
  <si>
    <t>92515-20</t>
  </si>
  <si>
    <t>Sedacija, ASA 20</t>
  </si>
  <si>
    <t>92515-29</t>
  </si>
  <si>
    <t>Sedacija, ASA 29</t>
  </si>
  <si>
    <t>92515-30</t>
  </si>
  <si>
    <t>Sedacija, ASA 30</t>
  </si>
  <si>
    <t>92515-39</t>
  </si>
  <si>
    <t>Sedacija, ASA 39</t>
  </si>
  <si>
    <t>96076-00</t>
  </si>
  <si>
    <t>Savetovanje ili podučavanje o održavanju zdravlja i oporavku</t>
  </si>
  <si>
    <t>96128-00</t>
  </si>
  <si>
    <t>Terapija mišića stopala, nožnog zgloba ili zglobova prstiju vežbanjem</t>
  </si>
  <si>
    <t>96197-02</t>
  </si>
  <si>
    <t>Intramuskularno davanje farmakološkog sredstva, anti-infektivno sredstvo</t>
  </si>
  <si>
    <t>96199-01</t>
  </si>
  <si>
    <t>Intravensko davanje farmakološkog sredstva, trombolitičko sredstvo</t>
  </si>
  <si>
    <t>96199-04</t>
  </si>
  <si>
    <t>Intravensko davanje farmakološkog sredstva, antidot</t>
  </si>
  <si>
    <t>96200-00</t>
  </si>
  <si>
    <t>Subkutano davanje farmakološkog sredstva, antineoplastično sredstvo</t>
  </si>
  <si>
    <t>96200-01</t>
  </si>
  <si>
    <t>Subkutano davanje farmakološkog sredstva, trombolitičko sredstvo</t>
  </si>
  <si>
    <t>96200-08</t>
  </si>
  <si>
    <t>Subkutano davanje farmakološkog sredstva, elektrolit</t>
  </si>
  <si>
    <t>96203-07</t>
  </si>
  <si>
    <t>Oralno davanje farmakološkog sredstva, hranljiva supstanca</t>
  </si>
  <si>
    <t>96205-02</t>
  </si>
  <si>
    <t>Neki drugi način davanja farmakološkog sredstva, anti-infektivno sredstvo</t>
  </si>
  <si>
    <t>96205-09</t>
  </si>
  <si>
    <t>Neki drugi način davanja farmakološkog sredstva, drugo i neklasifikovano farmakološko sredstvo</t>
  </si>
  <si>
    <t>30406-00</t>
  </si>
  <si>
    <t>Abdominalna paracenteza</t>
  </si>
  <si>
    <t>32075-00</t>
  </si>
  <si>
    <t>Rigidna rektosigmoidoskopija</t>
  </si>
  <si>
    <t>35513-00</t>
  </si>
  <si>
    <t>Lečenje ciste Bartolinijeve žlezde</t>
  </si>
  <si>
    <t>90465-03</t>
  </si>
  <si>
    <t>Hirurška indukcija porođaja veštačkim prokidanjem plodovih ovojaka</t>
  </si>
  <si>
    <t>92063-00</t>
  </si>
  <si>
    <t>Transfuzija plazma ekspandera</t>
  </si>
  <si>
    <t>320816</t>
  </si>
  <si>
    <t>Aplikacija različitih ortoza u malog deteta do 3 godine</t>
  </si>
  <si>
    <t>600011</t>
  </si>
  <si>
    <t>Elektrostimulacija</t>
  </si>
  <si>
    <t>600012</t>
  </si>
  <si>
    <t>Interferentne struje</t>
  </si>
  <si>
    <t>600015</t>
  </si>
  <si>
    <t>Stabilna galvanizacija</t>
  </si>
  <si>
    <t>600016</t>
  </si>
  <si>
    <t>Dijadinamičke struje</t>
  </si>
  <si>
    <t>600017</t>
  </si>
  <si>
    <t>Blokada gangliona strujom</t>
  </si>
  <si>
    <t>600021</t>
  </si>
  <si>
    <t>Subakvalni ultrazvuk</t>
  </si>
  <si>
    <t>600022</t>
  </si>
  <si>
    <t>Sonoforeza</t>
  </si>
  <si>
    <t>600023</t>
  </si>
  <si>
    <t>Elektromagnetno polje</t>
  </si>
  <si>
    <t>600071</t>
  </si>
  <si>
    <t>Aplikacija parafina po segmentu</t>
  </si>
  <si>
    <t>600103</t>
  </si>
  <si>
    <t>Pozicioniranje</t>
  </si>
  <si>
    <t>600111</t>
  </si>
  <si>
    <t>Vežbe hoda u razboju</t>
  </si>
  <si>
    <t>600112</t>
  </si>
  <si>
    <t>Aktivne vežbe sa pomagalima</t>
  </si>
  <si>
    <t>600113</t>
  </si>
  <si>
    <t>Vežbe po Alan Burger-u (Allan Burger)</t>
  </si>
  <si>
    <t>600114</t>
  </si>
  <si>
    <t>Korektivne vežbe pred ogledalom</t>
  </si>
  <si>
    <t>600115</t>
  </si>
  <si>
    <t>Obuka zaštitnim pokretima i položajima tela kod diskopatičara</t>
  </si>
  <si>
    <t>600120</t>
  </si>
  <si>
    <t>Aktivne segmentne vežbe sa otporom</t>
  </si>
  <si>
    <t>600122</t>
  </si>
  <si>
    <t>Pasivne segmentne vežbe</t>
  </si>
  <si>
    <t>600123</t>
  </si>
  <si>
    <t>Individualni rad sa decom (juvenilni artritis, cerebrala i sl.)</t>
  </si>
  <si>
    <t>600124</t>
  </si>
  <si>
    <t>Vežbe na spravama ili ergobiciklu</t>
  </si>
  <si>
    <t>600170</t>
  </si>
  <si>
    <t>Prebacivanje dominantnog na neoštećen ekstremitet</t>
  </si>
  <si>
    <t>600173</t>
  </si>
  <si>
    <t>Vežbe pacijenata sa paraplegijom ili hemiplegijom</t>
  </si>
  <si>
    <t>600251</t>
  </si>
  <si>
    <t>Plantogram</t>
  </si>
  <si>
    <t>600307</t>
  </si>
  <si>
    <t>Vežbe relaksacije</t>
  </si>
  <si>
    <t>600312</t>
  </si>
  <si>
    <t>Hod po ravnom</t>
  </si>
  <si>
    <t>600313</t>
  </si>
  <si>
    <t>Nylinov (Nullin) stepenik</t>
  </si>
  <si>
    <t>600331</t>
  </si>
  <si>
    <t>Laser po akupunkturnim tačkama</t>
  </si>
  <si>
    <t>600348</t>
  </si>
  <si>
    <t>Elektroforeza leka</t>
  </si>
  <si>
    <t>600351</t>
  </si>
  <si>
    <t>Vežbe kod deformiteta kičmenog stuba kod dece</t>
  </si>
  <si>
    <t>95550-02</t>
  </si>
  <si>
    <t>Udružene zdravstvene procedure, radna terapija</t>
  </si>
  <si>
    <t>95550-03</t>
  </si>
  <si>
    <t>Udružene zdravstvene procedure, fizioterapija</t>
  </si>
  <si>
    <t>96019-00</t>
  </si>
  <si>
    <t>Biomehanička procena</t>
  </si>
  <si>
    <t>96021-00</t>
  </si>
  <si>
    <t>Procena samostalnosti</t>
  </si>
  <si>
    <t>96028-00</t>
  </si>
  <si>
    <t>Procena upravljanja domaćinstvom</t>
  </si>
  <si>
    <t>96059-00</t>
  </si>
  <si>
    <t>Ostali psihoakustički testovi</t>
  </si>
  <si>
    <t>96115-00</t>
  </si>
  <si>
    <t>Terapija mišića lica/temporomandibularnog zgloba vežbanjem</t>
  </si>
  <si>
    <t>96116-00</t>
  </si>
  <si>
    <t>Terapija očnih mišića vežbanjem</t>
  </si>
  <si>
    <t>96118-00</t>
  </si>
  <si>
    <t>Terapija ramenog zgloba vežbanjem</t>
  </si>
  <si>
    <t>96119-00</t>
  </si>
  <si>
    <t>Terapija grudnih ili trbušnih mišića vežbanjem</t>
  </si>
  <si>
    <t>96120-00</t>
  </si>
  <si>
    <t>Terapija mišića leđa ili vrata vežbanjem</t>
  </si>
  <si>
    <t>96121-00</t>
  </si>
  <si>
    <t>Terapija mišića ruku vežbanjem</t>
  </si>
  <si>
    <t>96122-00</t>
  </si>
  <si>
    <t>Terapija lakatnog zgloba vežbanjem</t>
  </si>
  <si>
    <t>96123-00</t>
  </si>
  <si>
    <t>Terapija mišića ruku, ručnog zgloba ili zglobova prstiju vežbanjem</t>
  </si>
  <si>
    <t>96124-00</t>
  </si>
  <si>
    <t>Terapija zgloba kuka vežbanjem</t>
  </si>
  <si>
    <t>96125-00</t>
  </si>
  <si>
    <t>Terapija mišića karličnog dna vežbanjem</t>
  </si>
  <si>
    <t>96126-00</t>
  </si>
  <si>
    <t>Terapija mišića nogu vežbanjem</t>
  </si>
  <si>
    <t>96127-00</t>
  </si>
  <si>
    <t>Terapija zgloba kolena vežbanjem</t>
  </si>
  <si>
    <t>96129-00</t>
  </si>
  <si>
    <t>Terapija celog tela vežbanjem</t>
  </si>
  <si>
    <t>96130-00</t>
  </si>
  <si>
    <t>Uvežbavanje veština u aktivnostima povezanim sa položajem tela/mobilnošću/pokretom</t>
  </si>
  <si>
    <t>96131-00</t>
  </si>
  <si>
    <t>Uvežbavanje veština u aktivnostima povezanim sa premeštanjem</t>
  </si>
  <si>
    <t>96138-00</t>
  </si>
  <si>
    <t>Vežbe disanja u lečenju bolesti respiratornog sistema</t>
  </si>
  <si>
    <t>96154-00</t>
  </si>
  <si>
    <t>Terapijski ultrazvuk</t>
  </si>
  <si>
    <t>96155-00</t>
  </si>
  <si>
    <t>Terapija stimulacijom, neklasifikovana na drugom mestu</t>
  </si>
  <si>
    <t>96159-00</t>
  </si>
  <si>
    <t>Testiranje opsega pokreta/mišića specijalizovanom opremom</t>
  </si>
  <si>
    <t>96162-00</t>
  </si>
  <si>
    <t>Terapeutska masaža ili manipulacija vezivnog/mekog tkiva, neklasifikovanog na drugom mestu</t>
  </si>
  <si>
    <t>039350</t>
  </si>
  <si>
    <t>Procena EMNG nalaza</t>
  </si>
  <si>
    <t>11003-00</t>
  </si>
  <si>
    <t>Elektroencefalografija (EEG) duža od 3 sata</t>
  </si>
  <si>
    <t>11012-00</t>
  </si>
  <si>
    <t>Elektromiografija (EMG)</t>
  </si>
  <si>
    <t>11018-00</t>
  </si>
  <si>
    <t>Studije sprovodljivosti na 4 ili više nerva</t>
  </si>
  <si>
    <t>11018-01</t>
  </si>
  <si>
    <t>Studije sprovodljivosti na 4 ili više nerva sa elektromiografijom</t>
  </si>
  <si>
    <t>13706-03</t>
  </si>
  <si>
    <t>Transfuzija trombocita</t>
  </si>
  <si>
    <t>241023</t>
  </si>
  <si>
    <t>Savetovanje ili informisanje medicinskog osoblja o leku (način delovanja, indikacije, upozorenja, kontraindikacije, interakcije, režim izdavanja, dostupnost)</t>
  </si>
  <si>
    <t>30075-14</t>
  </si>
  <si>
    <t>Biopsija debelog creva</t>
  </si>
  <si>
    <t>32090-01</t>
  </si>
  <si>
    <t>Fiberoptička kolonoskopija do cekuma sa biopsijom</t>
  </si>
  <si>
    <t>42702-10</t>
  </si>
  <si>
    <t>Ostale ekstrakcije prirodnog sočiva sa insercijom savitljivog veštačkog sočiva</t>
  </si>
  <si>
    <t>90220-00</t>
  </si>
  <si>
    <t>Kateterizacija/kanilacija ostalih vena</t>
  </si>
  <si>
    <t>90911-00</t>
  </si>
  <si>
    <t>Ultrazvučni dupleks pregled krvnih sudova na ostalim oblastima</t>
  </si>
  <si>
    <t>92062-00</t>
  </si>
  <si>
    <t>Transfuzija krvnih komponenti i derivata</t>
  </si>
  <si>
    <t>92209-00</t>
  </si>
  <si>
    <t>Postupak održavanja neinvazivne ventilatorne podrške, ? 24 sata</t>
  </si>
  <si>
    <t>95550-14</t>
  </si>
  <si>
    <t>Udružene zdravstvene procedure, edukacija o dijabetesu</t>
  </si>
  <si>
    <t>96073-00</t>
  </si>
  <si>
    <t>Savetovanje ili podučavanje o štetnosti supstanci koje uzrokuju zavisnost</t>
  </si>
  <si>
    <t>96197-00</t>
  </si>
  <si>
    <t>Intramuskularno davanje farmakološkog sredstva, antineoplastično sredstvo</t>
  </si>
  <si>
    <t>96200-06</t>
  </si>
  <si>
    <t>Subkutano davanje farmakološkog sredstva, insulin</t>
  </si>
  <si>
    <t>96203-01</t>
  </si>
  <si>
    <t>Oralno davanje farmakološkog sredstva, trombolitičko sredstvo</t>
  </si>
  <si>
    <t>U8183294</t>
  </si>
  <si>
    <t>Pregled/procena elektromiografija (EMG)</t>
  </si>
  <si>
    <t>U8183335</t>
  </si>
  <si>
    <t>Rehabilitacija, neurološki poremećaji</t>
  </si>
  <si>
    <t>250107</t>
  </si>
  <si>
    <t>Izrada individualnih izveštaja (izveštaji o hospitalizaciji, prijava porođaja, prijava pobačaja, potvrda o smrti, prijava zarazne bolesti, prijava malignog oboljenja i drugo)</t>
  </si>
  <si>
    <t>30075-12</t>
  </si>
  <si>
    <t>Biopsija želuca</t>
  </si>
  <si>
    <t>30473-01</t>
  </si>
  <si>
    <t>Panendoskopija do duodenuma sa biopsijom</t>
  </si>
  <si>
    <t>92064-00</t>
  </si>
  <si>
    <t>Transfuzija ostalih krvnih derivata</t>
  </si>
  <si>
    <t>55816-00</t>
  </si>
  <si>
    <t>Ultrazvučni pregled kuka</t>
  </si>
  <si>
    <t>90222-01</t>
  </si>
  <si>
    <t>Ostale procedure na venama</t>
  </si>
  <si>
    <t>90665-00</t>
  </si>
  <si>
    <t>Obrada kože i potkožnog tkiva sa ekscizijom</t>
  </si>
  <si>
    <t>96198-02</t>
  </si>
  <si>
    <t>Intratekalno davanje farmakološkog sredstva, anti-infektivno sredstvo</t>
  </si>
  <si>
    <t>96198-07</t>
  </si>
  <si>
    <t>Intratekalno davanje farmakološkog sredstva, hranljiva supstanca</t>
  </si>
  <si>
    <t>96198-08</t>
  </si>
  <si>
    <t>Intratekalno davanje farmakološkog sredstva, elektrolit</t>
  </si>
  <si>
    <t>96198-09</t>
  </si>
  <si>
    <t>Intratekalno davanje farmakološkog sredstva, drugo i neklasifikovano farmakološko sredstvo</t>
  </si>
  <si>
    <t>96203-02</t>
  </si>
  <si>
    <t>Oralno davanje farmakološkog sredstva, anti-infektivno sredstvo</t>
  </si>
  <si>
    <t>96203-03</t>
  </si>
  <si>
    <t>Oralno davanje farmakološkog sredstva, steroid</t>
  </si>
  <si>
    <t>U8185823</t>
  </si>
  <si>
    <t>Kontinuirano ambulatorno merenje glikemije metodom naknadnog i istiovremenog očitavanja</t>
  </si>
  <si>
    <t>U8188702</t>
  </si>
  <si>
    <t>Aplikacija leka u nos</t>
  </si>
  <si>
    <t>U8188703</t>
  </si>
  <si>
    <t>Nazalna injekcija</t>
  </si>
  <si>
    <t>96203-00</t>
  </si>
  <si>
    <t>Oralno davanje farmakološkog sredstva, antineoplastično sredstvo</t>
  </si>
  <si>
    <t>090003</t>
  </si>
  <si>
    <t>Grupna psihoterapija</t>
  </si>
  <si>
    <t>090042</t>
  </si>
  <si>
    <t>Grupna socioterapija</t>
  </si>
  <si>
    <t>241021</t>
  </si>
  <si>
    <t>Savetovanje ili informisanje pacijenta o primeni propisanog leka</t>
  </si>
  <si>
    <t>96022-00</t>
  </si>
  <si>
    <t>Procena održavanja zdravlja ili oporavka</t>
  </si>
  <si>
    <t>96023-00</t>
  </si>
  <si>
    <t>Procena starenja</t>
  </si>
  <si>
    <t>96027-00</t>
  </si>
  <si>
    <t>Procena uzimanja propisanih lekova</t>
  </si>
  <si>
    <t>96032-00</t>
  </si>
  <si>
    <t>Psihosocijalna procena</t>
  </si>
  <si>
    <t>96034-00</t>
  </si>
  <si>
    <t>Procena uzimanja alkohola i ostalih droga (lekova)</t>
  </si>
  <si>
    <t>96070-00</t>
  </si>
  <si>
    <t>Savetovanje ili podučavanje o glasu, govoru, rečitosti ili jeziku</t>
  </si>
  <si>
    <t>96074-00</t>
  </si>
  <si>
    <t>Savetovanje ili podučavanje o zavisnosti o kockanju i klađenju</t>
  </si>
  <si>
    <t>96075-00</t>
  </si>
  <si>
    <t>Savetovanje ili podučavanje o brizi o samom sebi</t>
  </si>
  <si>
    <t>96079-00</t>
  </si>
  <si>
    <t>Situaciono/profesionalno savetovanje ili podučavanje</t>
  </si>
  <si>
    <t>96081-00</t>
  </si>
  <si>
    <t>Partnersko savetovanje</t>
  </si>
  <si>
    <t>96100-00</t>
  </si>
  <si>
    <t>Psihodinamska terapija</t>
  </si>
  <si>
    <t>96101-00</t>
  </si>
  <si>
    <t>Kognitivna bihejvioralna terapija</t>
  </si>
  <si>
    <t>96176-00</t>
  </si>
  <si>
    <t>Bihejvioralna terapija</t>
  </si>
  <si>
    <t>96185-00</t>
  </si>
  <si>
    <t>Suportativna psihoterapija, neklasifikovana na drugom mestu</t>
  </si>
  <si>
    <t>96200-04</t>
  </si>
  <si>
    <t>Subkutano davanje farmakološkog sredstva, antidot</t>
  </si>
  <si>
    <t>30068-00</t>
  </si>
  <si>
    <t>Odstranjenje stranoga tela iz mekog tkiva, neklasifikovano na drugom mestu</t>
  </si>
  <si>
    <t>30107-00</t>
  </si>
  <si>
    <t>Ekscizija gangliona, neklasifikovana na drugom mestu</t>
  </si>
  <si>
    <t>30111-00</t>
  </si>
  <si>
    <t>Ekscizija velike burze</t>
  </si>
  <si>
    <t>44376-00</t>
  </si>
  <si>
    <t>Reamputacija amputacijskog patrljka</t>
  </si>
  <si>
    <t>46420-00</t>
  </si>
  <si>
    <t>Primarna reparacija tetive ekstenzora šake</t>
  </si>
  <si>
    <t>46426-00</t>
  </si>
  <si>
    <t>Primarna reparacija tetive fleksora šake, proksimalno od fibrozne ovojnice tetiva fleksora prstiju (u nivou metakarpalnih glavica, A1 puli)</t>
  </si>
  <si>
    <t>47027-01</t>
  </si>
  <si>
    <t>Otvorena repozicija preloma proksimalnog radio-ulnarnog zgloba sa unutrašnjom fiksacijom</t>
  </si>
  <si>
    <t>47318-01</t>
  </si>
  <si>
    <t>Otvorena repozicija preloma srednjeg članka prsta na ruci sa unutrašnjom fiksacijom</t>
  </si>
  <si>
    <t>47399-01</t>
  </si>
  <si>
    <t>Otvorena repozicija preloma olekranona sa unutrašnjom fiksacijom</t>
  </si>
  <si>
    <t>47522-00</t>
  </si>
  <si>
    <t>Hemiartroplastika kuka unipolarnom endoprotezom</t>
  </si>
  <si>
    <t>47528-01</t>
  </si>
  <si>
    <t>Otvorena repozicija preloma femura sa unutrašnjom fiksacijom</t>
  </si>
  <si>
    <t>47566-011</t>
  </si>
  <si>
    <t>Otvorena repozicija preloma tela tibije sa spoljašnjom fiksacijom</t>
  </si>
  <si>
    <t>47600-01</t>
  </si>
  <si>
    <t>Otvorena repozicija preloma skočnog zgloba sa unutrašnjom fiksacijom sindesmoze, fibule ili maleolusa</t>
  </si>
  <si>
    <t>47954-00</t>
  </si>
  <si>
    <t>Reparacija tetive, neklasifikovana na drugom mestu</t>
  </si>
  <si>
    <t>49318-00</t>
  </si>
  <si>
    <t>Potpuna artroplastika zgloba kuka, jednostrana</t>
  </si>
  <si>
    <t>49324-00</t>
  </si>
  <si>
    <t>Revizija potpune artroplastike kuka</t>
  </si>
  <si>
    <t>49503-04</t>
  </si>
  <si>
    <t>Patelektomija</t>
  </si>
  <si>
    <t>49837-00</t>
  </si>
  <si>
    <t>Ispravljanje halux valgus-a osteotomijom prve metatarzalne kosti i prenošenjem tetive mišića primicača palca (m.adductor hallucis), jednostrano</t>
  </si>
  <si>
    <t>90582-01</t>
  </si>
  <si>
    <t>Ušivanje tetive, neklasifikovano na drugom mestu</t>
  </si>
  <si>
    <t>46336-04</t>
  </si>
  <si>
    <t>Debridman interfalangealnog zgloba šake</t>
  </si>
  <si>
    <t>46465-00</t>
  </si>
  <si>
    <t>Amputacija prsta</t>
  </si>
  <si>
    <t>47927-01</t>
  </si>
  <si>
    <t>Odstranjenje klina, zavrtnja ili žice iz kosti</t>
  </si>
  <si>
    <t>47366-02</t>
  </si>
  <si>
    <t>Otvorena repozicija preloma distalnog dela radijusa unutrašnjom fiksacijom</t>
  </si>
  <si>
    <t>47384-03</t>
  </si>
  <si>
    <t>Otvorena repozicija preloma tela ulne sa unutrašnjom fiksacijom</t>
  </si>
  <si>
    <t>47393-01</t>
  </si>
  <si>
    <t>Otvorena repozicija preloma tela radijusa i ulne sa unutrašnjom fiksacijom</t>
  </si>
  <si>
    <t>47066-00</t>
  </si>
  <si>
    <t>Otv.repoz.isčašenja skočnog zgloba</t>
  </si>
  <si>
    <t>47306-01</t>
  </si>
  <si>
    <t>Otv.repoz.prelom.dist.članka prsta na ruci sa unutrašnjom fiksacijom</t>
  </si>
  <si>
    <t>30223-00</t>
  </si>
  <si>
    <t>Incizija i drenaža hematoma kože i potkožnog tkiva</t>
  </si>
  <si>
    <t>30241-00</t>
  </si>
  <si>
    <t>Ekscizija lezije kosti nekvalifikovana na drugom mestu</t>
  </si>
  <si>
    <t>49494-00</t>
  </si>
  <si>
    <t>Ekscizija gangliona šake</t>
  </si>
  <si>
    <t>47366-03</t>
  </si>
  <si>
    <t>Otvorena repozicija preloma distalnog dela ulne unutrašnjom fiksacijom</t>
  </si>
  <si>
    <t>47399-00</t>
  </si>
  <si>
    <t xml:space="preserve">Otvorena repozicija preloma olekranona </t>
  </si>
  <si>
    <t>47528-00</t>
  </si>
  <si>
    <t>Otvorena repozicija preloma femura</t>
  </si>
  <si>
    <t xml:space="preserve">Otvorena repozicija preloma skočnog zgloba sa unutrašnjom fiksacijom sindesmoze, fibule ili maleolusa </t>
  </si>
  <si>
    <t>47936-00</t>
  </si>
  <si>
    <t xml:space="preserve">Ablacija egzostoze velike kosti </t>
  </si>
  <si>
    <t>49100-01</t>
  </si>
  <si>
    <t>Odstranjenje slobodnih, labavih, zglobnih tela lakta</t>
  </si>
  <si>
    <t>50221-00</t>
  </si>
  <si>
    <t>Resekcija u bloku kod tumora mekih tkiva koji zahvata karlicu</t>
  </si>
  <si>
    <t>90536-00</t>
  </si>
  <si>
    <t>Ostale reparacije na laktu</t>
  </si>
  <si>
    <t>90582-00</t>
  </si>
  <si>
    <t>Ušivanje ligamenta neklasifikovano na drugom mestu</t>
  </si>
  <si>
    <t>90603-09</t>
  </si>
  <si>
    <t xml:space="preserve">Sekvestrektomija radijusa </t>
  </si>
  <si>
    <t>47309-01</t>
  </si>
  <si>
    <t>Otvorena repozicija unutarzglobnog prijeloma distalnog članka prsta na ruci sa unutrašnjom fiksacijom</t>
  </si>
  <si>
    <t>49724-01</t>
  </si>
  <si>
    <t>Rekonstrukcija Ahilove tetive</t>
  </si>
  <si>
    <t>49833-00</t>
  </si>
  <si>
    <t>Ispravljanje halux valgus-a osteotomijom prve metatarzalne kosti, jednostrano</t>
  </si>
  <si>
    <t>49848-00</t>
  </si>
  <si>
    <t>Ispravljanje čekićastog prsta na nozi</t>
  </si>
  <si>
    <t>50345-00</t>
  </si>
  <si>
    <t>Opuštanje hiperekstenzionog deformiteta prsta na nozi</t>
  </si>
  <si>
    <t>90540-00</t>
  </si>
  <si>
    <t>Tendoliza tetiva fleksora ili ekstenzora podlaktice ili ručnog zgloba</t>
  </si>
  <si>
    <t>46432-00</t>
  </si>
  <si>
    <t>Primarna reparacija tetive fleksora šake, distalno od fibrozne ovojnice tetiva fleksora prstiju (u nivou metakarpalnih glavica, A1 puli)</t>
  </si>
  <si>
    <t>47384-02</t>
  </si>
  <si>
    <t>Otvorena repozicija preloma tela radijusa sa unutrašnjom fiksacijom</t>
  </si>
  <si>
    <t>47426-00</t>
  </si>
  <si>
    <t>Zatvorena repozicija preloma proksimalnog dela humerusa</t>
  </si>
  <si>
    <t>44364-00</t>
  </si>
  <si>
    <t>Mediotarzalna amputacija</t>
  </si>
  <si>
    <t>49718-01</t>
  </si>
  <si>
    <t>Reparacija Ahilove tetive</t>
  </si>
  <si>
    <t>47537-00</t>
  </si>
  <si>
    <t>Otvorena repozicija i unutrašnja fiksacija preloma kondila femura</t>
  </si>
  <si>
    <t>47603-01</t>
  </si>
  <si>
    <t>Otvorena repozicija preloma skočnog zgloba sa unutrašnjom fiksacijom dve ili više sindesmoze, fibule ili maleolusa</t>
  </si>
  <si>
    <t>47930-01</t>
  </si>
  <si>
    <t>Odstranjenje ploče ili intramedularnog klina iz kosti</t>
  </si>
  <si>
    <t>48400-02</t>
  </si>
  <si>
    <t>Osteotomija (kortikotomija) kosti metatarzusa</t>
  </si>
  <si>
    <t>90580-00</t>
  </si>
  <si>
    <t>Debridman mesta otvorenog preloma</t>
  </si>
  <si>
    <t>009241</t>
  </si>
  <si>
    <t>Intralezijska i perilezijska aplikacija leka</t>
  </si>
  <si>
    <t>13706-04</t>
  </si>
  <si>
    <t>Transfuzija leukocita</t>
  </si>
  <si>
    <t>46363-00</t>
  </si>
  <si>
    <t>Opuštanje tetivne ovojnice šake</t>
  </si>
  <si>
    <t>46516-01</t>
  </si>
  <si>
    <t>Uklanjanje nokta na prstu šake</t>
  </si>
  <si>
    <t>47048-00</t>
  </si>
  <si>
    <t>Zatvorena repozicija iščašenja zgloba kuka</t>
  </si>
  <si>
    <t>47051-00</t>
  </si>
  <si>
    <t>Otvorena repozicija iščašenja zgloba kuka</t>
  </si>
  <si>
    <t>47063-00</t>
  </si>
  <si>
    <t>Zatvorena repozicija iščašenja skočnog zgloba</t>
  </si>
  <si>
    <t>47360-00</t>
  </si>
  <si>
    <t>Imobilizacija preloma distalnog dela radijusa</t>
  </si>
  <si>
    <t>47360-01</t>
  </si>
  <si>
    <t>Imobilizacija preloma distalnog dela ulne</t>
  </si>
  <si>
    <t>47363-00</t>
  </si>
  <si>
    <t>Zatvorena repozicija preloma distalnog dela radijusa</t>
  </si>
  <si>
    <t>47363-01</t>
  </si>
  <si>
    <t>Zatvorena repozicija preloma distalnog dela ulne</t>
  </si>
  <si>
    <t>47381-00</t>
  </si>
  <si>
    <t>Zatvorena repozicija preloma tela radijusa</t>
  </si>
  <si>
    <t>47387-00</t>
  </si>
  <si>
    <t>Imobilizacija preloma tela radijusa i ulne</t>
  </si>
  <si>
    <t>47390-00</t>
  </si>
  <si>
    <t>Zatvorena repozicija preloma tela radijusa i ulne</t>
  </si>
  <si>
    <t>47444-00</t>
  </si>
  <si>
    <t>Imobilizacija preloma tela humerusa</t>
  </si>
  <si>
    <t>47447-00</t>
  </si>
  <si>
    <t>Zatvorena repozicija preloma tela humerusa</t>
  </si>
  <si>
    <t>47456-00</t>
  </si>
  <si>
    <t>Zatvorena repozicija preloma distalnog dela humerusa</t>
  </si>
  <si>
    <t>47516-01</t>
  </si>
  <si>
    <t>Zatvorena repozicija preloma femura</t>
  </si>
  <si>
    <t>47519-00</t>
  </si>
  <si>
    <t>Unutrašnja fiksacija preloma trohanternog ili subkapitalnog dela femura</t>
  </si>
  <si>
    <t>47540-00</t>
  </si>
  <si>
    <t>Primena zavoja kuka</t>
  </si>
  <si>
    <t>47540-01</t>
  </si>
  <si>
    <t>Primena zavoja ramena</t>
  </si>
  <si>
    <t>47561-00</t>
  </si>
  <si>
    <t>Imobilizacija preloma tela tibije gipsom</t>
  </si>
  <si>
    <t>47564-00</t>
  </si>
  <si>
    <t>Zatvorena repozicija preloma tela tibije</t>
  </si>
  <si>
    <t>47564-01</t>
  </si>
  <si>
    <t>Zatvorena repozicija frakture fibule</t>
  </si>
  <si>
    <t>47566-01</t>
  </si>
  <si>
    <t>Otvorena repozicija preloma tela tibije sa unutrašnjom fiksacijom</t>
  </si>
  <si>
    <t>47566-05</t>
  </si>
  <si>
    <t>Otvorena repozicija frakture fibule sa unutrašnjom fiksacijom</t>
  </si>
  <si>
    <t>47570-00</t>
  </si>
  <si>
    <t>Otvorena repozicija preloma tela tibije</t>
  </si>
  <si>
    <t>47576-00</t>
  </si>
  <si>
    <t>Imobilizacija preloma fibule</t>
  </si>
  <si>
    <t>47582-00</t>
  </si>
  <si>
    <t>Patelektomija sa ponovnim učvršćivanjem tetive</t>
  </si>
  <si>
    <t>47594-00</t>
  </si>
  <si>
    <t>Imobilizacija preloma skočnog zgloba, neklasifikovano na drugom mestu</t>
  </si>
  <si>
    <t>47597-00</t>
  </si>
  <si>
    <t>Zatvorena repozicija preloma skočnog zgloba</t>
  </si>
  <si>
    <t>47609-02</t>
  </si>
  <si>
    <t>Zatvorena repozicija preloma talusa</t>
  </si>
  <si>
    <t>47636-00</t>
  </si>
  <si>
    <t>Zatvorena repozicija preloma metatarzusa</t>
  </si>
  <si>
    <t>47684-00</t>
  </si>
  <si>
    <t>Imobilizacija preloma/iščašenja kičme</t>
  </si>
  <si>
    <t>47906-01</t>
  </si>
  <si>
    <t>Uklanjanje nokta na prstu stopala</t>
  </si>
  <si>
    <t>Odstranjenje klina, zavrtnja ili žice iz femura</t>
  </si>
  <si>
    <t>47948-00</t>
  </si>
  <si>
    <t>Odstranjenje spoljašnjeg uređaja za fiksaciju</t>
  </si>
  <si>
    <t>47972-00</t>
  </si>
  <si>
    <t>Otvoreni postupak na ovojnici tetive, neklasifikovan na drugom mestu</t>
  </si>
  <si>
    <t>49721-00</t>
  </si>
  <si>
    <t>Imobilizacija Ahilove tetive</t>
  </si>
  <si>
    <t>49800-00</t>
  </si>
  <si>
    <t>Primarna reparacija tetiva fleksora ili ekstenzora stopala</t>
  </si>
  <si>
    <t>50124-00</t>
  </si>
  <si>
    <t>Aspiracija zgloba ili neke druge sinovijske šupljine, neklasifikovana na drugom mestu</t>
  </si>
  <si>
    <t>50124-01</t>
  </si>
  <si>
    <t>Primena sredstva u zglob ili neku drugu sinovijsku šupljinu, neklasifikovana na drugom mestu</t>
  </si>
  <si>
    <t>50309-00</t>
  </si>
  <si>
    <t>Prilagođavanje prstena fiksatora kosti ili sličnog uređaja</t>
  </si>
  <si>
    <t>90558-00</t>
  </si>
  <si>
    <t>Otvorena repozicija preloma skočnog zgloba</t>
  </si>
  <si>
    <t>90593-00</t>
  </si>
  <si>
    <t>Ostali dijagnostički postupci na mišićima, tetivama, fascijama ili burzama, neklasifikovani na drugom mestu</t>
  </si>
  <si>
    <t>92100-00</t>
  </si>
  <si>
    <t>Ispiranje ureterostome ili ureteralnog katetera</t>
  </si>
  <si>
    <t>92514-49</t>
  </si>
  <si>
    <t>Opšta anestezija, ASA 49</t>
  </si>
  <si>
    <t>92515-49</t>
  </si>
  <si>
    <t>Sedacija, ASA 49</t>
  </si>
  <si>
    <t>96024-00</t>
  </si>
  <si>
    <t>Procena potrebe za uređajem ili opremom koja služi kao pomoć</t>
  </si>
  <si>
    <t>96030-00</t>
  </si>
  <si>
    <t>Situaciona/profesionalna procena i procena okruženja</t>
  </si>
  <si>
    <t>96091-00</t>
  </si>
  <si>
    <t>Izrada uređaja ili opreme za pomoć ili prilagođavanje</t>
  </si>
  <si>
    <t>96092-00</t>
  </si>
  <si>
    <t>Primena, nameštanje, prilagođavanje ili zamena pomagala ili uređaja za prilagođavanje</t>
  </si>
  <si>
    <t>96197-04</t>
  </si>
  <si>
    <t>Intramuskularno davanje farmakološkog sredstva, antidot</t>
  </si>
  <si>
    <t>96200-02</t>
  </si>
  <si>
    <t>Subkutano davanje farmakološkog sredstva, anti-infektivno sredstvo</t>
  </si>
  <si>
    <t>96200-03</t>
  </si>
  <si>
    <t>Subkutano davanje farmakološkog sredstva, steroid</t>
  </si>
  <si>
    <t>96200-07</t>
  </si>
  <si>
    <t>Subkutano davanje farmakološkog sredstva, hranljiva supstanca</t>
  </si>
  <si>
    <t>47933-01</t>
  </si>
  <si>
    <t>Ablacija egzostoze kosti stopala</t>
  </si>
  <si>
    <t>46435-00</t>
  </si>
  <si>
    <t>Sekundarna reparacija tetive fleksora šake, distalno od fibrozne ovojnice tetiva fleksora prstiju (u nivou metakarpalnih glavica, A1 puli)</t>
  </si>
  <si>
    <t>48400-05</t>
  </si>
  <si>
    <t>Ostektomija kosti prsta na nozi</t>
  </si>
  <si>
    <t>Reparacija rane na koži I potkožnom tkivu</t>
  </si>
  <si>
    <t>30064-00</t>
  </si>
  <si>
    <t>Уклањање страног тела из коже и поткожног ткива инцизијом</t>
  </si>
  <si>
    <t>30075-00</t>
  </si>
  <si>
    <t>Биопсија лимфног чвора</t>
  </si>
  <si>
    <t>Инцизија и дренажа хематома коже и поткожног ткива</t>
  </si>
  <si>
    <t>Остале инцизије и дренаже коже и поткожног ткива</t>
  </si>
  <si>
    <t>Инцизија и дренажа апсцеса меког ткива</t>
  </si>
  <si>
    <t>30332-00</t>
  </si>
  <si>
    <t xml:space="preserve">Ексцизија лимфног чвора аксиле </t>
  </si>
  <si>
    <t>30335-00</t>
  </si>
  <si>
    <t>Регионална ексцизија лимфних чворова аксиле</t>
  </si>
  <si>
    <t>30336-00</t>
  </si>
  <si>
    <t>Радикална ексцизија лимфних чворова аксиле</t>
  </si>
  <si>
    <t>30373-00</t>
  </si>
  <si>
    <t>Експлоративна лапаротомија</t>
  </si>
  <si>
    <t>30375-03</t>
  </si>
  <si>
    <t>Ентеротомија танког црева</t>
  </si>
  <si>
    <t>30375-04</t>
  </si>
  <si>
    <t>Друга колостома</t>
  </si>
  <si>
    <t>30375-07</t>
  </si>
  <si>
    <t>Гастростомија</t>
  </si>
  <si>
    <t>30375-10</t>
  </si>
  <si>
    <t>Шав перфорираног улкуса</t>
  </si>
  <si>
    <t>30375-18</t>
  </si>
  <si>
    <t>Репозиција волвулуса танког црева</t>
  </si>
  <si>
    <t>30385-00</t>
  </si>
  <si>
    <t xml:space="preserve">Постоперативно поновно отварање места лапаротомије </t>
  </si>
  <si>
    <t>30393-00</t>
  </si>
  <si>
    <t>Лапароскопско одвајање абдоминалних прираслица</t>
  </si>
  <si>
    <t>Лапароскопска дренажа интра-абдоминалног апсцеса, хематома или цисте</t>
  </si>
  <si>
    <t>30396-00</t>
  </si>
  <si>
    <t>Дебридман и лаважа перитонеалне шупљине</t>
  </si>
  <si>
    <t>Репарација инцизионе киле, без мрежице</t>
  </si>
  <si>
    <t xml:space="preserve">Репарација осталих кила трбушног зида </t>
  </si>
  <si>
    <t>30403-03</t>
  </si>
  <si>
    <t>Поновно затварање постоперативне дисрупције трбушног зида</t>
  </si>
  <si>
    <t>30405-01</t>
  </si>
  <si>
    <t>Репарација инцизионе киле, мрежицом</t>
  </si>
  <si>
    <t>30443-00</t>
  </si>
  <si>
    <t>Холецистектомија</t>
  </si>
  <si>
    <t>30445-00</t>
  </si>
  <si>
    <t>Лапароскопска холецистектомија</t>
  </si>
  <si>
    <t>30454-00</t>
  </si>
  <si>
    <t>Холедохотомија</t>
  </si>
  <si>
    <t>30454-01</t>
  </si>
  <si>
    <t>Холецистектомија са холедохотомијом</t>
  </si>
  <si>
    <t>30566-00</t>
  </si>
  <si>
    <t>Ресекција танког црева са анастомозом</t>
  </si>
  <si>
    <t xml:space="preserve">Апендектомија </t>
  </si>
  <si>
    <t>30597-00</t>
  </si>
  <si>
    <t>30609-02</t>
  </si>
  <si>
    <t>Лапароскопска репарација ингвиналне херније, једнострано</t>
  </si>
  <si>
    <t>30614-00</t>
  </si>
  <si>
    <t>Репарација феморалне херније, једнострано</t>
  </si>
  <si>
    <t>30614-01</t>
  </si>
  <si>
    <t>Репарација феморалне херније, обострано</t>
  </si>
  <si>
    <t>30614-02</t>
  </si>
  <si>
    <t>Репарација ингвиналне херније, једнострано</t>
  </si>
  <si>
    <t>30614-03</t>
  </si>
  <si>
    <t>Репарација ингвиналне херније, обострано</t>
  </si>
  <si>
    <t>30615-00</t>
  </si>
  <si>
    <t>Репарација инкарцериране, странгулисане и обструктивне херније</t>
  </si>
  <si>
    <t>30617-00</t>
  </si>
  <si>
    <t>Репарација умбиликалне херније</t>
  </si>
  <si>
    <t>30617-01</t>
  </si>
  <si>
    <t>Репарација епигастричне херније</t>
  </si>
  <si>
    <t>30617-02</t>
  </si>
  <si>
    <t>Репарација херније беле линије</t>
  </si>
  <si>
    <t>30631-00</t>
  </si>
  <si>
    <t>Операција хидроцеле и /или фуникулоцеле</t>
  </si>
  <si>
    <t>30653-00</t>
  </si>
  <si>
    <t>Циркумцизија (обрезивање) мушкарца</t>
  </si>
  <si>
    <t>30663-00</t>
  </si>
  <si>
    <t>Контрола крварења након циркумцизије</t>
  </si>
  <si>
    <t>30676-00</t>
  </si>
  <si>
    <t>Инцизија пилонидалног синуса или цисте</t>
  </si>
  <si>
    <t>30676-01</t>
  </si>
  <si>
    <t>Ексцизија пилонидалног синуса или цисте</t>
  </si>
  <si>
    <t>Ексцизија лезије(а) на кожи и поткожном ткиву осталих области</t>
  </si>
  <si>
    <t>Ексцизија чира на кожи и поткожом ткиву</t>
  </si>
  <si>
    <t>31230-00</t>
  </si>
  <si>
    <t>Ексцизија лезије(а) на кожи и поткожном ткиву очног капка</t>
  </si>
  <si>
    <t>31230-04</t>
  </si>
  <si>
    <t xml:space="preserve"> Ексцизија лезије(а) на кожи и поткожном ткиву прста шаке</t>
  </si>
  <si>
    <t>31230-05</t>
  </si>
  <si>
    <t>Ексцизија лезије(а) на кожи и поткожном ткиву гениталија</t>
  </si>
  <si>
    <t>31235-00</t>
  </si>
  <si>
    <t>Ексцизија лезије(а) на кожи и поткожном ткиву осталих области на глави</t>
  </si>
  <si>
    <t>31235-01</t>
  </si>
  <si>
    <t>Ексцизија лезије(а) на кожи и поткожном ткиву врата</t>
  </si>
  <si>
    <t>31235-02</t>
  </si>
  <si>
    <t>Ексцизија лезије(а) на кожи и поткожном ткиву шаке</t>
  </si>
  <si>
    <t>Ексцизија лезије(а) на кожи и поткожном ткиву ноге</t>
  </si>
  <si>
    <t>31235-04</t>
  </si>
  <si>
    <t>Ексцизија лезије(а) на кожи и поткожном ткиву стопала</t>
  </si>
  <si>
    <t>31500-00</t>
  </si>
  <si>
    <t>Ексцизија лезија на дојкама</t>
  </si>
  <si>
    <t>31515-00</t>
  </si>
  <si>
    <t>Поновна ексцизија лезије на дојкама</t>
  </si>
  <si>
    <t>31518-00</t>
  </si>
  <si>
    <t>Једноставна мастектомија, једнострана</t>
  </si>
  <si>
    <t>31551-00</t>
  </si>
  <si>
    <t>Инцизија и дренажа дојке</t>
  </si>
  <si>
    <t>32003-00</t>
  </si>
  <si>
    <t>Парцијална ресекција дебелог црева са анастомозом</t>
  </si>
  <si>
    <t>32003-01</t>
  </si>
  <si>
    <t>Десна хемиколектомија са анастомозом</t>
  </si>
  <si>
    <t>32005-00</t>
  </si>
  <si>
    <t>Субтотална колектомија са анастомозом</t>
  </si>
  <si>
    <t>32005-01</t>
  </si>
  <si>
    <t>Проширена десна хемиколектомија са анастомозом</t>
  </si>
  <si>
    <t>32006-00</t>
  </si>
  <si>
    <t>Лева хемиколектомија сa анастомозом</t>
  </si>
  <si>
    <t>32025-00</t>
  </si>
  <si>
    <t xml:space="preserve">Ниска ресторативна предња ресекција ректума </t>
  </si>
  <si>
    <t>32026-00</t>
  </si>
  <si>
    <t xml:space="preserve">Врло ниска ресторативна предња ресекција ректума </t>
  </si>
  <si>
    <t>32030-00</t>
  </si>
  <si>
    <t>Ресекција ректума и/или сигме уз формирање терминалне колостоме Хартманов (Hartmann) поступак</t>
  </si>
  <si>
    <t>32039-00</t>
  </si>
  <si>
    <t>Абдоминоперинеална ресекција ректума</t>
  </si>
  <si>
    <t>32138-00</t>
  </si>
  <si>
    <t>Хемороидектомија</t>
  </si>
  <si>
    <t>32142-01</t>
  </si>
  <si>
    <t>Ексцизија аналног полипа</t>
  </si>
  <si>
    <t>32504-01</t>
  </si>
  <si>
    <t>Прекид вишеструких притока варикозних вена</t>
  </si>
  <si>
    <t>32507-00</t>
  </si>
  <si>
    <t>Субфасцијални прекид једне или више перфоратних варикозних вена</t>
  </si>
  <si>
    <t>32508-00</t>
  </si>
  <si>
    <t>Прекид сафено-феморалног споја варикозних вена</t>
  </si>
  <si>
    <t>32508-01</t>
  </si>
  <si>
    <t>Прекид сафено-поплитеалног споја варикозних вена</t>
  </si>
  <si>
    <t>32511-00</t>
  </si>
  <si>
    <t>Прекид сафено-феморалног и сафено-поплитеалног споја варикозних вена</t>
  </si>
  <si>
    <t>34509-01</t>
  </si>
  <si>
    <t>Артериовенска анастомоза горњих удова</t>
  </si>
  <si>
    <t>44338-00</t>
  </si>
  <si>
    <t>Ампутација прста на нози</t>
  </si>
  <si>
    <t>44364-01</t>
  </si>
  <si>
    <t>Трансметатарзална ампутација</t>
  </si>
  <si>
    <t>44367-00</t>
  </si>
  <si>
    <t>Ампутација изнад линије колена</t>
  </si>
  <si>
    <t>44367-02</t>
  </si>
  <si>
    <t xml:space="preserve">Ампутација испод колена </t>
  </si>
  <si>
    <t>Уклањање нокта на прсту стопала</t>
  </si>
  <si>
    <t>47915-00</t>
  </si>
  <si>
    <t>Клинаста ресекција ураслог нокта на прсту стопала</t>
  </si>
  <si>
    <t>47916-00</t>
  </si>
  <si>
    <t>Парцијална ресекција ураслог нокта на прсту стопала</t>
  </si>
  <si>
    <t>90282-00</t>
  </si>
  <si>
    <t>Ексцизија лимфног чвора на другом месту</t>
  </si>
  <si>
    <t>90329-00</t>
  </si>
  <si>
    <t>Остале репарације на абдомену</t>
  </si>
  <si>
    <t>90340-01</t>
  </si>
  <si>
    <t>Хируршко решавање фистула дебелог црева</t>
  </si>
  <si>
    <t>90342-02</t>
  </si>
  <si>
    <t>Шав код лацерације желуца</t>
  </si>
  <si>
    <t>Обрада коже и поткожног ткива са ексцизијом</t>
  </si>
  <si>
    <t>90959-00</t>
  </si>
  <si>
    <t xml:space="preserve">Ексцизија осталих лезија дебелог црева </t>
  </si>
  <si>
    <t>96189-00</t>
  </si>
  <si>
    <t>Оментектомија</t>
  </si>
  <si>
    <t>Репарација ране на кожи и поткожном ткиву осталих области, површинскa</t>
  </si>
  <si>
    <t>Репарација ране на кожи и поткожном ткиву лица или врата, површинска</t>
  </si>
  <si>
    <t>33055-00</t>
  </si>
  <si>
    <t>Замена поплитеалне анеуризме помоћу синтетичког графта</t>
  </si>
  <si>
    <t>30061-00</t>
  </si>
  <si>
    <t>Уклањање страног тела из коже и поткожног ткива без инцизије</t>
  </si>
  <si>
    <t>30075-01</t>
  </si>
  <si>
    <t>Биопсија меког ткива</t>
  </si>
  <si>
    <t>30075-16</t>
  </si>
  <si>
    <t>Биопсија панкреаса</t>
  </si>
  <si>
    <t>30075-28</t>
  </si>
  <si>
    <t>Биопсија промена спољашњег ува</t>
  </si>
  <si>
    <t>Уклањање осталих брадавица</t>
  </si>
  <si>
    <t>30216-00</t>
  </si>
  <si>
    <t>Аспирација хематома из коже и поткожног ткива</t>
  </si>
  <si>
    <t>30216-01</t>
  </si>
  <si>
    <t>Аспирација апсцеса из коже и поткожног ткива</t>
  </si>
  <si>
    <t>Остале аспирације из коже и поткожног ткива</t>
  </si>
  <si>
    <t xml:space="preserve"> Инцизија и дренажа апсцеса коже и поткожног ткива</t>
  </si>
  <si>
    <t>30224-01</t>
  </si>
  <si>
    <t xml:space="preserve">Перкутана дренажа интра-абдоминалног апсцеса, хематома или цисте </t>
  </si>
  <si>
    <t>30229-00</t>
  </si>
  <si>
    <t>Ексцизија мишића, некласификована на другом месту</t>
  </si>
  <si>
    <t>30329-01</t>
  </si>
  <si>
    <t xml:space="preserve"> Регионална ексцизија лимфних чворова препоне</t>
  </si>
  <si>
    <t>30375-02</t>
  </si>
  <si>
    <t>Колотомија</t>
  </si>
  <si>
    <t>30375-05</t>
  </si>
  <si>
    <t>Холецистостомија</t>
  </si>
  <si>
    <t>30375-06</t>
  </si>
  <si>
    <t>Гастротомија</t>
  </si>
  <si>
    <t>30375-14</t>
  </si>
  <si>
    <t>Инцизија и дренажа панкреаса</t>
  </si>
  <si>
    <t>30375-24</t>
  </si>
  <si>
    <t>Шав танког црева</t>
  </si>
  <si>
    <t>30375-25</t>
  </si>
  <si>
    <t>Шав лацерације дебелог црева</t>
  </si>
  <si>
    <t>30397-00</t>
  </si>
  <si>
    <t xml:space="preserve">Лапаростомија кроз претходну хируршку рану </t>
  </si>
  <si>
    <t>30440-01</t>
  </si>
  <si>
    <t>Перкутана билијарна дренажа</t>
  </si>
  <si>
    <t>30450-00</t>
  </si>
  <si>
    <t>Екстракција жучних каменаца помоћу метода визуелизације</t>
  </si>
  <si>
    <t>30515-00</t>
  </si>
  <si>
    <t>Гастро-ентеростомија</t>
  </si>
  <si>
    <t>30515-02</t>
  </si>
  <si>
    <t>Ентероентероанастомоза</t>
  </si>
  <si>
    <t>30518-00</t>
  </si>
  <si>
    <t>Парцијална дистална гастректомија са гастродуоденалном анастомозом</t>
  </si>
  <si>
    <t>30520-00</t>
  </si>
  <si>
    <t xml:space="preserve">Локална ексцизија лезије желуца </t>
  </si>
  <si>
    <t>30562-03</t>
  </si>
  <si>
    <t xml:space="preserve">Затварање колоностоме са успостављањем континуитета црева </t>
  </si>
  <si>
    <t>30563-01</t>
  </si>
  <si>
    <t>Ревизија стоме дебелог црева Преобликовање стоме дебелог црева</t>
  </si>
  <si>
    <t>30575-00</t>
  </si>
  <si>
    <t>Инцизија и дренажа апсцеса панкреаса</t>
  </si>
  <si>
    <t>30581-00</t>
  </si>
  <si>
    <t>Експлорација панкреаса</t>
  </si>
  <si>
    <t>30584-00</t>
  </si>
  <si>
    <t xml:space="preserve">Панкреатикодуоденектомија сa формирањем стоме </t>
  </si>
  <si>
    <t>30641-00</t>
  </si>
  <si>
    <t>Орхидектомија, једнострана</t>
  </si>
  <si>
    <t>30641-001</t>
  </si>
  <si>
    <t>Радикална орхидектомија, једнострана</t>
  </si>
  <si>
    <t>32006-01</t>
  </si>
  <si>
    <t>Лева хемиколектомија са формирањем стоме</t>
  </si>
  <si>
    <t>32024-00</t>
  </si>
  <si>
    <t xml:space="preserve">Висока ресторативна предња ресекција ректума </t>
  </si>
  <si>
    <t>32166-00</t>
  </si>
  <si>
    <t>Дренажни сетон код перианалних фистула</t>
  </si>
  <si>
    <t>32177-00</t>
  </si>
  <si>
    <t>Одстрањење кондилома аналног канала и перианалне регије</t>
  </si>
  <si>
    <t>Аноректални преглед</t>
  </si>
  <si>
    <t>33815-10</t>
  </si>
  <si>
    <t>Директно затварање осталих вена горњих удова</t>
  </si>
  <si>
    <t>33848-00</t>
  </si>
  <si>
    <t>Контрола постоперативног крварења или тромбозе у екстремитету после васкуларне процедуре</t>
  </si>
  <si>
    <t>34512-00</t>
  </si>
  <si>
    <t>Конструкција артериовенске фистуле са венским графтом</t>
  </si>
  <si>
    <t>37011-00</t>
  </si>
  <si>
    <t>Цистостомија са пласирањем супрапубичног катетера – Cistofix-а- перкутана цистостомија</t>
  </si>
  <si>
    <t>37200-03</t>
  </si>
  <si>
    <t>Супрапубична простатектомија</t>
  </si>
  <si>
    <t>37300-00</t>
  </si>
  <si>
    <t>Пласирање уретралне сонде</t>
  </si>
  <si>
    <t>Totalna abdominalna histerektomija</t>
  </si>
  <si>
    <t>Ovariektomija, jednostrana</t>
  </si>
  <si>
    <t>32159-01</t>
  </si>
  <si>
    <t>Ugradnja setona za analnu fistulu koja zahvata donju polovinu analnog sfinktera</t>
  </si>
  <si>
    <t xml:space="preserve">Ugradnja setona za niske analne fistule </t>
  </si>
  <si>
    <t>30641-01</t>
  </si>
  <si>
    <t>Orhidektomija, obostrana</t>
  </si>
  <si>
    <t>30455-00</t>
  </si>
  <si>
    <t>Holecistektomija sa holedohotomijom i bilijarno-intestinalnom anastomozom</t>
  </si>
  <si>
    <t>30460-00</t>
  </si>
  <si>
    <t>Holecistoduodenostomija</t>
  </si>
  <si>
    <t>30515-01</t>
  </si>
  <si>
    <t>Enterokoloanastomoza</t>
  </si>
  <si>
    <t>30562-01</t>
  </si>
  <si>
    <t>Zatvaranje ileostome sa uspostavljanjem kontinuiteta creva, bez resekcije</t>
  </si>
  <si>
    <t>30403-04</t>
  </si>
  <si>
    <t>Odloženo zatvaranje granulirajuće abdominalne rane</t>
  </si>
  <si>
    <t>30405-04</t>
  </si>
  <si>
    <t>Reparacija ostalih kila trbušnog zida sa protezom</t>
  </si>
  <si>
    <t xml:space="preserve">Abdominalna paracenteza </t>
  </si>
  <si>
    <t>30596-01</t>
  </si>
  <si>
    <t>Splenorafija</t>
  </si>
  <si>
    <t>30300-00</t>
  </si>
  <si>
    <t>Biopsija sentinel limfnog (limfni čvor stražar) čvora</t>
  </si>
  <si>
    <t>30329-00</t>
  </si>
  <si>
    <t>Ekscizija limfnog čvora prepone</t>
  </si>
  <si>
    <t>30375-13</t>
  </si>
  <si>
    <t>Piloroplastika</t>
  </si>
  <si>
    <t>30375-28</t>
  </si>
  <si>
    <t>Privremena kolostoma</t>
  </si>
  <si>
    <t>30075-11</t>
  </si>
  <si>
    <t>Ekscizija dubokog limfnog čvora iz dojke</t>
  </si>
  <si>
    <t>30099-00</t>
  </si>
  <si>
    <t>Ekscizija sinusa na koži i potkožom tkivu</t>
  </si>
  <si>
    <t>30168-00</t>
  </si>
  <si>
    <t>Lipektomija, jedna ekscizija</t>
  </si>
  <si>
    <t>31524-00</t>
  </si>
  <si>
    <t>Potkožna mastektomija, jednostrana</t>
  </si>
  <si>
    <t>32000-00</t>
  </si>
  <si>
    <t xml:space="preserve">Parcijalna resekcija debelog creva sa formiranjem stome </t>
  </si>
  <si>
    <t>32012-00</t>
  </si>
  <si>
    <t>Totalna kolektomija sa ileorektalnom anastomozom</t>
  </si>
  <si>
    <t>32015-00</t>
  </si>
  <si>
    <t>Totalna proktokolektomija sa ileostomom</t>
  </si>
  <si>
    <t>37303-00</t>
  </si>
  <si>
    <t xml:space="preserve">Дилатација стенозе уретре (бужирање) </t>
  </si>
  <si>
    <t>009178</t>
  </si>
  <si>
    <t>Ekscizija benignih/malignih kožnih tumora sa direktnom suturom  M.F. Regija</t>
  </si>
  <si>
    <t>13839-02</t>
  </si>
  <si>
    <t>Uzimanje uzorka krvi adrenalne vene</t>
  </si>
  <si>
    <t>260076</t>
  </si>
  <si>
    <t>Uzorkovanje i slanje materijala za laboratorijsko ispitivanje</t>
  </si>
  <si>
    <t>30023-00</t>
  </si>
  <si>
    <t>Ekscizijski debridman mekog tkiva</t>
  </si>
  <si>
    <t>Uklanjanje stranog tela iz kože i potkožnog tkiva bez incizije</t>
  </si>
  <si>
    <t>Uklanjanje stranog tela iz kože i potkožnog tkiva incizijom</t>
  </si>
  <si>
    <t>30071-00</t>
  </si>
  <si>
    <t>Biopsija kože i potkožnog tkiva</t>
  </si>
  <si>
    <t>30075-34</t>
  </si>
  <si>
    <t>Biopsija anusa</t>
  </si>
  <si>
    <t>30103-00</t>
  </si>
  <si>
    <t>Ekscizija sinusa koji zahvata mišić i duboko tkivo, neklasifikovana na drugom mestu</t>
  </si>
  <si>
    <t>30171-00</t>
  </si>
  <si>
    <t>Lipektomija, dve ili više ekscizija</t>
  </si>
  <si>
    <t>Aspiracija hematoma iz kože i potkožnog tkiva</t>
  </si>
  <si>
    <t>Ekscizija limfnog čvora aksile</t>
  </si>
  <si>
    <t>30375-29</t>
  </si>
  <si>
    <t>Privremena ileostoma</t>
  </si>
  <si>
    <t>30411-00</t>
  </si>
  <si>
    <t>Intraoperativna biopsija jetre</t>
  </si>
  <si>
    <t>30439-00</t>
  </si>
  <si>
    <t>Intraoperativna holangiografija</t>
  </si>
  <si>
    <t>30448-00</t>
  </si>
  <si>
    <t>Laparoskopska holecistektomija sa odstranjenjem kalkulusa iz zajedničkog žučnog kanala kroz duktus cistikus</t>
  </si>
  <si>
    <t>Incizija pilonidalnog sinusa ili ciste</t>
  </si>
  <si>
    <t>Ekscizija lezije(a) na koži i potkožnom tkivu prsta šake</t>
  </si>
  <si>
    <t>Ekscizija lezije(a) na koži i potkožnom tkivu ostalih oblasti na glavi</t>
  </si>
  <si>
    <t>Ekscizija lezije(a) na koži i potkožnom tkivu vrata</t>
  </si>
  <si>
    <t>31245-00</t>
  </si>
  <si>
    <t>Ekstenzivna ekscizija aksilarnih znojnih žlezda</t>
  </si>
  <si>
    <t>31350-00</t>
  </si>
  <si>
    <t>Ekscizija lezije mekog tkiva, neklasifikovana na drugom mestu</t>
  </si>
  <si>
    <t>Biopsija dubokog tkiva dojke</t>
  </si>
  <si>
    <t>Incizija i drenaža dojke</t>
  </si>
  <si>
    <t>32000-01</t>
  </si>
  <si>
    <t>Desna hemikolektomija sa formiranjem stome</t>
  </si>
  <si>
    <t>32075-01</t>
  </si>
  <si>
    <t>Rigidna sigmoidoskopija sa biopsijom</t>
  </si>
  <si>
    <t>32084-00</t>
  </si>
  <si>
    <t>Fiberoptička kolonoskopija do hepatičke fleksure</t>
  </si>
  <si>
    <t>Fiberoptička kolonoskopija do hepatičke fleksure sa biopsijom</t>
  </si>
  <si>
    <t>32099-00</t>
  </si>
  <si>
    <t>Perianalna submukozna ekscizija lezije ili tkiva rektuma</t>
  </si>
  <si>
    <t>32174-01</t>
  </si>
  <si>
    <t>Drenaža perianalnog apscesa</t>
  </si>
  <si>
    <t>32174-02</t>
  </si>
  <si>
    <t>Drenaža ishiorektalniog apscesa</t>
  </si>
  <si>
    <t>33812-00</t>
  </si>
  <si>
    <t>Trombektomija femoralne vene</t>
  </si>
  <si>
    <t>33815-01</t>
  </si>
  <si>
    <t>Direktno zatvaranje brahijalne arterije</t>
  </si>
  <si>
    <t>33815-13</t>
  </si>
  <si>
    <t>Direktno zatvaranje ostalih vena donjih udova</t>
  </si>
  <si>
    <t>34103-01</t>
  </si>
  <si>
    <t>Eksploracija aksilarne arterije</t>
  </si>
  <si>
    <t>34106-00</t>
  </si>
  <si>
    <t>Eksploracija brahijalne arterije</t>
  </si>
  <si>
    <t>34106-06</t>
  </si>
  <si>
    <t>Eksploracija radijalne vene</t>
  </si>
  <si>
    <t>36649-00</t>
  </si>
  <si>
    <t>Zamena nefrostomskog katetera</t>
  </si>
  <si>
    <t>36800-01</t>
  </si>
  <si>
    <t>Zamena stalnog urinarnog katetera</t>
  </si>
  <si>
    <t>36800-02</t>
  </si>
  <si>
    <t>Zamena katetera cistostome</t>
  </si>
  <si>
    <t>37000-01</t>
  </si>
  <si>
    <t>Parcijalna ekscizija mokraćne bešike</t>
  </si>
  <si>
    <t>37004-03</t>
  </si>
  <si>
    <t>Reparacija rupture mokraćne bešike</t>
  </si>
  <si>
    <t>38806-00</t>
  </si>
  <si>
    <t>Plasiranje drena kroz međurebarni prostor</t>
  </si>
  <si>
    <t>39327-02</t>
  </si>
  <si>
    <t>Odstranjenje lezije dubokog perifernog nerva</t>
  </si>
  <si>
    <t>Amputacija prsta na nozi</t>
  </si>
  <si>
    <t>44358-00</t>
  </si>
  <si>
    <t>Amputacija prsta na nozi sa metatarzalnom kosti</t>
  </si>
  <si>
    <t>46483-00</t>
  </si>
  <si>
    <t>Revizija amputacionog patrljka na šaci ili prstu</t>
  </si>
  <si>
    <t>Parcijalna resekcija uraslog nokta na prstu stopala</t>
  </si>
  <si>
    <t>90200-00</t>
  </si>
  <si>
    <t>Revizija šanta cerebrospinalne tečnosti [CST] u nivou pretkomore</t>
  </si>
  <si>
    <t>90340-00</t>
  </si>
  <si>
    <t>Zatvaranje fistula tankog creva</t>
  </si>
  <si>
    <t>90342-00</t>
  </si>
  <si>
    <t>Šav kod laceracije rektuma</t>
  </si>
  <si>
    <t>92099-00</t>
  </si>
  <si>
    <t>Ispiranje nefrostome ili pijelostome</t>
  </si>
  <si>
    <t>92101-00</t>
  </si>
  <si>
    <t>Ispiranje ostalih trajnih katetera mokraćne bešike</t>
  </si>
  <si>
    <t>92102-00</t>
  </si>
  <si>
    <t>Ispiranje cistostome</t>
  </si>
  <si>
    <t>92195-00</t>
  </si>
  <si>
    <t>Ispiranje katetera, neklasifikovano na drugom mestu</t>
  </si>
  <si>
    <t>92514-40</t>
  </si>
  <si>
    <t>Opšta anestezija, ASA 40</t>
  </si>
  <si>
    <t>92515-40</t>
  </si>
  <si>
    <t>Sedacija, ASA 40</t>
  </si>
  <si>
    <t>96196-02</t>
  </si>
  <si>
    <t>Intra-arterijsko davanje farmakološkog sredstva, anti-infektivno sredstvo</t>
  </si>
  <si>
    <t>30375-19</t>
  </si>
  <si>
    <t>Ostale reparacije tankog creva</t>
  </si>
  <si>
    <t>30460-05</t>
  </si>
  <si>
    <t>Holedohoenterostomija</t>
  </si>
  <si>
    <t>30460-08</t>
  </si>
  <si>
    <t>Bilio-digestivni bajpas pomoću Roux-en-Y vijuge; Holecistojejunostomija</t>
  </si>
  <si>
    <t>11605-00</t>
  </si>
  <si>
    <t>Ispitivanje i snimanje perifernih vena donjih ekstremiteta za vreme i posle vežbanja, koristeći fotopletizmografiju infracrvenim zracima</t>
  </si>
  <si>
    <t>Aspiracija apscesa iz kože i potkožnog tkiva</t>
  </si>
  <si>
    <t>11500-00</t>
  </si>
  <si>
    <t>Bronhospirometrija</t>
  </si>
  <si>
    <t>96043-00</t>
  </si>
  <si>
    <t>Merenje refrakcije</t>
  </si>
  <si>
    <t>11712-00</t>
  </si>
  <si>
    <t>Kardiovaskularni stres test –test opterećenja</t>
  </si>
  <si>
    <t>11715-00</t>
  </si>
  <si>
    <t>Bojenje krvi – dilucijski indikatorski test</t>
  </si>
  <si>
    <t>13400-00</t>
  </si>
  <si>
    <t>Kardioverzija</t>
  </si>
  <si>
    <t>13842-00</t>
  </si>
  <si>
    <t>Intraarterijska kanilacija za gasnu analizu krvi</t>
  </si>
  <si>
    <t>Šav perforiranog ulkusa</t>
  </si>
  <si>
    <t>Drenaža intra-abdominalnog apscesa, hematoma ili ciste</t>
  </si>
  <si>
    <t>Debridman i lavaža peritonealne šupljine</t>
  </si>
  <si>
    <t>55036-00</t>
  </si>
  <si>
    <t>Ultrazvučni pregled abdomena</t>
  </si>
  <si>
    <t>55038-00</t>
  </si>
  <si>
    <t>Ultrazvučni pregled urinarnog sistema</t>
  </si>
  <si>
    <t>55113-00</t>
  </si>
  <si>
    <t>M-prikaz i dvodimenzionalni ultrazvučni pregled srca u realnom vremenu</t>
  </si>
  <si>
    <t>55274-00</t>
  </si>
  <si>
    <t>Ultrazvučni dupleks pregled ekstrakranijalnih, karotidnih i vertebralnih krvnih sudova</t>
  </si>
  <si>
    <t>90202-01</t>
  </si>
  <si>
    <t>Postavljanje privremene transkutane elektrode pejsmejkera</t>
  </si>
  <si>
    <t>90344-01</t>
  </si>
  <si>
    <t>Primena drugog terapeutskog sredstva u anorektalnom području</t>
  </si>
  <si>
    <t>92006-00</t>
  </si>
  <si>
    <t>Detoksikacija od droga</t>
  </si>
  <si>
    <t>92055-00</t>
  </si>
  <si>
    <t>Ostale konverzije srčanog ritma</t>
  </si>
  <si>
    <t>Лабораторијске анализе укупно</t>
  </si>
  <si>
    <t>L000026</t>
  </si>
  <si>
    <t xml:space="preserve">Uzorkovanje krvi (venepunkcija) </t>
  </si>
  <si>
    <t>L000042</t>
  </si>
  <si>
    <t>Prijem, kontrola kvaliteta uzorka i priprema uzorka za laboratorijska ispitivanja</t>
  </si>
  <si>
    <t>L000059</t>
  </si>
  <si>
    <t>Prijem i kontrola kvaliteta uzorka i priprema uzorka za zamrzavanje, skladištenje i transport**</t>
  </si>
  <si>
    <t xml:space="preserve">А.   ХЕМАТОЛОШКЕ АНАЛИЗЕ УКУПНО </t>
  </si>
  <si>
    <t>L014118</t>
  </si>
  <si>
    <t>Leukocitarna formula (LeF) -ručno</t>
  </si>
  <si>
    <t>L014209</t>
  </si>
  <si>
    <t>Sedimentacija eritrocita (SE)</t>
  </si>
  <si>
    <t>L014159</t>
  </si>
  <si>
    <t>Određivanje broja leukocita (Le) u krvi</t>
  </si>
  <si>
    <t>L014191</t>
  </si>
  <si>
    <t>Osmotska rezistencija eritrocita</t>
  </si>
  <si>
    <t>L014415</t>
  </si>
  <si>
    <t>D-dimer u plazmi</t>
  </si>
  <si>
    <t>L014720</t>
  </si>
  <si>
    <t>Fibrinogen u plazmi</t>
  </si>
  <si>
    <t>L014167</t>
  </si>
  <si>
    <t>Određivanje broja retikulocita u krvi - automatski</t>
  </si>
  <si>
    <t>L014084</t>
  </si>
  <si>
    <t>Krvna slika sa trodelnom leukocitarnom formulom</t>
  </si>
  <si>
    <t>L014100</t>
  </si>
  <si>
    <t>Krvna slika sa petodelnom leukocitarnom formulom</t>
  </si>
  <si>
    <t>А.   БИОХЕМИЈСКЕ АНАЛИЗЕ УКУПНО</t>
  </si>
  <si>
    <t>L000331</t>
  </si>
  <si>
    <t>Glukoza tolerans test (test opterećenja glukozom, GTT-oralni) - glukoza u krvi</t>
  </si>
  <si>
    <t>L002618</t>
  </si>
  <si>
    <t>Glukoza u serumu -spektrofotometrija</t>
  </si>
  <si>
    <t>L006254</t>
  </si>
  <si>
    <t>Urea u serumu -spektrofotometrijom</t>
  </si>
  <si>
    <t>L004812</t>
  </si>
  <si>
    <t>Mokraćna kiselina u serumu -spektrofotometrija</t>
  </si>
  <si>
    <t>L001917</t>
  </si>
  <si>
    <t>Bilirubin (ukupan) u serumu -spektrofotometrijom</t>
  </si>
  <si>
    <t>L001891</t>
  </si>
  <si>
    <t>Bilirubin (direktan) u serumu -spektrofotometrijom</t>
  </si>
  <si>
    <t>L001651</t>
  </si>
  <si>
    <t>Aspartat aminotransferaza (AST) u serumu -spektrofotometrijom</t>
  </si>
  <si>
    <t>L001057</t>
  </si>
  <si>
    <t>Alanin aminotransferaza (ALT) u serumu -spektrofotometrija</t>
  </si>
  <si>
    <t>L001255</t>
  </si>
  <si>
    <t>Alkalna fosfataza (ALP) u serumu -spektrofotometrijom</t>
  </si>
  <si>
    <t>L001198</t>
  </si>
  <si>
    <t>Alfa-amilaza u serumu -spektrofotometrija</t>
  </si>
  <si>
    <t>L002543</t>
  </si>
  <si>
    <t>Gama-glutamil transferaza (gama-GT) u serumu -spektrofotometrija</t>
  </si>
  <si>
    <t>L004234</t>
  </si>
  <si>
    <t>Kreatin kinaza (CK) u serumu - spektrofotometrija</t>
  </si>
  <si>
    <t>L004242</t>
  </si>
  <si>
    <t>Kreatin kinaza CK-MB (izoenzim kreatin kinaze, CK-2) u serumu</t>
  </si>
  <si>
    <t>L004416</t>
  </si>
  <si>
    <t>Laktat dehidrogenaza (LDH) u serumu - spektrofotometrija</t>
  </si>
  <si>
    <t>L003749</t>
  </si>
  <si>
    <t>Kalcijum u serumu -spektrofotometrijom</t>
  </si>
  <si>
    <t>L001081</t>
  </si>
  <si>
    <t>Albumin u serumu -spektrofotometrijom</t>
  </si>
  <si>
    <t>L005439</t>
  </si>
  <si>
    <t>Proteini (ukupni) u serumu -spektrofotometrijom</t>
  </si>
  <si>
    <t>L002816</t>
  </si>
  <si>
    <t>Holesterol (ukupan) u serumu - spektrofotometrijom</t>
  </si>
  <si>
    <t>L002857</t>
  </si>
  <si>
    <t>Holesterol, HDL- u serumu -spektrofotometrija</t>
  </si>
  <si>
    <t>L002873</t>
  </si>
  <si>
    <t>Holesterol, LDL- u serumu -izračunavanjem</t>
  </si>
  <si>
    <t>L006072</t>
  </si>
  <si>
    <t>Trigliceridi u serumu -spektrofotometrija</t>
  </si>
  <si>
    <t>L002824</t>
  </si>
  <si>
    <t>Holesterol (ukupan)/HDL -holesterol odnos u serumu - spektrofotometrija</t>
  </si>
  <si>
    <t>L003293</t>
  </si>
  <si>
    <t>Indeks ateroskleroze (LDL-/HDL - holesterol) u serumu</t>
  </si>
  <si>
    <t>L004879</t>
  </si>
  <si>
    <t>Natrijum u serumu, jon-selektivnom elektrodom (JSE)</t>
  </si>
  <si>
    <t>L003780</t>
  </si>
  <si>
    <t>Kalijum u serumu - jon-selektivnom elektrodom (JSE)</t>
  </si>
  <si>
    <t>L002766</t>
  </si>
  <si>
    <t>Hloridi u serumu - jon-selektivnom elektrodom (JSE)</t>
  </si>
  <si>
    <t>L002493</t>
  </si>
  <si>
    <t>Fosfor, neorganski u serumu -spektrofotometrija</t>
  </si>
  <si>
    <t>L002667</t>
  </si>
  <si>
    <t>Gvožđe u serumu</t>
  </si>
  <si>
    <t>L004655</t>
  </si>
  <si>
    <t>Magnezijum u serumu -spektrofotometrija</t>
  </si>
  <si>
    <t>L005843</t>
  </si>
  <si>
    <t>TIBC (ukupni kapacitet vezivanja gvožđa) u serumu</t>
  </si>
  <si>
    <t>L006239</t>
  </si>
  <si>
    <t>UIBC (nezasićeni kapacitet vezivanja gvožđa) u serumu</t>
  </si>
  <si>
    <t>L004580</t>
  </si>
  <si>
    <t>Litijum u serumu - plamenom fotometrijom</t>
  </si>
  <si>
    <t>L000414</t>
  </si>
  <si>
    <t>Hemoglobin A1c (glikozilirani hemoglobin, HbA1c) u krvi</t>
  </si>
  <si>
    <t>L004523</t>
  </si>
  <si>
    <t>Lipaza u serumu</t>
  </si>
  <si>
    <t>L012401</t>
  </si>
  <si>
    <t>Hemoglobin (krv) (FOBT) u fecesu - imunohemijski</t>
  </si>
  <si>
    <t>L004317</t>
  </si>
  <si>
    <t>Kreatinin u serumu, spektrofotometrija</t>
  </si>
  <si>
    <t>L004325</t>
  </si>
  <si>
    <t>Kreatinin u serumu-enzimskom metodom</t>
  </si>
  <si>
    <t>L002089</t>
  </si>
  <si>
    <t>C-reaktivni protein, visoko osetljivi (hsCRP) u serumu - imunoturbidimetrijom</t>
  </si>
  <si>
    <t xml:space="preserve">А.   ПРЕГЛЕД СПЕЦИФИЧНИХ АНАЛИЗА УКУПНО </t>
  </si>
  <si>
    <t>L003756</t>
  </si>
  <si>
    <t>Kalcijum, jonizovani u serumu - jon-selektivnom elektrodom (JSE)</t>
  </si>
  <si>
    <t>L003327</t>
  </si>
  <si>
    <t>Insulin u serumu - FPIA, MEIA, CMIA, ECLIA, odnosno ELISA</t>
  </si>
  <si>
    <t>L001214</t>
  </si>
  <si>
    <t>Alfa-fetoprotein (AFP) u serumu</t>
  </si>
  <si>
    <t>L000075</t>
  </si>
  <si>
    <t>Acidobazni status (pH, pO2, pCO2) u krvi</t>
  </si>
  <si>
    <t>L006171</t>
  </si>
  <si>
    <t>Troponin I u serumu</t>
  </si>
  <si>
    <t>L003830</t>
  </si>
  <si>
    <t>Karcinoembrioni antigen (CEA) u serumu</t>
  </si>
  <si>
    <t>L005355</t>
  </si>
  <si>
    <t>Prostatični specifični antigen, ukupan (PSA) u serumu -FPIA, MEIA, CMIA odnosno ECLIA</t>
  </si>
  <si>
    <t>L005330</t>
  </si>
  <si>
    <t>Prostatični specifični antigen, slobodan (fPSA) u serumu -FPIA, MEIA, CMIA odnosno ECLIA</t>
  </si>
  <si>
    <t>L001800</t>
  </si>
  <si>
    <t>Beta-horiogonadotropin, ukupan (beta-hCG, phCG) u serumu - FPIA/MEIA, CMIA odnosno ECLIA</t>
  </si>
  <si>
    <t>L005876</t>
  </si>
  <si>
    <t>Tireostimulirajući hormon (tirotropin, TSH) u serumu -FPIA, MEIA, CMIA odnosno ECLIA</t>
  </si>
  <si>
    <t>L003855</t>
  </si>
  <si>
    <t>Karcinoma antigen CA 15-3 (CA 15-3) u serumu</t>
  </si>
  <si>
    <t>L003863</t>
  </si>
  <si>
    <t>Karcinoma antigen CA 19-9 (CA 19-9) u serumu</t>
  </si>
  <si>
    <t>L003848</t>
  </si>
  <si>
    <t>Karcinoma antigen CA 125 (CA 125) u serumu</t>
  </si>
  <si>
    <t>L005942</t>
  </si>
  <si>
    <t>Tiroksin, slobodan (fT4) u serumu - FPIA, MEIA, CMIA odnosno ECLIA</t>
  </si>
  <si>
    <t>L005967</t>
  </si>
  <si>
    <t xml:space="preserve">Tiroksin, ukupan (T4) u serumu - FPIA, MEIA, CMIA odnosno ECLIA </t>
  </si>
  <si>
    <t>L006106</t>
  </si>
  <si>
    <t xml:space="preserve">Trijodtironin, ukupan (T3) u serumu - FPIA, MEIA, CMIA </t>
  </si>
  <si>
    <t>L006080</t>
  </si>
  <si>
    <t xml:space="preserve">Trijodtironin, slobodan (fT3) u serumu - FPIA, MEIA odnosno CMIA </t>
  </si>
  <si>
    <t>L017285</t>
  </si>
  <si>
    <t xml:space="preserve">Antitela na tireoidnu peroksidazu (anti-TPO) u serumu - FPIA, MEIA, CMIA i ECLIA </t>
  </si>
  <si>
    <t>L005132</t>
  </si>
  <si>
    <t xml:space="preserve">Parathormon (paratiroidni hormon, PTH) u serumu - CMIA odnosno ECLIA </t>
  </si>
  <si>
    <t>L002410</t>
  </si>
  <si>
    <t xml:space="preserve">Folikulostimulirajući hormon (folitropin, FSH) u serumu - FPIA, MEIA, CMIA odnosno ECLIA </t>
  </si>
  <si>
    <t>L004622</t>
  </si>
  <si>
    <t xml:space="preserve">Luteinizirajući hormon (lutropin, LH) u serumu - FPIA, MEIA CMIA odnosno ECLIA </t>
  </si>
  <si>
    <t>L005306</t>
  </si>
  <si>
    <t xml:space="preserve">Prolaktin (PRL) u serumu - FPIA, MEIA, CMIA odnosno ECLIA </t>
  </si>
  <si>
    <t>L002295</t>
  </si>
  <si>
    <t xml:space="preserve">Estradiol (E2), ukupan u serumu - FPIA, MEIA, CMIA odnosno ECLIA </t>
  </si>
  <si>
    <t>L005256</t>
  </si>
  <si>
    <t xml:space="preserve">Progesteron (P4) u serumu - FPIA, MEIA, CMIA odnosno ECLIA </t>
  </si>
  <si>
    <t>L005801</t>
  </si>
  <si>
    <t xml:space="preserve">Testosteron, ukupan u serumu - FPIA, MEIA, CMIA odnosno ECLIA </t>
  </si>
  <si>
    <t>L001925</t>
  </si>
  <si>
    <t>BNP (B–tip natriuretskog peptida) u serumu/plazmi, CMIA/ECLIA/CLIA/TRACE</t>
  </si>
  <si>
    <t>L002379</t>
  </si>
  <si>
    <t>Feritin u serumu, CMIA/CLIA/ECLIA</t>
  </si>
  <si>
    <t>L005298</t>
  </si>
  <si>
    <t>Prokalcitonin (PCT) u serumu/plazmi, CMIA/ECLIA/CLIA/TRACE/ELFA</t>
  </si>
  <si>
    <t>L002360</t>
  </si>
  <si>
    <t xml:space="preserve">Feritin u serumu - imunohemijski </t>
  </si>
  <si>
    <t>L002220</t>
  </si>
  <si>
    <t>Double test (PAAP-A/beta-hCG, slobodan) u serumu</t>
  </si>
  <si>
    <t>L017251</t>
  </si>
  <si>
    <t>Antitela na tireoglobulin (anti–Tg),CMIA/ECLIA/CLIA/TRACE</t>
  </si>
  <si>
    <t xml:space="preserve">А.   ПРЕГЛЕД УРИНА АНАЛИЗЕ УКУПНО </t>
  </si>
  <si>
    <t>L008912</t>
  </si>
  <si>
    <t>Alfa-amilaza u urinu</t>
  </si>
  <si>
    <t>L008979</t>
  </si>
  <si>
    <t>Celokupni pregled urina, vizuelno</t>
  </si>
  <si>
    <t>L009266</t>
  </si>
  <si>
    <t>Ketonska tela (aceton) u urinu</t>
  </si>
  <si>
    <t>L009308</t>
  </si>
  <si>
    <t>Laki lanci imunoglobulina (Bence-Jones) u urinu</t>
  </si>
  <si>
    <t>L009340</t>
  </si>
  <si>
    <t>Melanin u urinu</t>
  </si>
  <si>
    <t>L009415</t>
  </si>
  <si>
    <t>Porfobilinogen (PBG) u urinu</t>
  </si>
  <si>
    <t>L009456</t>
  </si>
  <si>
    <t>Proteini u urinu -sulfosalicilnom kiselinom</t>
  </si>
  <si>
    <t>L009472</t>
  </si>
  <si>
    <t>Sediment urina, mikroskopija</t>
  </si>
  <si>
    <t>L009506</t>
  </si>
  <si>
    <t>Urobilinogen u urinu</t>
  </si>
  <si>
    <t>L009910</t>
  </si>
  <si>
    <t>Fosfor, neorganski u dnevnom urinu</t>
  </si>
  <si>
    <t>L009969</t>
  </si>
  <si>
    <t>Glukoza u dnevnom urinu</t>
  </si>
  <si>
    <t>L009993</t>
  </si>
  <si>
    <t>Hloridi u dnevnom urinu</t>
  </si>
  <si>
    <t>L010173</t>
  </si>
  <si>
    <t>Kalcijum u dnevnom urinu</t>
  </si>
  <si>
    <t>L010181</t>
  </si>
  <si>
    <t>Kalijum u dnevnom urinu</t>
  </si>
  <si>
    <t>L010264</t>
  </si>
  <si>
    <t>Kreatinin klirens u dnevnom urinu</t>
  </si>
  <si>
    <t>L010272</t>
  </si>
  <si>
    <t>Kreatinin u dnevnom urinu -spektrofotometrijom</t>
  </si>
  <si>
    <t>L010421</t>
  </si>
  <si>
    <t>Merenje zapremine 24h-urina, dnevnog urina</t>
  </si>
  <si>
    <t>L010447</t>
  </si>
  <si>
    <t>Mokraćna kiselina u dnevnom urinu</t>
  </si>
  <si>
    <t>L010462</t>
  </si>
  <si>
    <t>Natrijum u dnevnom urinu</t>
  </si>
  <si>
    <t>L010595</t>
  </si>
  <si>
    <t>Proteini (ukupni) u dnevnom urinu</t>
  </si>
  <si>
    <t>L010769</t>
  </si>
  <si>
    <t>Urea u dnevnom urinu</t>
  </si>
  <si>
    <t>L008946</t>
  </si>
  <si>
    <t xml:space="preserve">Bilirubin (ukupan) u urinu </t>
  </si>
  <si>
    <t>L008953</t>
  </si>
  <si>
    <t>Celokupni hemijski pregled,relativna gustina i sediment urina-automatski sa digitalnom protočnom mikroskopijom</t>
  </si>
  <si>
    <t>L019125</t>
  </si>
  <si>
    <t>Antistreptolizin O test (ASOT) - latex aglutinacionim testom</t>
  </si>
  <si>
    <t>L019166</t>
  </si>
  <si>
    <t>Bakteriološki pregled brisa nosa</t>
  </si>
  <si>
    <t>L019182</t>
  </si>
  <si>
    <t>Bakteriološki pregled brisa spoljašnjeg ušnog kanala, promena na koži ili površinske rane</t>
  </si>
  <si>
    <t>L019190</t>
  </si>
  <si>
    <t>Bakteriološki pregled brisa spoljašnjih genitalija ili vagine ili cerviksa ili uretre</t>
  </si>
  <si>
    <t>L019208</t>
  </si>
  <si>
    <t>Bakteriološki pregled brisa ždrela</t>
  </si>
  <si>
    <t>L019224</t>
  </si>
  <si>
    <t>Bakteriološki pregled duboke rane</t>
  </si>
  <si>
    <t>L019232</t>
  </si>
  <si>
    <t>Bakteriološki pregled eksprimata prostate ili sperme</t>
  </si>
  <si>
    <t>L019265</t>
  </si>
  <si>
    <t>Bakteriološki pregled iskašljaja ili trahealnog aspirata ili bronhoalveolarnog lavata</t>
  </si>
  <si>
    <t>L019315</t>
  </si>
  <si>
    <t>Bakteriološki pregled oka ili konjunktive</t>
  </si>
  <si>
    <t>L019323</t>
  </si>
  <si>
    <t>Bakteriološki pregled sadržaja srednjeg uva</t>
  </si>
  <si>
    <t>L019331</t>
  </si>
  <si>
    <t>Bakteriološki pregled stolice za Salmonella spp., Shigella spp. i Campylobacter spp.</t>
  </si>
  <si>
    <t>L019380</t>
  </si>
  <si>
    <t>Bakteriološki pregled uzoraka na Neisseria gonorrhoeae</t>
  </si>
  <si>
    <t>L019406</t>
  </si>
  <si>
    <t>Biohemijska identifikacija aerobnih bakterija komercijalnim testom</t>
  </si>
  <si>
    <t>L019422</t>
  </si>
  <si>
    <t>Biohemijska identifikacija beta - hemolitičnog streptokoka</t>
  </si>
  <si>
    <t>L019430</t>
  </si>
  <si>
    <t>Biohemijska identifikacija enterobakterija testovima pripremljenim u laboratoriji</t>
  </si>
  <si>
    <t>L019448</t>
  </si>
  <si>
    <t>Biohemijska identifikacija Enterococcus vrsta</t>
  </si>
  <si>
    <t>L019455</t>
  </si>
  <si>
    <t>Biohemijska identifikacija Moraxella vrsta</t>
  </si>
  <si>
    <t>L019463</t>
  </si>
  <si>
    <t>Biohemijska identifikacija Staphylococcus vrsta</t>
  </si>
  <si>
    <t>L019471</t>
  </si>
  <si>
    <t>Biohemijska identifikacija Streptococcus pneumoniae</t>
  </si>
  <si>
    <t>L019513</t>
  </si>
  <si>
    <t>Detekcija antigena Helicobacter pylori - imunohromatografskim testom</t>
  </si>
  <si>
    <t>L019711</t>
  </si>
  <si>
    <t>Detekcija beta-laktamaza proširenog spektra za Gram negativne bakterije (fenotipska)</t>
  </si>
  <si>
    <t>L019729</t>
  </si>
  <si>
    <t>Detekcija beta-laktamaza za Gram pozitivne bakterije (fenotipska)</t>
  </si>
  <si>
    <t>L019760</t>
  </si>
  <si>
    <t>Detekcija karbapenemaza za Gram negativne bakterije (fenotipska)</t>
  </si>
  <si>
    <t>L019828</t>
  </si>
  <si>
    <t xml:space="preserve">Direktna detekcija bakterijskih antigena u biološkom materijalu komercijalnim testom </t>
  </si>
  <si>
    <t>L019844</t>
  </si>
  <si>
    <t>Brzi kvalitativni test za detekciju Clostridium difficilae toksina A i B u stolici</t>
  </si>
  <si>
    <t>L019845</t>
  </si>
  <si>
    <t>Brzi kvalitativni test za detekciju Clostridium difficilae GDH Ag u stolici</t>
  </si>
  <si>
    <t>L019851</t>
  </si>
  <si>
    <t>Hemokultura aerobno, automatizovanim sistemom</t>
  </si>
  <si>
    <t>L019869</t>
  </si>
  <si>
    <t>Hemokultura aerobno, konvencionalna</t>
  </si>
  <si>
    <t>L019877</t>
  </si>
  <si>
    <t>Hemokultura anaerobno, automatizovanim sistemom</t>
  </si>
  <si>
    <t>L019885</t>
  </si>
  <si>
    <t>Hemokultura anaerobno, konvencionalna</t>
  </si>
  <si>
    <t>L019992</t>
  </si>
  <si>
    <t>Ispitivanje osetljivosti bakterija na antibiotike, disk – difuzionom metodom na drugu i/ili treću liniju</t>
  </si>
  <si>
    <t>L020008</t>
  </si>
  <si>
    <t>Ispitivanje osetljivosti bakterija na antibiotike, disk – difuzionom metodom na prvu liniju</t>
  </si>
  <si>
    <t>L020099</t>
  </si>
  <si>
    <t>Identifikacija Helicobacter pylori</t>
  </si>
  <si>
    <t>L020107</t>
  </si>
  <si>
    <t>Detekcija prisustva i ispitivanje antibiotske osetljivosti U. urealyticum i M. Hominis</t>
  </si>
  <si>
    <t>L020131</t>
  </si>
  <si>
    <t>Izolacija meticilin–rezistentnog Staphylococcus aureus iz kliničkih uzoraka</t>
  </si>
  <si>
    <t>L020149</t>
  </si>
  <si>
    <t>Izolacija mikroorganizma subkulturom</t>
  </si>
  <si>
    <t>L020206</t>
  </si>
  <si>
    <t>Mikroskopski pregled bojenog preparata</t>
  </si>
  <si>
    <t>L020248</t>
  </si>
  <si>
    <t>Određivanje vrednosti MIK–a (minimalne inhibitorne koncentracije) za jedan antibiotik (gradijent ili E – test)</t>
  </si>
  <si>
    <t>L020289</t>
  </si>
  <si>
    <t>Pregled vaginalnog brisa na bakterijsku vaginozu pregledom bojenog preparata</t>
  </si>
  <si>
    <t>L020305</t>
  </si>
  <si>
    <t xml:space="preserve">Serološka identifikacija beta - hemolitičnog streptokoka komercijalnim testom </t>
  </si>
  <si>
    <t>L020362</t>
  </si>
  <si>
    <t>Serološka identifikacija Staphylococcus aureus</t>
  </si>
  <si>
    <t>L020396</t>
  </si>
  <si>
    <t>Urinokultura</t>
  </si>
  <si>
    <t>L020404</t>
  </si>
  <si>
    <t>Uzimanje biološkog materijala za mikrobiološki pregled</t>
  </si>
  <si>
    <t>L020412</t>
  </si>
  <si>
    <t>Uzimanje biološkog materijala za mikrobiološki pregled u transportnu podlogu</t>
  </si>
  <si>
    <t>L020438</t>
  </si>
  <si>
    <t>Detekcija virusnih antigena u stolici (Rotavirus i dr.)</t>
  </si>
  <si>
    <t>L020770</t>
  </si>
  <si>
    <t>Uzimanje nazofaringealnog i/ili orofaringealnog brisa za pregled na prisustvo SARS-CoV-2 virusa u transportnu podlogu, u ambulanti</t>
  </si>
  <si>
    <t>L020771</t>
  </si>
  <si>
    <t>Uzimanje nazofaringealnog i/ili orofaringealnog brisa za pregled na prisustvo SARS-CoV-2 virusa u transportnu podlogu, na terenu</t>
  </si>
  <si>
    <t>L020773</t>
  </si>
  <si>
    <t>Uzimanje uzorka krvi punkcijom za dokazivanje prisustva antitela na virus SARS-CoV-2, u ambulanti</t>
  </si>
  <si>
    <t>L020777</t>
  </si>
  <si>
    <t>Kvalitativno određivanje IgM i/ili IgG antitela na virus SARS-CoV-2 imunohromatografskim testom</t>
  </si>
  <si>
    <t>L020785</t>
  </si>
  <si>
    <t>Kvantitativno određivanje IgG antitela na virus SARS-CoV-2  imunoenzimskim testom (ELISA i dr)</t>
  </si>
  <si>
    <t>L020787</t>
  </si>
  <si>
    <t>Uzimanje materijala (nazofaringealni bris, saliva i dr.) u cilju dokazivanja virusnog Ag SARS – CoV-2</t>
  </si>
  <si>
    <t>L020788</t>
  </si>
  <si>
    <t>Detekcija virusnog Ag SARS – CoV-2 kvalitativnom metodom</t>
  </si>
  <si>
    <t>L020818</t>
  </si>
  <si>
    <t>Paul–Bunnell–ova reakcija</t>
  </si>
  <si>
    <t>L020917</t>
  </si>
  <si>
    <t>Brzi test za detekciju kopro – antigena Entamoeba histolytica/dispar, Cryptosporidium, Giardia</t>
  </si>
  <si>
    <t>L021253</t>
  </si>
  <si>
    <t>Pregled perianalnog otiska na helminte (Enterobius ili drugo)</t>
  </si>
  <si>
    <t>L021303</t>
  </si>
  <si>
    <t>Pregled stolice na parazite - metodom koncentracije</t>
  </si>
  <si>
    <t>L021311</t>
  </si>
  <si>
    <t>Pregled stolice na parazite (nativni preparat)</t>
  </si>
  <si>
    <t>L021451</t>
  </si>
  <si>
    <t>Detekcija Candida manan antigena - ELISA</t>
  </si>
  <si>
    <t>L021469</t>
  </si>
  <si>
    <t>Direktan bojeni preparat na gljive</t>
  </si>
  <si>
    <t>L021568</t>
  </si>
  <si>
    <t>Izolacija dermatofita i drugih gljiva iz strugotina kože i njenih adneksa (dlake, nokti)</t>
  </si>
  <si>
    <t>L021634</t>
  </si>
  <si>
    <t>Otkrivanje antigena gljiva (Cryptococcus, Candida, Aspergillus ili dr.) – brzi kvalitativni test</t>
  </si>
  <si>
    <t>L021659</t>
  </si>
  <si>
    <t>Pregled brisa na gljive</t>
  </si>
  <si>
    <t>L021691</t>
  </si>
  <si>
    <t>Pregled ostalih bioloških uzorka na gljive</t>
  </si>
  <si>
    <t>L027888</t>
  </si>
  <si>
    <t xml:space="preserve">Pregled uzorka pankreasa dobijenog tankom iglom </t>
  </si>
  <si>
    <t>L029686</t>
  </si>
  <si>
    <t>Dokazivanje Helicobacter Pylori u tkivu</t>
  </si>
  <si>
    <t>L030379</t>
  </si>
  <si>
    <t>Detekcija Clostridium difficilae toksina A i B u stolici ELISA/ELFAtestom</t>
  </si>
  <si>
    <t>L025555</t>
  </si>
  <si>
    <t>Podela biopsijskog materijala i izrada parafinskog kalupa</t>
  </si>
  <si>
    <t>L025559</t>
  </si>
  <si>
    <t>Kalupljenje tkiva u parafinske megablokove</t>
  </si>
  <si>
    <t>L026526</t>
  </si>
  <si>
    <t>Izrada jednog neobojenog serijskog preparata</t>
  </si>
  <si>
    <t>L026534</t>
  </si>
  <si>
    <t xml:space="preserve">Bojenje jednog serijskog preparata HE metodom </t>
  </si>
  <si>
    <t>EX TEMPORE analiza dobijenog materijala</t>
  </si>
  <si>
    <t>L026633</t>
  </si>
  <si>
    <t>Pregled promene na isečku sluznice usta odnosno gingive dobijene biopsijom</t>
  </si>
  <si>
    <t>L026674</t>
  </si>
  <si>
    <t>Pregled uklonjene dentogene ciste</t>
  </si>
  <si>
    <t>L027367</t>
  </si>
  <si>
    <t xml:space="preserve">Pregled jednog limfnog čvora </t>
  </si>
  <si>
    <t>L027375</t>
  </si>
  <si>
    <t xml:space="preserve">Pregled anatomske grupe limfnih čvorova </t>
  </si>
  <si>
    <t>L027383</t>
  </si>
  <si>
    <t xml:space="preserve">Pregled sentinel limfnog čvora odnosno čvorova </t>
  </si>
  <si>
    <t xml:space="preserve">Pregled cor biopsije dojke </t>
  </si>
  <si>
    <t xml:space="preserve">Pregled bioptata tumora dojke </t>
  </si>
  <si>
    <t>L027417</t>
  </si>
  <si>
    <t xml:space="preserve">Pregled ležišta tumora dojke </t>
  </si>
  <si>
    <t>L027425</t>
  </si>
  <si>
    <t xml:space="preserve">Pregleda bioptata tumora dojke sa kožom </t>
  </si>
  <si>
    <t>L027433</t>
  </si>
  <si>
    <t xml:space="preserve">Pregled uklonjenog tumora dojke </t>
  </si>
  <si>
    <t>L027474</t>
  </si>
  <si>
    <t xml:space="preserve">Pregled cele dojke </t>
  </si>
  <si>
    <t>Pregled endoskopskog uzorka: jednjaka, odnosno želuca, odnosno tankog, odnosno debelog creva, odnosno analnog kanala</t>
  </si>
  <si>
    <t>L027656</t>
  </si>
  <si>
    <t xml:space="preserve">Pregled delimično resekovanog želuca </t>
  </si>
  <si>
    <t>L027730</t>
  </si>
  <si>
    <t xml:space="preserve">Pregled dela tankog creva </t>
  </si>
  <si>
    <t>L027748</t>
  </si>
  <si>
    <t xml:space="preserve">Pregled dela debelog creva </t>
  </si>
  <si>
    <t>L027755</t>
  </si>
  <si>
    <t xml:space="preserve">Pregled rektuma </t>
  </si>
  <si>
    <t>L027797</t>
  </si>
  <si>
    <t xml:space="preserve">Pregled celog kolona </t>
  </si>
  <si>
    <t>L027805</t>
  </si>
  <si>
    <t xml:space="preserve">Pregled hemoroidalnog nodusa </t>
  </si>
  <si>
    <t>L027821</t>
  </si>
  <si>
    <t xml:space="preserve">Pregled hirurški uklonjene promene u jetri </t>
  </si>
  <si>
    <t>L027854</t>
  </si>
  <si>
    <t xml:space="preserve">Pregled žučne kese </t>
  </si>
  <si>
    <t>L027870</t>
  </si>
  <si>
    <t xml:space="preserve">Pregled apendiksa </t>
  </si>
  <si>
    <t>L027912</t>
  </si>
  <si>
    <t xml:space="preserve">Pregled tumora omentuma odnosno peritoneuma odnosno retroperitoneuma </t>
  </si>
  <si>
    <t>L027953</t>
  </si>
  <si>
    <t xml:space="preserve">Pregled promene na koži sa određivanjem granica </t>
  </si>
  <si>
    <t>L027987</t>
  </si>
  <si>
    <t xml:space="preserve">Pregled potkožne promene </t>
  </si>
  <si>
    <t>L027995</t>
  </si>
  <si>
    <t xml:space="preserve">Pregled tumora mekih tkiva bez određivanja granica </t>
  </si>
  <si>
    <t>L028019</t>
  </si>
  <si>
    <t xml:space="preserve">Pregled dela tumora mekih tkiva </t>
  </si>
  <si>
    <t>L028084</t>
  </si>
  <si>
    <t xml:space="preserve">Pregled sekvestra kosti </t>
  </si>
  <si>
    <t>L028381</t>
  </si>
  <si>
    <t xml:space="preserve">Pregled ovojnice testisa dobijene biopsijom </t>
  </si>
  <si>
    <t>L028639</t>
  </si>
  <si>
    <t xml:space="preserve">Pregled uzorka velikih usana odnosno malih usana odnosno vulve dobijenog biopsijom </t>
  </si>
  <si>
    <t>L028662</t>
  </si>
  <si>
    <t xml:space="preserve">Pregled tumora vulve odnosno vagine </t>
  </si>
  <si>
    <t>L028670</t>
  </si>
  <si>
    <t xml:space="preserve">Pregled uzorka cerviksa dobijena biopsijom </t>
  </si>
  <si>
    <t>L028688</t>
  </si>
  <si>
    <t xml:space="preserve">Pregled kiretmana cervikalnog kanala </t>
  </si>
  <si>
    <t xml:space="preserve">Pregled konizata cerviksa </t>
  </si>
  <si>
    <t>L028738</t>
  </si>
  <si>
    <t xml:space="preserve">Pregled celog cerviksa </t>
  </si>
  <si>
    <t>L028746</t>
  </si>
  <si>
    <t xml:space="preserve">Pregled kiretmana endometrijuma </t>
  </si>
  <si>
    <t>L028761</t>
  </si>
  <si>
    <t xml:space="preserve">Pregled tumora uterusa </t>
  </si>
  <si>
    <t>L028779</t>
  </si>
  <si>
    <t xml:space="preserve">Pregled tela materice (bez cerviksa i adneksa) </t>
  </si>
  <si>
    <t>L028787</t>
  </si>
  <si>
    <t xml:space="preserve">Pregled materice i cerviksa (bez adneksa) </t>
  </si>
  <si>
    <t>L028795</t>
  </si>
  <si>
    <t xml:space="preserve">Pregled materice, cerviksa, jednog jajnika i pripadajućeg jajovoda </t>
  </si>
  <si>
    <t>L028803</t>
  </si>
  <si>
    <t xml:space="preserve">Pregled materice, cerviksa, oba jajnika i pripadajućih jajovoda </t>
  </si>
  <si>
    <t>L028852</t>
  </si>
  <si>
    <t xml:space="preserve">Pregled tumora jajnika </t>
  </si>
  <si>
    <t>L028860</t>
  </si>
  <si>
    <t xml:space="preserve">Pregled celog jajnika </t>
  </si>
  <si>
    <t>L028886</t>
  </si>
  <si>
    <t xml:space="preserve">Pregled dela jajovoda </t>
  </si>
  <si>
    <t>L028894</t>
  </si>
  <si>
    <t xml:space="preserve">Pregled celog jajovoda </t>
  </si>
  <si>
    <t>L028902</t>
  </si>
  <si>
    <t xml:space="preserve">Pregled dela omentuma </t>
  </si>
  <si>
    <t>L028936</t>
  </si>
  <si>
    <t xml:space="preserve">Pregled posteljice sa ovojnicama i pupčanikom odnosno analiza abortnog materijala </t>
  </si>
  <si>
    <t>L029413</t>
  </si>
  <si>
    <t>Citološki pregled ostalih razmaza</t>
  </si>
  <si>
    <t>L029454</t>
  </si>
  <si>
    <t>Eksfolijativna citologija tkiva reproduktivnih organa žene - neautomatizovana priprema i neautomatizovano bojenje</t>
  </si>
  <si>
    <t>L029470</t>
  </si>
  <si>
    <t>Pregled materijala dobijenog bronhoalveolarnom lavažom</t>
  </si>
  <si>
    <t>L029512</t>
  </si>
  <si>
    <t>Pregled razmaza punktata</t>
  </si>
  <si>
    <t>L029520</t>
  </si>
  <si>
    <t>Pregled razmaza sputuma</t>
  </si>
  <si>
    <t>L029835</t>
  </si>
  <si>
    <t xml:space="preserve">Obrada i analiza tkiva primenom dekalcinacije (Dekalcinat) </t>
  </si>
  <si>
    <t>L029843</t>
  </si>
  <si>
    <t xml:space="preserve">Fetalna obdukcija </t>
  </si>
  <si>
    <t>L026740</t>
  </si>
  <si>
    <t>Pregled isečka tonzile</t>
  </si>
  <si>
    <t xml:space="preserve">Pregled polipa želuca, odnosno tankog creva odnosno debelog creva </t>
  </si>
  <si>
    <t>Ђ.   ТРАНСФУЗИЈА</t>
  </si>
  <si>
    <t>Prijem i kontrola kvaliteta uzorka i priprema uzorka za zamrzavanje, skladištenje i transport</t>
  </si>
  <si>
    <t>L014332</t>
  </si>
  <si>
    <t>Aktivirano parcijalno tromboplastinsko vreme (aPTT) u plazmi, koagulometrija</t>
  </si>
  <si>
    <t>L015040</t>
  </si>
  <si>
    <t>Protrombinsko vreme (PT) INR – za praćenje antikoagulantne terapije u plazmi, koagulometrija</t>
  </si>
  <si>
    <t>L015263</t>
  </si>
  <si>
    <t>Vreme koagulacije (Lee White) u plazmi, koagulometrija</t>
  </si>
  <si>
    <t>L015271</t>
  </si>
  <si>
    <t xml:space="preserve">Vreme krvarenja (Duke) </t>
  </si>
  <si>
    <t>L018168</t>
  </si>
  <si>
    <t>ABO krvna grupa - pločica</t>
  </si>
  <si>
    <t>L018176</t>
  </si>
  <si>
    <t>ABO podgrupa - epruveta</t>
  </si>
  <si>
    <t>L018192</t>
  </si>
  <si>
    <t>ABO/RhD krvna grupa - epruveta</t>
  </si>
  <si>
    <t>L018200</t>
  </si>
  <si>
    <t>ABO/RhD krvna grupa, humana antitela - mikroepruveta</t>
  </si>
  <si>
    <t>L018275</t>
  </si>
  <si>
    <t>Interreakcija, eritrocit davaoca i serum primaoca - epruveta</t>
  </si>
  <si>
    <t>L018440</t>
  </si>
  <si>
    <t>Polispecifičan direktan Coombs-ov test (DAT) - epruveta</t>
  </si>
  <si>
    <t>L018457</t>
  </si>
  <si>
    <t>Polispecifičan direktan Coombs-ov test (DaT) – mikroepruveta</t>
  </si>
  <si>
    <t>L018465</t>
  </si>
  <si>
    <t>Potvrdna krvna grupa ABO - mikroepruveta</t>
  </si>
  <si>
    <t>L018812</t>
  </si>
  <si>
    <t>Tipizacija pojedinačnih specifičnosti Rh fenotipa (C,c,E,e) - epruveta</t>
  </si>
  <si>
    <t>L018879</t>
  </si>
  <si>
    <t>Tipizacija RhD antigena - epruveta</t>
  </si>
  <si>
    <t>L019000</t>
  </si>
  <si>
    <t>Identifikacija eritrocitnih antitela NaCl medijum - epruveta</t>
  </si>
  <si>
    <t>L019026</t>
  </si>
  <si>
    <t>Indirektan Coombs-ov test (IAT) - epruveta</t>
  </si>
  <si>
    <t>L019042</t>
  </si>
  <si>
    <t>Skrining test eritrocitnih antitela (enzimski) - epruveta</t>
  </si>
  <si>
    <t>L019075</t>
  </si>
  <si>
    <t>Skrining test eritrocitnih antitela AHG - mikroepruveta</t>
  </si>
  <si>
    <t>L019562</t>
  </si>
  <si>
    <t>Detekcija antitela (IgM ili IgG) na Treponema pallidum - ELISA</t>
  </si>
  <si>
    <t>L020578</t>
  </si>
  <si>
    <t>Kvalitativno određivanje anti HCV antitela – imunoenzimski test (ELISA, ELFA, ECLIA i dr.)</t>
  </si>
  <si>
    <t>L020602</t>
  </si>
  <si>
    <t>Kvalitativno određivanje antigena i antitela za HIV – imunoenzimski test (ELISA, ELFA, ECLIA i dr.)</t>
  </si>
  <si>
    <t>L020677</t>
  </si>
  <si>
    <t>Kvalitativno određivanje HBs antigena u serumu – imunoenzimski test (ELISA, ELFA, ECLIA i dr.)</t>
  </si>
  <si>
    <t>L000018</t>
  </si>
  <si>
    <t xml:space="preserve">Uzorkovanje krvi (mikrouzorkovanje) </t>
  </si>
  <si>
    <t>Хирургија са урологијом</t>
  </si>
  <si>
    <t>Гинекологија и акушерство</t>
  </si>
  <si>
    <t>Рендген дијагностика (3 апарата и 3 смене)</t>
  </si>
  <si>
    <t>57506-00</t>
  </si>
  <si>
    <t>Radiografsko snimanje humerusa</t>
  </si>
  <si>
    <t>57506001</t>
  </si>
  <si>
    <t>Radiografija humerusa - čitanje</t>
  </si>
  <si>
    <t>57506-01</t>
  </si>
  <si>
    <t>Radiografsko snimanje lakta</t>
  </si>
  <si>
    <t>57506011</t>
  </si>
  <si>
    <t>Radiografija lakta - čitanje</t>
  </si>
  <si>
    <t>57506-02</t>
  </si>
  <si>
    <t>Radiografsko snimanje podlaktice</t>
  </si>
  <si>
    <t>57506021</t>
  </si>
  <si>
    <t>Radiografija podlaktice - čitanje</t>
  </si>
  <si>
    <t>57506-03</t>
  </si>
  <si>
    <t>Radiografsko snimanje ručnog zgloba</t>
  </si>
  <si>
    <t>57506031</t>
  </si>
  <si>
    <t>Radiografija ručnog zgloba - čitanje</t>
  </si>
  <si>
    <t>57506-04</t>
  </si>
  <si>
    <t>Radiografsko snimanje šake</t>
  </si>
  <si>
    <t>57506041</t>
  </si>
  <si>
    <t>Radiografija šake - čitanje</t>
  </si>
  <si>
    <t>57518-00</t>
  </si>
  <si>
    <t>Radiografsko snimanje femura</t>
  </si>
  <si>
    <t>57518001</t>
  </si>
  <si>
    <t>Radiografsko snimanje femura - čitanje</t>
  </si>
  <si>
    <t>57518-01</t>
  </si>
  <si>
    <t>Radiografsko snimanje kolena</t>
  </si>
  <si>
    <t>57518011</t>
  </si>
  <si>
    <t>Radiografija kolena - čitanje</t>
  </si>
  <si>
    <t>57518-02</t>
  </si>
  <si>
    <t>Radiografsko snimanje noge</t>
  </si>
  <si>
    <t>57518021</t>
  </si>
  <si>
    <t>Radiografija noge - čitanje</t>
  </si>
  <si>
    <t>57518-03</t>
  </si>
  <si>
    <t>Radiografsko snimanje gležnja</t>
  </si>
  <si>
    <t>57518031</t>
  </si>
  <si>
    <t>Radiografija gležnja - čitanje</t>
  </si>
  <si>
    <t>57518-04</t>
  </si>
  <si>
    <t>Radiografsko snimanje stopala</t>
  </si>
  <si>
    <t>57518041</t>
  </si>
  <si>
    <t>Radiografija stopala - čitanje</t>
  </si>
  <si>
    <t>57700-00</t>
  </si>
  <si>
    <t>Radiografsko snimanje ramena ili skapule</t>
  </si>
  <si>
    <t>57700001</t>
  </si>
  <si>
    <t>Radiografija ramena ili skapule - čitanje</t>
  </si>
  <si>
    <t>57706-00</t>
  </si>
  <si>
    <t>Radiografsko snimanje klavikule</t>
  </si>
  <si>
    <t>57712-00</t>
  </si>
  <si>
    <t>Radiografsko snimanje zgloba kuka</t>
  </si>
  <si>
    <t>57712001</t>
  </si>
  <si>
    <t>Radiografija zgloba kuka - čitanje</t>
  </si>
  <si>
    <t>57715-00</t>
  </si>
  <si>
    <t>Radiografsko snimanje pelvisa</t>
  </si>
  <si>
    <t>57715001</t>
  </si>
  <si>
    <t>Radiografija pelvisa - čitanje</t>
  </si>
  <si>
    <t>57901-00</t>
  </si>
  <si>
    <t>Radiografsko snimanje lobanje</t>
  </si>
  <si>
    <t>57901001</t>
  </si>
  <si>
    <t>Radiografija lobanje - čitanje</t>
  </si>
  <si>
    <t>57903-00</t>
  </si>
  <si>
    <t>Radiografsko snimanje paranazalnog sinusa</t>
  </si>
  <si>
    <t>57903001</t>
  </si>
  <si>
    <t>Radiografsko snimanje paranazalnog sinusa - čitanje</t>
  </si>
  <si>
    <t>57906-00</t>
  </si>
  <si>
    <t>Radiografsko snimanje mastoidne kosti</t>
  </si>
  <si>
    <t>57906001</t>
  </si>
  <si>
    <t>Padiografija mastoidnih kostiju - čitanje</t>
  </si>
  <si>
    <t>57912-00</t>
  </si>
  <si>
    <t>Radiografsko snimanje ostalih facijalnih kostiju</t>
  </si>
  <si>
    <t>57912001</t>
  </si>
  <si>
    <t>Radiografija ostalih facijalnih kostiju - čitanje</t>
  </si>
  <si>
    <t>57915-00</t>
  </si>
  <si>
    <t>Radiografsko snimanje mandibule</t>
  </si>
  <si>
    <t>57915001</t>
  </si>
  <si>
    <t>Radiografija mandibule - čitanje</t>
  </si>
  <si>
    <t>57921-00</t>
  </si>
  <si>
    <t>Radiografsko snimanje nosa</t>
  </si>
  <si>
    <t>57921001</t>
  </si>
  <si>
    <t>Radiografija nosa - čitanje</t>
  </si>
  <si>
    <t>57927-00</t>
  </si>
  <si>
    <t>Radiografsko snimanje temporalnomandibularnog zgloba</t>
  </si>
  <si>
    <t>57927001</t>
  </si>
  <si>
    <t>Radiografija temporalnomandibularnog zgloba - čitanje</t>
  </si>
  <si>
    <t>58100-00</t>
  </si>
  <si>
    <t>Radiografsko snimanje cervikalnog dela kičme</t>
  </si>
  <si>
    <t>58100001</t>
  </si>
  <si>
    <t>Radiografija cervikalnog dela kičme – čitanje</t>
  </si>
  <si>
    <t>58103-00</t>
  </si>
  <si>
    <t>Radiografsko snimanje trorakalnog dela kičme</t>
  </si>
  <si>
    <t>58103001</t>
  </si>
  <si>
    <t>Radiografija torakalnog dela kičme - čitanje</t>
  </si>
  <si>
    <t>58106-00</t>
  </si>
  <si>
    <t>Radiografsko snimanje lumbalnosakralnog dela kičme</t>
  </si>
  <si>
    <t>58106001</t>
  </si>
  <si>
    <t>Radiografija lumbalnosakralnog dela kičme - čitanje</t>
  </si>
  <si>
    <t>58109-00</t>
  </si>
  <si>
    <t>Radiografsko snimanje sakralnokokcigealnog dela kičme</t>
  </si>
  <si>
    <t>58109001</t>
  </si>
  <si>
    <t>Radiografija sakralnokokcigealnog dela kičme - čitanje</t>
  </si>
  <si>
    <t>58500-00</t>
  </si>
  <si>
    <t>Radiografsko snimanje grudnog koša</t>
  </si>
  <si>
    <t>58500001</t>
  </si>
  <si>
    <t>Radiografija grudnog koša - čitanje</t>
  </si>
  <si>
    <t>58509-00</t>
  </si>
  <si>
    <t>Radiografsko snimanje torakalnog inleta ili traheje</t>
  </si>
  <si>
    <t>58509001</t>
  </si>
  <si>
    <t>Radiografija torakalnog inleta ili traheje - čitanje</t>
  </si>
  <si>
    <t>58521-00</t>
  </si>
  <si>
    <t>Radiografsko snimanje sternuma</t>
  </si>
  <si>
    <t>58521001</t>
  </si>
  <si>
    <t>Radiografija sternuma - čitanje</t>
  </si>
  <si>
    <t>58521-01</t>
  </si>
  <si>
    <t>Radiografsko snimanje rebara, jednostrano</t>
  </si>
  <si>
    <t>58521011</t>
  </si>
  <si>
    <t>Radiografija rebara, jednostrano - čitanje</t>
  </si>
  <si>
    <t>58524-00</t>
  </si>
  <si>
    <t>Radiografsko snimanje rebara, obostrano</t>
  </si>
  <si>
    <t>58524001</t>
  </si>
  <si>
    <t>Radiografija rebara, obostrano - čitanje</t>
  </si>
  <si>
    <t>58700-00</t>
  </si>
  <si>
    <t>Radiografsko snimanje urinarnog sistema</t>
  </si>
  <si>
    <t>58700001</t>
  </si>
  <si>
    <t>Radiografija urinarnog sistema – čitanje</t>
  </si>
  <si>
    <t>58706-00</t>
  </si>
  <si>
    <t>Intravenska pijelografija</t>
  </si>
  <si>
    <t>58706001</t>
  </si>
  <si>
    <t>Intravenska urografija</t>
  </si>
  <si>
    <t>58706002</t>
  </si>
  <si>
    <t>Intravenska urografija - čitanje</t>
  </si>
  <si>
    <t>58900-00</t>
  </si>
  <si>
    <t>Radiografsko snimanje abdomena</t>
  </si>
  <si>
    <t>58900001</t>
  </si>
  <si>
    <t>Radiografija abdomena - čitanje</t>
  </si>
  <si>
    <t>59712-00</t>
  </si>
  <si>
    <t>Histerosalpingografija</t>
  </si>
  <si>
    <t>59712001</t>
  </si>
  <si>
    <t>Histerosalpingografija - čitanje</t>
  </si>
  <si>
    <t>55036001</t>
  </si>
  <si>
    <t>Elastografija jetre</t>
  </si>
  <si>
    <t>Ултразвучна дијагностика (2 апарата и 2 смене)</t>
  </si>
  <si>
    <t>55028-00</t>
  </si>
  <si>
    <t>Ultrazvučni pregled glave</t>
  </si>
  <si>
    <t>55032-00</t>
  </si>
  <si>
    <t>Ultrazvučni pregled vrata</t>
  </si>
  <si>
    <t>55032001</t>
  </si>
  <si>
    <t>Ultrazvučni pregled štitaste žlezde</t>
  </si>
  <si>
    <t>55070-00</t>
  </si>
  <si>
    <t>Ultrazvučni pregled dojke, unilateralan</t>
  </si>
  <si>
    <t>Ultrazvučni pregled dojke, bilateralan</t>
  </si>
  <si>
    <t>55084-00</t>
  </si>
  <si>
    <t>Ultrazvučni pregled mokraćne bešike</t>
  </si>
  <si>
    <t>55130-00</t>
  </si>
  <si>
    <t>Transezofagealni dvodimenzionalni ultrazvučni pregled srca u realnom vremenu za vreme hiruškog zahvata na srcu</t>
  </si>
  <si>
    <t>55700-02</t>
  </si>
  <si>
    <t>Ultrazvučni pregled abdomena ili pelvisa zbog ostalih stanja povezanih sa trudnoćom</t>
  </si>
  <si>
    <t>55731-00</t>
  </si>
  <si>
    <t>Ultrazvučni pregled ženskog pelvisa</t>
  </si>
  <si>
    <t>55800-00</t>
  </si>
  <si>
    <t>Ultrazvučni pregled šake ili ručnog zgloba</t>
  </si>
  <si>
    <t>55804-00</t>
  </si>
  <si>
    <t>Ultrazvučni pregled podlaktice ili lakta</t>
  </si>
  <si>
    <t>55808-00</t>
  </si>
  <si>
    <t>Ultrazvučni pregled ramena ili nadlaktice</t>
  </si>
  <si>
    <t>55812-00</t>
  </si>
  <si>
    <t>Ultrazvučni pregled grudnog koša ili trbušnog zida</t>
  </si>
  <si>
    <t>55816-01</t>
  </si>
  <si>
    <t>Ultrazvučni pregled prepona</t>
  </si>
  <si>
    <t>55824-00</t>
  </si>
  <si>
    <t>Ultrazvučni pregled glutealne regije</t>
  </si>
  <si>
    <t>55824-01</t>
  </si>
  <si>
    <t>Ultrazvučni pregled bedra</t>
  </si>
  <si>
    <t>55828-00</t>
  </si>
  <si>
    <t>Ultrazvučni pregled kolena</t>
  </si>
  <si>
    <t>55832-00</t>
  </si>
  <si>
    <t>Ultrazvučni pregled potkolenice</t>
  </si>
  <si>
    <t>55836-00</t>
  </si>
  <si>
    <t>Ultrazvučni pregled gležnja ili stopala</t>
  </si>
  <si>
    <t>55844-00</t>
  </si>
  <si>
    <t>Ultrazvučni pregled kože i potkožnog tkiva</t>
  </si>
  <si>
    <t>55852-00</t>
  </si>
  <si>
    <t>Ultrazvučni pregled kičme i kičmene moždine</t>
  </si>
  <si>
    <t>90908-00</t>
  </si>
  <si>
    <t>Ultrazvučni pregled ostalih oblasti</t>
  </si>
  <si>
    <t>Доплер* (2 апарата и 2 смене)</t>
  </si>
  <si>
    <t>55238-00</t>
  </si>
  <si>
    <t>Ultrazvučni dupleks pregled arterija ili bajpasa donjih ekstremiteta, jednostrano</t>
  </si>
  <si>
    <t>55238-01</t>
  </si>
  <si>
    <t>Ultrazvučni dupleks pregled arterija ili bajpasa donjih ekstremiteta, obostrano</t>
  </si>
  <si>
    <t>55244-00</t>
  </si>
  <si>
    <t>Ultrazvučni dupleks pregled vena donjih ekstremiteta, jednostrano</t>
  </si>
  <si>
    <t>55244-01</t>
  </si>
  <si>
    <t>Ultrazvučni dupleks pregled vena donjih ekstremiteta, dvostrano</t>
  </si>
  <si>
    <t>55248-00</t>
  </si>
  <si>
    <t>Ultrazvučni dupleks pregled arterija ili bajpasa gornjih ekstremiteta, jednostrano</t>
  </si>
  <si>
    <t>55248-01</t>
  </si>
  <si>
    <t>Ultrazvučni dupleks pregled arterija ili bajpasa gornjih ekstremiteta, obostrano</t>
  </si>
  <si>
    <t>55252-00</t>
  </si>
  <si>
    <t>Ultrazvučni dupleks pregled vena gornjih ekstremiteta, jednostrano</t>
  </si>
  <si>
    <t>55252-01</t>
  </si>
  <si>
    <t>Ultrazvučni dupleks pregled vena gornjih ekstremiteta, obostrano</t>
  </si>
  <si>
    <t>55276-00</t>
  </si>
  <si>
    <t>Ultrazvučni dupleks pregled aorte, intraabdominalnih i ilijačnih arterija i/ili donje šuplje vene i ilijačnih vena</t>
  </si>
  <si>
    <t>ЦТ Скенер (1 апарат и 2 смене)</t>
  </si>
  <si>
    <t>56001-00</t>
  </si>
  <si>
    <t>Kompjuterizovana tomografija mozga</t>
  </si>
  <si>
    <t>56001002</t>
  </si>
  <si>
    <t>Kompjuterizovana tomografija mozga - čitanje</t>
  </si>
  <si>
    <t>56007-00</t>
  </si>
  <si>
    <t>Kompjuterizovana tomografija mozga sa intravenskom primenom kontrastnog sredstva</t>
  </si>
  <si>
    <t>56016-04</t>
  </si>
  <si>
    <t>Kompjuterizovana tomografija srednjeg uva i temporalne kosti, obostrana</t>
  </si>
  <si>
    <t>56022-01</t>
  </si>
  <si>
    <t>Kompjuterizovana tomografija paranazalnog sinusa</t>
  </si>
  <si>
    <t>56028-00</t>
  </si>
  <si>
    <t>Kompjuterizovana tomografija facijalnih kostiju sa intravenskom primenom kontrastnog sredstva</t>
  </si>
  <si>
    <t>56220-00</t>
  </si>
  <si>
    <t>Kompjuterizovana tomografija kičme, cervikalne regije</t>
  </si>
  <si>
    <t>56223-00</t>
  </si>
  <si>
    <t>Kompjuterizovana tomografija kičme, lumbosakralne regije</t>
  </si>
  <si>
    <t>56301-00</t>
  </si>
  <si>
    <t>Kompjuterizovana tomografija grudnog koša</t>
  </si>
  <si>
    <t>56301002</t>
  </si>
  <si>
    <t>Kompjuterizovana tomografija grudnog koša - čitanje</t>
  </si>
  <si>
    <t>56307-00</t>
  </si>
  <si>
    <t>Kompjuterizovana tomografija grudnog koša sa intravenskom primenom kontrastnog sredstva</t>
  </si>
  <si>
    <t>56401002</t>
  </si>
  <si>
    <t>Kompjuterizovana tomografija abdomena - čitanje</t>
  </si>
  <si>
    <t>56407-00</t>
  </si>
  <si>
    <t>Kompjuterizovana tomografija abdomena sa intravenskom primenom kontrastnog sredstva</t>
  </si>
  <si>
    <t>56409-00</t>
  </si>
  <si>
    <t>Kompjuterizovana tomografija karlice</t>
  </si>
  <si>
    <t>57350-00</t>
  </si>
  <si>
    <t>Spiralna angiografija kompjuterizovanom tomografijom glave i/ili vrata, sa intravenskom primenom kontrastnog sredstva</t>
  </si>
  <si>
    <t>57350002</t>
  </si>
  <si>
    <t>Spiralna angiografija kompjuterizovanom tomografijom glave i/ili vrata, sa intravenskom primenom kontrastnog sredstva - čitanje</t>
  </si>
  <si>
    <t>57350-07</t>
  </si>
  <si>
    <t>Spiralna angiografija kompjuterizovanom tomografijom donjih ekstremiteta, sa intravenskom primenom kontrastnog sredstva</t>
  </si>
  <si>
    <t>57350-03</t>
  </si>
  <si>
    <t>Spiralna angiografija kompjuterizovanom tomografijom abdomena, sa intravenskom primenom kontrastnog sredstva</t>
  </si>
  <si>
    <t>56016-00</t>
  </si>
  <si>
    <t>Kompjuterizovana tomografija srednjeg uva i temporalne kosti, jednostrana</t>
  </si>
  <si>
    <t>56016-06</t>
  </si>
  <si>
    <t>Kompjuterizovana tomografija srednjeg uva, temporalne kosti i mozga, obostrana</t>
  </si>
  <si>
    <t>56028-01</t>
  </si>
  <si>
    <t>Kompjuterizovana tomografija paranazalnog sinusa sa intravenskom primenom kontrastnog sredstva</t>
  </si>
  <si>
    <t>56101-00</t>
  </si>
  <si>
    <t>Kompjuterizovana tomografija mekih tkiva vrata</t>
  </si>
  <si>
    <t>56412-00</t>
  </si>
  <si>
    <t>Kompjuterizovana tomografija karlice sa intravenskom primenom kontrastnog sredstva</t>
  </si>
  <si>
    <t>56409001</t>
  </si>
  <si>
    <t>Kompjuterizovana tomografija karlice - snimanje</t>
  </si>
  <si>
    <t>009205</t>
  </si>
  <si>
    <t>CT pregled srednjeg masiva lica bez kontrasta</t>
  </si>
  <si>
    <t>56619-00</t>
  </si>
  <si>
    <t>Kompjuterizovana tomografija ekstremiteta</t>
  </si>
  <si>
    <t>56030-00</t>
  </si>
  <si>
    <t>Kompjuterizovana tomografija facijalnih kostiju, paranazalnog sinusa i mozga</t>
  </si>
  <si>
    <t>Одске дерматовенерологије</t>
  </si>
  <si>
    <t>Одељење опште хирургије са уролоијом</t>
  </si>
  <si>
    <t>Одсек оториноларингологије</t>
  </si>
  <si>
    <t>Одсек офталмологије</t>
  </si>
  <si>
    <t>Служба за гинекологију и акушерство са неонат.</t>
  </si>
  <si>
    <t>Одељење за пријем и збрињав.ургентних стања</t>
  </si>
  <si>
    <t>Одсек за стерилизацију</t>
  </si>
  <si>
    <t>Служба за правне, економско финансијске, техничке и друге сличне послове</t>
  </si>
  <si>
    <t>Болничари</t>
  </si>
  <si>
    <t>Директор ОБЈ</t>
  </si>
  <si>
    <t>0030040</t>
  </si>
  <si>
    <t>(L01CA02)</t>
  </si>
  <si>
    <t>VINCRISTINE,injekcija,5 po 1 mg/1 ml</t>
  </si>
  <si>
    <t>bočica</t>
  </si>
  <si>
    <t>0030111</t>
  </si>
  <si>
    <t>(L01CB01) ETOPOZID</t>
  </si>
  <si>
    <t>ETOPOSID,koncentrat za rastvor za infuziju, 1 po 5 ml/(100 mg/5 ml)</t>
  </si>
  <si>
    <t>0030121</t>
  </si>
  <si>
    <t>ETOPOSIDE-TEVA ,1 po 5ml (100mg/5ml)</t>
  </si>
  <si>
    <t>0030241</t>
  </si>
  <si>
    <t>(L01CA04) VINORELBIN</t>
  </si>
  <si>
    <t>VINORELSIN,koncentrat za rastvor za infuziju,1 po 5ml (50mg/5ml)</t>
  </si>
  <si>
    <t>0030242</t>
  </si>
  <si>
    <t>VINORELBIN "Ebewe", 1 po 5ml (50mg/5ml)</t>
  </si>
  <si>
    <t>(L01XA01) CISPLATIN</t>
  </si>
  <si>
    <t>0031224</t>
  </si>
  <si>
    <t>SINPLATIN, 1 po 50ml (50mg/50ml)</t>
  </si>
  <si>
    <t>0031306</t>
  </si>
  <si>
    <t>(L01XA02) KARBOPLATIN</t>
  </si>
  <si>
    <t>0031307</t>
  </si>
  <si>
    <t>0031312</t>
  </si>
  <si>
    <t>CARBOPLATIN EBEWE 1X150mg/15ml</t>
  </si>
  <si>
    <t>0031313</t>
  </si>
  <si>
    <t>CARBOPLATIN EBW  1 x 450mg / 45ml</t>
  </si>
  <si>
    <t>0031332</t>
  </si>
  <si>
    <t>CISPLATIN,rastvor za infuziju,1 po 50 mg/100 ml</t>
  </si>
  <si>
    <t>0031364</t>
  </si>
  <si>
    <t>(L01XA03) OKSALIPLATIN</t>
  </si>
  <si>
    <t>OXALIPLATIN-PLIVA ◊,bočica, 1 po 10 ml (5 mg/ml)</t>
  </si>
  <si>
    <t>0031402</t>
  </si>
  <si>
    <t>OXALIPLATIN EBEWE ◊,bočica, 1 po 10 ml (5 mg/ml)</t>
  </si>
  <si>
    <t>0031403</t>
  </si>
  <si>
    <t>OXALIPLATIN EBEWE ◊,bočica, 1 po 20 ml (5 mg/ml)</t>
  </si>
  <si>
    <t>0031500</t>
  </si>
  <si>
    <t>(L01AA01) CIKLOFOSFAMID</t>
  </si>
  <si>
    <t>ENDOXAN,prašak za rastvor za injekciju,1 po 500 mg-BAX.</t>
  </si>
  <si>
    <t>0031501</t>
  </si>
  <si>
    <t>ENDOXAN,prašak za rastvor za injekciju,1 po 1 g</t>
  </si>
  <si>
    <t>0033191</t>
  </si>
  <si>
    <t>(L01DB01) DOKSORUBICIN HLORID</t>
  </si>
  <si>
    <t>DOXORUBICIN ,injekcija,1 po 25 ml ( 50 mg/25ml)-EBW</t>
  </si>
  <si>
    <t>0033190</t>
  </si>
  <si>
    <t>DOXORUBICIN ,injekcija,1 po 5 ml (10 mg/5ml)-EBW.</t>
  </si>
  <si>
    <t>(L01BC02) FLUOROURACIL</t>
  </si>
  <si>
    <t>0034166</t>
  </si>
  <si>
    <t>FLUOROURACIL, 1 po 100ml (50mg/1ml)</t>
  </si>
  <si>
    <t>0034180</t>
  </si>
  <si>
    <t>(L01BA01) METOTREKSAT</t>
  </si>
  <si>
    <t>METHOTREXATE,injekcija, 5 po 50 mg/2 ml</t>
  </si>
  <si>
    <t>0034329</t>
  </si>
  <si>
    <t>5-FLUOROURACIL Ebewe,conc za rastv za inj/inf,bočica 5g/100ml</t>
  </si>
  <si>
    <t>0034343</t>
  </si>
  <si>
    <t>FLUOROURACIL ACCORD, rastv. za inj/inf. 50mg/ml, 100ml</t>
  </si>
  <si>
    <t>0034431</t>
  </si>
  <si>
    <t>(L01BC05) GEMCITABIN</t>
  </si>
  <si>
    <t>GEMCITABIN Ebewe,staklena bočica, 1000mg/25ml</t>
  </si>
  <si>
    <t>0034432</t>
  </si>
  <si>
    <t>GEMCITABIN EBEWE ,bočica staklena 200mg/5ml</t>
  </si>
  <si>
    <t>0034550</t>
  </si>
  <si>
    <t>GEMNIL,bočica staklena, 1 po 1000 mg</t>
  </si>
  <si>
    <t>0034551</t>
  </si>
  <si>
    <t>GEMNIL,bočica staklena, 1 po 200 mg</t>
  </si>
  <si>
    <t>injekcioni špric</t>
  </si>
  <si>
    <t>0037023</t>
  </si>
  <si>
    <t>(L02AE02) LEUPRORELIN</t>
  </si>
  <si>
    <t>LUTRATE DEPO, prašak i rastvarač za suspenziju za injekciju sa produženim oslobađanjem, 1 po 3,75 mg</t>
  </si>
  <si>
    <t>0037024</t>
  </si>
  <si>
    <t>LUTRATE DEPO, prašak i rastvarač za suspenziju za injekciju sa produženim oslobađanjem, 1 po 22,5 mg</t>
  </si>
  <si>
    <t>0037070</t>
  </si>
  <si>
    <t>(L02AE03) GOSERELIN</t>
  </si>
  <si>
    <t>ZOLADEX,implant, injekcija sa aplikatorom,1 po 3,6 mg</t>
  </si>
  <si>
    <t>0037091</t>
  </si>
  <si>
    <t>(L02AE04) TRIPTORELIN</t>
  </si>
  <si>
    <t>DIPHERELINE,liofilizat za rastvor za injekciju,1 po 3,75mg i 2ml rastvarača</t>
  </si>
  <si>
    <t>0037092</t>
  </si>
  <si>
    <t>DIPHERELINE,liofilizat za rastvor za injekciju,1 po 11,25mg i  2ml rastvarača</t>
  </si>
  <si>
    <t>0037093</t>
  </si>
  <si>
    <t>DIPHERELINE,bočica sa praškom i ampula sa rastvaračem, 1 po 2 ml (22,5 mg/2 ml)</t>
  </si>
  <si>
    <t>0037022</t>
  </si>
  <si>
    <t>ELIGARD , prašak i rastvarač za rastvor za injekciju , napunjen injekcioni špric sa praškom i napunjen injekcioni špric sa rastvaračem, 1 po 45 mg</t>
  </si>
  <si>
    <t>0039298</t>
  </si>
  <si>
    <t>(L01XX19) IRINOTEKAN</t>
  </si>
  <si>
    <t>IRINOTECAN inf  100 mg/ 5 ml, 1 x 5 ml</t>
  </si>
  <si>
    <t>(L02BA03) fluvestrant</t>
  </si>
  <si>
    <t>0039715-1</t>
  </si>
  <si>
    <t>0039727</t>
  </si>
  <si>
    <t>(L01CD02) docetaksel</t>
  </si>
  <si>
    <t>DOCETAXEL ◊,bočica staklena, 1 po 1 ml (20 mg/1 ml)</t>
  </si>
  <si>
    <t>0039728</t>
  </si>
  <si>
    <t>DOCETAXEL ◊,bočica staklena, 1 po 4 ml (80 mg/4 ml)</t>
  </si>
  <si>
    <t>0184027</t>
  </si>
  <si>
    <t>(V03AF03) KALCIJUM FOLINAT</t>
  </si>
  <si>
    <t>LEUCOVORIN Kalcijum, ampula, 10 po 50 mg/ml 5 ml</t>
  </si>
  <si>
    <t>ampula</t>
  </si>
  <si>
    <t>(L01BC06) kapecitabin</t>
  </si>
  <si>
    <t>film tableta</t>
  </si>
  <si>
    <t>1034442</t>
  </si>
  <si>
    <t>tableta</t>
  </si>
  <si>
    <t>XALVOBIN ◊,blister, 120 po 500 mg</t>
  </si>
  <si>
    <t>1039394</t>
  </si>
  <si>
    <t>(L01XE01) imatinib</t>
  </si>
  <si>
    <t>ALVOTINIB ◊,blister, 120 po 100 mg</t>
  </si>
  <si>
    <t>(L01BC02) imatinib</t>
  </si>
  <si>
    <t>ALVOTINIB ◊,blister, 30 po 400 mg</t>
  </si>
  <si>
    <t>GLIMATIN film tableta 30x400 mg</t>
  </si>
  <si>
    <t>(L01CD01) PAKLITAKSEL</t>
  </si>
  <si>
    <t>1039853</t>
  </si>
  <si>
    <t>PACLITAXEL, koncentrat za rastvor za infuziju, 1 po 5 ml (6mg/ml)</t>
  </si>
  <si>
    <t>1039854</t>
  </si>
  <si>
    <t>0039350</t>
  </si>
  <si>
    <t>PACLITAXEL EBEWE,koncentrat za rastvor za infuziju,1 po 5 ml (30mg/5 ml)</t>
  </si>
  <si>
    <t>PATAXEL, 1 po 50 ml, 300 mg/50ml</t>
  </si>
  <si>
    <t>0030122</t>
  </si>
  <si>
    <t>SINTOPOZID, 1 po 5ml (100mg/5ml)</t>
  </si>
  <si>
    <t>0033220</t>
  </si>
  <si>
    <t>(L01DC01) BLEOMICIN</t>
  </si>
  <si>
    <t>BLEOCIN-S,injekcija,1 po 15000 i.j.</t>
  </si>
  <si>
    <t>N002527</t>
  </si>
  <si>
    <t>prašak za injekciju</t>
  </si>
  <si>
    <t>0039031</t>
  </si>
  <si>
    <t>(L01AX04) DAKARBAZIN</t>
  </si>
  <si>
    <t>DAKARBAZIN, 1 po 500mg</t>
  </si>
  <si>
    <t>0069001</t>
  </si>
  <si>
    <t>NOVOEIGHT, prašak i rastvarač za rastvor za injekciju, bočica sa praškom i napunjeni injekcioni špric sa rastvaračem 1 po 4 ml (250i.j)</t>
  </si>
  <si>
    <t>i.j.</t>
  </si>
  <si>
    <t>0069002</t>
  </si>
  <si>
    <t>NOVOEIGHT, prašak i rastvarač za rastvor za injekciju, bočica sa praškom i napunjeni injekcioni špric sa rastvaračem 1 po 4 ml (500i.j)</t>
  </si>
  <si>
    <t>0069003</t>
  </si>
  <si>
    <t>NOVOEIGHT, prašak i rastvarač za rastvor za injekciju, bočica sa praškom i napunjeni injekcioni špric sa rastvaračem 1 po 4 ml (1000i.j)</t>
  </si>
  <si>
    <t>0066111</t>
  </si>
  <si>
    <t>BeneFix,  rekomb faktor IX,  bočica sa praskom,  500 ij/5 ml</t>
  </si>
  <si>
    <t>0066112</t>
  </si>
  <si>
    <t>BeneFix, rekomb faktor IX, bočica sa praškom, 1000 ij/5ml</t>
  </si>
  <si>
    <t>Polimerski klipsevi Hem-o-Loc XL (zeleni)</t>
  </si>
  <si>
    <t>Punjenje za linearni stapler sa nožem, za jednok. upotrebu</t>
  </si>
  <si>
    <t>Shell - hibridna proteza - Trilogy Avetabular System Shell 620</t>
  </si>
  <si>
    <t>Sterilni kostani cement bez antibiot sa jednim ili dva antib</t>
  </si>
  <si>
    <t>Long liner - hibridna proteza - Trilogy Acet Sys Longevit</t>
  </si>
  <si>
    <t>ZB Glava - hibridna proteza - ZB 12/14 CoCo Femoral head</t>
  </si>
  <si>
    <t>0002117</t>
  </si>
  <si>
    <t>0002685</t>
  </si>
  <si>
    <t>0003634</t>
  </si>
  <si>
    <t>0003639</t>
  </si>
  <si>
    <t>0003703</t>
  </si>
  <si>
    <t>0003804</t>
  </si>
  <si>
    <t>0003320</t>
  </si>
  <si>
    <t>0003321</t>
  </si>
  <si>
    <t>0003323</t>
  </si>
  <si>
    <t>0003019</t>
  </si>
  <si>
    <t>0003024</t>
  </si>
  <si>
    <t>0003036</t>
  </si>
  <si>
    <t>0003037</t>
  </si>
  <si>
    <t>0003038</t>
  </si>
  <si>
    <t>0003086</t>
  </si>
  <si>
    <t>0003087</t>
  </si>
  <si>
    <t>0003088</t>
  </si>
  <si>
    <t>0003089</t>
  </si>
  <si>
    <t>0003861</t>
  </si>
  <si>
    <t>0003859</t>
  </si>
  <si>
    <t>0003860</t>
  </si>
  <si>
    <t>0003858</t>
  </si>
  <si>
    <t>0003829</t>
  </si>
  <si>
    <t>0003862</t>
  </si>
  <si>
    <t>0003863</t>
  </si>
  <si>
    <t>0003090</t>
  </si>
  <si>
    <t>Endop. kuka, tip 1 Zimmer M/L Taper Hip Prost Femo - hibrid</t>
  </si>
  <si>
    <t>Bone Screw 00-6250-065-35 Zimmer inc - hibrid</t>
  </si>
  <si>
    <t>Bone Screw 00-6250-065-40 Zimmer inc - hibrid</t>
  </si>
  <si>
    <t>41689-00</t>
  </si>
  <si>
    <t>Parcijalna turbinektomija, jednostrana</t>
  </si>
  <si>
    <t>41807-00</t>
  </si>
  <si>
    <t>Incizija i drenaža peritonzilarnog apscesa</t>
  </si>
  <si>
    <t>030120</t>
  </si>
  <si>
    <t>Skidanje podataka sa aparata za samokontrolu glikemija preko elektronskog čitača</t>
  </si>
  <si>
    <t>030122</t>
  </si>
  <si>
    <t>Analiza zapisa kontrole glikemija, ugljenohidratnih jedinica i doza insulina preko elektronske platforme</t>
  </si>
  <si>
    <t>U9200101</t>
  </si>
  <si>
    <t>Pregled novorođenčeta</t>
  </si>
  <si>
    <t>Odstranjenje analne bradavice</t>
  </si>
  <si>
    <t>35503-00</t>
  </si>
  <si>
    <t>Ubacivanje intrauterinog uloška (IUD)</t>
  </si>
  <si>
    <t>35506-00</t>
  </si>
  <si>
    <t>Zamena intrauterinog uloška (IUD)</t>
  </si>
  <si>
    <t>96029-00</t>
  </si>
  <si>
    <t>Procena upravljanja finansijama</t>
  </si>
  <si>
    <t>96031-00</t>
  </si>
  <si>
    <t>Procena roditeljskih veština</t>
  </si>
  <si>
    <t>96077-00</t>
  </si>
  <si>
    <t>Edukacija ili savetovanje o održavanju domaćinstva</t>
  </si>
  <si>
    <t>96084-00</t>
  </si>
  <si>
    <t>Savetovanje kod fizičkog zlostavljanja/nasilja/napada</t>
  </si>
  <si>
    <t>090041</t>
  </si>
  <si>
    <t>Produžna grupna socioterapija</t>
  </si>
  <si>
    <t>90593-01</t>
  </si>
  <si>
    <t>Ostali postupci na mišićima, tetivama, fascijama ili burzama, neklasifikovani na drugom mestu</t>
  </si>
  <si>
    <t>47585-00</t>
  </si>
  <si>
    <t>Unutrašnja fiksacija preloma patele</t>
  </si>
  <si>
    <t>49100-00</t>
  </si>
  <si>
    <t>Artrotomija lakta</t>
  </si>
  <si>
    <t>49500-02</t>
  </si>
  <si>
    <t>Odstranjenje slobodnih zglobnih tela iz kolena</t>
  </si>
  <si>
    <t>009150</t>
  </si>
  <si>
    <t>Nekrektomija po seansi</t>
  </si>
  <si>
    <t>11921-00</t>
  </si>
  <si>
    <t>Test ispiranja mokraćne bešike</t>
  </si>
  <si>
    <t>30402-00</t>
  </si>
  <si>
    <t>Drenaža retroperitonealnog apscesa</t>
  </si>
  <si>
    <t>30565-00</t>
  </si>
  <si>
    <t>Resekcija tankog creva sa formiranjem stome</t>
  </si>
  <si>
    <t>32142-00</t>
  </si>
  <si>
    <t>Ekscizija analnog kožnog nabora</t>
  </si>
  <si>
    <t>37604-06</t>
  </si>
  <si>
    <t>Incizija testisa</t>
  </si>
  <si>
    <t>92512-29</t>
  </si>
  <si>
    <t>Regionalna blokada, nerva donjeg ekstremiteta, ASA 29</t>
  </si>
  <si>
    <t>11711-00</t>
  </si>
  <si>
    <t>Ambulatorni EKG aktiviran od strane pacijenta, snimanje najmanje 30 sekundi posle svakog aktiviranja</t>
  </si>
  <si>
    <t>Reparacija femoralne hernije, jednostrano</t>
  </si>
  <si>
    <t>L019679</t>
  </si>
  <si>
    <t>Detekcija antitela na Mycoplasma pneumoniae (IgA, IgM ili IgG – pojedinačno) – ELISA</t>
  </si>
  <si>
    <t>L019943</t>
  </si>
  <si>
    <t>Biohemijska identifikacija Yersinia enterocolitica/pseudotuberculosis</t>
  </si>
  <si>
    <t>L020339</t>
  </si>
  <si>
    <t>Serološka identifikacija serogrupe Salmonella enterica</t>
  </si>
  <si>
    <t>L020347</t>
  </si>
  <si>
    <t>Serološka identifikacija Salmonella Enteritidis, Salmonella Typhi</t>
  </si>
  <si>
    <t>L027904</t>
  </si>
  <si>
    <t xml:space="preserve">Pregled isečka omentuma, peritoneuma dobijena biopsijom </t>
  </si>
  <si>
    <t>L027946</t>
  </si>
  <si>
    <t xml:space="preserve">Pregled promene na koži bez određivanja granica </t>
  </si>
  <si>
    <t>L028001</t>
  </si>
  <si>
    <t xml:space="preserve">Pregled tumora mekih tkiva sa određivanjem granica </t>
  </si>
  <si>
    <t>L028407</t>
  </si>
  <si>
    <t xml:space="preserve">Pregled jednog testisa u celini </t>
  </si>
  <si>
    <t>L028654</t>
  </si>
  <si>
    <t xml:space="preserve">Pregled uzorka vagine dobijenog biopsijom </t>
  </si>
  <si>
    <t>Pregled dela cerviksa dobijenog metodom  omčice</t>
  </si>
  <si>
    <t>L028845</t>
  </si>
  <si>
    <t xml:space="preserve">Pregled dela jajnika </t>
  </si>
  <si>
    <t>БРОЈ ПАЦИЈЕНАТА (26,18)</t>
  </si>
  <si>
    <t>БРОЈ ПРЕГЛЕДАНИХ УЗОРАКА (42, 59)</t>
  </si>
  <si>
    <t>58927-00</t>
  </si>
  <si>
    <t>Direktna holangiografija, postoperativna</t>
  </si>
  <si>
    <t>58927001</t>
  </si>
  <si>
    <t>Direktna holangiografija, postoperativna - čitanje</t>
  </si>
  <si>
    <t>56625003</t>
  </si>
  <si>
    <t>Kompjuterizovana tomografija ciljanog zgloba ekstremiteta nativno</t>
  </si>
  <si>
    <t>56625004</t>
  </si>
  <si>
    <t>Kompjuterizovana tomografija ciljanog zgloba ekstremiteta sa kontrastom</t>
  </si>
  <si>
    <t>56221-00</t>
  </si>
  <si>
    <t>Kompjuterizovana tomografija kičme, torakalne regije</t>
  </si>
  <si>
    <t>0031382</t>
  </si>
  <si>
    <t>0037067</t>
  </si>
  <si>
    <t>0066113</t>
  </si>
  <si>
    <t>BENEFIX, prašak i rastvarač, bočica staklena, 1 po 2000i.j/5ml</t>
  </si>
  <si>
    <t>0003912</t>
  </si>
  <si>
    <t>0003913</t>
  </si>
  <si>
    <t>Punjenje sa zupcima za endoskopski linearni stapler sa nozem</t>
  </si>
  <si>
    <t>0003408</t>
  </si>
  <si>
    <t>0003921</t>
  </si>
  <si>
    <t>Spoljašnji fiksator za primarnu stabilizaciju potkolenice - SE</t>
  </si>
  <si>
    <t>0003864</t>
  </si>
  <si>
    <t>Endop. Kuka, tip 1, Taperloc Primary Femoral Stem 650-03</t>
  </si>
  <si>
    <t>0003865</t>
  </si>
  <si>
    <t>Endop. Kuka, tip 1, ZCA All-Poly Acetabular Cup, 80055503</t>
  </si>
  <si>
    <t>0003866</t>
  </si>
  <si>
    <t>Endop. Kuka, tip 1, ZB 12/14 CoCr Femoral Head, 8022032</t>
  </si>
  <si>
    <t>0003867</t>
  </si>
  <si>
    <t>Endop. Kuka, tip 1, Taperloc Primary Femoral Stem 650-</t>
  </si>
  <si>
    <t>0003868</t>
  </si>
  <si>
    <t>Endop. Kuka, tip 1, Zimmer M/L Taper Hip Prosthesis Fem</t>
  </si>
  <si>
    <t>0003869</t>
  </si>
  <si>
    <t>Endop. Kuka, tip 1, Trilogy Acetabular System Shell, 6200</t>
  </si>
  <si>
    <t>0003870</t>
  </si>
  <si>
    <t>Endop. Kuka, tip 1, Trilogy Acetabular System Longevity</t>
  </si>
  <si>
    <t>0003871</t>
  </si>
  <si>
    <t>Endop. Kuka, tip 1, ZCA All-Poly Acetabular Cup, 8005548</t>
  </si>
  <si>
    <t>0003872</t>
  </si>
  <si>
    <t>0003873</t>
  </si>
  <si>
    <t>Endop. Kuka, tip 1, Bone Screw 00-6250-065-30 Zimmer Inc</t>
  </si>
  <si>
    <t>0003874</t>
  </si>
  <si>
    <t>Koštani cement bez antibiotika, sa jednim  i sa sva antibiotika</t>
  </si>
  <si>
    <t>0003875</t>
  </si>
  <si>
    <t>0003876</t>
  </si>
  <si>
    <t>0003877</t>
  </si>
  <si>
    <t>Endoproteza kuka, tip 1, ZB 12/14</t>
  </si>
  <si>
    <t>0003878</t>
  </si>
  <si>
    <t>0003879</t>
  </si>
  <si>
    <t>Endop. Kuka, tip 1, ZCA All-Poly Acetabular Cup, 80055563</t>
  </si>
  <si>
    <t>0003881</t>
  </si>
  <si>
    <t>0003882</t>
  </si>
  <si>
    <t>0003883</t>
  </si>
  <si>
    <t>Endop. Kuka, tip 1, ZB 12/14 CoCr Femoral Head, 80220</t>
  </si>
  <si>
    <t>0003884</t>
  </si>
  <si>
    <t>0003885</t>
  </si>
  <si>
    <t>Endop. Kuka, tip 1, ZCA All-Poly Acetabular Cup, 80055523</t>
  </si>
  <si>
    <t>0003891</t>
  </si>
  <si>
    <t>Endop. Kuka, tip 1, Zimmer M/L Taper Hip Prosthesis Femor</t>
  </si>
  <si>
    <t>0003892</t>
  </si>
  <si>
    <t>0003893</t>
  </si>
  <si>
    <t>0003900</t>
  </si>
  <si>
    <t>0003901</t>
  </si>
  <si>
    <t>Endop. Kuka, tip 1, Trilogy Acetabular System Longevity L</t>
  </si>
  <si>
    <t>0003902</t>
  </si>
  <si>
    <t>Endop. Kuka, tip 1, Bone Screw 00-6250-065-25 Zimmer Inc</t>
  </si>
  <si>
    <t>0003903</t>
  </si>
  <si>
    <t>0003904</t>
  </si>
  <si>
    <t>0003909</t>
  </si>
  <si>
    <t>0003910</t>
  </si>
  <si>
    <t>0003911</t>
  </si>
  <si>
    <t>0003924</t>
  </si>
  <si>
    <t>0003925</t>
  </si>
  <si>
    <t>0003926</t>
  </si>
  <si>
    <t>Endop. Kuka, tip 1, ZCA All-Poly Acetabular Cup, 80055543</t>
  </si>
  <si>
    <t>0003929</t>
  </si>
  <si>
    <t>0003930</t>
  </si>
  <si>
    <t>0003953</t>
  </si>
  <si>
    <t>Endop. Kuka, tip 1, ZCA All-Poly Acetabular Cup, 800555832</t>
  </si>
  <si>
    <t>0003954</t>
  </si>
  <si>
    <t>0003971</t>
  </si>
  <si>
    <t>0003982</t>
  </si>
  <si>
    <t>Пнеумофтизиологија ДБ</t>
  </si>
  <si>
    <t>47918-00</t>
  </si>
  <si>
    <t>Radikalna ekscizija ležišta uraslog nokta na prstu stopala</t>
  </si>
  <si>
    <t>90724-00</t>
  </si>
  <si>
    <t>Stereotaksična lokalizacija na dojkama</t>
  </si>
  <si>
    <t>16564-01</t>
  </si>
  <si>
    <t>Postpartalna evakuacija sadržaja materice sukcionom kiretažom</t>
  </si>
  <si>
    <t>35539-03</t>
  </si>
  <si>
    <t>Biopsija vagine</t>
  </si>
  <si>
    <t>35633-02</t>
  </si>
  <si>
    <t>Histeroskopija sa kateterizacijom jajovoda</t>
  </si>
  <si>
    <t>45518-00</t>
  </si>
  <si>
    <t>Revizija ožiljka na ostalim oblastima dužine više od 7 cm</t>
  </si>
  <si>
    <t>90441-00</t>
  </si>
  <si>
    <t>Ostale procedure na vulvi</t>
  </si>
  <si>
    <t>90462-00</t>
  </si>
  <si>
    <t>Indukcija pobačaja prostaglandinskom vaginaletom</t>
  </si>
  <si>
    <t>92109-00</t>
  </si>
  <si>
    <t>Zamena ostalih vaginalnih pesara</t>
  </si>
  <si>
    <t>92118-00</t>
  </si>
  <si>
    <t>Uklanjanje katetera ureterostome ili ureteralnog katetera</t>
  </si>
  <si>
    <t>92514-90</t>
  </si>
  <si>
    <t>Opšta anestezija, ASA 90</t>
  </si>
  <si>
    <t>11015-01</t>
  </si>
  <si>
    <t>Studije sprovodljivosti na 2 ili 3 nerva sa elektromiografijom</t>
  </si>
  <si>
    <t>Postupak održavanja kontinuirane ventilatorne podrške, &gt; 24 sati i &lt;(&gt; &lt;&lt;)&gt; 96 sati</t>
  </si>
  <si>
    <t>96107-00</t>
  </si>
  <si>
    <t>Usklađivanje zdravstvenih usluga</t>
  </si>
  <si>
    <t>47039-00</t>
  </si>
  <si>
    <t>Otvorena repozicija iščašenja interfalangealnog zgloba šake</t>
  </si>
  <si>
    <t>47342-01</t>
  </si>
  <si>
    <t>Otvorena repozicija preloma metakarpusa sa unutrašnjom fiksacijom</t>
  </si>
  <si>
    <t>47555-00</t>
  </si>
  <si>
    <t>Zatvorena repozicija preloma medijalnog i lateralnog kondila tibije</t>
  </si>
  <si>
    <t>92500-01</t>
  </si>
  <si>
    <t>Produžena preoperativna anesteziološka procena</t>
  </si>
  <si>
    <t>92519-19</t>
  </si>
  <si>
    <t>Intravenska regionalna anestezija, ASA 19</t>
  </si>
  <si>
    <t>009161</t>
  </si>
  <si>
    <t>Zaustavljanje krvarenja hirurškim putem</t>
  </si>
  <si>
    <t>009180</t>
  </si>
  <si>
    <t>Uklanjanje tumora sluzokože usne duplje</t>
  </si>
  <si>
    <t>30035-00</t>
  </si>
  <si>
    <t>Reparacija rane na koži i potkožnom tkivu lica ili vrata, koja uključuje meko tkivo</t>
  </si>
  <si>
    <t>30562-02</t>
  </si>
  <si>
    <t>Zatvaranje „loop“ (bipolarne) kolostome</t>
  </si>
  <si>
    <t>31230-02</t>
  </si>
  <si>
    <t>Ekscizija lezije(a) na koži i potkožnom tkivu uva</t>
  </si>
  <si>
    <t>Postupak održavanja neinvazivne ventilatorne podrške, ≤ 24 sata</t>
  </si>
  <si>
    <t>U1150602</t>
  </si>
  <si>
    <t>Dobijanje indukovanog sputuma inhalacijom aerosola</t>
  </si>
  <si>
    <t>92209-01</t>
  </si>
  <si>
    <t>Postupak održavanja neinvazivne ventilatorne podrške, &gt; 24 sati i &lt;(&gt; &lt;&lt;)&gt; 96 sati</t>
  </si>
  <si>
    <t>Uzorkovanje krvi (venepunkcija) (Broj pacijenata)</t>
  </si>
  <si>
    <t>L005249</t>
  </si>
  <si>
    <t>NT–proBNP (N–terminal pro –brain natriuretic peptide) u serumu, CMIA/ECLIA/CLIA/TRACE</t>
  </si>
  <si>
    <t>L027938</t>
  </si>
  <si>
    <t>Pregled bioptata kože</t>
  </si>
  <si>
    <t>L028068</t>
  </si>
  <si>
    <t>Pregled odontogenih tumora i mekih tkiva</t>
  </si>
  <si>
    <t>L018820</t>
  </si>
  <si>
    <t>Tipizacija pojedinačnih specifičnosti Rh fenotipa (C,c,E,e) - mikroepruveta</t>
  </si>
  <si>
    <t>55048-00</t>
  </si>
  <si>
    <t>Ultrazvučni pregled skrotuma</t>
  </si>
  <si>
    <t>N003848</t>
  </si>
  <si>
    <t>VINBLASTIN, prašak i rastvarač za rastvor za injekciju, 10 mg/5 ml</t>
  </si>
  <si>
    <t>31.12.2023.</t>
  </si>
  <si>
    <t>Извршено 1.1.-31.12.2023.</t>
  </si>
  <si>
    <t>35565-00</t>
  </si>
  <si>
    <t>Vaginalna rekonstrukcija</t>
  </si>
  <si>
    <t>35613-00</t>
  </si>
  <si>
    <t>Uklanjanje patrljka grlića materice, vaginalni pristup</t>
  </si>
  <si>
    <t>92103-00</t>
  </si>
  <si>
    <t>Vaginalno ispiranje</t>
  </si>
  <si>
    <t>92518-00</t>
  </si>
  <si>
    <t>Intravenska post-proceduralna infuzija, analgezija kontrolisana od strane pacijenta</t>
  </si>
  <si>
    <t>600253</t>
  </si>
  <si>
    <t>Dinamometrija</t>
  </si>
  <si>
    <t>600334</t>
  </si>
  <si>
    <t>Protetička etapa rehabilitacije osobe sa amputacijom ruke</t>
  </si>
  <si>
    <t>96206-09</t>
  </si>
  <si>
    <t>Nenaznačen način davanja farmakološkog sredstva, drugo i neklasifikovano farmakološko sredstvo</t>
  </si>
  <si>
    <t>16512-00</t>
  </si>
  <si>
    <t>Skidanje konca serklaža</t>
  </si>
  <si>
    <t>Ekscizija lezije(a) na koži i potkožnom tkivu šake</t>
  </si>
  <si>
    <t>32103-00</t>
  </si>
  <si>
    <t>Perianalna ekscizija lezije ili tkiva rektuma stereoskopskom rektoskopijom</t>
  </si>
  <si>
    <t>33815-02</t>
  </si>
  <si>
    <t>Direktno zatvaranje radijalne arterije</t>
  </si>
  <si>
    <t>38803-00</t>
  </si>
  <si>
    <t>Terapijska torakocenteza</t>
  </si>
  <si>
    <t>Klinasta resekcija uraslog nokta na prstu stopala</t>
  </si>
  <si>
    <t>Osteotomija kosti metatarzusa</t>
  </si>
  <si>
    <t>90545-00</t>
  </si>
  <si>
    <t>Incizija mekih tkiva šake</t>
  </si>
  <si>
    <t>90575-00</t>
  </si>
  <si>
    <t>Ekscizija mekog tkiva, neklasifikovana na drugom mestu</t>
  </si>
  <si>
    <t>92071-00</t>
  </si>
  <si>
    <t>Manuelna redukcija hernije</t>
  </si>
  <si>
    <t>92513-30</t>
  </si>
  <si>
    <t>Infiltracija lokalnog anestetika, ASA 30</t>
  </si>
  <si>
    <t>96203-06</t>
  </si>
  <si>
    <t>Oralno davanje farmakološkog sredstva, insulin</t>
  </si>
  <si>
    <t>Број пацијената (L26)</t>
  </si>
  <si>
    <t>L026088</t>
  </si>
  <si>
    <t>Konsultacije za postavljanje genetičke dijagnoze</t>
  </si>
  <si>
    <t>Унети назив здравствене установе</t>
  </si>
  <si>
    <t>Унети матични број здравствене установе</t>
  </si>
  <si>
    <t>Извршено у 2023.</t>
  </si>
  <si>
    <t>CARBOPLASIN, 1 po 15ml (10mg/1ml)</t>
  </si>
  <si>
    <t>CARBOPLASIN, 1 po 45ml (10mg/1ml)</t>
  </si>
  <si>
    <t>OXALIPLATIN RTU inf 20ml (5mg/ml)</t>
  </si>
  <si>
    <t>0031383</t>
  </si>
  <si>
    <t>OXALIPLATIN RTU, konc za rast. za inf,10ml(5mg/ml)</t>
  </si>
  <si>
    <t>LEUPRORELIN SANDOZ</t>
  </si>
  <si>
    <t>FASLODEX inj. 2x5ml 250mg/5ml</t>
  </si>
  <si>
    <t>0039720</t>
  </si>
  <si>
    <t>FULVESTRANT SANDOZ ◊, rastvor za injekciju u napunjenom injekcionom špricu, napunjen injekcioni špric, 1 po 5 ml (250mg/5ml)</t>
  </si>
  <si>
    <t>1034343</t>
  </si>
  <si>
    <t>CAPECITABINE PHARMASWISS ◊,120 po 500mg</t>
  </si>
  <si>
    <t>KAPETRAL◊ blister, 120 po 500 mg</t>
  </si>
  <si>
    <t>1034445</t>
  </si>
  <si>
    <t>1039397</t>
  </si>
  <si>
    <t>1039414</t>
  </si>
  <si>
    <t>PACLITAXELKABI koncentrat za rastvor za infuziju, 1 po 16.7 ml (6mg/ml)</t>
  </si>
  <si>
    <t>L01DC03</t>
  </si>
  <si>
    <t>mitomicin  1 po 10 mg</t>
  </si>
  <si>
    <t>L01CA01</t>
  </si>
  <si>
    <t>Лекови са посебним режимом издавања (Лекови са Ц листе)</t>
  </si>
  <si>
    <t>OO59010</t>
  </si>
  <si>
    <t>(M05BA08) ZOLEDRONSKA KISELINA</t>
  </si>
  <si>
    <t>ZITOMERA(ZOLEDRONSKA KISELINA)4mg/5ml</t>
  </si>
  <si>
    <t>B02BD04</t>
  </si>
  <si>
    <t>i.j</t>
  </si>
  <si>
    <t>B02BD02</t>
  </si>
  <si>
    <t>0004130</t>
  </si>
  <si>
    <t>0004131</t>
  </si>
  <si>
    <t>0004056</t>
  </si>
  <si>
    <t>0004066</t>
  </si>
  <si>
    <t xml:space="preserve">Endop. Kuka, tip 1, ZCA All-Poly Acetabular Cup </t>
  </si>
  <si>
    <t>0004067</t>
  </si>
  <si>
    <t>Endop. Kuka, tip 1, ZB 12/14 CoCr Femoral Head, 802202</t>
  </si>
  <si>
    <t>0004078</t>
  </si>
  <si>
    <t>Endop. Kuka, tip 1, Versys Hip System Femoral head 12/14</t>
  </si>
  <si>
    <t>0004093</t>
  </si>
  <si>
    <t>0004094</t>
  </si>
  <si>
    <t>Endop. Kuka, tip 1, Versys Hip System Femoral head 12/14 T</t>
  </si>
  <si>
    <t>0004124</t>
  </si>
  <si>
    <t>0004126</t>
  </si>
  <si>
    <t>0004127</t>
  </si>
  <si>
    <t>0004128</t>
  </si>
  <si>
    <t xml:space="preserve">Укупан број пацијената на листи чекања на дан 31.12.2023. </t>
  </si>
  <si>
    <t>Укупан број процедура за које се воде листе чекања 1.1.-31.12.2023.</t>
  </si>
  <si>
    <t>Број процедура за пацијенте који су на листи чекања  1.1.-31.12.2023.</t>
  </si>
  <si>
    <t>Број исписаних болесника на дан 31.12.2023</t>
  </si>
  <si>
    <t>Број бо  дана на дан 31.12.2023.</t>
  </si>
  <si>
    <t>Просечна дневна заузетост постеља на дан 31.12. 2023.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</si>
</sst>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)@"/>
    <numFmt numFmtId="165" formatCode="0;0;;@"/>
    <numFmt numFmtId="166" formatCode="dd\-mmm"/>
    <numFmt numFmtId="167" formatCode="0.0"/>
    <numFmt numFmtId="168" formatCode="#,###.00"/>
  </numFmts>
  <fonts count="112">
    <font>
      <sz val="10"/>
      <name val="HelveticaPlain"/>
      <charset val="134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0"/>
      <name val="Arial"/>
      <family val="2"/>
    </font>
    <font>
      <b/>
      <sz val="11"/>
      <name val="Cambria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8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8"/>
      <color indexed="8"/>
      <name val="Arial"/>
      <family val="2"/>
    </font>
    <font>
      <b/>
      <u/>
      <sz val="10"/>
      <color indexed="12"/>
      <name val="HelveticaPlain"/>
      <charset val="134"/>
    </font>
    <font>
      <sz val="9"/>
      <name val="Arial"/>
      <family val="2"/>
    </font>
    <font>
      <i/>
      <sz val="10"/>
      <name val="Arial"/>
      <family val="2"/>
    </font>
    <font>
      <sz val="8"/>
      <name val="CHelvPlain"/>
      <charset val="134"/>
    </font>
    <font>
      <sz val="10"/>
      <name val="CHelvPlain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sz val="9"/>
      <color rgb="FF333333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HelveticaPlain"/>
      <charset val="134"/>
    </font>
    <font>
      <sz val="10"/>
      <name val="Cambria"/>
      <family val="1"/>
    </font>
    <font>
      <b/>
      <sz val="10"/>
      <name val="HelveticaPlain"/>
      <charset val="238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b/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 tint="0.14993743705557422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38"/>
    </font>
    <font>
      <b/>
      <sz val="11"/>
      <name val="Cambria"/>
      <family val="1"/>
    </font>
    <font>
      <b/>
      <sz val="10"/>
      <color indexed="10"/>
      <name val="Arial"/>
      <family val="2"/>
      <charset val="238"/>
    </font>
    <font>
      <b/>
      <sz val="16"/>
      <name val="HelveticaPlain"/>
      <charset val="204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HelveticaPlain"/>
    </font>
    <font>
      <sz val="10"/>
      <name val="HelveticaPlain"/>
      <charset val="204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</font>
    <font>
      <sz val="9"/>
      <name val="Cambria"/>
      <family val="1"/>
      <charset val="1"/>
    </font>
    <font>
      <b/>
      <sz val="11"/>
      <name val="Cambria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  <font>
      <sz val="10"/>
      <color indexed="8"/>
      <name val="Arial"/>
      <family val="2"/>
      <charset val="1"/>
    </font>
    <font>
      <b/>
      <sz val="9"/>
      <color indexed="57"/>
      <name val="Cambria"/>
      <charset val="134"/>
    </font>
    <font>
      <sz val="9"/>
      <name val="Cambria"/>
      <charset val="134"/>
    </font>
    <font>
      <sz val="10"/>
      <name val="Arial"/>
      <charset val="134"/>
    </font>
    <font>
      <sz val="12"/>
      <name val="Times New Roman"/>
      <charset val="238"/>
    </font>
    <font>
      <b/>
      <sz val="12"/>
      <name val="Times New Roman"/>
      <charset val="238"/>
    </font>
    <font>
      <b/>
      <sz val="11"/>
      <name val="Cambria"/>
      <charset val="134"/>
    </font>
    <font>
      <sz val="9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238"/>
    </font>
    <font>
      <b/>
      <sz val="9"/>
      <name val="Arial"/>
      <charset val="134"/>
    </font>
    <font>
      <b/>
      <sz val="10"/>
      <name val="HelveticaPlain"/>
      <charset val="204"/>
    </font>
    <font>
      <b/>
      <sz val="9"/>
      <color indexed="57"/>
      <name val="Cambria"/>
      <family val="1"/>
      <charset val="1"/>
    </font>
    <font>
      <i/>
      <sz val="11"/>
      <color indexed="23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rgb="FFFF0000"/>
        <bgColor indexed="22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43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</fills>
  <borders count="142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double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44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/>
      <bottom style="thin">
        <color indexed="27"/>
      </bottom>
      <diagonal/>
    </border>
    <border>
      <left/>
      <right/>
      <top/>
      <bottom style="thin">
        <color indexed="27"/>
      </bottom>
      <diagonal/>
    </border>
    <border>
      <left style="thin">
        <color indexed="27"/>
      </left>
      <right style="thin">
        <color indexed="27"/>
      </right>
      <top/>
      <bottom style="thin">
        <color indexed="27"/>
      </bottom>
      <diagonal/>
    </border>
    <border>
      <left/>
      <right style="thin">
        <color indexed="27"/>
      </right>
      <top/>
      <bottom style="double">
        <color indexed="56"/>
      </bottom>
      <diagonal/>
    </border>
    <border>
      <left style="thin">
        <color indexed="27"/>
      </left>
      <right style="thin">
        <color indexed="27"/>
      </right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thin">
        <color indexed="9"/>
      </right>
      <top style="double">
        <color indexed="56"/>
      </top>
      <bottom style="double">
        <color indexed="56"/>
      </bottom>
      <diagonal/>
    </border>
    <border>
      <left style="thin">
        <color indexed="9"/>
      </left>
      <right style="thin">
        <color indexed="9"/>
      </right>
      <top style="double">
        <color indexed="56"/>
      </top>
      <bottom style="double">
        <color indexed="56"/>
      </bottom>
      <diagonal/>
    </border>
    <border>
      <left/>
      <right style="thin">
        <color indexed="64"/>
      </right>
      <top style="double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1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1" fillId="0" borderId="67">
      <alignment horizontal="left" vertical="center" wrapText="1"/>
      <protection locked="0"/>
    </xf>
    <xf numFmtId="0" fontId="52" fillId="0" borderId="0"/>
    <xf numFmtId="0" fontId="41" fillId="0" borderId="66" applyNumberFormat="0" applyFill="0" applyAlignment="0" applyProtection="0"/>
    <xf numFmtId="0" fontId="52" fillId="0" borderId="0"/>
    <xf numFmtId="0" fontId="6" fillId="0" borderId="0"/>
    <xf numFmtId="0" fontId="49" fillId="0" borderId="0">
      <alignment horizontal="left" vertical="center" indent="1"/>
    </xf>
    <xf numFmtId="0" fontId="50" fillId="0" borderId="0"/>
    <xf numFmtId="0" fontId="53" fillId="11" borderId="67">
      <alignment vertical="center"/>
    </xf>
    <xf numFmtId="0" fontId="14" fillId="0" borderId="0"/>
    <xf numFmtId="0" fontId="6" fillId="0" borderId="0"/>
    <xf numFmtId="0" fontId="6" fillId="0" borderId="0"/>
    <xf numFmtId="0" fontId="52" fillId="0" borderId="0"/>
    <xf numFmtId="0" fontId="84" fillId="0" borderId="0"/>
    <xf numFmtId="0" fontId="111" fillId="0" borderId="0" applyNumberFormat="0" applyFill="0" applyBorder="0" applyProtection="0"/>
    <xf numFmtId="0" fontId="50" fillId="0" borderId="0"/>
    <xf numFmtId="0" fontId="50" fillId="0" borderId="0"/>
    <xf numFmtId="0" fontId="50" fillId="0" borderId="0"/>
  </cellStyleXfs>
  <cellXfs count="999">
    <xf numFmtId="0" fontId="0" fillId="0" borderId="0" xfId="0"/>
    <xf numFmtId="164" fontId="1" fillId="2" borderId="1" xfId="11" applyNumberFormat="1" applyFont="1" applyFill="1" applyBorder="1" applyProtection="1">
      <alignment vertical="center"/>
    </xf>
    <xf numFmtId="164" fontId="1" fillId="2" borderId="2" xfId="11" applyNumberFormat="1" applyFont="1" applyFill="1" applyBorder="1" applyAlignment="1" applyProtection="1">
      <alignment horizontal="right" vertical="center"/>
    </xf>
    <xf numFmtId="165" fontId="2" fillId="0" borderId="1" xfId="4" applyNumberFormat="1" applyFont="1" applyBorder="1" applyAlignment="1" applyProtection="1">
      <alignment horizontal="left" vertical="center" indent="1"/>
    </xf>
    <xf numFmtId="165" fontId="2" fillId="0" borderId="3" xfId="4" applyNumberFormat="1" applyFont="1" applyBorder="1" applyAlignment="1" applyProtection="1">
      <alignment horizontal="left" vertical="center" indent="1"/>
    </xf>
    <xf numFmtId="165" fontId="2" fillId="0" borderId="2" xfId="4" applyNumberFormat="1" applyFont="1" applyBorder="1" applyAlignment="1" applyProtection="1">
      <alignment horizontal="left" vertical="center" indent="1"/>
    </xf>
    <xf numFmtId="0" fontId="3" fillId="0" borderId="0" xfId="0" applyFont="1" applyFill="1" applyAlignment="1">
      <alignment vertical="center"/>
    </xf>
    <xf numFmtId="165" fontId="4" fillId="0" borderId="1" xfId="4" applyNumberFormat="1" applyFont="1" applyBorder="1" applyAlignment="1" applyProtection="1">
      <alignment horizontal="left" vertical="center"/>
    </xf>
    <xf numFmtId="165" fontId="4" fillId="0" borderId="3" xfId="4" applyNumberFormat="1" applyFont="1" applyBorder="1" applyAlignment="1" applyProtection="1">
      <alignment horizontal="left" vertical="center"/>
    </xf>
    <xf numFmtId="165" fontId="4" fillId="0" borderId="2" xfId="4" applyNumberFormat="1" applyFont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/>
    <xf numFmtId="0" fontId="15" fillId="0" borderId="11" xfId="0" applyFont="1" applyBorder="1"/>
    <xf numFmtId="0" fontId="13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0" fontId="16" fillId="0" borderId="0" xfId="0" applyFont="1"/>
    <xf numFmtId="0" fontId="6" fillId="0" borderId="0" xfId="8" applyFont="1" applyAlignment="1" applyProtection="1">
      <alignment horizontal="left"/>
    </xf>
    <xf numFmtId="0" fontId="17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2" fillId="3" borderId="11" xfId="0" applyFont="1" applyFill="1" applyBorder="1"/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9" fontId="14" fillId="0" borderId="11" xfId="10" applyNumberFormat="1" applyFont="1" applyBorder="1" applyAlignment="1"/>
    <xf numFmtId="0" fontId="14" fillId="0" borderId="11" xfId="10" applyFont="1" applyBorder="1"/>
    <xf numFmtId="0" fontId="6" fillId="0" borderId="11" xfId="0" applyFont="1" applyBorder="1"/>
    <xf numFmtId="49" fontId="14" fillId="0" borderId="11" xfId="10" applyNumberFormat="1" applyFont="1" applyFill="1" applyBorder="1" applyAlignment="1"/>
    <xf numFmtId="0" fontId="14" fillId="0" borderId="11" xfId="1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8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18" fillId="0" borderId="0" xfId="0" applyFont="1" applyFill="1"/>
    <xf numFmtId="0" fontId="18" fillId="0" borderId="0" xfId="0" applyFont="1"/>
    <xf numFmtId="49" fontId="5" fillId="2" borderId="11" xfId="0" applyNumberFormat="1" applyFont="1" applyFill="1" applyBorder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/>
    <xf numFmtId="0" fontId="8" fillId="0" borderId="11" xfId="0" applyFont="1" applyBorder="1"/>
    <xf numFmtId="0" fontId="21" fillId="3" borderId="0" xfId="1" applyFont="1" applyFill="1" applyAlignment="1" applyProtection="1"/>
    <xf numFmtId="0" fontId="6" fillId="0" borderId="0" xfId="0" applyFont="1" applyFill="1" applyAlignment="1">
      <alignment horizontal="center"/>
    </xf>
    <xf numFmtId="0" fontId="3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/>
    </xf>
    <xf numFmtId="0" fontId="14" fillId="0" borderId="11" xfId="0" applyFont="1" applyFill="1" applyBorder="1" applyAlignment="1" applyProtection="1">
      <alignment vertical="center" wrapText="1"/>
    </xf>
    <xf numFmtId="0" fontId="6" fillId="0" borderId="2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 wrapText="1"/>
    </xf>
    <xf numFmtId="0" fontId="6" fillId="0" borderId="22" xfId="0" applyFont="1" applyBorder="1" applyAlignment="1"/>
    <xf numFmtId="0" fontId="6" fillId="0" borderId="24" xfId="0" applyFont="1" applyBorder="1" applyAlignment="1"/>
    <xf numFmtId="0" fontId="6" fillId="0" borderId="24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6" fillId="0" borderId="24" xfId="0" applyFont="1" applyFill="1" applyBorder="1" applyAlignment="1">
      <alignment wrapText="1"/>
    </xf>
    <xf numFmtId="0" fontId="6" fillId="0" borderId="24" xfId="0" applyFont="1" applyFill="1" applyBorder="1" applyAlignment="1"/>
    <xf numFmtId="0" fontId="6" fillId="0" borderId="27" xfId="0" applyFont="1" applyFill="1" applyBorder="1" applyAlignment="1">
      <alignment horizontal="center"/>
    </xf>
    <xf numFmtId="0" fontId="6" fillId="0" borderId="35" xfId="0" applyFont="1" applyFill="1" applyBorder="1" applyAlignment="1"/>
    <xf numFmtId="0" fontId="11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16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66" fontId="6" fillId="0" borderId="24" xfId="0" applyNumberFormat="1" applyFont="1" applyBorder="1" applyAlignment="1">
      <alignment vertical="center"/>
    </xf>
    <xf numFmtId="49" fontId="0" fillId="0" borderId="11" xfId="0" applyNumberFormat="1" applyBorder="1"/>
    <xf numFmtId="0" fontId="6" fillId="0" borderId="11" xfId="0" applyFont="1" applyBorder="1" applyAlignment="1">
      <alignment vertical="center" wrapTex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166" fontId="6" fillId="3" borderId="22" xfId="0" applyNumberFormat="1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49" fontId="6" fillId="0" borderId="11" xfId="0" applyNumberFormat="1" applyFont="1" applyFill="1" applyBorder="1"/>
    <xf numFmtId="0" fontId="6" fillId="0" borderId="11" xfId="0" applyFont="1" applyFill="1" applyBorder="1" applyAlignment="1">
      <alignment wrapText="1"/>
    </xf>
    <xf numFmtId="0" fontId="6" fillId="0" borderId="2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/>
    </xf>
    <xf numFmtId="164" fontId="29" fillId="5" borderId="52" xfId="11" applyNumberFormat="1" applyFont="1" applyFill="1" applyBorder="1" applyProtection="1">
      <alignment vertical="center"/>
    </xf>
    <xf numFmtId="164" fontId="29" fillId="5" borderId="53" xfId="11" applyNumberFormat="1" applyFont="1" applyFill="1" applyBorder="1" applyAlignment="1" applyProtection="1">
      <alignment horizontal="right" vertical="center"/>
    </xf>
    <xf numFmtId="165" fontId="30" fillId="0" borderId="54" xfId="4" applyNumberFormat="1" applyFont="1" applyBorder="1" applyAlignment="1" applyProtection="1">
      <alignment horizontal="left" vertical="center" indent="1"/>
    </xf>
    <xf numFmtId="165" fontId="30" fillId="0" borderId="53" xfId="4" applyNumberFormat="1" applyFont="1" applyBorder="1" applyAlignment="1" applyProtection="1">
      <alignment horizontal="left" vertical="center" indent="1"/>
    </xf>
    <xf numFmtId="165" fontId="31" fillId="0" borderId="52" xfId="4" applyNumberFormat="1" applyFont="1" applyBorder="1" applyAlignment="1" applyProtection="1">
      <alignment horizontal="left" vertical="center"/>
    </xf>
    <xf numFmtId="165" fontId="31" fillId="0" borderId="54" xfId="4" applyNumberFormat="1" applyFont="1" applyBorder="1" applyAlignment="1" applyProtection="1">
      <alignment horizontal="left" vertical="center"/>
    </xf>
    <xf numFmtId="165" fontId="31" fillId="0" borderId="53" xfId="4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32" fillId="6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horizontal="center" vertical="center" wrapText="1"/>
    </xf>
    <xf numFmtId="0" fontId="33" fillId="0" borderId="11" xfId="8" applyNumberFormat="1" applyFont="1" applyFill="1" applyBorder="1" applyAlignment="1" applyProtection="1">
      <alignment vertical="center" wrapText="1"/>
    </xf>
    <xf numFmtId="0" fontId="34" fillId="0" borderId="11" xfId="8" applyFont="1" applyBorder="1" applyAlignment="1">
      <alignment horizontal="left" vertical="center" wrapText="1"/>
    </xf>
    <xf numFmtId="0" fontId="34" fillId="0" borderId="11" xfId="8" applyFont="1" applyFill="1" applyBorder="1" applyAlignment="1">
      <alignment horizontal="left" vertical="center" wrapText="1"/>
    </xf>
    <xf numFmtId="0" fontId="32" fillId="6" borderId="11" xfId="8" applyFont="1" applyFill="1" applyBorder="1" applyAlignment="1">
      <alignment wrapText="1"/>
    </xf>
    <xf numFmtId="49" fontId="34" fillId="0" borderId="11" xfId="8" applyNumberFormat="1" applyFont="1" applyBorder="1" applyAlignment="1">
      <alignment horizontal="left" vertical="center" wrapText="1"/>
    </xf>
    <xf numFmtId="0" fontId="33" fillId="4" borderId="11" xfId="8" applyNumberFormat="1" applyFont="1" applyFill="1" applyBorder="1" applyAlignment="1" applyProtection="1">
      <alignment vertical="center" wrapText="1"/>
    </xf>
    <xf numFmtId="0" fontId="32" fillId="6" borderId="11" xfId="8" applyFont="1" applyFill="1" applyBorder="1" applyAlignment="1">
      <alignment vertical="center" wrapText="1"/>
    </xf>
    <xf numFmtId="49" fontId="34" fillId="4" borderId="11" xfId="8" applyNumberFormat="1" applyFont="1" applyFill="1" applyBorder="1" applyAlignment="1">
      <alignment horizontal="left" vertical="center" wrapText="1"/>
    </xf>
    <xf numFmtId="49" fontId="34" fillId="0" borderId="11" xfId="8" applyNumberFormat="1" applyFont="1" applyFill="1" applyBorder="1" applyAlignment="1">
      <alignment horizontal="left" vertical="center" wrapText="1"/>
    </xf>
    <xf numFmtId="0" fontId="35" fillId="0" borderId="11" xfId="8" applyNumberFormat="1" applyFont="1" applyFill="1" applyBorder="1" applyAlignment="1" applyProtection="1">
      <alignment vertical="center" wrapText="1"/>
    </xf>
    <xf numFmtId="0" fontId="34" fillId="4" borderId="11" xfId="8" applyFont="1" applyFill="1" applyBorder="1" applyAlignment="1">
      <alignment horizontal="left" vertical="center" wrapText="1"/>
    </xf>
    <xf numFmtId="0" fontId="33" fillId="7" borderId="11" xfId="8" applyNumberFormat="1" applyFont="1" applyFill="1" applyBorder="1" applyAlignment="1" applyProtection="1">
      <alignment vertical="center" wrapText="1"/>
    </xf>
    <xf numFmtId="0" fontId="34" fillId="7" borderId="11" xfId="8" applyFont="1" applyFill="1" applyBorder="1" applyAlignment="1">
      <alignment horizontal="left" vertical="center" wrapText="1"/>
    </xf>
    <xf numFmtId="0" fontId="36" fillId="6" borderId="11" xfId="8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wrapText="1"/>
    </xf>
    <xf numFmtId="0" fontId="36" fillId="6" borderId="11" xfId="0" applyFont="1" applyFill="1" applyBorder="1" applyAlignment="1">
      <alignment wrapText="1"/>
    </xf>
    <xf numFmtId="0" fontId="34" fillId="0" borderId="11" xfId="8" applyFont="1" applyBorder="1" applyAlignment="1">
      <alignment horizontal="left" wrapText="1"/>
    </xf>
    <xf numFmtId="0" fontId="33" fillId="0" borderId="11" xfId="8" applyNumberFormat="1" applyFont="1" applyFill="1" applyBorder="1" applyAlignment="1" applyProtection="1">
      <alignment wrapText="1"/>
    </xf>
    <xf numFmtId="0" fontId="36" fillId="6" borderId="11" xfId="0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0" fontId="37" fillId="8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167" fontId="37" fillId="8" borderId="1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7" fillId="0" borderId="11" xfId="0" applyFont="1" applyFill="1" applyBorder="1" applyAlignment="1">
      <alignment horizontal="right" vertical="center"/>
    </xf>
    <xf numFmtId="167" fontId="37" fillId="0" borderId="11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/>
    </xf>
    <xf numFmtId="167" fontId="12" fillId="3" borderId="11" xfId="0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Continuous" vertical="center"/>
    </xf>
    <xf numFmtId="0" fontId="39" fillId="0" borderId="11" xfId="0" applyFont="1" applyFill="1" applyBorder="1" applyAlignment="1">
      <alignment horizontal="centerContinuous" vertical="center" wrapText="1"/>
    </xf>
    <xf numFmtId="0" fontId="6" fillId="0" borderId="11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centerContinuous" vertical="center"/>
    </xf>
    <xf numFmtId="0" fontId="6" fillId="0" borderId="6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Continuous" vertical="center"/>
    </xf>
    <xf numFmtId="167" fontId="6" fillId="0" borderId="11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7" fontId="7" fillId="0" borderId="11" xfId="0" applyNumberFormat="1" applyFont="1" applyFill="1" applyBorder="1" applyAlignment="1">
      <alignment horizontal="right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Continuous" vertical="center"/>
    </xf>
    <xf numFmtId="0" fontId="22" fillId="0" borderId="56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centerContinuous" vertical="center"/>
    </xf>
    <xf numFmtId="0" fontId="40" fillId="0" borderId="8" xfId="0" applyFont="1" applyFill="1" applyBorder="1" applyAlignment="1">
      <alignment horizontal="centerContinuous" vertical="center" wrapText="1"/>
    </xf>
    <xf numFmtId="0" fontId="22" fillId="0" borderId="61" xfId="0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horizontal="centerContinuous" vertical="center"/>
    </xf>
    <xf numFmtId="0" fontId="40" fillId="0" borderId="27" xfId="0" applyFont="1" applyFill="1" applyBorder="1" applyAlignment="1">
      <alignment horizontal="centerContinuous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165" fontId="2" fillId="0" borderId="65" xfId="4" applyNumberFormat="1" applyFont="1" applyBorder="1" applyAlignment="1" applyProtection="1">
      <alignment horizontal="left" vertical="center" indent="1"/>
    </xf>
    <xf numFmtId="0" fontId="41" fillId="0" borderId="66" xfId="6"/>
    <xf numFmtId="0" fontId="41" fillId="0" borderId="66" xfId="6" applyAlignment="1">
      <alignment wrapText="1"/>
    </xf>
    <xf numFmtId="3" fontId="41" fillId="0" borderId="66" xfId="6" applyNumberFormat="1"/>
    <xf numFmtId="0" fontId="43" fillId="0" borderId="0" xfId="0" applyFont="1" applyBorder="1"/>
    <xf numFmtId="165" fontId="2" fillId="0" borderId="1" xfId="4" applyNumberFormat="1" applyFont="1" applyFill="1" applyBorder="1" applyAlignment="1" applyProtection="1">
      <alignment horizontal="left" vertical="center" indent="1"/>
    </xf>
    <xf numFmtId="0" fontId="48" fillId="0" borderId="0" xfId="0" applyFont="1" applyBorder="1"/>
    <xf numFmtId="0" fontId="48" fillId="0" borderId="37" xfId="0" applyFont="1" applyBorder="1"/>
    <xf numFmtId="0" fontId="8" fillId="0" borderId="37" xfId="0" applyFont="1" applyBorder="1"/>
    <xf numFmtId="165" fontId="48" fillId="0" borderId="0" xfId="4" applyNumberFormat="1" applyFont="1" applyBorder="1" applyAlignment="1" applyProtection="1">
      <alignment horizontal="left" vertical="center"/>
    </xf>
    <xf numFmtId="165" fontId="4" fillId="0" borderId="0" xfId="4" applyNumberFormat="1" applyFont="1" applyBorder="1" applyAlignment="1" applyProtection="1">
      <alignment horizontal="left" vertical="center"/>
    </xf>
    <xf numFmtId="165" fontId="48" fillId="0" borderId="0" xfId="4" applyNumberFormat="1" applyFont="1" applyFill="1" applyBorder="1" applyAlignment="1" applyProtection="1">
      <alignment horizontal="left" vertical="center"/>
    </xf>
    <xf numFmtId="165" fontId="4" fillId="0" borderId="0" xfId="4" applyNumberFormat="1" applyFont="1" applyFill="1" applyBorder="1" applyAlignment="1" applyProtection="1">
      <alignment horizontal="left" vertical="center"/>
    </xf>
    <xf numFmtId="165" fontId="48" fillId="4" borderId="0" xfId="4" applyNumberFormat="1" applyFont="1" applyFill="1" applyBorder="1" applyAlignment="1" applyProtection="1">
      <alignment horizontal="left" vertical="center"/>
    </xf>
    <xf numFmtId="165" fontId="4" fillId="0" borderId="65" xfId="4" applyNumberFormat="1" applyFont="1" applyBorder="1" applyAlignment="1" applyProtection="1">
      <alignment horizontal="left" vertical="center"/>
    </xf>
    <xf numFmtId="166" fontId="6" fillId="0" borderId="22" xfId="0" quotePrefix="1" applyNumberFormat="1" applyFont="1" applyBorder="1" applyAlignment="1">
      <alignment vertical="center"/>
    </xf>
    <xf numFmtId="166" fontId="6" fillId="0" borderId="11" xfId="0" quotePrefix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41" fillId="0" borderId="66" xfId="6" applyAlignment="1"/>
    <xf numFmtId="0" fontId="59" fillId="0" borderId="11" xfId="15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59" fillId="0" borderId="11" xfId="15" applyFont="1" applyFill="1" applyBorder="1" applyAlignment="1">
      <alignment vertical="center" wrapText="1"/>
    </xf>
    <xf numFmtId="0" fontId="48" fillId="0" borderId="11" xfId="15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60" fillId="0" borderId="11" xfId="15" applyFont="1" applyFill="1" applyBorder="1" applyAlignment="1">
      <alignment horizontal="left" vertical="center" wrapText="1"/>
    </xf>
    <xf numFmtId="0" fontId="60" fillId="0" borderId="11" xfId="15" applyFont="1" applyFill="1" applyBorder="1" applyAlignment="1">
      <alignment vertical="center" wrapText="1"/>
    </xf>
    <xf numFmtId="0" fontId="61" fillId="0" borderId="11" xfId="15" applyFont="1" applyBorder="1" applyAlignment="1">
      <alignment wrapText="1"/>
    </xf>
    <xf numFmtId="165" fontId="4" fillId="0" borderId="3" xfId="4" applyNumberFormat="1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>
      <alignment horizontal="left" vertical="center"/>
    </xf>
    <xf numFmtId="0" fontId="7" fillId="12" borderId="11" xfId="0" applyFont="1" applyFill="1" applyBorder="1" applyAlignment="1">
      <alignment horizontal="left" vertical="center"/>
    </xf>
    <xf numFmtId="0" fontId="6" fillId="12" borderId="24" xfId="0" quotePrefix="1" applyFont="1" applyFill="1" applyBorder="1" applyAlignment="1">
      <alignment horizontal="left" vertical="center" wrapText="1"/>
    </xf>
    <xf numFmtId="0" fontId="6" fillId="12" borderId="24" xfId="0" applyFont="1" applyFill="1" applyBorder="1" applyAlignment="1">
      <alignment horizontal="left" vertical="center" wrapText="1"/>
    </xf>
    <xf numFmtId="0" fontId="6" fillId="12" borderId="11" xfId="0" applyFont="1" applyFill="1" applyBorder="1" applyAlignment="1">
      <alignment horizontal="center" vertical="center"/>
    </xf>
    <xf numFmtId="0" fontId="62" fillId="0" borderId="11" xfId="0" applyFont="1" applyFill="1" applyBorder="1" applyAlignment="1">
      <alignment horizontal="center" vertical="center" wrapText="1"/>
    </xf>
    <xf numFmtId="0" fontId="63" fillId="0" borderId="0" xfId="0" applyFont="1" applyFill="1"/>
    <xf numFmtId="0" fontId="22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5" fontId="2" fillId="0" borderId="3" xfId="4" applyNumberFormat="1" applyFont="1" applyFill="1" applyBorder="1" applyAlignment="1" applyProtection="1">
      <alignment horizontal="left" vertical="center" indent="1"/>
    </xf>
    <xf numFmtId="0" fontId="12" fillId="0" borderId="38" xfId="0" applyFont="1" applyFill="1" applyBorder="1" applyAlignment="1">
      <alignment horizontal="center" vertical="center" wrapText="1"/>
    </xf>
    <xf numFmtId="0" fontId="61" fillId="0" borderId="11" xfId="15" applyFont="1" applyFill="1" applyBorder="1" applyAlignment="1">
      <alignment wrapText="1"/>
    </xf>
    <xf numFmtId="0" fontId="38" fillId="0" borderId="11" xfId="0" applyFont="1" applyFill="1" applyBorder="1" applyAlignment="1">
      <alignment vertical="center"/>
    </xf>
    <xf numFmtId="165" fontId="30" fillId="0" borderId="52" xfId="4" applyNumberFormat="1" applyFont="1" applyFill="1" applyBorder="1" applyAlignment="1" applyProtection="1">
      <alignment horizontal="left" vertical="center" indent="1"/>
    </xf>
    <xf numFmtId="165" fontId="30" fillId="0" borderId="54" xfId="4" applyNumberFormat="1" applyFont="1" applyFill="1" applyBorder="1" applyAlignment="1" applyProtection="1">
      <alignment horizontal="left" vertical="center" indent="1"/>
    </xf>
    <xf numFmtId="0" fontId="12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65" fontId="2" fillId="0" borderId="0" xfId="4" applyNumberFormat="1" applyFont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8" fillId="0" borderId="22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68" xfId="0" applyFont="1" applyBorder="1"/>
    <xf numFmtId="0" fontId="6" fillId="0" borderId="68" xfId="0" applyFont="1" applyFill="1" applyBorder="1" applyAlignment="1">
      <alignment vertical="center" wrapText="1"/>
    </xf>
    <xf numFmtId="165" fontId="30" fillId="0" borderId="0" xfId="4" applyNumberFormat="1" applyFont="1" applyBorder="1" applyAlignment="1" applyProtection="1">
      <alignment horizontal="left" vertical="center" indent="1"/>
    </xf>
    <xf numFmtId="165" fontId="31" fillId="0" borderId="0" xfId="4" applyNumberFormat="1" applyFont="1" applyBorder="1" applyAlignment="1" applyProtection="1">
      <alignment horizontal="left" vertical="center"/>
    </xf>
    <xf numFmtId="0" fontId="37" fillId="0" borderId="68" xfId="0" applyFont="1" applyFill="1" applyBorder="1" applyAlignment="1">
      <alignment horizontal="center" vertical="center" wrapText="1"/>
    </xf>
    <xf numFmtId="0" fontId="37" fillId="8" borderId="68" xfId="0" applyFont="1" applyFill="1" applyBorder="1" applyAlignment="1">
      <alignment horizontal="center" vertical="center"/>
    </xf>
    <xf numFmtId="167" fontId="37" fillId="8" borderId="68" xfId="0" applyNumberFormat="1" applyFont="1" applyFill="1" applyBorder="1" applyAlignment="1">
      <alignment horizontal="right" vertical="center"/>
    </xf>
    <xf numFmtId="0" fontId="37" fillId="0" borderId="68" xfId="0" applyFont="1" applyFill="1" applyBorder="1" applyAlignment="1">
      <alignment horizontal="center" vertical="center"/>
    </xf>
    <xf numFmtId="0" fontId="37" fillId="0" borderId="68" xfId="0" applyFont="1" applyFill="1" applyBorder="1" applyAlignment="1">
      <alignment horizontal="right" vertical="center"/>
    </xf>
    <xf numFmtId="167" fontId="37" fillId="0" borderId="68" xfId="0" applyNumberFormat="1" applyFont="1" applyFill="1" applyBorder="1" applyAlignment="1">
      <alignment horizontal="right" vertical="center"/>
    </xf>
    <xf numFmtId="0" fontId="0" fillId="0" borderId="68" xfId="0" applyBorder="1"/>
    <xf numFmtId="0" fontId="6" fillId="12" borderId="23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6" fontId="22" fillId="0" borderId="11" xfId="0" quotePrefix="1" applyNumberFormat="1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center" wrapText="1"/>
    </xf>
    <xf numFmtId="0" fontId="12" fillId="0" borderId="3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" fontId="12" fillId="0" borderId="11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/>
    </xf>
    <xf numFmtId="0" fontId="64" fillId="0" borderId="68" xfId="0" applyFont="1" applyBorder="1" applyAlignment="1">
      <alignment horizontal="center" vertical="center" wrapText="1"/>
    </xf>
    <xf numFmtId="0" fontId="58" fillId="0" borderId="68" xfId="0" applyFont="1" applyBorder="1" applyAlignment="1">
      <alignment horizontal="center" vertical="center"/>
    </xf>
    <xf numFmtId="4" fontId="62" fillId="0" borderId="68" xfId="0" applyNumberFormat="1" applyFont="1" applyBorder="1"/>
    <xf numFmtId="4" fontId="6" fillId="0" borderId="11" xfId="0" applyNumberFormat="1" applyFont="1" applyBorder="1"/>
    <xf numFmtId="0" fontId="66" fillId="0" borderId="68" xfId="10" applyFont="1" applyBorder="1" applyAlignment="1">
      <alignment horizontal="right"/>
    </xf>
    <xf numFmtId="4" fontId="67" fillId="0" borderId="11" xfId="0" applyNumberFormat="1" applyFont="1" applyBorder="1"/>
    <xf numFmtId="49" fontId="66" fillId="0" borderId="68" xfId="10" applyNumberFormat="1" applyFont="1" applyBorder="1" applyAlignment="1">
      <alignment horizontal="center"/>
    </xf>
    <xf numFmtId="49" fontId="65" fillId="0" borderId="68" xfId="10" applyNumberFormat="1" applyFont="1" applyBorder="1" applyAlignment="1"/>
    <xf numFmtId="0" fontId="62" fillId="0" borderId="68" xfId="0" applyFont="1" applyBorder="1"/>
    <xf numFmtId="49" fontId="66" fillId="0" borderId="68" xfId="10" applyNumberFormat="1" applyFont="1" applyBorder="1" applyAlignment="1">
      <alignment horizontal="right"/>
    </xf>
    <xf numFmtId="0" fontId="67" fillId="0" borderId="11" xfId="0" applyFont="1" applyFill="1" applyBorder="1" applyAlignment="1">
      <alignment horizontal="center" vertical="center"/>
    </xf>
    <xf numFmtId="4" fontId="67" fillId="0" borderId="11" xfId="0" applyNumberFormat="1" applyFont="1" applyFill="1" applyBorder="1" applyAlignment="1">
      <alignment horizontal="center" vertical="center"/>
    </xf>
    <xf numFmtId="0" fontId="68" fillId="0" borderId="70" xfId="0" applyFont="1" applyFill="1" applyBorder="1" applyAlignment="1">
      <alignment horizontal="center" vertical="center"/>
    </xf>
    <xf numFmtId="0" fontId="69" fillId="0" borderId="71" xfId="0" applyFont="1" applyFill="1" applyBorder="1" applyAlignment="1">
      <alignment horizontal="center" vertical="center"/>
    </xf>
    <xf numFmtId="0" fontId="70" fillId="0" borderId="70" xfId="0" applyFont="1" applyFill="1" applyBorder="1" applyAlignment="1">
      <alignment horizontal="center" vertical="center"/>
    </xf>
    <xf numFmtId="0" fontId="69" fillId="0" borderId="72" xfId="0" applyFont="1" applyFill="1" applyBorder="1" applyAlignment="1">
      <alignment horizontal="centerContinuous" vertical="center"/>
    </xf>
    <xf numFmtId="0" fontId="68" fillId="0" borderId="73" xfId="0" applyFont="1" applyFill="1" applyBorder="1" applyAlignment="1">
      <alignment horizontal="center" vertical="center"/>
    </xf>
    <xf numFmtId="0" fontId="69" fillId="0" borderId="74" xfId="0" applyFont="1" applyFill="1" applyBorder="1" applyAlignment="1">
      <alignment horizontal="center" vertical="center"/>
    </xf>
    <xf numFmtId="0" fontId="69" fillId="0" borderId="75" xfId="0" applyFont="1" applyFill="1" applyBorder="1" applyAlignment="1">
      <alignment horizontal="center" vertical="center"/>
    </xf>
    <xf numFmtId="0" fontId="69" fillId="0" borderId="72" xfId="0" applyFont="1" applyFill="1" applyBorder="1" applyAlignment="1">
      <alignment horizontal="center" vertical="center" wrapText="1"/>
    </xf>
    <xf numFmtId="0" fontId="68" fillId="0" borderId="76" xfId="0" applyFont="1" applyFill="1" applyBorder="1" applyAlignment="1">
      <alignment horizontal="center" vertical="center"/>
    </xf>
    <xf numFmtId="0" fontId="69" fillId="0" borderId="77" xfId="0" applyFont="1" applyFill="1" applyBorder="1" applyAlignment="1">
      <alignment horizontal="center" vertical="center"/>
    </xf>
    <xf numFmtId="0" fontId="69" fillId="0" borderId="78" xfId="0" applyFont="1" applyFill="1" applyBorder="1" applyAlignment="1">
      <alignment horizontal="center" vertical="center"/>
    </xf>
    <xf numFmtId="0" fontId="68" fillId="0" borderId="79" xfId="0" applyFont="1" applyFill="1" applyBorder="1" applyAlignment="1">
      <alignment horizontal="center" vertical="center"/>
    </xf>
    <xf numFmtId="0" fontId="68" fillId="0" borderId="80" xfId="0" applyFont="1" applyFill="1" applyBorder="1" applyAlignment="1">
      <alignment horizontal="center" vertical="center"/>
    </xf>
    <xf numFmtId="0" fontId="68" fillId="0" borderId="81" xfId="0" applyFont="1" applyFill="1" applyBorder="1" applyAlignment="1">
      <alignment horizontal="center" vertical="center"/>
    </xf>
    <xf numFmtId="0" fontId="68" fillId="0" borderId="82" xfId="0" applyFont="1" applyFill="1" applyBorder="1" applyAlignment="1">
      <alignment horizontal="center" vertical="center"/>
    </xf>
    <xf numFmtId="0" fontId="68" fillId="0" borderId="68" xfId="0" applyFont="1" applyFill="1" applyBorder="1" applyAlignment="1">
      <alignment horizontal="center" vertical="center"/>
    </xf>
    <xf numFmtId="0" fontId="68" fillId="0" borderId="83" xfId="0" applyFont="1" applyFill="1" applyBorder="1" applyAlignment="1">
      <alignment horizontal="center" vertical="center"/>
    </xf>
    <xf numFmtId="0" fontId="68" fillId="0" borderId="84" xfId="0" applyFont="1" applyFill="1" applyBorder="1" applyAlignment="1">
      <alignment horizontal="center" vertical="center"/>
    </xf>
    <xf numFmtId="0" fontId="70" fillId="0" borderId="85" xfId="0" applyFont="1" applyFill="1" applyBorder="1" applyAlignment="1">
      <alignment horizontal="center" vertical="center"/>
    </xf>
    <xf numFmtId="0" fontId="70" fillId="0" borderId="86" xfId="0" applyFont="1" applyFill="1" applyBorder="1" applyAlignment="1">
      <alignment horizontal="center" vertical="center"/>
    </xf>
    <xf numFmtId="0" fontId="70" fillId="0" borderId="68" xfId="0" applyFont="1" applyFill="1" applyBorder="1" applyAlignment="1">
      <alignment horizontal="center" vertical="center"/>
    </xf>
    <xf numFmtId="10" fontId="22" fillId="0" borderId="11" xfId="0" applyNumberFormat="1" applyFont="1" applyFill="1" applyBorder="1" applyAlignment="1">
      <alignment horizontal="center" vertical="center"/>
    </xf>
    <xf numFmtId="10" fontId="22" fillId="0" borderId="56" xfId="0" applyNumberFormat="1" applyFont="1" applyFill="1" applyBorder="1" applyAlignment="1">
      <alignment horizontal="center" vertical="center"/>
    </xf>
    <xf numFmtId="10" fontId="22" fillId="0" borderId="30" xfId="0" applyNumberFormat="1" applyFont="1" applyFill="1" applyBorder="1" applyAlignment="1">
      <alignment horizontal="center" vertical="center"/>
    </xf>
    <xf numFmtId="10" fontId="22" fillId="0" borderId="58" xfId="0" applyNumberFormat="1" applyFont="1" applyFill="1" applyBorder="1" applyAlignment="1">
      <alignment horizontal="center" vertical="center"/>
    </xf>
    <xf numFmtId="0" fontId="71" fillId="0" borderId="87" xfId="0" applyFont="1" applyFill="1" applyBorder="1" applyAlignment="1">
      <alignment horizontal="center" vertical="center"/>
    </xf>
    <xf numFmtId="0" fontId="68" fillId="0" borderId="87" xfId="0" applyFont="1" applyFill="1" applyBorder="1" applyAlignment="1">
      <alignment horizontal="center" vertical="center"/>
    </xf>
    <xf numFmtId="0" fontId="71" fillId="0" borderId="87" xfId="0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horizontal="right" vertical="center"/>
    </xf>
    <xf numFmtId="10" fontId="6" fillId="0" borderId="11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10" fontId="6" fillId="0" borderId="55" xfId="0" applyNumberFormat="1" applyFont="1" applyFill="1" applyBorder="1" applyAlignment="1">
      <alignment horizontal="right" vertical="center"/>
    </xf>
    <xf numFmtId="10" fontId="12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2" fillId="0" borderId="68" xfId="0" applyFont="1" applyFill="1" applyBorder="1" applyAlignment="1">
      <alignment horizontal="left" vertical="center"/>
    </xf>
    <xf numFmtId="0" fontId="62" fillId="0" borderId="96" xfId="0" quotePrefix="1" applyFont="1" applyFill="1" applyBorder="1" applyAlignment="1">
      <alignment horizontal="left" vertical="center" wrapText="1"/>
    </xf>
    <xf numFmtId="0" fontId="72" fillId="0" borderId="68" xfId="0" applyFont="1" applyFill="1" applyBorder="1" applyAlignment="1">
      <alignment horizontal="left" vertical="center"/>
    </xf>
    <xf numFmtId="0" fontId="72" fillId="0" borderId="68" xfId="0" applyFont="1" applyFill="1" applyBorder="1" applyAlignment="1">
      <alignment horizontal="left" vertical="center" wrapText="1"/>
    </xf>
    <xf numFmtId="165" fontId="73" fillId="0" borderId="1" xfId="4" applyNumberFormat="1" applyFont="1" applyBorder="1" applyAlignment="1" applyProtection="1">
      <alignment horizontal="left" vertical="center"/>
    </xf>
    <xf numFmtId="0" fontId="62" fillId="0" borderId="96" xfId="0" quotePrefix="1" applyFont="1" applyFill="1" applyBorder="1" applyAlignment="1">
      <alignment horizontal="center" vertical="center"/>
    </xf>
    <xf numFmtId="10" fontId="6" fillId="0" borderId="68" xfId="0" applyNumberFormat="1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vertical="center"/>
    </xf>
    <xf numFmtId="0" fontId="67" fillId="0" borderId="23" xfId="0" applyFont="1" applyFill="1" applyBorder="1" applyAlignment="1">
      <alignment vertical="center"/>
    </xf>
    <xf numFmtId="0" fontId="67" fillId="0" borderId="68" xfId="0" applyFont="1" applyFill="1" applyBorder="1" applyAlignment="1">
      <alignment horizontal="center" vertical="center"/>
    </xf>
    <xf numFmtId="10" fontId="67" fillId="0" borderId="68" xfId="0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/>
    <xf numFmtId="0" fontId="60" fillId="0" borderId="11" xfId="15" applyFont="1" applyFill="1" applyBorder="1" applyAlignment="1">
      <alignment horizontal="center" vertical="center" wrapText="1"/>
    </xf>
    <xf numFmtId="0" fontId="61" fillId="0" borderId="11" xfId="15" applyFont="1" applyBorder="1" applyAlignment="1">
      <alignment horizontal="center" wrapText="1"/>
    </xf>
    <xf numFmtId="0" fontId="61" fillId="0" borderId="11" xfId="15" applyFont="1" applyFill="1" applyBorder="1" applyAlignment="1">
      <alignment horizontal="center" wrapText="1"/>
    </xf>
    <xf numFmtId="3" fontId="75" fillId="14" borderId="11" xfId="0" applyNumberFormat="1" applyFont="1" applyFill="1" applyBorder="1"/>
    <xf numFmtId="0" fontId="76" fillId="14" borderId="11" xfId="0" applyFont="1" applyFill="1" applyBorder="1"/>
    <xf numFmtId="0" fontId="77" fillId="0" borderId="87" xfId="0" applyFont="1" applyBorder="1" applyAlignment="1" applyProtection="1">
      <alignment vertical="top" wrapText="1" readingOrder="1"/>
      <protection locked="0"/>
    </xf>
    <xf numFmtId="0" fontId="76" fillId="14" borderId="68" xfId="0" applyFont="1" applyFill="1" applyBorder="1"/>
    <xf numFmtId="0" fontId="78" fillId="0" borderId="68" xfId="0" applyFont="1" applyBorder="1"/>
    <xf numFmtId="0" fontId="76" fillId="14" borderId="68" xfId="0" applyFont="1" applyFill="1" applyBorder="1" applyAlignment="1">
      <alignment wrapText="1"/>
    </xf>
    <xf numFmtId="10" fontId="79" fillId="0" borderId="6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10" fontId="6" fillId="0" borderId="23" xfId="0" applyNumberFormat="1" applyFont="1" applyFill="1" applyBorder="1" applyAlignment="1">
      <alignment horizontal="left" vertical="center" wrapText="1"/>
    </xf>
    <xf numFmtId="0" fontId="81" fillId="0" borderId="68" xfId="0" applyFont="1" applyFill="1" applyBorder="1" applyAlignment="1">
      <alignment vertical="center"/>
    </xf>
    <xf numFmtId="10" fontId="67" fillId="0" borderId="23" xfId="0" applyNumberFormat="1" applyFont="1" applyFill="1" applyBorder="1" applyAlignment="1">
      <alignment horizontal="left" vertical="center" wrapText="1"/>
    </xf>
    <xf numFmtId="0" fontId="81" fillId="0" borderId="11" xfId="0" applyFont="1" applyFill="1" applyBorder="1" applyAlignment="1">
      <alignment horizontal="center" vertical="center"/>
    </xf>
    <xf numFmtId="0" fontId="28" fillId="0" borderId="68" xfId="0" applyFont="1" applyBorder="1"/>
    <xf numFmtId="0" fontId="81" fillId="0" borderId="68" xfId="0" applyFont="1" applyFill="1" applyBorder="1" applyAlignment="1">
      <alignment horizontal="right" vertical="center" wrapText="1"/>
    </xf>
    <xf numFmtId="10" fontId="81" fillId="0" borderId="23" xfId="0" applyNumberFormat="1" applyFont="1" applyFill="1" applyBorder="1" applyAlignment="1">
      <alignment horizontal="right" vertical="center" wrapText="1"/>
    </xf>
    <xf numFmtId="0" fontId="81" fillId="0" borderId="11" xfId="0" applyFont="1" applyFill="1" applyBorder="1" applyAlignment="1">
      <alignment horizontal="right" vertical="center"/>
    </xf>
    <xf numFmtId="0" fontId="81" fillId="0" borderId="24" xfId="0" applyFont="1" applyFill="1" applyBorder="1" applyAlignment="1">
      <alignment horizontal="right" vertical="center" wrapText="1"/>
    </xf>
    <xf numFmtId="49" fontId="72" fillId="0" borderId="11" xfId="0" applyNumberFormat="1" applyFont="1" applyBorder="1" applyAlignment="1">
      <alignment horizontal="center"/>
    </xf>
    <xf numFmtId="0" fontId="72" fillId="0" borderId="11" xfId="0" applyFont="1" applyBorder="1" applyAlignment="1">
      <alignment horizontal="left"/>
    </xf>
    <xf numFmtId="3" fontId="62" fillId="0" borderId="24" xfId="0" quotePrefix="1" applyNumberFormat="1" applyFont="1" applyFill="1" applyBorder="1" applyAlignment="1">
      <alignment horizontal="right" vertical="center" wrapText="1"/>
    </xf>
    <xf numFmtId="3" fontId="81" fillId="0" borderId="68" xfId="0" applyNumberFormat="1" applyFont="1" applyFill="1" applyBorder="1" applyAlignment="1">
      <alignment horizontal="right" vertical="center" wrapText="1"/>
    </xf>
    <xf numFmtId="3" fontId="81" fillId="0" borderId="11" xfId="0" applyNumberFormat="1" applyFont="1" applyFill="1" applyBorder="1" applyAlignment="1">
      <alignment horizontal="right" vertical="center"/>
    </xf>
    <xf numFmtId="3" fontId="81" fillId="0" borderId="24" xfId="0" applyNumberFormat="1" applyFont="1" applyFill="1" applyBorder="1" applyAlignment="1">
      <alignment horizontal="right" vertical="center" wrapText="1"/>
    </xf>
    <xf numFmtId="10" fontId="81" fillId="0" borderId="11" xfId="0" applyNumberFormat="1" applyFont="1" applyFill="1" applyBorder="1" applyAlignment="1">
      <alignment horizontal="right" vertical="center" wrapText="1"/>
    </xf>
    <xf numFmtId="10" fontId="67" fillId="0" borderId="11" xfId="0" applyNumberFormat="1" applyFont="1" applyFill="1" applyBorder="1" applyAlignment="1">
      <alignment horizontal="left" vertical="center" wrapText="1"/>
    </xf>
    <xf numFmtId="10" fontId="6" fillId="0" borderId="11" xfId="0" applyNumberFormat="1" applyFont="1" applyFill="1" applyBorder="1" applyAlignment="1">
      <alignment horizontal="left" vertical="center" wrapText="1"/>
    </xf>
    <xf numFmtId="49" fontId="72" fillId="0" borderId="68" xfId="0" applyNumberFormat="1" applyFont="1" applyBorder="1" applyAlignment="1">
      <alignment horizontal="center"/>
    </xf>
    <xf numFmtId="0" fontId="72" fillId="0" borderId="68" xfId="0" applyFont="1" applyBorder="1" applyAlignment="1">
      <alignment horizontal="left"/>
    </xf>
    <xf numFmtId="3" fontId="62" fillId="0" borderId="96" xfId="0" quotePrefix="1" applyNumberFormat="1" applyFont="1" applyFill="1" applyBorder="1" applyAlignment="1">
      <alignment horizontal="right" vertical="center" wrapText="1"/>
    </xf>
    <xf numFmtId="10" fontId="6" fillId="0" borderId="68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right" vertical="center" wrapText="1"/>
    </xf>
    <xf numFmtId="3" fontId="72" fillId="0" borderId="11" xfId="0" applyNumberFormat="1" applyFont="1" applyBorder="1" applyAlignment="1">
      <alignment horizontal="right"/>
    </xf>
    <xf numFmtId="0" fontId="62" fillId="0" borderId="96" xfId="0" quotePrefix="1" applyFont="1" applyFill="1" applyBorder="1" applyAlignment="1">
      <alignment horizontal="right" vertical="center"/>
    </xf>
    <xf numFmtId="0" fontId="62" fillId="0" borderId="68" xfId="0" quotePrefix="1" applyFont="1" applyFill="1" applyBorder="1" applyAlignment="1">
      <alignment horizontal="right" vertical="center"/>
    </xf>
    <xf numFmtId="49" fontId="72" fillId="0" borderId="11" xfId="0" applyNumberFormat="1" applyFont="1" applyFill="1" applyBorder="1"/>
    <xf numFmtId="0" fontId="72" fillId="0" borderId="11" xfId="0" applyFont="1" applyFill="1" applyBorder="1" applyAlignment="1">
      <alignment wrapText="1"/>
    </xf>
    <xf numFmtId="0" fontId="80" fillId="0" borderId="27" xfId="0" applyFont="1" applyFill="1" applyBorder="1" applyAlignment="1">
      <alignment horizontal="left" vertical="center"/>
    </xf>
    <xf numFmtId="0" fontId="72" fillId="0" borderId="35" xfId="0" applyFont="1" applyFill="1" applyBorder="1" applyAlignment="1">
      <alignment horizontal="left" vertical="center" wrapText="1"/>
    </xf>
    <xf numFmtId="0" fontId="72" fillId="0" borderId="11" xfId="0" applyFont="1" applyFill="1" applyBorder="1" applyAlignment="1">
      <alignment horizontal="center" vertical="center"/>
    </xf>
    <xf numFmtId="3" fontId="62" fillId="0" borderId="11" xfId="0" quotePrefix="1" applyNumberFormat="1" applyFont="1" applyFill="1" applyBorder="1" applyAlignment="1">
      <alignment horizontal="right" vertical="center" wrapText="1"/>
    </xf>
    <xf numFmtId="0" fontId="62" fillId="0" borderId="11" xfId="0" quotePrefix="1" applyFont="1" applyFill="1" applyBorder="1" applyAlignment="1">
      <alignment horizontal="right" vertical="center"/>
    </xf>
    <xf numFmtId="49" fontId="72" fillId="0" borderId="11" xfId="0" applyNumberFormat="1" applyFont="1" applyBorder="1" applyAlignment="1">
      <alignment horizontal="left"/>
    </xf>
    <xf numFmtId="3" fontId="72" fillId="0" borderId="68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3" fontId="72" fillId="0" borderId="68" xfId="0" applyNumberFormat="1" applyFont="1" applyBorder="1" applyAlignment="1">
      <alignment horizontal="center"/>
    </xf>
    <xf numFmtId="0" fontId="72" fillId="0" borderId="11" xfId="0" applyFont="1" applyFill="1" applyBorder="1" applyAlignment="1">
      <alignment horizontal="right" vertical="center"/>
    </xf>
    <xf numFmtId="0" fontId="62" fillId="0" borderId="24" xfId="0" quotePrefix="1" applyFont="1" applyFill="1" applyBorder="1" applyAlignment="1">
      <alignment horizontal="right" vertical="center"/>
    </xf>
    <xf numFmtId="0" fontId="72" fillId="0" borderId="11" xfId="0" applyFont="1" applyFill="1" applyBorder="1" applyAlignment="1"/>
    <xf numFmtId="0" fontId="6" fillId="0" borderId="24" xfId="0" applyFont="1" applyFill="1" applyBorder="1" applyAlignment="1">
      <alignment horizontal="left" vertical="center"/>
    </xf>
    <xf numFmtId="10" fontId="6" fillId="0" borderId="23" xfId="0" applyNumberFormat="1" applyFont="1" applyFill="1" applyBorder="1" applyAlignment="1">
      <alignment horizontal="left" vertical="center"/>
    </xf>
    <xf numFmtId="10" fontId="6" fillId="0" borderId="11" xfId="0" applyNumberFormat="1" applyFont="1" applyFill="1" applyBorder="1" applyAlignment="1">
      <alignment horizontal="left" vertical="center"/>
    </xf>
    <xf numFmtId="0" fontId="0" fillId="0" borderId="0" xfId="0" applyAlignment="1"/>
    <xf numFmtId="0" fontId="72" fillId="0" borderId="24" xfId="0" applyFont="1" applyFill="1" applyBorder="1" applyAlignment="1">
      <alignment horizontal="left" vertical="center"/>
    </xf>
    <xf numFmtId="0" fontId="72" fillId="0" borderId="35" xfId="0" applyFont="1" applyFill="1" applyBorder="1" applyAlignment="1">
      <alignment horizontal="left" vertical="center"/>
    </xf>
    <xf numFmtId="0" fontId="72" fillId="0" borderId="11" xfId="0" applyFont="1" applyFill="1" applyBorder="1" applyAlignment="1">
      <alignment horizontal="left" vertical="center"/>
    </xf>
    <xf numFmtId="0" fontId="72" fillId="0" borderId="27" xfId="0" applyFont="1" applyFill="1" applyBorder="1" applyAlignment="1">
      <alignment horizontal="left" vertical="center"/>
    </xf>
    <xf numFmtId="49" fontId="72" fillId="0" borderId="11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49" fontId="72" fillId="0" borderId="11" xfId="0" applyNumberFormat="1" applyFont="1" applyFill="1" applyBorder="1" applyAlignment="1"/>
    <xf numFmtId="0" fontId="72" fillId="0" borderId="100" xfId="0" applyFont="1" applyFill="1" applyBorder="1" applyAlignment="1">
      <alignment horizontal="left" vertical="center"/>
    </xf>
    <xf numFmtId="0" fontId="72" fillId="0" borderId="99" xfId="0" applyFont="1" applyFill="1" applyBorder="1" applyAlignment="1">
      <alignment horizontal="left" vertical="center"/>
    </xf>
    <xf numFmtId="49" fontId="67" fillId="0" borderId="68" xfId="0" applyNumberFormat="1" applyFont="1" applyBorder="1" applyAlignment="1">
      <alignment horizontal="center"/>
    </xf>
    <xf numFmtId="3" fontId="62" fillId="0" borderId="96" xfId="0" quotePrefix="1" applyNumberFormat="1" applyFont="1" applyFill="1" applyBorder="1" applyAlignment="1">
      <alignment horizontal="right" vertical="center"/>
    </xf>
    <xf numFmtId="0" fontId="67" fillId="12" borderId="96" xfId="0" quotePrefix="1" applyFont="1" applyFill="1" applyBorder="1" applyAlignment="1">
      <alignment horizontal="right" vertical="center" wrapText="1"/>
    </xf>
    <xf numFmtId="3" fontId="67" fillId="15" borderId="101" xfId="0" applyNumberFormat="1" applyFont="1" applyFill="1" applyBorder="1" applyAlignment="1">
      <alignment horizontal="right" vertical="center"/>
    </xf>
    <xf numFmtId="3" fontId="67" fillId="15" borderId="68" xfId="0" applyNumberFormat="1" applyFont="1" applyFill="1" applyBorder="1" applyAlignment="1">
      <alignment horizontal="right" vertical="center"/>
    </xf>
    <xf numFmtId="3" fontId="67" fillId="15" borderId="102" xfId="0" applyNumberFormat="1" applyFont="1" applyFill="1" applyBorder="1" applyAlignment="1">
      <alignment vertical="center"/>
    </xf>
    <xf numFmtId="3" fontId="67" fillId="15" borderId="68" xfId="0" applyNumberFormat="1" applyFont="1" applyFill="1" applyBorder="1" applyAlignment="1">
      <alignment vertical="center"/>
    </xf>
    <xf numFmtId="10" fontId="67" fillId="15" borderId="39" xfId="0" applyNumberFormat="1" applyFont="1" applyFill="1" applyBorder="1" applyAlignment="1">
      <alignment horizontal="center" vertical="center"/>
    </xf>
    <xf numFmtId="10" fontId="67" fillId="15" borderId="11" xfId="0" applyNumberFormat="1" applyFont="1" applyFill="1" applyBorder="1" applyAlignment="1">
      <alignment horizontal="center" vertical="center"/>
    </xf>
    <xf numFmtId="16" fontId="82" fillId="0" borderId="68" xfId="0" applyNumberFormat="1" applyFont="1" applyBorder="1" applyAlignment="1">
      <alignment horizontal="center" vertical="center" wrapText="1"/>
    </xf>
    <xf numFmtId="0" fontId="82" fillId="0" borderId="68" xfId="0" applyFont="1" applyBorder="1" applyAlignment="1">
      <alignment vertical="center" wrapText="1"/>
    </xf>
    <xf numFmtId="10" fontId="72" fillId="0" borderId="11" xfId="0" applyNumberFormat="1" applyFont="1" applyFill="1" applyBorder="1" applyAlignment="1">
      <alignment horizontal="center" vertical="center"/>
    </xf>
    <xf numFmtId="3" fontId="67" fillId="0" borderId="68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horizontal="right" vertical="center"/>
    </xf>
    <xf numFmtId="3" fontId="67" fillId="15" borderId="11" xfId="0" applyNumberFormat="1" applyFont="1" applyFill="1" applyBorder="1" applyAlignment="1">
      <alignment vertical="center"/>
    </xf>
    <xf numFmtId="0" fontId="82" fillId="18" borderId="103" xfId="0" applyFont="1" applyFill="1" applyBorder="1" applyAlignment="1">
      <alignment horizontal="center" vertical="center"/>
    </xf>
    <xf numFmtId="0" fontId="82" fillId="18" borderId="87" xfId="0" applyFont="1" applyFill="1" applyBorder="1" applyAlignment="1">
      <alignment vertical="center"/>
    </xf>
    <xf numFmtId="16" fontId="82" fillId="0" borderId="11" xfId="0" applyNumberFormat="1" applyFont="1" applyBorder="1" applyAlignment="1">
      <alignment horizontal="center" vertical="center"/>
    </xf>
    <xf numFmtId="0" fontId="82" fillId="0" borderId="11" xfId="0" applyFont="1" applyBorder="1" applyAlignment="1">
      <alignment vertical="center"/>
    </xf>
    <xf numFmtId="0" fontId="83" fillId="0" borderId="11" xfId="0" applyFont="1" applyBorder="1" applyAlignment="1">
      <alignment horizontal="left"/>
    </xf>
    <xf numFmtId="0" fontId="82" fillId="0" borderId="11" xfId="0" applyFont="1" applyBorder="1" applyAlignment="1">
      <alignment horizontal="left"/>
    </xf>
    <xf numFmtId="3" fontId="62" fillId="0" borderId="11" xfId="0" applyNumberFormat="1" applyFont="1" applyBorder="1" applyAlignment="1">
      <alignment horizontal="right" vertical="center"/>
    </xf>
    <xf numFmtId="3" fontId="72" fillId="0" borderId="68" xfId="0" applyNumberFormat="1" applyFont="1" applyFill="1" applyBorder="1" applyAlignment="1">
      <alignment vertical="center"/>
    </xf>
    <xf numFmtId="16" fontId="82" fillId="19" borderId="11" xfId="0" applyNumberFormat="1" applyFont="1" applyFill="1" applyBorder="1" applyAlignment="1">
      <alignment horizontal="center" vertical="center"/>
    </xf>
    <xf numFmtId="0" fontId="82" fillId="20" borderId="87" xfId="0" applyFont="1" applyFill="1" applyBorder="1" applyAlignment="1">
      <alignment vertical="center"/>
    </xf>
    <xf numFmtId="3" fontId="67" fillId="19" borderId="11" xfId="0" applyNumberFormat="1" applyFont="1" applyFill="1" applyBorder="1" applyAlignment="1">
      <alignment vertical="center"/>
    </xf>
    <xf numFmtId="10" fontId="67" fillId="19" borderId="11" xfId="0" applyNumberFormat="1" applyFont="1" applyFill="1" applyBorder="1" applyAlignment="1">
      <alignment vertical="center"/>
    </xf>
    <xf numFmtId="3" fontId="62" fillId="0" borderId="11" xfId="0" applyNumberFormat="1" applyFont="1" applyBorder="1" applyAlignment="1">
      <alignment vertical="center"/>
    </xf>
    <xf numFmtId="10" fontId="72" fillId="0" borderId="11" xfId="0" applyNumberFormat="1" applyFont="1" applyFill="1" applyBorder="1" applyAlignment="1">
      <alignment vertical="center"/>
    </xf>
    <xf numFmtId="3" fontId="72" fillId="0" borderId="11" xfId="0" applyNumberFormat="1" applyFont="1" applyBorder="1" applyAlignment="1">
      <alignment vertical="center"/>
    </xf>
    <xf numFmtId="3" fontId="72" fillId="0" borderId="11" xfId="0" applyNumberFormat="1" applyFont="1" applyBorder="1" applyAlignment="1"/>
    <xf numFmtId="3" fontId="67" fillId="15" borderId="39" xfId="0" applyNumberFormat="1" applyFont="1" applyFill="1" applyBorder="1" applyAlignment="1">
      <alignment horizontal="right" vertical="center"/>
    </xf>
    <xf numFmtId="3" fontId="67" fillId="15" borderId="11" xfId="0" applyNumberFormat="1" applyFont="1" applyFill="1" applyBorder="1" applyAlignment="1">
      <alignment horizontal="right" vertical="center"/>
    </xf>
    <xf numFmtId="3" fontId="67" fillId="19" borderId="11" xfId="0" applyNumberFormat="1" applyFont="1" applyFill="1" applyBorder="1" applyAlignment="1">
      <alignment horizontal="right" vertical="center"/>
    </xf>
    <xf numFmtId="0" fontId="62" fillId="0" borderId="11" xfId="0" applyFont="1" applyBorder="1" applyAlignment="1">
      <alignment horizontal="right" vertical="center"/>
    </xf>
    <xf numFmtId="0" fontId="72" fillId="0" borderId="11" xfId="0" applyFont="1" applyBorder="1" applyAlignment="1">
      <alignment horizontal="right" vertical="center"/>
    </xf>
    <xf numFmtId="10" fontId="72" fillId="0" borderId="11" xfId="0" applyNumberFormat="1" applyFont="1" applyFill="1" applyBorder="1" applyAlignment="1">
      <alignment horizontal="right" vertical="center"/>
    </xf>
    <xf numFmtId="10" fontId="67" fillId="19" borderId="11" xfId="0" applyNumberFormat="1" applyFont="1" applyFill="1" applyBorder="1" applyAlignment="1">
      <alignment horizontal="right" vertical="center"/>
    </xf>
    <xf numFmtId="3" fontId="67" fillId="19" borderId="68" xfId="0" applyNumberFormat="1" applyFont="1" applyFill="1" applyBorder="1" applyAlignment="1">
      <alignment horizontal="right" vertical="center"/>
    </xf>
    <xf numFmtId="0" fontId="62" fillId="21" borderId="11" xfId="0" applyFont="1" applyFill="1" applyBorder="1" applyAlignment="1">
      <alignment vertical="center"/>
    </xf>
    <xf numFmtId="0" fontId="6" fillId="21" borderId="11" xfId="0" applyFont="1" applyFill="1" applyBorder="1" applyAlignment="1">
      <alignment vertical="center"/>
    </xf>
    <xf numFmtId="3" fontId="67" fillId="21" borderId="11" xfId="0" applyNumberFormat="1" applyFont="1" applyFill="1" applyBorder="1" applyAlignment="1">
      <alignment horizontal="right" vertical="center"/>
    </xf>
    <xf numFmtId="10" fontId="67" fillId="21" borderId="11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22" borderId="11" xfId="0" applyFont="1" applyFill="1" applyBorder="1" applyAlignment="1">
      <alignment horizontal="right" vertical="center"/>
    </xf>
    <xf numFmtId="3" fontId="67" fillId="22" borderId="11" xfId="0" applyNumberFormat="1" applyFont="1" applyFill="1" applyBorder="1" applyAlignment="1">
      <alignment horizontal="right" vertical="center"/>
    </xf>
    <xf numFmtId="10" fontId="67" fillId="22" borderId="11" xfId="0" applyNumberFormat="1" applyFont="1" applyFill="1" applyBorder="1" applyAlignment="1">
      <alignment horizontal="right" vertical="center"/>
    </xf>
    <xf numFmtId="3" fontId="67" fillId="22" borderId="68" xfId="0" applyNumberFormat="1" applyFont="1" applyFill="1" applyBorder="1" applyAlignment="1">
      <alignment horizontal="right" vertical="center"/>
    </xf>
    <xf numFmtId="0" fontId="62" fillId="22" borderId="68" xfId="0" applyFont="1" applyFill="1" applyBorder="1" applyAlignment="1">
      <alignment horizontal="left" vertical="center"/>
    </xf>
    <xf numFmtId="3" fontId="6" fillId="0" borderId="27" xfId="0" applyNumberFormat="1" applyFont="1" applyBorder="1" applyAlignment="1">
      <alignment horizontal="left" vertical="center"/>
    </xf>
    <xf numFmtId="3" fontId="6" fillId="0" borderId="27" xfId="0" applyNumberFormat="1" applyFont="1" applyBorder="1" applyAlignment="1">
      <alignment horizontal="right" vertical="center"/>
    </xf>
    <xf numFmtId="3" fontId="62" fillId="0" borderId="68" xfId="0" applyNumberFormat="1" applyFont="1" applyBorder="1" applyAlignment="1">
      <alignment horizontal="right" vertical="center"/>
    </xf>
    <xf numFmtId="3" fontId="62" fillId="0" borderId="68" xfId="0" applyNumberFormat="1" applyFont="1" applyBorder="1" applyAlignment="1">
      <alignment vertical="center"/>
    </xf>
    <xf numFmtId="0" fontId="62" fillId="21" borderId="99" xfId="0" applyFont="1" applyFill="1" applyBorder="1" applyAlignment="1">
      <alignment vertical="center"/>
    </xf>
    <xf numFmtId="0" fontId="62" fillId="21" borderId="68" xfId="0" applyFont="1" applyFill="1" applyBorder="1" applyAlignment="1">
      <alignment vertical="center"/>
    </xf>
    <xf numFmtId="0" fontId="62" fillId="21" borderId="104" xfId="0" applyFont="1" applyFill="1" applyBorder="1" applyAlignment="1">
      <alignment vertical="center"/>
    </xf>
    <xf numFmtId="0" fontId="6" fillId="21" borderId="27" xfId="0" applyFont="1" applyFill="1" applyBorder="1" applyAlignment="1">
      <alignment vertical="center"/>
    </xf>
    <xf numFmtId="0" fontId="6" fillId="21" borderId="24" xfId="0" applyFont="1" applyFill="1" applyBorder="1" applyAlignment="1">
      <alignment vertical="center"/>
    </xf>
    <xf numFmtId="0" fontId="62" fillId="0" borderId="68" xfId="0" applyFont="1" applyBorder="1" applyAlignment="1">
      <alignment vertical="center"/>
    </xf>
    <xf numFmtId="0" fontId="72" fillId="0" borderId="68" xfId="0" applyFont="1" applyBorder="1" applyAlignment="1">
      <alignment horizontal="center" vertical="center"/>
    </xf>
    <xf numFmtId="0" fontId="72" fillId="0" borderId="68" xfId="0" applyFont="1" applyBorder="1" applyAlignment="1">
      <alignment vertical="center"/>
    </xf>
    <xf numFmtId="0" fontId="62" fillId="0" borderId="68" xfId="0" applyFont="1" applyBorder="1" applyAlignment="1">
      <alignment horizontal="left" vertical="center"/>
    </xf>
    <xf numFmtId="3" fontId="67" fillId="21" borderId="27" xfId="0" applyNumberFormat="1" applyFont="1" applyFill="1" applyBorder="1" applyAlignment="1">
      <alignment horizontal="right" vertical="center"/>
    </xf>
    <xf numFmtId="10" fontId="67" fillId="21" borderId="11" xfId="0" applyNumberFormat="1" applyFont="1" applyFill="1" applyBorder="1" applyAlignment="1">
      <alignment vertical="center"/>
    </xf>
    <xf numFmtId="3" fontId="67" fillId="21" borderId="27" xfId="0" applyNumberFormat="1" applyFont="1" applyFill="1" applyBorder="1" applyAlignment="1">
      <alignment vertical="center"/>
    </xf>
    <xf numFmtId="3" fontId="67" fillId="21" borderId="11" xfId="0" applyNumberFormat="1" applyFont="1" applyFill="1" applyBorder="1" applyAlignment="1">
      <alignment vertical="center"/>
    </xf>
    <xf numFmtId="0" fontId="67" fillId="23" borderId="32" xfId="0" applyFont="1" applyFill="1" applyBorder="1" applyAlignment="1">
      <alignment vertical="center"/>
    </xf>
    <xf numFmtId="0" fontId="67" fillId="23" borderId="33" xfId="0" applyFont="1" applyFill="1" applyBorder="1" applyAlignment="1">
      <alignment vertical="center"/>
    </xf>
    <xf numFmtId="0" fontId="67" fillId="23" borderId="22" xfId="0" applyFont="1" applyFill="1" applyBorder="1" applyAlignment="1">
      <alignment vertical="center"/>
    </xf>
    <xf numFmtId="0" fontId="67" fillId="23" borderId="24" xfId="0" applyFont="1" applyFill="1" applyBorder="1" applyAlignment="1">
      <alignment vertical="center"/>
    </xf>
    <xf numFmtId="166" fontId="67" fillId="23" borderId="41" xfId="0" applyNumberFormat="1" applyFont="1" applyFill="1" applyBorder="1" applyAlignment="1">
      <alignment vertical="center"/>
    </xf>
    <xf numFmtId="166" fontId="67" fillId="23" borderId="42" xfId="0" applyNumberFormat="1" applyFont="1" applyFill="1" applyBorder="1" applyAlignment="1">
      <alignment vertical="center"/>
    </xf>
    <xf numFmtId="3" fontId="67" fillId="23" borderId="27" xfId="0" applyNumberFormat="1" applyFont="1" applyFill="1" applyBorder="1" applyAlignment="1">
      <alignment horizontal="right" vertical="center"/>
    </xf>
    <xf numFmtId="10" fontId="67" fillId="23" borderId="11" xfId="0" applyNumberFormat="1" applyFont="1" applyFill="1" applyBorder="1" applyAlignment="1">
      <alignment horizontal="right" vertical="center"/>
    </xf>
    <xf numFmtId="10" fontId="67" fillId="23" borderId="27" xfId="0" applyNumberFormat="1" applyFont="1" applyFill="1" applyBorder="1" applyAlignment="1">
      <alignment horizontal="right" vertical="center"/>
    </xf>
    <xf numFmtId="0" fontId="72" fillId="0" borderId="68" xfId="0" applyFont="1" applyFill="1" applyBorder="1" applyAlignment="1">
      <alignment horizontal="center" vertical="center"/>
    </xf>
    <xf numFmtId="0" fontId="72" fillId="0" borderId="68" xfId="0" applyFont="1" applyFill="1" applyBorder="1" applyAlignment="1">
      <alignment vertical="center"/>
    </xf>
    <xf numFmtId="0" fontId="72" fillId="8" borderId="68" xfId="0" applyFont="1" applyFill="1" applyBorder="1" applyAlignment="1">
      <alignment horizontal="center" vertical="center"/>
    </xf>
    <xf numFmtId="0" fontId="72" fillId="3" borderId="68" xfId="0" applyFont="1" applyFill="1" applyBorder="1" applyAlignment="1">
      <alignment horizontal="center" vertical="center"/>
    </xf>
    <xf numFmtId="10" fontId="37" fillId="0" borderId="68" xfId="0" applyNumberFormat="1" applyFont="1" applyFill="1" applyBorder="1" applyAlignment="1">
      <alignment horizontal="right" vertical="center"/>
    </xf>
    <xf numFmtId="0" fontId="62" fillId="0" borderId="105" xfId="0" applyFont="1" applyBorder="1" applyAlignment="1">
      <alignment vertical="center"/>
    </xf>
    <xf numFmtId="0" fontId="62" fillId="0" borderId="104" xfId="0" applyFont="1" applyBorder="1" applyAlignment="1">
      <alignment vertical="center"/>
    </xf>
    <xf numFmtId="16" fontId="62" fillId="3" borderId="104" xfId="0" applyNumberFormat="1" applyFont="1" applyFill="1" applyBorder="1" applyAlignment="1">
      <alignment vertical="center"/>
    </xf>
    <xf numFmtId="49" fontId="84" fillId="0" borderId="68" xfId="16" applyNumberFormat="1" applyBorder="1" applyAlignment="1">
      <alignment horizontal="center"/>
    </xf>
    <xf numFmtId="0" fontId="84" fillId="0" borderId="68" xfId="16" applyBorder="1" applyAlignment="1">
      <alignment horizontal="left"/>
    </xf>
    <xf numFmtId="3" fontId="62" fillId="0" borderId="68" xfId="16" applyNumberFormat="1" applyFont="1" applyBorder="1" applyAlignment="1">
      <alignment horizontal="right" vertical="center"/>
    </xf>
    <xf numFmtId="10" fontId="72" fillId="0" borderId="11" xfId="0" applyNumberFormat="1" applyFont="1" applyBorder="1" applyAlignment="1">
      <alignment horizontal="center" vertical="center"/>
    </xf>
    <xf numFmtId="3" fontId="72" fillId="0" borderId="22" xfId="0" applyNumberFormat="1" applyFont="1" applyBorder="1" applyAlignment="1">
      <alignment horizontal="center" vertical="center"/>
    </xf>
    <xf numFmtId="3" fontId="67" fillId="0" borderId="11" xfId="0" applyNumberFormat="1" applyFont="1" applyBorder="1" applyAlignment="1">
      <alignment horizontal="right" vertical="center"/>
    </xf>
    <xf numFmtId="10" fontId="67" fillId="0" borderId="11" xfId="0" applyNumberFormat="1" applyFont="1" applyBorder="1" applyAlignment="1">
      <alignment horizontal="right" vertical="center"/>
    </xf>
    <xf numFmtId="3" fontId="67" fillId="0" borderId="22" xfId="0" applyNumberFormat="1" applyFont="1" applyBorder="1" applyAlignment="1">
      <alignment horizontal="right" vertical="center"/>
    </xf>
    <xf numFmtId="49" fontId="85" fillId="0" borderId="68" xfId="16" applyNumberFormat="1" applyFont="1" applyBorder="1" applyAlignment="1">
      <alignment horizontal="center"/>
    </xf>
    <xf numFmtId="0" fontId="6" fillId="0" borderId="11" xfId="0" applyFont="1" applyBorder="1" applyAlignment="1">
      <alignment horizontal="right" vertical="center"/>
    </xf>
    <xf numFmtId="10" fontId="67" fillId="0" borderId="11" xfId="0" applyNumberFormat="1" applyFont="1" applyBorder="1" applyAlignment="1">
      <alignment horizontal="center" vertical="center"/>
    </xf>
    <xf numFmtId="0" fontId="62" fillId="0" borderId="68" xfId="0" applyFont="1" applyBorder="1" applyAlignment="1">
      <alignment horizontal="right" vertical="center"/>
    </xf>
    <xf numFmtId="3" fontId="72" fillId="0" borderId="22" xfId="0" applyNumberFormat="1" applyFont="1" applyBorder="1" applyAlignment="1">
      <alignment horizontal="right" vertical="center"/>
    </xf>
    <xf numFmtId="166" fontId="6" fillId="3" borderId="68" xfId="0" applyNumberFormat="1" applyFont="1" applyFill="1" applyBorder="1" applyAlignment="1">
      <alignment horizontal="left" vertical="center"/>
    </xf>
    <xf numFmtId="0" fontId="6" fillId="0" borderId="68" xfId="0" applyFont="1" applyBorder="1" applyAlignment="1">
      <alignment vertical="center"/>
    </xf>
    <xf numFmtId="10" fontId="72" fillId="0" borderId="11" xfId="0" applyNumberFormat="1" applyFont="1" applyBorder="1" applyAlignment="1">
      <alignment horizontal="right" vertical="center"/>
    </xf>
    <xf numFmtId="10" fontId="72" fillId="0" borderId="11" xfId="0" applyNumberFormat="1" applyFont="1" applyBorder="1" applyAlignment="1">
      <alignment vertical="center"/>
    </xf>
    <xf numFmtId="3" fontId="72" fillId="0" borderId="22" xfId="0" applyNumberFormat="1" applyFont="1" applyBorder="1" applyAlignment="1">
      <alignment vertical="center"/>
    </xf>
    <xf numFmtId="10" fontId="67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3" fontId="67" fillId="0" borderId="26" xfId="0" applyNumberFormat="1" applyFont="1" applyBorder="1" applyAlignment="1">
      <alignment horizontal="right" vertical="center"/>
    </xf>
    <xf numFmtId="3" fontId="67" fillId="0" borderId="49" xfId="0" applyNumberFormat="1" applyFont="1" applyBorder="1" applyAlignment="1">
      <alignment horizontal="right" vertical="center"/>
    </xf>
    <xf numFmtId="10" fontId="67" fillId="0" borderId="107" xfId="0" applyNumberFormat="1" applyFont="1" applyBorder="1" applyAlignment="1">
      <alignment horizontal="right" vertical="center"/>
    </xf>
    <xf numFmtId="10" fontId="67" fillId="0" borderId="47" xfId="0" applyNumberFormat="1" applyFont="1" applyBorder="1" applyAlignment="1">
      <alignment horizontal="right" vertical="center"/>
    </xf>
    <xf numFmtId="10" fontId="67" fillId="0" borderId="106" xfId="0" applyNumberFormat="1" applyFont="1" applyBorder="1" applyAlignment="1">
      <alignment horizontal="right" vertical="center"/>
    </xf>
    <xf numFmtId="10" fontId="67" fillId="0" borderId="26" xfId="0" applyNumberFormat="1" applyFont="1" applyBorder="1" applyAlignment="1">
      <alignment horizontal="right" vertical="center"/>
    </xf>
    <xf numFmtId="0" fontId="88" fillId="0" borderId="68" xfId="0" applyFont="1" applyFill="1" applyBorder="1" applyAlignment="1" applyProtection="1">
      <alignment horizontal="left" vertical="center" wrapText="1"/>
      <protection locked="0"/>
    </xf>
    <xf numFmtId="0" fontId="86" fillId="0" borderId="68" xfId="0" applyFont="1" applyBorder="1" applyAlignment="1" applyProtection="1">
      <alignment horizontal="center" vertical="center" wrapText="1"/>
      <protection locked="0"/>
    </xf>
    <xf numFmtId="3" fontId="86" fillId="0" borderId="68" xfId="0" applyNumberFormat="1" applyFont="1" applyBorder="1" applyAlignment="1" applyProtection="1">
      <alignment horizontal="center" vertical="center" wrapText="1"/>
      <protection locked="0"/>
    </xf>
    <xf numFmtId="0" fontId="86" fillId="9" borderId="68" xfId="0" applyFont="1" applyFill="1" applyBorder="1" applyAlignment="1" applyProtection="1">
      <alignment horizontal="center" vertical="center" wrapText="1"/>
    </xf>
    <xf numFmtId="0" fontId="86" fillId="0" borderId="68" xfId="0" applyFont="1" applyBorder="1" applyProtection="1">
      <protection locked="0"/>
    </xf>
    <xf numFmtId="0" fontId="88" fillId="3" borderId="68" xfId="0" applyFont="1" applyFill="1" applyBorder="1" applyAlignment="1" applyProtection="1">
      <alignment horizontal="left" vertical="center" wrapText="1"/>
      <protection locked="0"/>
    </xf>
    <xf numFmtId="0" fontId="86" fillId="0" borderId="68" xfId="0" applyFont="1" applyFill="1" applyBorder="1" applyProtection="1">
      <protection locked="0"/>
    </xf>
    <xf numFmtId="0" fontId="86" fillId="0" borderId="68" xfId="0" applyFont="1" applyFill="1" applyBorder="1" applyAlignment="1" applyProtection="1">
      <alignment horizontal="center" vertical="center" wrapText="1"/>
      <protection locked="0"/>
    </xf>
    <xf numFmtId="3" fontId="86" fillId="0" borderId="68" xfId="8" applyNumberFormat="1" applyFont="1" applyFill="1" applyBorder="1" applyAlignment="1" applyProtection="1">
      <alignment horizontal="center" vertical="center" wrapText="1"/>
    </xf>
    <xf numFmtId="0" fontId="86" fillId="0" borderId="68" xfId="14" applyFont="1" applyFill="1" applyBorder="1" applyAlignment="1" applyProtection="1">
      <alignment horizontal="right"/>
      <protection locked="0"/>
    </xf>
    <xf numFmtId="0" fontId="86" fillId="0" borderId="68" xfId="14" applyFont="1" applyBorder="1" applyProtection="1">
      <protection locked="0"/>
    </xf>
    <xf numFmtId="0" fontId="86" fillId="0" borderId="68" xfId="14" applyFont="1" applyBorder="1" applyAlignment="1" applyProtection="1">
      <alignment wrapText="1"/>
      <protection locked="0"/>
    </xf>
    <xf numFmtId="0" fontId="91" fillId="0" borderId="0" xfId="0" applyFont="1" applyBorder="1" applyAlignment="1"/>
    <xf numFmtId="0" fontId="92" fillId="0" borderId="0" xfId="0" applyFont="1" applyAlignment="1">
      <alignment wrapText="1"/>
    </xf>
    <xf numFmtId="10" fontId="16" fillId="0" borderId="11" xfId="0" applyNumberFormat="1" applyFont="1" applyBorder="1"/>
    <xf numFmtId="49" fontId="66" fillId="0" borderId="11" xfId="1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9" fontId="72" fillId="0" borderId="68" xfId="10" applyNumberFormat="1" applyFont="1" applyBorder="1" applyAlignment="1"/>
    <xf numFmtId="49" fontId="77" fillId="0" borderId="11" xfId="10" applyNumberFormat="1" applyFont="1" applyBorder="1" applyAlignment="1"/>
    <xf numFmtId="0" fontId="87" fillId="0" borderId="38" xfId="0" applyFont="1" applyFill="1" applyBorder="1" applyAlignment="1">
      <alignment horizontal="center" vertical="center" wrapText="1"/>
    </xf>
    <xf numFmtId="0" fontId="72" fillId="0" borderId="55" xfId="0" applyFont="1" applyFill="1" applyBorder="1" applyAlignment="1">
      <alignment horizontal="right" vertical="center"/>
    </xf>
    <xf numFmtId="0" fontId="72" fillId="0" borderId="24" xfId="0" applyFont="1" applyFill="1" applyBorder="1" applyAlignment="1">
      <alignment horizontal="right" vertical="center"/>
    </xf>
    <xf numFmtId="0" fontId="72" fillId="0" borderId="5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72" fillId="0" borderId="96" xfId="0" quotePrefix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center" vertical="center"/>
    </xf>
    <xf numFmtId="0" fontId="22" fillId="0" borderId="68" xfId="0" applyFont="1" applyBorder="1" applyAlignment="1" applyProtection="1">
      <alignment horizontal="center" vertical="center" wrapText="1"/>
      <protection locked="0"/>
    </xf>
    <xf numFmtId="165" fontId="2" fillId="0" borderId="108" xfId="4" applyNumberFormat="1" applyFont="1" applyBorder="1" applyAlignment="1" applyProtection="1">
      <alignment horizontal="left" vertical="center" indent="1"/>
    </xf>
    <xf numFmtId="165" fontId="2" fillId="0" borderId="109" xfId="4" applyNumberFormat="1" applyFont="1" applyBorder="1" applyAlignment="1" applyProtection="1">
      <alignment horizontal="left" vertical="center" indent="1"/>
    </xf>
    <xf numFmtId="0" fontId="42" fillId="3" borderId="110" xfId="1" applyFill="1" applyBorder="1" applyAlignment="1" applyProtection="1"/>
    <xf numFmtId="0" fontId="43" fillId="3" borderId="110" xfId="0" applyFont="1" applyFill="1" applyBorder="1" applyAlignment="1"/>
    <xf numFmtId="0" fontId="43" fillId="0" borderId="111" xfId="0" applyFont="1" applyFill="1" applyBorder="1" applyAlignment="1"/>
    <xf numFmtId="0" fontId="43" fillId="3" borderId="111" xfId="0" applyFont="1" applyFill="1" applyBorder="1" applyAlignment="1"/>
    <xf numFmtId="165" fontId="4" fillId="0" borderId="109" xfId="4" applyNumberFormat="1" applyFont="1" applyBorder="1" applyAlignment="1" applyProtection="1">
      <alignment horizontal="left" vertical="center"/>
    </xf>
    <xf numFmtId="0" fontId="43" fillId="0" borderId="111" xfId="0" applyFont="1" applyBorder="1"/>
    <xf numFmtId="0" fontId="43" fillId="3" borderId="110" xfId="0" applyFont="1" applyFill="1" applyBorder="1"/>
    <xf numFmtId="0" fontId="43" fillId="3" borderId="111" xfId="0" applyFont="1" applyFill="1" applyBorder="1"/>
    <xf numFmtId="0" fontId="0" fillId="0" borderId="112" xfId="0" applyBorder="1"/>
    <xf numFmtId="0" fontId="8" fillId="0" borderId="112" xfId="0" applyFont="1" applyBorder="1" applyAlignment="1">
      <alignment horizontal="right"/>
    </xf>
    <xf numFmtId="0" fontId="8" fillId="0" borderId="113" xfId="0" applyFont="1" applyBorder="1" applyAlignment="1">
      <alignment horizontal="right"/>
    </xf>
    <xf numFmtId="0" fontId="0" fillId="0" borderId="111" xfId="0" applyBorder="1"/>
    <xf numFmtId="0" fontId="0" fillId="3" borderId="110" xfId="0" applyFill="1" applyBorder="1"/>
    <xf numFmtId="0" fontId="0" fillId="3" borderId="111" xfId="0" applyFill="1" applyBorder="1"/>
    <xf numFmtId="0" fontId="41" fillId="0" borderId="114" xfId="6" applyBorder="1"/>
    <xf numFmtId="0" fontId="41" fillId="0" borderId="114" xfId="6" applyBorder="1" applyAlignment="1">
      <alignment vertical="center" wrapText="1"/>
    </xf>
    <xf numFmtId="0" fontId="41" fillId="3" borderId="114" xfId="6" applyFill="1" applyBorder="1" applyAlignment="1">
      <alignment vertical="center" wrapText="1"/>
    </xf>
    <xf numFmtId="0" fontId="44" fillId="3" borderId="115" xfId="0" applyFont="1" applyFill="1" applyBorder="1" applyAlignment="1">
      <alignment horizontal="left" vertical="center" wrapText="1"/>
    </xf>
    <xf numFmtId="0" fontId="44" fillId="3" borderId="116" xfId="0" applyFont="1" applyFill="1" applyBorder="1" applyAlignment="1">
      <alignment horizontal="left" vertical="center" wrapText="1"/>
    </xf>
    <xf numFmtId="0" fontId="0" fillId="0" borderId="117" xfId="0" applyBorder="1"/>
    <xf numFmtId="0" fontId="0" fillId="3" borderId="118" xfId="0" applyFill="1" applyBorder="1"/>
    <xf numFmtId="0" fontId="0" fillId="3" borderId="119" xfId="0" applyFill="1" applyBorder="1"/>
    <xf numFmtId="0" fontId="41" fillId="0" borderId="116" xfId="6" applyBorder="1"/>
    <xf numFmtId="4" fontId="6" fillId="0" borderId="11" xfId="0" applyNumberFormat="1" applyFont="1" applyBorder="1" applyAlignment="1">
      <alignment horizontal="center"/>
    </xf>
    <xf numFmtId="4" fontId="62" fillId="0" borderId="68" xfId="0" applyNumberFormat="1" applyFont="1" applyBorder="1" applyAlignment="1">
      <alignment horizontal="center"/>
    </xf>
    <xf numFmtId="0" fontId="77" fillId="0" borderId="11" xfId="10" applyFont="1" applyBorder="1"/>
    <xf numFmtId="1" fontId="6" fillId="0" borderId="11" xfId="0" applyNumberFormat="1" applyFont="1" applyBorder="1"/>
    <xf numFmtId="1" fontId="62" fillId="0" borderId="68" xfId="0" applyNumberFormat="1" applyFont="1" applyBorder="1"/>
    <xf numFmtId="1" fontId="62" fillId="0" borderId="11" xfId="0" applyNumberFormat="1" applyFont="1" applyBorder="1"/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2" fillId="0" borderId="88" xfId="0" applyFont="1" applyFill="1" applyBorder="1" applyAlignment="1">
      <alignment horizontal="center" vertical="center"/>
    </xf>
    <xf numFmtId="0" fontId="72" fillId="0" borderId="88" xfId="0" applyFont="1" applyFill="1" applyBorder="1" applyAlignment="1">
      <alignment vertical="center"/>
    </xf>
    <xf numFmtId="3" fontId="72" fillId="0" borderId="89" xfId="0" applyNumberFormat="1" applyFont="1" applyFill="1" applyBorder="1" applyAlignment="1">
      <alignment horizontal="right" vertical="center"/>
    </xf>
    <xf numFmtId="3" fontId="72" fillId="0" borderId="95" xfId="0" applyNumberFormat="1" applyFont="1" applyFill="1" applyBorder="1" applyAlignment="1">
      <alignment horizontal="right" vertical="center"/>
    </xf>
    <xf numFmtId="10" fontId="72" fillId="0" borderId="55" xfId="0" applyNumberFormat="1" applyFont="1" applyFill="1" applyBorder="1" applyAlignment="1">
      <alignment horizontal="right" vertical="center"/>
    </xf>
    <xf numFmtId="3" fontId="72" fillId="0" borderId="86" xfId="0" applyNumberFormat="1" applyFont="1" applyFill="1" applyBorder="1" applyAlignment="1">
      <alignment horizontal="right" vertical="center"/>
    </xf>
    <xf numFmtId="0" fontId="72" fillId="0" borderId="90" xfId="0" applyFont="1" applyFill="1" applyBorder="1" applyAlignment="1">
      <alignment horizontal="center" vertical="center"/>
    </xf>
    <xf numFmtId="0" fontId="72" fillId="0" borderId="90" xfId="0" applyFont="1" applyFill="1" applyBorder="1" applyAlignment="1">
      <alignment vertical="center"/>
    </xf>
    <xf numFmtId="3" fontId="72" fillId="0" borderId="91" xfId="0" applyNumberFormat="1" applyFont="1" applyFill="1" applyBorder="1" applyAlignment="1">
      <alignment horizontal="right" vertical="center"/>
    </xf>
    <xf numFmtId="3" fontId="72" fillId="0" borderId="96" xfId="0" applyNumberFormat="1" applyFont="1" applyFill="1" applyBorder="1" applyAlignment="1">
      <alignment horizontal="right" vertical="center"/>
    </xf>
    <xf numFmtId="3" fontId="72" fillId="0" borderId="85" xfId="0" applyNumberFormat="1" applyFont="1" applyFill="1" applyBorder="1" applyAlignment="1">
      <alignment horizontal="right" vertical="center"/>
    </xf>
    <xf numFmtId="0" fontId="72" fillId="13" borderId="92" xfId="0" applyFont="1" applyFill="1" applyBorder="1" applyAlignment="1">
      <alignment horizontal="center" vertical="center"/>
    </xf>
    <xf numFmtId="0" fontId="72" fillId="0" borderId="92" xfId="0" applyFont="1" applyFill="1" applyBorder="1" applyAlignment="1">
      <alignment vertical="center"/>
    </xf>
    <xf numFmtId="3" fontId="72" fillId="0" borderId="87" xfId="0" applyNumberFormat="1" applyFont="1" applyFill="1" applyBorder="1" applyAlignment="1">
      <alignment horizontal="right" vertical="center"/>
    </xf>
    <xf numFmtId="0" fontId="72" fillId="0" borderId="93" xfId="0" applyFont="1" applyFill="1" applyBorder="1" applyAlignment="1">
      <alignment horizontal="center" vertical="center"/>
    </xf>
    <xf numFmtId="0" fontId="72" fillId="0" borderId="93" xfId="0" applyFont="1" applyFill="1" applyBorder="1" applyAlignment="1">
      <alignment vertical="center"/>
    </xf>
    <xf numFmtId="3" fontId="72" fillId="0" borderId="94" xfId="0" applyNumberFormat="1" applyFont="1" applyFill="1" applyBorder="1" applyAlignment="1">
      <alignment horizontal="right" vertical="center"/>
    </xf>
    <xf numFmtId="3" fontId="72" fillId="0" borderId="97" xfId="0" applyNumberFormat="1" applyFont="1" applyFill="1" applyBorder="1" applyAlignment="1">
      <alignment horizontal="right" vertical="center"/>
    </xf>
    <xf numFmtId="0" fontId="72" fillId="0" borderId="92" xfId="0" applyFont="1" applyFill="1" applyBorder="1" applyAlignment="1">
      <alignment horizontal="center" vertical="center"/>
    </xf>
    <xf numFmtId="0" fontId="72" fillId="0" borderId="93" xfId="0" applyFont="1" applyFill="1" applyBorder="1" applyAlignment="1">
      <alignment vertical="center" wrapText="1"/>
    </xf>
    <xf numFmtId="3" fontId="72" fillId="0" borderId="98" xfId="0" applyNumberFormat="1" applyFont="1" applyFill="1" applyBorder="1" applyAlignment="1">
      <alignment horizontal="right" vertical="center"/>
    </xf>
    <xf numFmtId="0" fontId="87" fillId="0" borderId="25" xfId="0" applyFont="1" applyFill="1" applyBorder="1" applyAlignment="1">
      <alignment horizontal="center" vertical="center" wrapText="1"/>
    </xf>
    <xf numFmtId="0" fontId="72" fillId="0" borderId="27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6" fontId="82" fillId="0" borderId="120" xfId="0" applyNumberFormat="1" applyFont="1" applyBorder="1" applyAlignment="1">
      <alignment horizontal="center" vertical="center"/>
    </xf>
    <xf numFmtId="0" fontId="82" fillId="0" borderId="120" xfId="0" applyFont="1" applyBorder="1" applyAlignment="1">
      <alignment vertical="center"/>
    </xf>
    <xf numFmtId="3" fontId="72" fillId="0" borderId="120" xfId="0" applyNumberFormat="1" applyFont="1" applyBorder="1" applyAlignment="1">
      <alignment horizontal="right"/>
    </xf>
    <xf numFmtId="3" fontId="6" fillId="0" borderId="120" xfId="0" applyNumberFormat="1" applyFont="1" applyBorder="1" applyAlignment="1">
      <alignment horizontal="right" vertical="center"/>
    </xf>
    <xf numFmtId="0" fontId="62" fillId="0" borderId="120" xfId="0" applyFont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4" fontId="0" fillId="0" borderId="0" xfId="0" applyNumberFormat="1"/>
    <xf numFmtId="4" fontId="91" fillId="0" borderId="0" xfId="0" applyNumberFormat="1" applyFont="1" applyBorder="1" applyAlignment="1"/>
    <xf numFmtId="4" fontId="95" fillId="0" borderId="11" xfId="0" applyNumberFormat="1" applyFont="1" applyBorder="1"/>
    <xf numFmtId="164" fontId="97" fillId="2" borderId="123" xfId="11" applyNumberFormat="1" applyFont="1" applyFill="1" applyBorder="1" applyProtection="1">
      <alignment vertical="center"/>
    </xf>
    <xf numFmtId="164" fontId="97" fillId="2" borderId="123" xfId="11" applyNumberFormat="1" applyFont="1" applyFill="1" applyBorder="1" applyAlignment="1" applyProtection="1">
      <alignment horizontal="right" vertical="center"/>
    </xf>
    <xf numFmtId="165" fontId="98" fillId="0" borderId="124" xfId="4" applyNumberFormat="1" applyFont="1" applyFill="1" applyBorder="1" applyAlignment="1" applyProtection="1">
      <alignment horizontal="left" vertical="center" indent="1"/>
    </xf>
    <xf numFmtId="165" fontId="98" fillId="0" borderId="125" xfId="4" applyNumberFormat="1" applyFont="1" applyFill="1" applyBorder="1" applyAlignment="1" applyProtection="1">
      <alignment horizontal="left" vertical="center" wrapText="1" indent="1"/>
    </xf>
    <xf numFmtId="165" fontId="98" fillId="0" borderId="126" xfId="4" applyNumberFormat="1" applyFont="1" applyFill="1" applyBorder="1" applyAlignment="1" applyProtection="1">
      <alignment horizontal="left" vertical="center" wrapText="1" indent="1"/>
    </xf>
    <xf numFmtId="3" fontId="100" fillId="0" borderId="0" xfId="8" applyNumberFormat="1" applyFont="1" applyProtection="1"/>
    <xf numFmtId="3" fontId="101" fillId="0" borderId="0" xfId="8" applyNumberFormat="1" applyFont="1" applyProtection="1"/>
    <xf numFmtId="0" fontId="100" fillId="0" borderId="0" xfId="8" applyFont="1" applyProtection="1"/>
    <xf numFmtId="0" fontId="100" fillId="0" borderId="0" xfId="8" applyFont="1" applyAlignment="1" applyProtection="1">
      <alignment horizontal="center" vertical="center" wrapText="1"/>
    </xf>
    <xf numFmtId="165" fontId="102" fillId="0" borderId="124" xfId="4" applyNumberFormat="1" applyFont="1" applyBorder="1" applyAlignment="1" applyProtection="1">
      <alignment horizontal="left" vertical="center"/>
    </xf>
    <xf numFmtId="165" fontId="98" fillId="0" borderId="125" xfId="4" applyNumberFormat="1" applyFont="1" applyBorder="1" applyAlignment="1" applyProtection="1">
      <alignment horizontal="right" vertical="center"/>
    </xf>
    <xf numFmtId="165" fontId="98" fillId="0" borderId="126" xfId="4" applyNumberFormat="1" applyFont="1" applyBorder="1" applyAlignment="1" applyProtection="1">
      <alignment horizontal="right" vertical="center"/>
    </xf>
    <xf numFmtId="0" fontId="99" fillId="0" borderId="0" xfId="8" applyFont="1" applyAlignment="1" applyProtection="1">
      <alignment horizontal="left"/>
    </xf>
    <xf numFmtId="49" fontId="99" fillId="0" borderId="0" xfId="8" applyNumberFormat="1" applyFont="1" applyFill="1" applyProtection="1"/>
    <xf numFmtId="0" fontId="100" fillId="0" borderId="0" xfId="8" applyFont="1" applyFill="1" applyProtection="1"/>
    <xf numFmtId="0" fontId="100" fillId="0" borderId="0" xfId="8" applyFont="1" applyFill="1" applyAlignment="1" applyProtection="1">
      <alignment horizontal="center" vertical="center"/>
    </xf>
    <xf numFmtId="0" fontId="104" fillId="0" borderId="68" xfId="0" applyFont="1" applyFill="1" applyBorder="1" applyAlignment="1" applyProtection="1">
      <alignment horizontal="center" vertical="center" textRotation="90" wrapText="1"/>
    </xf>
    <xf numFmtId="3" fontId="104" fillId="0" borderId="68" xfId="0" applyNumberFormat="1" applyFont="1" applyFill="1" applyBorder="1" applyAlignment="1" applyProtection="1">
      <alignment horizontal="center" vertical="center" textRotation="90" wrapText="1"/>
    </xf>
    <xf numFmtId="0" fontId="103" fillId="0" borderId="68" xfId="0" applyFont="1" applyFill="1" applyBorder="1" applyAlignment="1" applyProtection="1">
      <alignment horizontal="left" vertical="center" wrapText="1"/>
      <protection locked="0"/>
    </xf>
    <xf numFmtId="3" fontId="22" fillId="0" borderId="68" xfId="0" applyNumberFormat="1" applyFont="1" applyBorder="1" applyAlignment="1" applyProtection="1">
      <alignment horizontal="center" vertical="center" wrapText="1"/>
      <protection locked="0"/>
    </xf>
    <xf numFmtId="0" fontId="103" fillId="9" borderId="68" xfId="0" applyFont="1" applyFill="1" applyBorder="1" applyAlignment="1" applyProtection="1">
      <alignment horizontal="center" vertical="center" wrapText="1"/>
    </xf>
    <xf numFmtId="3" fontId="68" fillId="0" borderId="134" xfId="0" applyNumberFormat="1" applyFont="1" applyBorder="1" applyAlignment="1" applyProtection="1">
      <alignment horizontal="center" vertical="center" wrapText="1"/>
      <protection locked="0"/>
    </xf>
    <xf numFmtId="3" fontId="103" fillId="9" borderId="68" xfId="0" applyNumberFormat="1" applyFont="1" applyFill="1" applyBorder="1" applyAlignment="1" applyProtection="1">
      <alignment horizontal="center" vertical="center" wrapText="1"/>
    </xf>
    <xf numFmtId="0" fontId="68" fillId="0" borderId="134" xfId="0" applyFont="1" applyFill="1" applyBorder="1" applyProtection="1">
      <protection locked="0"/>
    </xf>
    <xf numFmtId="0" fontId="101" fillId="0" borderId="0" xfId="8" applyFont="1" applyProtection="1"/>
    <xf numFmtId="0" fontId="103" fillId="9" borderId="68" xfId="0" applyFont="1" applyFill="1" applyBorder="1" applyAlignment="1" applyProtection="1">
      <alignment horizontal="right" vertical="center" wrapText="1"/>
    </xf>
    <xf numFmtId="3" fontId="103" fillId="9" borderId="68" xfId="0" applyNumberFormat="1" applyFont="1" applyFill="1" applyBorder="1" applyProtection="1"/>
    <xf numFmtId="0" fontId="103" fillId="9" borderId="68" xfId="0" applyFont="1" applyFill="1" applyBorder="1" applyProtection="1"/>
    <xf numFmtId="0" fontId="100" fillId="0" borderId="0" xfId="8" applyFont="1" applyAlignment="1" applyProtection="1">
      <alignment horizontal="left" vertical="center" wrapText="1"/>
    </xf>
    <xf numFmtId="3" fontId="100" fillId="0" borderId="0" xfId="8" applyNumberFormat="1" applyFont="1" applyAlignment="1" applyProtection="1">
      <alignment horizontal="center" vertical="center" wrapText="1"/>
    </xf>
    <xf numFmtId="3" fontId="101" fillId="0" borderId="0" xfId="8" applyNumberFormat="1" applyFont="1" applyAlignment="1" applyProtection="1">
      <alignment horizontal="center" vertical="center" wrapText="1"/>
    </xf>
    <xf numFmtId="0" fontId="100" fillId="0" borderId="0" xfId="8" applyFont="1" applyAlignment="1" applyProtection="1">
      <alignment horizontal="left" wrapText="1"/>
    </xf>
    <xf numFmtId="0" fontId="100" fillId="0" borderId="0" xfId="8" applyFont="1" applyAlignment="1" applyProtection="1">
      <alignment wrapText="1"/>
    </xf>
    <xf numFmtId="3" fontId="100" fillId="0" borderId="0" xfId="8" applyNumberFormat="1" applyFont="1" applyAlignment="1" applyProtection="1">
      <alignment wrapText="1"/>
    </xf>
    <xf numFmtId="3" fontId="101" fillId="0" borderId="0" xfId="8" applyNumberFormat="1" applyFont="1" applyAlignment="1" applyProtection="1">
      <alignment wrapText="1"/>
    </xf>
    <xf numFmtId="0" fontId="100" fillId="0" borderId="0" xfId="8" applyFont="1" applyAlignment="1" applyProtection="1">
      <alignment horizontal="left"/>
    </xf>
    <xf numFmtId="164" fontId="97" fillId="2" borderId="124" xfId="11" applyNumberFormat="1" applyFont="1" applyFill="1" applyBorder="1" applyProtection="1">
      <alignment vertical="center"/>
    </xf>
    <xf numFmtId="164" fontId="97" fillId="2" borderId="126" xfId="11" applyNumberFormat="1" applyFont="1" applyFill="1" applyBorder="1" applyAlignment="1" applyProtection="1">
      <alignment horizontal="right" vertical="center"/>
    </xf>
    <xf numFmtId="165" fontId="98" fillId="0" borderId="124" xfId="4" applyNumberFormat="1" applyFont="1" applyBorder="1" applyAlignment="1" applyProtection="1">
      <alignment horizontal="left" vertical="center" indent="1"/>
    </xf>
    <xf numFmtId="165" fontId="98" fillId="0" borderId="125" xfId="4" applyNumberFormat="1" applyFont="1" applyBorder="1" applyAlignment="1" applyProtection="1">
      <alignment horizontal="left" vertical="center" indent="1"/>
    </xf>
    <xf numFmtId="165" fontId="98" fillId="0" borderId="126" xfId="4" applyNumberFormat="1" applyFont="1" applyBorder="1" applyAlignment="1" applyProtection="1">
      <alignment horizontal="left" vertical="center" indent="1"/>
    </xf>
    <xf numFmtId="165" fontId="98" fillId="0" borderId="125" xfId="4" applyNumberFormat="1" applyFont="1" applyFill="1" applyBorder="1" applyAlignment="1" applyProtection="1">
      <alignment horizontal="left" vertical="center" indent="1"/>
    </xf>
    <xf numFmtId="165" fontId="102" fillId="0" borderId="125" xfId="4" applyNumberFormat="1" applyFont="1" applyBorder="1" applyAlignment="1" applyProtection="1">
      <alignment horizontal="left" vertical="center"/>
    </xf>
    <xf numFmtId="165" fontId="102" fillId="0" borderId="126" xfId="4" applyNumberFormat="1" applyFont="1" applyBorder="1" applyAlignment="1" applyProtection="1">
      <alignment horizontal="left" vertical="center"/>
    </xf>
    <xf numFmtId="0" fontId="99" fillId="0" borderId="0" xfId="8" applyNumberFormat="1" applyFont="1" applyFill="1" applyProtection="1"/>
    <xf numFmtId="0" fontId="105" fillId="0" borderId="0" xfId="8" applyFont="1" applyProtection="1"/>
    <xf numFmtId="0" fontId="103" fillId="3" borderId="68" xfId="8" applyFont="1" applyFill="1" applyBorder="1" applyAlignment="1" applyProtection="1">
      <alignment horizontal="center" vertical="center" textRotation="90" wrapText="1"/>
    </xf>
    <xf numFmtId="0" fontId="103" fillId="0" borderId="68" xfId="8" applyFont="1" applyFill="1" applyBorder="1" applyAlignment="1" applyProtection="1">
      <alignment horizontal="center" vertical="center" textRotation="90" wrapText="1"/>
    </xf>
    <xf numFmtId="0" fontId="105" fillId="0" borderId="0" xfId="8" applyFont="1" applyAlignment="1" applyProtection="1">
      <alignment horizontal="center" vertical="center" wrapText="1"/>
    </xf>
    <xf numFmtId="0" fontId="103" fillId="0" borderId="68" xfId="8" applyFont="1" applyBorder="1" applyAlignment="1" applyProtection="1">
      <alignment horizontal="center" vertical="center" wrapText="1"/>
      <protection locked="0"/>
    </xf>
    <xf numFmtId="0" fontId="68" fillId="0" borderId="134" xfId="8" applyFont="1" applyBorder="1" applyAlignment="1" applyProtection="1">
      <alignment horizontal="center" vertical="center" wrapText="1"/>
      <protection locked="0"/>
    </xf>
    <xf numFmtId="0" fontId="68" fillId="13" borderId="134" xfId="8" applyFont="1" applyFill="1" applyBorder="1" applyAlignment="1" applyProtection="1">
      <alignment horizontal="center" vertical="center" wrapText="1"/>
      <protection locked="0"/>
    </xf>
    <xf numFmtId="0" fontId="103" fillId="9" borderId="68" xfId="8" applyFont="1" applyFill="1" applyBorder="1" applyAlignment="1" applyProtection="1">
      <alignment horizontal="center" vertical="center" wrapText="1"/>
    </xf>
    <xf numFmtId="0" fontId="106" fillId="0" borderId="0" xfId="8" applyFont="1" applyProtection="1"/>
    <xf numFmtId="0" fontId="104" fillId="0" borderId="0" xfId="8" applyFont="1" applyFill="1" applyBorder="1" applyAlignment="1" applyProtection="1">
      <alignment horizontal="left"/>
    </xf>
    <xf numFmtId="0" fontId="105" fillId="0" borderId="0" xfId="8" applyFont="1" applyAlignment="1" applyProtection="1">
      <alignment wrapText="1"/>
    </xf>
    <xf numFmtId="0" fontId="105" fillId="0" borderId="0" xfId="8" applyFont="1" applyAlignment="1" applyProtection="1">
      <alignment horizontal="center" wrapText="1"/>
    </xf>
    <xf numFmtId="0" fontId="104" fillId="0" borderId="0" xfId="8" applyFont="1" applyFill="1" applyBorder="1" applyAlignment="1" applyProtection="1">
      <alignment wrapText="1"/>
    </xf>
    <xf numFmtId="0" fontId="105" fillId="0" borderId="0" xfId="8" applyFont="1" applyFill="1" applyProtection="1"/>
    <xf numFmtId="0" fontId="104" fillId="0" borderId="0" xfId="8" applyFont="1" applyFill="1" applyBorder="1" applyAlignment="1" applyProtection="1">
      <alignment horizontal="left" wrapText="1"/>
    </xf>
    <xf numFmtId="0" fontId="105" fillId="0" borderId="0" xfId="8" applyFont="1" applyBorder="1" applyAlignment="1" applyProtection="1">
      <alignment wrapText="1"/>
    </xf>
    <xf numFmtId="0" fontId="105" fillId="0" borderId="0" xfId="8" applyFont="1" applyBorder="1" applyAlignment="1" applyProtection="1">
      <alignment horizontal="center" wrapText="1"/>
    </xf>
    <xf numFmtId="0" fontId="107" fillId="0" borderId="0" xfId="8" applyFont="1" applyAlignment="1" applyProtection="1">
      <alignment horizontal="center"/>
    </xf>
    <xf numFmtId="0" fontId="101" fillId="0" borderId="0" xfId="8" applyFont="1" applyAlignment="1" applyProtection="1"/>
    <xf numFmtId="0" fontId="104" fillId="3" borderId="68" xfId="0" applyFont="1" applyFill="1" applyBorder="1" applyAlignment="1" applyProtection="1">
      <alignment horizontal="center" vertical="center" textRotation="90" wrapText="1"/>
    </xf>
    <xf numFmtId="0" fontId="104" fillId="2" borderId="68" xfId="0" applyFont="1" applyFill="1" applyBorder="1" applyAlignment="1" applyProtection="1">
      <alignment horizontal="center" vertical="center" textRotation="90" wrapText="1"/>
    </xf>
    <xf numFmtId="3" fontId="104" fillId="3" borderId="68" xfId="0" applyNumberFormat="1" applyFont="1" applyFill="1" applyBorder="1" applyAlignment="1" applyProtection="1">
      <alignment horizontal="center" vertical="center" textRotation="90" wrapText="1"/>
    </xf>
    <xf numFmtId="3" fontId="104" fillId="3" borderId="68" xfId="8" applyNumberFormat="1" applyFont="1" applyFill="1" applyBorder="1" applyAlignment="1" applyProtection="1">
      <alignment horizontal="center" vertical="center" textRotation="90" wrapText="1"/>
    </xf>
    <xf numFmtId="0" fontId="100" fillId="0" borderId="0" xfId="8" applyFont="1" applyAlignment="1" applyProtection="1"/>
    <xf numFmtId="0" fontId="103" fillId="3" borderId="68" xfId="0" applyFont="1" applyFill="1" applyBorder="1" applyAlignment="1" applyProtection="1">
      <alignment horizontal="left" vertical="center" wrapText="1"/>
    </xf>
    <xf numFmtId="0" fontId="103" fillId="10" borderId="68" xfId="0" applyFont="1" applyFill="1" applyBorder="1" applyAlignment="1" applyProtection="1">
      <alignment horizontal="center" vertical="center" wrapText="1"/>
    </xf>
    <xf numFmtId="3" fontId="103" fillId="10" borderId="68" xfId="0" applyNumberFormat="1" applyFont="1" applyFill="1" applyBorder="1" applyAlignment="1" applyProtection="1">
      <alignment horizontal="center" vertical="center" wrapText="1"/>
    </xf>
    <xf numFmtId="0" fontId="103" fillId="3" borderId="68" xfId="0" applyFont="1" applyFill="1" applyBorder="1" applyAlignment="1" applyProtection="1">
      <alignment horizontal="left" wrapText="1"/>
    </xf>
    <xf numFmtId="0" fontId="103" fillId="9" borderId="68" xfId="0" applyFont="1" applyFill="1" applyBorder="1" applyAlignment="1" applyProtection="1">
      <alignment horizontal="center" vertical="center"/>
    </xf>
    <xf numFmtId="0" fontId="103" fillId="0" borderId="0" xfId="8" applyFont="1" applyBorder="1" applyAlignment="1" applyProtection="1">
      <alignment vertical="center"/>
    </xf>
    <xf numFmtId="0" fontId="103" fillId="0" borderId="0" xfId="8" applyFont="1" applyBorder="1" applyAlignment="1" applyProtection="1">
      <alignment vertical="center" wrapText="1"/>
    </xf>
    <xf numFmtId="0" fontId="103" fillId="0" borderId="0" xfId="8" applyFont="1" applyProtection="1"/>
    <xf numFmtId="0" fontId="105" fillId="0" borderId="0" xfId="8" applyFont="1" applyAlignment="1" applyProtection="1">
      <alignment horizontal="right"/>
    </xf>
    <xf numFmtId="0" fontId="99" fillId="0" borderId="0" xfId="8" applyFont="1" applyProtection="1"/>
    <xf numFmtId="0" fontId="103" fillId="0" borderId="68" xfId="8" applyFont="1" applyBorder="1" applyAlignment="1" applyProtection="1">
      <alignment vertical="center" wrapText="1"/>
    </xf>
    <xf numFmtId="0" fontId="108" fillId="9" borderId="68" xfId="14" applyFont="1" applyFill="1" applyBorder="1" applyAlignment="1" applyProtection="1">
      <alignment horizontal="right"/>
    </xf>
    <xf numFmtId="0" fontId="99" fillId="0" borderId="0" xfId="3" applyFont="1" applyAlignment="1" applyProtection="1">
      <alignment horizontal="right"/>
    </xf>
    <xf numFmtId="0" fontId="104" fillId="3" borderId="68" xfId="14" applyFont="1" applyFill="1" applyBorder="1" applyAlignment="1" applyProtection="1">
      <alignment horizontal="center" vertical="center" wrapText="1"/>
    </xf>
    <xf numFmtId="0" fontId="103" fillId="0" borderId="68" xfId="8" applyFont="1" applyBorder="1" applyProtection="1">
      <protection locked="0"/>
    </xf>
    <xf numFmtId="0" fontId="68" fillId="0" borderId="134" xfId="8" applyFont="1" applyBorder="1" applyProtection="1">
      <protection locked="0"/>
    </xf>
    <xf numFmtId="0" fontId="103" fillId="0" borderId="68" xfId="2" applyFont="1" applyBorder="1" applyProtection="1">
      <protection locked="0"/>
    </xf>
    <xf numFmtId="0" fontId="105" fillId="0" borderId="0" xfId="2" applyFont="1" applyProtection="1"/>
    <xf numFmtId="0" fontId="108" fillId="9" borderId="68" xfId="2" applyFont="1" applyFill="1" applyBorder="1" applyAlignment="1" applyProtection="1">
      <alignment horizontal="right" vertical="center"/>
    </xf>
    <xf numFmtId="0" fontId="108" fillId="10" borderId="68" xfId="14" applyFont="1" applyFill="1" applyBorder="1" applyAlignment="1" applyProtection="1">
      <alignment horizontal="right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3" fontId="22" fillId="9" borderId="68" xfId="0" applyNumberFormat="1" applyFont="1" applyFill="1" applyBorder="1" applyAlignment="1" applyProtection="1">
      <alignment horizontal="center" vertical="center" wrapText="1"/>
    </xf>
    <xf numFmtId="3" fontId="22" fillId="10" borderId="68" xfId="0" applyNumberFormat="1" applyFont="1" applyFill="1" applyBorder="1" applyProtection="1"/>
    <xf numFmtId="0" fontId="22" fillId="0" borderId="68" xfId="0" applyFont="1" applyBorder="1" applyProtection="1">
      <protection locked="0"/>
    </xf>
    <xf numFmtId="0" fontId="22" fillId="10" borderId="68" xfId="0" applyFont="1" applyFill="1" applyBorder="1" applyProtection="1"/>
    <xf numFmtId="0" fontId="22" fillId="0" borderId="68" xfId="0" applyFont="1" applyFill="1" applyBorder="1" applyProtection="1">
      <protection locked="0"/>
    </xf>
    <xf numFmtId="0" fontId="22" fillId="0" borderId="68" xfId="0" applyFont="1" applyFill="1" applyBorder="1" applyAlignment="1" applyProtection="1">
      <alignment horizontal="center" vertical="center" wrapText="1"/>
      <protection locked="0"/>
    </xf>
    <xf numFmtId="0" fontId="22" fillId="9" borderId="68" xfId="0" applyFont="1" applyFill="1" applyBorder="1" applyAlignment="1" applyProtection="1">
      <alignment horizontal="center" vertical="center" wrapText="1"/>
    </xf>
    <xf numFmtId="3" fontId="22" fillId="10" borderId="68" xfId="0" applyNumberFormat="1" applyFont="1" applyFill="1" applyBorder="1" applyAlignment="1" applyProtection="1">
      <alignment horizontal="center" vertical="center"/>
    </xf>
    <xf numFmtId="0" fontId="22" fillId="0" borderId="68" xfId="8" applyFont="1" applyBorder="1" applyAlignment="1" applyProtection="1">
      <alignment horizontal="center" vertical="center"/>
      <protection locked="0"/>
    </xf>
    <xf numFmtId="0" fontId="22" fillId="0" borderId="68" xfId="8" applyFont="1" applyBorder="1" applyAlignment="1" applyProtection="1">
      <alignment horizontal="center" vertical="center" wrapText="1"/>
      <protection locked="0"/>
    </xf>
    <xf numFmtId="0" fontId="22" fillId="0" borderId="68" xfId="8" applyFont="1" applyFill="1" applyBorder="1" applyAlignment="1" applyProtection="1">
      <alignment horizontal="center" vertical="center" wrapText="1"/>
      <protection locked="0"/>
    </xf>
    <xf numFmtId="0" fontId="22" fillId="10" borderId="68" xfId="0" applyFont="1" applyFill="1" applyBorder="1" applyAlignment="1" applyProtection="1">
      <alignment horizontal="center" vertical="center" wrapText="1"/>
    </xf>
    <xf numFmtId="3" fontId="22" fillId="10" borderId="68" xfId="0" applyNumberFormat="1" applyFont="1" applyFill="1" applyBorder="1" applyAlignment="1" applyProtection="1">
      <alignment horizontal="center" vertical="center" wrapText="1"/>
    </xf>
    <xf numFmtId="3" fontId="22" fillId="0" borderId="68" xfId="8" applyNumberFormat="1" applyFont="1" applyFill="1" applyBorder="1" applyAlignment="1" applyProtection="1">
      <alignment horizontal="center" vertical="center" wrapText="1"/>
    </xf>
    <xf numFmtId="0" fontId="22" fillId="0" borderId="68" xfId="0" applyFont="1" applyBorder="1" applyAlignment="1" applyProtection="1">
      <alignment horizontal="center"/>
      <protection locked="0"/>
    </xf>
    <xf numFmtId="0" fontId="22" fillId="0" borderId="68" xfId="0" applyFont="1" applyBorder="1" applyAlignment="1" applyProtection="1">
      <alignment horizontal="center" wrapText="1"/>
      <protection locked="0"/>
    </xf>
    <xf numFmtId="0" fontId="22" fillId="0" borderId="68" xfId="14" applyFont="1" applyFill="1" applyBorder="1" applyAlignment="1" applyProtection="1">
      <alignment horizontal="right"/>
      <protection locked="0"/>
    </xf>
    <xf numFmtId="0" fontId="22" fillId="10" borderId="68" xfId="14" applyFont="1" applyFill="1" applyBorder="1" applyAlignment="1" applyProtection="1">
      <alignment horizontal="right"/>
    </xf>
    <xf numFmtId="0" fontId="22" fillId="0" borderId="68" xfId="14" applyFont="1" applyBorder="1" applyProtection="1">
      <protection locked="0"/>
    </xf>
    <xf numFmtId="0" fontId="22" fillId="0" borderId="68" xfId="14" applyFont="1" applyBorder="1" applyAlignment="1" applyProtection="1">
      <alignment wrapText="1"/>
      <protection locked="0"/>
    </xf>
    <xf numFmtId="0" fontId="69" fillId="0" borderId="85" xfId="0" applyFont="1" applyFill="1" applyBorder="1" applyAlignment="1">
      <alignment horizontal="right" vertical="center"/>
    </xf>
    <xf numFmtId="10" fontId="69" fillId="0" borderId="85" xfId="0" applyNumberFormat="1" applyFont="1" applyFill="1" applyBorder="1" applyAlignment="1">
      <alignment horizontal="right" vertical="center"/>
    </xf>
    <xf numFmtId="10" fontId="69" fillId="0" borderId="85" xfId="0" applyNumberFormat="1" applyFont="1" applyFill="1" applyBorder="1" applyAlignment="1">
      <alignment horizontal="center" vertical="center"/>
    </xf>
    <xf numFmtId="0" fontId="69" fillId="0" borderId="58" xfId="0" applyFont="1" applyFill="1" applyBorder="1" applyAlignment="1">
      <alignment horizontal="center" vertical="center"/>
    </xf>
    <xf numFmtId="0" fontId="69" fillId="0" borderId="56" xfId="0" applyFont="1" applyFill="1" applyBorder="1" applyAlignment="1">
      <alignment horizontal="center" vertical="center"/>
    </xf>
    <xf numFmtId="0" fontId="69" fillId="0" borderId="86" xfId="0" applyFont="1" applyFill="1" applyBorder="1" applyAlignment="1">
      <alignment horizontal="right" vertical="center"/>
    </xf>
    <xf numFmtId="10" fontId="69" fillId="0" borderId="86" xfId="0" applyNumberFormat="1" applyFont="1" applyFill="1" applyBorder="1" applyAlignment="1">
      <alignment horizontal="right" vertical="center"/>
    </xf>
    <xf numFmtId="10" fontId="69" fillId="0" borderId="86" xfId="0" applyNumberFormat="1" applyFont="1" applyFill="1" applyBorder="1" applyAlignment="1">
      <alignment horizontal="center" vertical="center"/>
    </xf>
    <xf numFmtId="0" fontId="69" fillId="0" borderId="68" xfId="0" applyFont="1" applyFill="1" applyBorder="1" applyAlignment="1">
      <alignment horizontal="right" vertical="center"/>
    </xf>
    <xf numFmtId="10" fontId="69" fillId="0" borderId="68" xfId="0" applyNumberFormat="1" applyFont="1" applyFill="1" applyBorder="1" applyAlignment="1">
      <alignment horizontal="right" vertical="center"/>
    </xf>
    <xf numFmtId="10" fontId="69" fillId="0" borderId="68" xfId="0" applyNumberFormat="1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59" xfId="0" applyFont="1" applyFill="1" applyBorder="1" applyAlignment="1">
      <alignment horizontal="center" vertical="center"/>
    </xf>
    <xf numFmtId="0" fontId="109" fillId="14" borderId="68" xfId="0" applyFont="1" applyFill="1" applyBorder="1"/>
    <xf numFmtId="3" fontId="0" fillId="0" borderId="0" xfId="0" applyNumberFormat="1" applyBorder="1"/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72" fillId="0" borderId="11" xfId="0" applyNumberFormat="1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3" fontId="6" fillId="0" borderId="68" xfId="0" applyNumberFormat="1" applyFont="1" applyBorder="1" applyAlignment="1">
      <alignment horizontal="right"/>
    </xf>
    <xf numFmtId="4" fontId="12" fillId="0" borderId="128" xfId="0" applyNumberFormat="1" applyFont="1" applyBorder="1" applyAlignment="1">
      <alignment horizontal="center" vertical="center" wrapText="1"/>
    </xf>
    <xf numFmtId="164" fontId="110" fillId="24" borderId="124" xfId="0" applyNumberFormat="1" applyFont="1" applyFill="1" applyBorder="1" applyProtection="1"/>
    <xf numFmtId="164" fontId="110" fillId="24" borderId="126" xfId="0" applyNumberFormat="1" applyFont="1" applyFill="1" applyBorder="1" applyAlignment="1" applyProtection="1">
      <alignment horizontal="right" vertical="center"/>
    </xf>
    <xf numFmtId="165" fontId="89" fillId="0" borderId="124" xfId="17" applyNumberFormat="1" applyFont="1" applyFill="1" applyBorder="1" applyAlignment="1" applyProtection="1">
      <alignment horizontal="left" vertical="center" indent="15"/>
    </xf>
    <xf numFmtId="165" fontId="89" fillId="0" borderId="125" xfId="17" applyNumberFormat="1" applyFont="1" applyFill="1" applyBorder="1" applyAlignment="1" applyProtection="1">
      <alignment horizontal="left" vertical="center" indent="15"/>
    </xf>
    <xf numFmtId="165" fontId="89" fillId="0" borderId="126" xfId="17" applyNumberFormat="1" applyFont="1" applyFill="1" applyBorder="1" applyAlignment="1" applyProtection="1">
      <alignment horizontal="left" vertical="center" indent="15"/>
    </xf>
    <xf numFmtId="165" fontId="90" fillId="0" borderId="124" xfId="17" applyNumberFormat="1" applyFont="1" applyFill="1" applyBorder="1" applyAlignment="1" applyProtection="1">
      <alignment horizontal="left" vertical="center"/>
    </xf>
    <xf numFmtId="165" fontId="90" fillId="0" borderId="125" xfId="17" applyNumberFormat="1" applyFont="1" applyFill="1" applyBorder="1" applyAlignment="1" applyProtection="1">
      <alignment horizontal="left" vertical="center"/>
    </xf>
    <xf numFmtId="165" fontId="90" fillId="0" borderId="126" xfId="17" applyNumberFormat="1" applyFont="1" applyFill="1" applyBorder="1" applyAlignment="1" applyProtection="1">
      <alignment horizontal="left" vertical="center"/>
    </xf>
    <xf numFmtId="0" fontId="71" fillId="0" borderId="134" xfId="0" applyFont="1" applyBorder="1" applyAlignment="1">
      <alignment horizontal="center" vertical="center" wrapText="1"/>
    </xf>
    <xf numFmtId="0" fontId="93" fillId="0" borderId="134" xfId="0" applyFont="1" applyBorder="1" applyAlignment="1">
      <alignment horizontal="center" vertical="center"/>
    </xf>
    <xf numFmtId="0" fontId="93" fillId="0" borderId="134" xfId="0" applyFont="1" applyBorder="1" applyAlignment="1">
      <alignment horizontal="center" vertical="center" wrapText="1"/>
    </xf>
    <xf numFmtId="4" fontId="93" fillId="0" borderId="94" xfId="0" applyNumberFormat="1" applyFont="1" applyBorder="1" applyAlignment="1">
      <alignment horizontal="center" vertical="center" wrapText="1"/>
    </xf>
    <xf numFmtId="0" fontId="71" fillId="0" borderId="134" xfId="0" applyFont="1" applyBorder="1" applyAlignment="1">
      <alignment vertical="center"/>
    </xf>
    <xf numFmtId="0" fontId="71" fillId="0" borderId="92" xfId="0" applyFont="1" applyBorder="1" applyAlignment="1">
      <alignment vertical="center"/>
    </xf>
    <xf numFmtId="4" fontId="71" fillId="25" borderId="135" xfId="0" applyNumberFormat="1" applyFont="1" applyFill="1" applyBorder="1" applyAlignment="1">
      <alignment vertical="center"/>
    </xf>
    <xf numFmtId="0" fontId="71" fillId="26" borderId="136" xfId="0" applyFont="1" applyFill="1" applyBorder="1" applyAlignment="1">
      <alignment vertical="center"/>
    </xf>
    <xf numFmtId="0" fontId="71" fillId="26" borderId="92" xfId="0" applyFont="1" applyFill="1" applyBorder="1" applyAlignment="1">
      <alignment vertical="center"/>
    </xf>
    <xf numFmtId="4" fontId="71" fillId="27" borderId="135" xfId="0" applyNumberFormat="1" applyFont="1" applyFill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0" fontId="96" fillId="0" borderId="137" xfId="0" applyFont="1" applyBorder="1" applyAlignment="1" applyProtection="1">
      <alignment horizontal="center" vertical="center" wrapText="1"/>
      <protection locked="0"/>
    </xf>
    <xf numFmtId="0" fontId="0" fillId="0" borderId="134" xfId="0" applyFont="1" applyBorder="1" applyAlignment="1">
      <alignment horizontal="center" vertical="center" wrapText="1"/>
    </xf>
    <xf numFmtId="0" fontId="71" fillId="0" borderId="134" xfId="0" applyFont="1" applyBorder="1" applyAlignment="1">
      <alignment wrapText="1"/>
    </xf>
    <xf numFmtId="0" fontId="71" fillId="0" borderId="134" xfId="0" applyFont="1" applyBorder="1"/>
    <xf numFmtId="4" fontId="71" fillId="0" borderId="138" xfId="0" applyNumberFormat="1" applyFont="1" applyBorder="1"/>
    <xf numFmtId="0" fontId="71" fillId="0" borderId="138" xfId="0" applyFont="1" applyBorder="1"/>
    <xf numFmtId="4" fontId="92" fillId="0" borderId="0" xfId="0" applyNumberFormat="1" applyFont="1"/>
    <xf numFmtId="4" fontId="0" fillId="0" borderId="134" xfId="0" applyNumberFormat="1" applyBorder="1" applyAlignment="1">
      <alignment horizontal="center" vertical="center"/>
    </xf>
    <xf numFmtId="0" fontId="0" fillId="13" borderId="134" xfId="0" applyFont="1" applyFill="1" applyBorder="1" applyAlignment="1">
      <alignment horizontal="center" vertical="center"/>
    </xf>
    <xf numFmtId="4" fontId="0" fillId="13" borderId="134" xfId="0" applyNumberFormat="1" applyFill="1" applyBorder="1" applyAlignment="1">
      <alignment horizontal="center" vertical="center"/>
    </xf>
    <xf numFmtId="0" fontId="0" fillId="0" borderId="0" xfId="0" applyFont="1"/>
    <xf numFmtId="0" fontId="71" fillId="0" borderId="137" xfId="0" applyFont="1" applyBorder="1" applyAlignment="1">
      <alignment horizontal="center" vertical="center" wrapText="1"/>
    </xf>
    <xf numFmtId="0" fontId="96" fillId="0" borderId="90" xfId="0" applyFont="1" applyBorder="1" applyAlignment="1" applyProtection="1">
      <alignment horizontal="center" vertical="center" wrapText="1"/>
      <protection locked="0"/>
    </xf>
    <xf numFmtId="0" fontId="96" fillId="0" borderId="134" xfId="0" applyFont="1" applyBorder="1" applyAlignment="1" applyProtection="1">
      <alignment vertical="top" wrapText="1"/>
      <protection locked="0"/>
    </xf>
    <xf numFmtId="4" fontId="71" fillId="0" borderId="94" xfId="0" applyNumberFormat="1" applyFont="1" applyBorder="1"/>
    <xf numFmtId="0" fontId="71" fillId="0" borderId="134" xfId="0" applyFont="1" applyBorder="1" applyAlignment="1">
      <alignment vertical="center" wrapText="1"/>
    </xf>
    <xf numFmtId="0" fontId="71" fillId="0" borderId="134" xfId="0" applyFont="1" applyBorder="1" applyAlignment="1"/>
    <xf numFmtId="4" fontId="71" fillId="0" borderId="135" xfId="0" applyNumberFormat="1" applyFont="1" applyBorder="1" applyAlignment="1">
      <alignment vertical="center"/>
    </xf>
    <xf numFmtId="4" fontId="71" fillId="0" borderId="71" xfId="0" applyNumberFormat="1" applyFont="1" applyBorder="1"/>
    <xf numFmtId="4" fontId="94" fillId="25" borderId="135" xfId="0" applyNumberFormat="1" applyFont="1" applyFill="1" applyBorder="1" applyAlignment="1">
      <alignment horizontal="center" vertical="center"/>
    </xf>
    <xf numFmtId="0" fontId="71" fillId="26" borderId="134" xfId="0" applyFont="1" applyFill="1" applyBorder="1"/>
    <xf numFmtId="0" fontId="71" fillId="26" borderId="134" xfId="0" applyFont="1" applyFill="1" applyBorder="1" applyAlignment="1">
      <alignment horizontal="center" vertical="center" wrapText="1"/>
    </xf>
    <xf numFmtId="4" fontId="71" fillId="0" borderId="134" xfId="0" applyNumberFormat="1" applyFont="1" applyBorder="1"/>
    <xf numFmtId="0" fontId="94" fillId="0" borderId="134" xfId="0" applyFont="1" applyBorder="1" applyAlignment="1">
      <alignment horizontal="center" vertical="center"/>
    </xf>
    <xf numFmtId="0" fontId="94" fillId="26" borderId="134" xfId="0" applyFont="1" applyFill="1" applyBorder="1" applyAlignment="1">
      <alignment horizontal="center" vertical="center"/>
    </xf>
    <xf numFmtId="0" fontId="93" fillId="26" borderId="134" xfId="0" applyFont="1" applyFill="1" applyBorder="1"/>
    <xf numFmtId="0" fontId="93" fillId="26" borderId="92" xfId="0" applyFont="1" applyFill="1" applyBorder="1"/>
    <xf numFmtId="4" fontId="0" fillId="25" borderId="0" xfId="0" applyNumberFormat="1" applyFill="1"/>
    <xf numFmtId="0" fontId="93" fillId="26" borderId="136" xfId="0" applyFont="1" applyFill="1" applyBorder="1"/>
    <xf numFmtId="4" fontId="93" fillId="0" borderId="93" xfId="0" applyNumberFormat="1" applyFont="1" applyBorder="1" applyAlignment="1">
      <alignment horizontal="center" vertical="center" wrapText="1"/>
    </xf>
    <xf numFmtId="4" fontId="71" fillId="27" borderId="139" xfId="0" applyNumberFormat="1" applyFont="1" applyFill="1" applyBorder="1" applyAlignment="1">
      <alignment vertical="center"/>
    </xf>
    <xf numFmtId="4" fontId="0" fillId="0" borderId="92" xfId="0" applyNumberFormat="1" applyBorder="1" applyAlignment="1">
      <alignment horizontal="center" vertical="center"/>
    </xf>
    <xf numFmtId="4" fontId="0" fillId="13" borderId="92" xfId="0" applyNumberFormat="1" applyFill="1" applyBorder="1" applyAlignment="1">
      <alignment horizontal="center" vertical="center"/>
    </xf>
    <xf numFmtId="4" fontId="71" fillId="0" borderId="93" xfId="0" applyNumberFormat="1" applyFont="1" applyBorder="1"/>
    <xf numFmtId="4" fontId="71" fillId="0" borderId="139" xfId="0" applyNumberFormat="1" applyFont="1" applyBorder="1" applyAlignment="1">
      <alignment vertical="center"/>
    </xf>
    <xf numFmtId="4" fontId="71" fillId="0" borderId="140" xfId="0" applyNumberFormat="1" applyFont="1" applyBorder="1"/>
    <xf numFmtId="4" fontId="71" fillId="0" borderId="141" xfId="0" applyNumberFormat="1" applyFont="1" applyBorder="1"/>
    <xf numFmtId="4" fontId="71" fillId="25" borderId="139" xfId="0" applyNumberFormat="1" applyFont="1" applyFill="1" applyBorder="1" applyAlignment="1">
      <alignment vertical="center"/>
    </xf>
    <xf numFmtId="4" fontId="71" fillId="0" borderId="92" xfId="0" applyNumberFormat="1" applyFont="1" applyBorder="1"/>
    <xf numFmtId="10" fontId="0" fillId="0" borderId="0" xfId="0" applyNumberFormat="1"/>
    <xf numFmtId="10" fontId="92" fillId="0" borderId="0" xfId="0" applyNumberFormat="1" applyFont="1" applyAlignment="1">
      <alignment wrapText="1"/>
    </xf>
    <xf numFmtId="10" fontId="92" fillId="0" borderId="68" xfId="0" applyNumberFormat="1" applyFont="1" applyBorder="1" applyAlignment="1">
      <alignment wrapText="1"/>
    </xf>
    <xf numFmtId="10" fontId="0" fillId="0" borderId="68" xfId="0" applyNumberFormat="1" applyBorder="1"/>
    <xf numFmtId="49" fontId="14" fillId="0" borderId="68" xfId="10" applyNumberFormat="1" applyFont="1" applyBorder="1" applyAlignment="1"/>
    <xf numFmtId="0" fontId="14" fillId="0" borderId="68" xfId="10" applyFont="1" applyBorder="1"/>
    <xf numFmtId="4" fontId="6" fillId="0" borderId="68" xfId="0" applyNumberFormat="1" applyFont="1" applyBorder="1"/>
    <xf numFmtId="0" fontId="6" fillId="0" borderId="68" xfId="0" applyFont="1" applyBorder="1" applyAlignment="1">
      <alignment horizontal="right"/>
    </xf>
    <xf numFmtId="4" fontId="6" fillId="0" borderId="68" xfId="0" applyNumberFormat="1" applyFont="1" applyBorder="1" applyAlignment="1">
      <alignment horizontal="right"/>
    </xf>
    <xf numFmtId="168" fontId="93" fillId="0" borderId="134" xfId="0" applyNumberFormat="1" applyFont="1" applyBorder="1" applyAlignment="1">
      <alignment horizontal="right"/>
    </xf>
    <xf numFmtId="4" fontId="93" fillId="0" borderId="134" xfId="0" applyNumberFormat="1" applyFont="1" applyBorder="1"/>
    <xf numFmtId="4" fontId="93" fillId="28" borderId="134" xfId="0" applyNumberFormat="1" applyFont="1" applyFill="1" applyBorder="1"/>
    <xf numFmtId="0" fontId="12" fillId="0" borderId="120" xfId="0" applyFont="1" applyFill="1" applyBorder="1" applyAlignment="1">
      <alignment horizontal="center" vertical="center" wrapText="1"/>
    </xf>
    <xf numFmtId="0" fontId="74" fillId="0" borderId="120" xfId="0" applyFont="1" applyFill="1" applyBorder="1" applyAlignment="1">
      <alignment horizontal="center" vertical="center" wrapText="1"/>
    </xf>
    <xf numFmtId="0" fontId="67" fillId="0" borderId="120" xfId="0" applyFont="1" applyFill="1" applyBorder="1" applyAlignment="1">
      <alignment horizontal="center" vertical="center" wrapText="1"/>
    </xf>
    <xf numFmtId="0" fontId="47" fillId="3" borderId="0" xfId="8" applyFont="1" applyFill="1" applyAlignment="1">
      <alignment horizontal="center"/>
    </xf>
    <xf numFmtId="0" fontId="45" fillId="3" borderId="0" xfId="8" applyFont="1" applyFill="1" applyAlignment="1">
      <alignment horizontal="left"/>
    </xf>
    <xf numFmtId="0" fontId="46" fillId="3" borderId="0" xfId="8" applyFont="1" applyFill="1" applyAlignment="1">
      <alignment horizontal="left"/>
    </xf>
    <xf numFmtId="0" fontId="47" fillId="0" borderId="0" xfId="8" applyFont="1" applyFill="1" applyAlignment="1">
      <alignment horizontal="center"/>
    </xf>
    <xf numFmtId="0" fontId="104" fillId="0" borderId="127" xfId="0" applyFont="1" applyFill="1" applyBorder="1" applyAlignment="1" applyProtection="1">
      <alignment horizontal="center" vertical="center" textRotation="90" wrapText="1"/>
    </xf>
    <xf numFmtId="0" fontId="104" fillId="0" borderId="99" xfId="0" applyFont="1" applyFill="1" applyBorder="1" applyAlignment="1" applyProtection="1">
      <alignment horizontal="center" vertical="center" textRotation="90" wrapText="1"/>
    </xf>
    <xf numFmtId="0" fontId="104" fillId="0" borderId="129" xfId="0" applyFont="1" applyFill="1" applyBorder="1" applyAlignment="1" applyProtection="1">
      <alignment horizontal="center" vertical="center" wrapText="1"/>
    </xf>
    <xf numFmtId="0" fontId="104" fillId="0" borderId="130" xfId="0" applyFont="1" applyFill="1" applyBorder="1" applyAlignment="1" applyProtection="1">
      <alignment horizontal="center" vertical="center" wrapText="1"/>
    </xf>
    <xf numFmtId="0" fontId="104" fillId="0" borderId="131" xfId="0" applyFont="1" applyFill="1" applyBorder="1" applyAlignment="1" applyProtection="1">
      <alignment horizontal="center" vertical="center" wrapText="1"/>
    </xf>
    <xf numFmtId="0" fontId="104" fillId="0" borderId="132" xfId="0" applyFont="1" applyFill="1" applyBorder="1" applyAlignment="1" applyProtection="1">
      <alignment horizontal="center" vertical="center" wrapText="1"/>
    </xf>
    <xf numFmtId="0" fontId="104" fillId="0" borderId="133" xfId="0" applyFont="1" applyFill="1" applyBorder="1" applyAlignment="1" applyProtection="1">
      <alignment horizontal="center" vertical="center" wrapText="1"/>
    </xf>
    <xf numFmtId="0" fontId="104" fillId="0" borderId="100" xfId="0" applyFont="1" applyFill="1" applyBorder="1" applyAlignment="1" applyProtection="1">
      <alignment horizontal="center" vertical="center" wrapText="1"/>
    </xf>
    <xf numFmtId="0" fontId="104" fillId="0" borderId="121" xfId="0" applyFont="1" applyFill="1" applyBorder="1" applyAlignment="1" applyProtection="1">
      <alignment horizontal="center" vertical="center" wrapText="1"/>
    </xf>
    <xf numFmtId="0" fontId="104" fillId="0" borderId="128" xfId="0" applyFont="1" applyFill="1" applyBorder="1" applyAlignment="1" applyProtection="1">
      <alignment horizontal="center" vertical="center" wrapText="1"/>
    </xf>
    <xf numFmtId="0" fontId="104" fillId="0" borderId="122" xfId="0" applyFont="1" applyFill="1" applyBorder="1" applyAlignment="1" applyProtection="1">
      <alignment horizontal="center" vertical="center" wrapText="1"/>
    </xf>
    <xf numFmtId="0" fontId="103" fillId="0" borderId="121" xfId="0" applyFont="1" applyFill="1" applyBorder="1" applyAlignment="1" applyProtection="1">
      <alignment horizontal="center" vertical="center" wrapText="1"/>
    </xf>
    <xf numFmtId="0" fontId="103" fillId="0" borderId="128" xfId="0" applyFont="1" applyFill="1" applyBorder="1" applyAlignment="1" applyProtection="1">
      <alignment horizontal="center" vertical="center" wrapText="1"/>
    </xf>
    <xf numFmtId="0" fontId="103" fillId="0" borderId="122" xfId="0" applyFont="1" applyFill="1" applyBorder="1" applyAlignment="1" applyProtection="1">
      <alignment horizontal="center" vertical="center" wrapText="1"/>
    </xf>
    <xf numFmtId="3" fontId="104" fillId="0" borderId="121" xfId="0" applyNumberFormat="1" applyFont="1" applyFill="1" applyBorder="1" applyAlignment="1" applyProtection="1">
      <alignment horizontal="center" vertical="center" wrapText="1"/>
    </xf>
    <xf numFmtId="3" fontId="104" fillId="0" borderId="128" xfId="0" applyNumberFormat="1" applyFont="1" applyFill="1" applyBorder="1" applyAlignment="1" applyProtection="1">
      <alignment horizontal="center" vertical="center" wrapText="1"/>
    </xf>
    <xf numFmtId="3" fontId="104" fillId="0" borderId="122" xfId="0" applyNumberFormat="1" applyFont="1" applyFill="1" applyBorder="1" applyAlignment="1" applyProtection="1">
      <alignment horizontal="center" vertical="center" wrapText="1"/>
    </xf>
    <xf numFmtId="0" fontId="103" fillId="0" borderId="127" xfId="0" applyFont="1" applyFill="1" applyBorder="1" applyAlignment="1" applyProtection="1">
      <alignment horizontal="center" vertical="center" wrapText="1"/>
    </xf>
    <xf numFmtId="0" fontId="103" fillId="0" borderId="72" xfId="0" applyFont="1" applyFill="1" applyBorder="1" applyAlignment="1" applyProtection="1">
      <alignment horizontal="center" vertical="center" wrapText="1"/>
    </xf>
    <xf numFmtId="0" fontId="103" fillId="0" borderId="99" xfId="0" applyFont="1" applyFill="1" applyBorder="1" applyAlignment="1" applyProtection="1">
      <alignment horizontal="center" vertical="center" wrapText="1"/>
    </xf>
    <xf numFmtId="0" fontId="12" fillId="0" borderId="127" xfId="0" applyFont="1" applyFill="1" applyBorder="1" applyAlignment="1" applyProtection="1">
      <alignment horizontal="center" vertical="center" textRotation="90" wrapText="1"/>
    </xf>
    <xf numFmtId="0" fontId="104" fillId="0" borderId="72" xfId="0" applyFont="1" applyFill="1" applyBorder="1" applyAlignment="1" applyProtection="1">
      <alignment horizontal="center" vertical="center" textRotation="90" wrapText="1"/>
    </xf>
    <xf numFmtId="0" fontId="12" fillId="0" borderId="72" xfId="0" applyFont="1" applyFill="1" applyBorder="1" applyAlignment="1" applyProtection="1">
      <alignment horizontal="center" vertical="center" textRotation="90" wrapText="1"/>
    </xf>
    <xf numFmtId="0" fontId="12" fillId="0" borderId="99" xfId="0" applyFont="1" applyFill="1" applyBorder="1" applyAlignment="1" applyProtection="1">
      <alignment horizontal="center" vertical="center" textRotation="90" wrapText="1"/>
    </xf>
    <xf numFmtId="3" fontId="104" fillId="0" borderId="127" xfId="0" applyNumberFormat="1" applyFont="1" applyFill="1" applyBorder="1" applyAlignment="1" applyProtection="1">
      <alignment horizontal="center" vertical="center" textRotation="90" wrapText="1"/>
    </xf>
    <xf numFmtId="3" fontId="104" fillId="0" borderId="99" xfId="0" applyNumberFormat="1" applyFont="1" applyFill="1" applyBorder="1" applyAlignment="1" applyProtection="1">
      <alignment horizontal="center" vertical="center" textRotation="90" wrapText="1"/>
    </xf>
    <xf numFmtId="0" fontId="103" fillId="3" borderId="68" xfId="8" applyFont="1" applyFill="1" applyBorder="1" applyAlignment="1" applyProtection="1">
      <alignment horizontal="center" vertical="center" wrapText="1"/>
    </xf>
    <xf numFmtId="0" fontId="103" fillId="0" borderId="68" xfId="8" applyFont="1" applyFill="1" applyBorder="1" applyAlignment="1" applyProtection="1">
      <alignment horizontal="center" vertical="center" wrapText="1"/>
    </xf>
    <xf numFmtId="0" fontId="104" fillId="3" borderId="68" xfId="0" applyFont="1" applyFill="1" applyBorder="1" applyAlignment="1" applyProtection="1">
      <alignment horizontal="center" vertical="center" wrapText="1"/>
    </xf>
    <xf numFmtId="0" fontId="103" fillId="3" borderId="68" xfId="0" applyFont="1" applyFill="1" applyBorder="1" applyAlignment="1" applyProtection="1">
      <alignment horizontal="center" vertical="center" wrapText="1"/>
    </xf>
    <xf numFmtId="0" fontId="104" fillId="3" borderId="68" xfId="0" applyFont="1" applyFill="1" applyBorder="1" applyAlignment="1" applyProtection="1">
      <alignment horizontal="center" vertical="center" textRotation="90" wrapText="1"/>
    </xf>
    <xf numFmtId="0" fontId="104" fillId="0" borderId="68" xfId="0" applyFont="1" applyFill="1" applyBorder="1" applyAlignment="1" applyProtection="1">
      <alignment horizontal="center" vertical="center" textRotation="90" wrapText="1"/>
    </xf>
    <xf numFmtId="0" fontId="103" fillId="0" borderId="68" xfId="8" applyFont="1" applyBorder="1" applyAlignment="1" applyProtection="1">
      <alignment horizontal="center" vertical="center" wrapText="1"/>
    </xf>
    <xf numFmtId="0" fontId="103" fillId="3" borderId="68" xfId="14" applyFont="1" applyFill="1" applyBorder="1" applyAlignment="1" applyProtection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166" fontId="22" fillId="0" borderId="22" xfId="0" quotePrefix="1" applyNumberFormat="1" applyFont="1" applyFill="1" applyBorder="1" applyAlignment="1">
      <alignment horizontal="left" vertical="center" wrapText="1"/>
    </xf>
    <xf numFmtId="166" fontId="22" fillId="0" borderId="23" xfId="0" quotePrefix="1" applyNumberFormat="1" applyFont="1" applyFill="1" applyBorder="1" applyAlignment="1">
      <alignment horizontal="left" vertical="center" wrapText="1"/>
    </xf>
    <xf numFmtId="166" fontId="22" fillId="0" borderId="24" xfId="0" quotePrefix="1" applyNumberFormat="1" applyFont="1" applyFill="1" applyBorder="1" applyAlignment="1">
      <alignment horizontal="left" vertical="center" wrapText="1"/>
    </xf>
    <xf numFmtId="0" fontId="71" fillId="16" borderId="101" xfId="0" applyFont="1" applyFill="1" applyBorder="1" applyAlignment="1">
      <alignment horizontal="center" vertical="center"/>
    </xf>
    <xf numFmtId="16" fontId="71" fillId="16" borderId="68" xfId="0" applyNumberFormat="1" applyFont="1" applyFill="1" applyBorder="1" applyAlignment="1">
      <alignment horizontal="center" vertical="center"/>
    </xf>
    <xf numFmtId="16" fontId="71" fillId="17" borderId="68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center" vertical="center" wrapText="1"/>
    </xf>
    <xf numFmtId="49" fontId="19" fillId="2" borderId="23" xfId="0" applyNumberFormat="1" applyFont="1" applyFill="1" applyBorder="1" applyAlignment="1">
      <alignment horizontal="center" vertical="center" wrapText="1"/>
    </xf>
    <xf numFmtId="49" fontId="19" fillId="2" borderId="2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1" fillId="0" borderId="134" xfId="0" applyFont="1" applyBorder="1" applyAlignment="1">
      <alignment horizontal="center" vertical="center"/>
    </xf>
    <xf numFmtId="0" fontId="71" fillId="0" borderId="9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2" fillId="0" borderId="2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65" fontId="4" fillId="0" borderId="4" xfId="4" applyNumberFormat="1" applyFont="1" applyBorder="1" applyAlignment="1" applyProtection="1">
      <alignment horizontal="center" vertical="center" wrapText="1"/>
    </xf>
    <xf numFmtId="165" fontId="4" fillId="0" borderId="0" xfId="4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1">
    <cellStyle name="ContentsHyperlink" xfId="9"/>
    <cellStyle name="Excel Built-in Explanatory Text" xfId="17"/>
    <cellStyle name="Hyperlink" xfId="1" builtinId="8"/>
    <cellStyle name="Normal" xfId="0" builtinId="0"/>
    <cellStyle name="Normal 2" xfId="8"/>
    <cellStyle name="Normal 2 2" xfId="12"/>
    <cellStyle name="Normal 2 3" xfId="16"/>
    <cellStyle name="Normal 3" xfId="10"/>
    <cellStyle name="Normal 3 2" xfId="13"/>
    <cellStyle name="Normal 4" xfId="5"/>
    <cellStyle name="Normal 4 2" xfId="7"/>
    <cellStyle name="Normal 4 2 2" xfId="19"/>
    <cellStyle name="Normal 4 3" xfId="18"/>
    <cellStyle name="Normal 5" xfId="15"/>
    <cellStyle name="Normal 5 2" xfId="20"/>
    <cellStyle name="Normal_normativ kadra _ tabel_1" xfId="2"/>
    <cellStyle name="Normal_TAB DZ 1-10 (1)" xfId="14"/>
    <cellStyle name="Normal_TAB DZ 1-10 (1) 2" xfId="3"/>
    <cellStyle name="Student Information" xfId="11"/>
    <cellStyle name="Student Information - user entered" xfId="4"/>
    <cellStyle name="Total" xfId="6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/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an/Desktop/24%20Ivana%20Kadar%2030.09.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an/Desktop/14%20Ivana%20Kadar%2030.06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Sheet1"/>
    </sheetNames>
    <sheetDataSet>
      <sheetData sheetId="0" refreshError="1"/>
      <sheetData sheetId="1">
        <row r="1">
          <cell r="C1" t="str">
            <v>Унети назив здравствене установе</v>
          </cell>
        </row>
        <row r="2">
          <cell r="C2" t="str">
            <v>Унети матични број здравствене установе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Usluge_Covid-19"/>
      <sheetName val="Pratioci"/>
      <sheetName val="Dnevne.bolnice"/>
      <sheetName val="Neonatologija"/>
      <sheetName val="Pregledi"/>
      <sheetName val="Operacije"/>
      <sheetName val="DSG"/>
      <sheetName val="Usluge"/>
      <sheetName val="Dijagnostika"/>
      <sheetName val="Lab"/>
      <sheetName val="Dijalize"/>
      <sheetName val="Krv"/>
      <sheetName val="Lekovi"/>
      <sheetName val="Implantati"/>
      <sheetName val="Sanitet.mat"/>
      <sheetName val="Liste.čekanja"/>
      <sheetName val="Zbirno_usluge"/>
    </sheetNames>
    <sheetDataSet>
      <sheetData sheetId="0" refreshError="1"/>
      <sheetData sheetId="1">
        <row r="1">
          <cell r="C1" t="str">
            <v>Унети назив здравствене установе</v>
          </cell>
        </row>
        <row r="2">
          <cell r="C2" t="str">
            <v>Унети матични број здравствене установе</v>
          </cell>
        </row>
      </sheetData>
      <sheetData sheetId="2">
        <row r="18">
          <cell r="E18">
            <v>6</v>
          </cell>
        </row>
      </sheetData>
      <sheetData sheetId="3">
        <row r="11">
          <cell r="D11">
            <v>2</v>
          </cell>
        </row>
      </sheetData>
      <sheetData sheetId="4">
        <row r="23">
          <cell r="B23">
            <v>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zoomScaleSheetLayoutView="100" workbookViewId="0">
      <selection activeCell="J19" sqref="J19"/>
    </sheetView>
  </sheetViews>
  <sheetFormatPr defaultColWidth="9.140625" defaultRowHeight="12.75"/>
  <cols>
    <col min="1" max="1" width="5" style="27" customWidth="1"/>
    <col min="2" max="2" width="12.28515625" style="27" customWidth="1"/>
    <col min="3" max="16384" width="9.140625" style="27"/>
  </cols>
  <sheetData>
    <row r="2" spans="1:9" ht="14.25">
      <c r="C2" s="869" t="s">
        <v>0</v>
      </c>
      <c r="D2" s="869"/>
      <c r="E2" s="869"/>
      <c r="F2" s="869"/>
      <c r="G2" s="869"/>
      <c r="H2" s="869"/>
      <c r="I2" s="869"/>
    </row>
    <row r="3" spans="1:9" ht="15.75">
      <c r="C3" s="870" t="s">
        <v>1</v>
      </c>
      <c r="D3" s="870"/>
      <c r="E3" s="870"/>
      <c r="F3" s="870"/>
      <c r="G3" s="870"/>
      <c r="H3" s="870"/>
      <c r="I3" s="870"/>
    </row>
    <row r="6" spans="1:9" ht="18.75">
      <c r="B6" s="868" t="s">
        <v>2</v>
      </c>
      <c r="C6" s="868"/>
      <c r="D6" s="868"/>
      <c r="E6" s="868"/>
      <c r="F6" s="868"/>
      <c r="G6" s="868"/>
      <c r="H6" s="868"/>
      <c r="I6" s="868"/>
    </row>
    <row r="7" spans="1:9" ht="18.75">
      <c r="B7" s="868" t="s">
        <v>3</v>
      </c>
      <c r="C7" s="868"/>
      <c r="D7" s="868"/>
      <c r="E7" s="868"/>
      <c r="F7" s="868"/>
      <c r="G7" s="868"/>
      <c r="H7" s="868"/>
      <c r="I7" s="868"/>
    </row>
    <row r="8" spans="1:9" ht="18.75">
      <c r="B8" s="871" t="s">
        <v>1900</v>
      </c>
      <c r="C8" s="871"/>
      <c r="D8" s="871"/>
      <c r="E8" s="871"/>
      <c r="F8" s="871"/>
      <c r="G8" s="871"/>
      <c r="H8" s="871"/>
      <c r="I8" s="871"/>
    </row>
    <row r="9" spans="1:9" ht="18.75">
      <c r="B9" s="868"/>
      <c r="C9" s="868"/>
      <c r="D9" s="868"/>
      <c r="E9" s="868"/>
      <c r="F9" s="868"/>
      <c r="G9" s="868"/>
      <c r="H9" s="868"/>
      <c r="I9" s="868"/>
    </row>
    <row r="10" spans="1:9" ht="15">
      <c r="A10" s="241"/>
      <c r="B10" s="241"/>
      <c r="C10" s="241" t="s">
        <v>4</v>
      </c>
      <c r="D10" s="241"/>
      <c r="E10" s="63"/>
      <c r="F10" s="63"/>
      <c r="G10" s="63"/>
      <c r="H10" s="63"/>
      <c r="I10" s="63"/>
    </row>
    <row r="11" spans="1:9" ht="15">
      <c r="A11" s="242" t="s">
        <v>5</v>
      </c>
      <c r="B11" s="242" t="s">
        <v>6</v>
      </c>
      <c r="C11" s="242"/>
      <c r="D11" s="242"/>
      <c r="E11" s="243"/>
      <c r="F11" s="243"/>
      <c r="G11" s="243"/>
      <c r="H11" s="243"/>
      <c r="I11" s="243"/>
    </row>
    <row r="12" spans="1:9" ht="15">
      <c r="A12" s="241" t="s">
        <v>7</v>
      </c>
      <c r="B12" s="244" t="s">
        <v>8</v>
      </c>
      <c r="C12" s="244"/>
      <c r="D12" s="244"/>
      <c r="E12" s="245"/>
      <c r="F12" s="245"/>
      <c r="G12" s="245"/>
      <c r="H12" s="245"/>
      <c r="I12" s="245"/>
    </row>
    <row r="13" spans="1:9" ht="15">
      <c r="A13" s="241" t="s">
        <v>9</v>
      </c>
      <c r="B13" s="244" t="s">
        <v>10</v>
      </c>
      <c r="C13" s="244"/>
      <c r="D13" s="244"/>
      <c r="E13" s="245"/>
      <c r="F13" s="245"/>
      <c r="G13" s="245"/>
      <c r="H13" s="245"/>
      <c r="I13" s="245"/>
    </row>
    <row r="14" spans="1:9" ht="15">
      <c r="A14" s="241" t="s">
        <v>11</v>
      </c>
      <c r="B14" s="244" t="s">
        <v>12</v>
      </c>
      <c r="C14" s="244"/>
      <c r="D14" s="244"/>
      <c r="E14" s="245"/>
      <c r="F14" s="245"/>
      <c r="G14" s="245"/>
      <c r="H14" s="245"/>
      <c r="I14" s="245"/>
    </row>
    <row r="15" spans="1:9" ht="15">
      <c r="A15" s="241" t="s">
        <v>13</v>
      </c>
      <c r="B15" s="244" t="s">
        <v>14</v>
      </c>
      <c r="C15" s="244"/>
      <c r="D15" s="244"/>
      <c r="E15" s="245"/>
      <c r="F15" s="245"/>
      <c r="G15" s="245"/>
      <c r="H15" s="245"/>
      <c r="I15" s="245"/>
    </row>
    <row r="16" spans="1:9" ht="15">
      <c r="A16" s="241" t="s">
        <v>15</v>
      </c>
      <c r="B16" s="244" t="s">
        <v>16</v>
      </c>
      <c r="C16" s="244"/>
      <c r="D16" s="244"/>
      <c r="E16" s="245"/>
      <c r="F16" s="245"/>
      <c r="G16" s="245"/>
      <c r="H16" s="245"/>
      <c r="I16" s="245"/>
    </row>
    <row r="17" spans="1:9" ht="15.75" customHeight="1">
      <c r="A17" s="241" t="s">
        <v>17</v>
      </c>
      <c r="B17" s="244" t="s">
        <v>18</v>
      </c>
      <c r="C17" s="244"/>
      <c r="D17" s="244"/>
      <c r="E17" s="245"/>
      <c r="F17" s="245"/>
      <c r="G17" s="245"/>
      <c r="H17" s="245"/>
      <c r="I17" s="245"/>
    </row>
    <row r="18" spans="1:9" ht="15.75" customHeight="1">
      <c r="A18" s="241" t="s">
        <v>19</v>
      </c>
      <c r="B18" s="244" t="s">
        <v>20</v>
      </c>
      <c r="C18" s="244"/>
      <c r="D18" s="244"/>
      <c r="E18" s="245"/>
      <c r="F18" s="245"/>
      <c r="G18" s="245"/>
      <c r="H18" s="245"/>
      <c r="I18" s="245"/>
    </row>
    <row r="19" spans="1:9" ht="15">
      <c r="A19" s="241" t="s">
        <v>21</v>
      </c>
      <c r="B19" s="244" t="s">
        <v>22</v>
      </c>
      <c r="C19" s="244"/>
      <c r="D19" s="244"/>
      <c r="E19" s="245"/>
      <c r="F19" s="245"/>
      <c r="G19" s="245"/>
      <c r="H19" s="245"/>
      <c r="I19" s="245"/>
    </row>
    <row r="20" spans="1:9" ht="15">
      <c r="A20" s="241" t="s">
        <v>23</v>
      </c>
      <c r="B20" s="244" t="s">
        <v>24</v>
      </c>
      <c r="C20" s="244"/>
      <c r="D20" s="244"/>
      <c r="E20" s="245"/>
      <c r="F20" s="245"/>
      <c r="G20" s="245"/>
      <c r="H20" s="245"/>
      <c r="I20" s="245"/>
    </row>
    <row r="21" spans="1:9" ht="15">
      <c r="A21" s="241" t="s">
        <v>25</v>
      </c>
      <c r="B21" s="246" t="s">
        <v>26</v>
      </c>
      <c r="C21" s="246"/>
      <c r="D21" s="246"/>
      <c r="E21" s="247"/>
      <c r="F21" s="247"/>
      <c r="G21" s="247"/>
      <c r="H21" s="245"/>
      <c r="I21" s="245"/>
    </row>
    <row r="22" spans="1:9" ht="15">
      <c r="A22" s="241" t="s">
        <v>27</v>
      </c>
      <c r="B22" s="248" t="s">
        <v>28</v>
      </c>
      <c r="C22" s="244"/>
      <c r="D22" s="244"/>
      <c r="E22" s="245"/>
      <c r="F22" s="245"/>
      <c r="G22" s="245"/>
      <c r="H22" s="245"/>
      <c r="I22" s="245"/>
    </row>
    <row r="23" spans="1:9" ht="15">
      <c r="A23" s="241" t="s">
        <v>29</v>
      </c>
      <c r="B23" s="248" t="s">
        <v>30</v>
      </c>
      <c r="C23" s="244"/>
      <c r="D23" s="244"/>
      <c r="E23" s="245"/>
      <c r="F23" s="245"/>
      <c r="G23" s="245"/>
      <c r="H23" s="245"/>
      <c r="I23" s="245"/>
    </row>
    <row r="24" spans="1:9" ht="15">
      <c r="A24" s="241" t="s">
        <v>31</v>
      </c>
      <c r="B24" s="246" t="s">
        <v>32</v>
      </c>
      <c r="C24" s="246"/>
      <c r="D24" s="246"/>
      <c r="E24" s="247"/>
      <c r="F24" s="247"/>
      <c r="G24" s="247"/>
      <c r="H24" s="245"/>
      <c r="I24" s="245"/>
    </row>
    <row r="25" spans="1:9" ht="15">
      <c r="A25" s="241" t="s">
        <v>33</v>
      </c>
      <c r="B25" s="246" t="s">
        <v>34</v>
      </c>
      <c r="C25" s="246"/>
      <c r="D25" s="246"/>
      <c r="E25" s="247"/>
      <c r="F25" s="247"/>
      <c r="G25" s="247"/>
      <c r="H25" s="245"/>
      <c r="I25" s="245"/>
    </row>
    <row r="26" spans="1:9" ht="15">
      <c r="A26" s="241" t="s">
        <v>35</v>
      </c>
      <c r="B26" s="246" t="s">
        <v>36</v>
      </c>
      <c r="C26" s="246"/>
      <c r="D26" s="246"/>
      <c r="E26" s="247"/>
      <c r="F26" s="247"/>
      <c r="G26" s="247"/>
      <c r="H26" s="245"/>
      <c r="I26" s="245"/>
    </row>
    <row r="27" spans="1:9" ht="15">
      <c r="A27" s="241" t="s">
        <v>37</v>
      </c>
      <c r="B27" s="244" t="s">
        <v>38</v>
      </c>
      <c r="C27" s="244"/>
      <c r="D27" s="244"/>
      <c r="E27" s="245"/>
      <c r="F27" s="245"/>
      <c r="G27" s="245"/>
      <c r="H27" s="245"/>
      <c r="I27" s="245"/>
    </row>
    <row r="28" spans="1:9" ht="15">
      <c r="A28" s="241" t="s">
        <v>39</v>
      </c>
      <c r="B28" s="246" t="s">
        <v>40</v>
      </c>
      <c r="C28" s="246"/>
      <c r="D28" s="246"/>
      <c r="E28" s="247"/>
      <c r="F28" s="247"/>
      <c r="G28" s="247"/>
      <c r="H28" s="245"/>
      <c r="I28" s="245"/>
    </row>
    <row r="29" spans="1:9" ht="15">
      <c r="A29" s="241" t="s">
        <v>41</v>
      </c>
      <c r="B29" s="244" t="s">
        <v>42</v>
      </c>
      <c r="C29" s="244"/>
      <c r="D29" s="244"/>
      <c r="E29" s="245"/>
      <c r="F29" s="245"/>
      <c r="G29" s="245"/>
      <c r="H29" s="245"/>
      <c r="I29" s="245"/>
    </row>
    <row r="30" spans="1:9" ht="15">
      <c r="A30" s="241" t="s">
        <v>43</v>
      </c>
      <c r="B30" s="244" t="s">
        <v>44</v>
      </c>
      <c r="C30" s="244"/>
      <c r="D30" s="244"/>
      <c r="E30" s="245"/>
      <c r="F30" s="245"/>
      <c r="G30" s="245"/>
      <c r="H30" s="245"/>
      <c r="I30" s="245"/>
    </row>
    <row r="31" spans="1:9" ht="15">
      <c r="A31" s="241" t="s">
        <v>45</v>
      </c>
      <c r="B31" s="244" t="s">
        <v>46</v>
      </c>
      <c r="C31" s="244"/>
      <c r="D31" s="244"/>
      <c r="E31" s="245"/>
      <c r="F31" s="245"/>
      <c r="G31" s="245"/>
      <c r="H31" s="245"/>
      <c r="I31" s="245"/>
    </row>
    <row r="32" spans="1:9" ht="15">
      <c r="A32" s="241" t="s">
        <v>47</v>
      </c>
      <c r="B32" s="244" t="s">
        <v>48</v>
      </c>
      <c r="C32" s="244"/>
      <c r="D32" s="244"/>
      <c r="E32" s="245"/>
      <c r="F32" s="245"/>
      <c r="G32" s="245"/>
      <c r="H32" s="245"/>
      <c r="I32" s="245"/>
    </row>
    <row r="33" spans="1:9" ht="15">
      <c r="A33" s="241" t="s">
        <v>49</v>
      </c>
      <c r="B33" s="244" t="s">
        <v>50</v>
      </c>
      <c r="C33" s="249"/>
      <c r="D33" s="249"/>
      <c r="E33" s="249"/>
      <c r="F33" s="249"/>
      <c r="G33" s="249"/>
      <c r="H33" s="249"/>
      <c r="I33" s="249"/>
    </row>
  </sheetData>
  <mergeCells count="6">
    <mergeCell ref="B9:I9"/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zoomScaleSheetLayoutView="100" workbookViewId="0">
      <selection activeCell="E18" sqref="E18"/>
    </sheetView>
  </sheetViews>
  <sheetFormatPr defaultColWidth="9.140625" defaultRowHeight="12.75"/>
  <cols>
    <col min="1" max="1" width="7.42578125" style="200" customWidth="1"/>
    <col min="2" max="2" width="28.28515625" style="200" customWidth="1"/>
    <col min="3" max="3" width="24.42578125" style="200" customWidth="1"/>
    <col min="4" max="4" width="11.140625" style="200" customWidth="1"/>
    <col min="5" max="10" width="8.42578125" style="200" customWidth="1"/>
    <col min="11" max="16384" width="9.140625" style="200"/>
  </cols>
  <sheetData>
    <row r="1" spans="1:10">
      <c r="A1" s="1"/>
      <c r="B1" s="2" t="s">
        <v>51</v>
      </c>
      <c r="C1" s="3" t="s">
        <v>1947</v>
      </c>
      <c r="D1" s="4"/>
      <c r="E1" s="4"/>
      <c r="F1" s="4"/>
      <c r="G1" s="4"/>
      <c r="H1" s="5"/>
      <c r="I1" s="286"/>
      <c r="J1" s="199"/>
    </row>
    <row r="2" spans="1:10">
      <c r="A2" s="1"/>
      <c r="B2" s="2" t="s">
        <v>52</v>
      </c>
      <c r="C2" s="3">
        <v>17688383</v>
      </c>
      <c r="D2" s="4"/>
      <c r="E2" s="4"/>
      <c r="F2" s="4"/>
      <c r="G2" s="4"/>
      <c r="H2" s="5"/>
      <c r="I2" s="286"/>
      <c r="J2" s="199"/>
    </row>
    <row r="3" spans="1:10">
      <c r="A3" s="1"/>
      <c r="B3" s="2"/>
      <c r="C3" s="240" t="str">
        <f>Kadar.ode.!C3</f>
        <v>31.12.2023.</v>
      </c>
      <c r="D3" s="4"/>
      <c r="E3" s="4"/>
      <c r="F3" s="4"/>
      <c r="G3" s="4"/>
      <c r="H3" s="5"/>
      <c r="I3" s="286"/>
      <c r="J3" s="199"/>
    </row>
    <row r="4" spans="1:10" ht="14.25">
      <c r="A4" s="1"/>
      <c r="B4" s="2" t="s">
        <v>172</v>
      </c>
      <c r="C4" s="7" t="s">
        <v>22</v>
      </c>
      <c r="D4" s="8"/>
      <c r="E4" s="8"/>
      <c r="F4" s="8"/>
      <c r="G4" s="8"/>
      <c r="H4" s="9"/>
      <c r="I4" s="245"/>
    </row>
    <row r="5" spans="1:10" ht="12.75" customHeight="1"/>
    <row r="6" spans="1:10" s="193" customFormat="1" ht="23.25" customHeight="1">
      <c r="A6" s="926" t="s">
        <v>156</v>
      </c>
      <c r="B6" s="928" t="s">
        <v>85</v>
      </c>
      <c r="C6" s="928" t="s">
        <v>173</v>
      </c>
      <c r="D6" s="921" t="s">
        <v>174</v>
      </c>
      <c r="E6" s="922"/>
      <c r="F6" s="923"/>
      <c r="G6" s="918" t="s">
        <v>175</v>
      </c>
      <c r="H6" s="918"/>
      <c r="I6" s="918"/>
    </row>
    <row r="7" spans="1:10" s="193" customFormat="1" ht="32.25" customHeight="1" thickBot="1">
      <c r="A7" s="927"/>
      <c r="B7" s="929"/>
      <c r="C7" s="929"/>
      <c r="D7" s="278" t="s">
        <v>1897</v>
      </c>
      <c r="E7" s="584" t="s">
        <v>4659</v>
      </c>
      <c r="F7" s="278" t="s">
        <v>1894</v>
      </c>
      <c r="G7" s="278" t="s">
        <v>1897</v>
      </c>
      <c r="H7" s="584" t="s">
        <v>4659</v>
      </c>
      <c r="I7" s="274" t="s">
        <v>1894</v>
      </c>
    </row>
    <row r="8" spans="1:10" ht="21.95" customHeight="1" thickTop="1">
      <c r="A8" s="625">
        <v>150</v>
      </c>
      <c r="B8" s="626" t="s">
        <v>1939</v>
      </c>
      <c r="C8" s="627">
        <v>9</v>
      </c>
      <c r="D8" s="628">
        <v>3000</v>
      </c>
      <c r="E8" s="585">
        <v>3149</v>
      </c>
      <c r="F8" s="629">
        <f>E8/D8</f>
        <v>1.0496666666666667</v>
      </c>
      <c r="G8" s="630">
        <v>3000</v>
      </c>
      <c r="H8" s="434">
        <v>3149</v>
      </c>
      <c r="I8" s="629">
        <f>H8/G8</f>
        <v>1.0496666666666667</v>
      </c>
    </row>
    <row r="9" spans="1:10" ht="21.95" customHeight="1">
      <c r="A9" s="631">
        <v>331</v>
      </c>
      <c r="B9" s="632" t="s">
        <v>1940</v>
      </c>
      <c r="C9" s="633">
        <v>45</v>
      </c>
      <c r="D9" s="634">
        <v>230</v>
      </c>
      <c r="E9" s="586">
        <v>209</v>
      </c>
      <c r="F9" s="629">
        <f t="shared" ref="F9:F18" si="0">E9/D9</f>
        <v>0.90869565217391302</v>
      </c>
      <c r="G9" s="635">
        <v>2000</v>
      </c>
      <c r="H9" s="434">
        <v>1382</v>
      </c>
      <c r="I9" s="629">
        <f t="shared" ref="I9:I18" si="1">H9/G9</f>
        <v>0.69099999999999995</v>
      </c>
    </row>
    <row r="10" spans="1:10" ht="21.95" customHeight="1">
      <c r="A10" s="636">
        <v>802</v>
      </c>
      <c r="B10" s="637" t="s">
        <v>1941</v>
      </c>
      <c r="C10" s="638"/>
      <c r="D10" s="634">
        <v>100</v>
      </c>
      <c r="E10" s="586">
        <v>15</v>
      </c>
      <c r="F10" s="629">
        <f t="shared" si="0"/>
        <v>0.15</v>
      </c>
      <c r="G10" s="634">
        <v>100</v>
      </c>
      <c r="H10" s="434">
        <v>15</v>
      </c>
      <c r="I10" s="629">
        <f t="shared" si="1"/>
        <v>0.15</v>
      </c>
    </row>
    <row r="11" spans="1:10" ht="21.95" customHeight="1">
      <c r="A11" s="639">
        <v>805</v>
      </c>
      <c r="B11" s="640" t="s">
        <v>1942</v>
      </c>
      <c r="C11" s="641"/>
      <c r="D11" s="642">
        <v>180</v>
      </c>
      <c r="E11" s="587">
        <v>256</v>
      </c>
      <c r="F11" s="629">
        <f t="shared" si="0"/>
        <v>1.4222222222222223</v>
      </c>
      <c r="G11" s="642">
        <v>240</v>
      </c>
      <c r="H11" s="434">
        <v>308</v>
      </c>
      <c r="I11" s="629">
        <f t="shared" si="1"/>
        <v>1.2833333333333334</v>
      </c>
    </row>
    <row r="12" spans="1:10" ht="21.95" customHeight="1">
      <c r="A12" s="643">
        <v>805</v>
      </c>
      <c r="B12" s="637" t="s">
        <v>1943</v>
      </c>
      <c r="C12" s="638"/>
      <c r="D12" s="634">
        <v>4</v>
      </c>
      <c r="E12" s="586">
        <v>0</v>
      </c>
      <c r="F12" s="629">
        <f t="shared" si="0"/>
        <v>0</v>
      </c>
      <c r="G12" s="634">
        <v>4</v>
      </c>
      <c r="H12" s="434">
        <v>0</v>
      </c>
      <c r="I12" s="629">
        <f t="shared" si="1"/>
        <v>0</v>
      </c>
    </row>
    <row r="13" spans="1:10" ht="21.95" customHeight="1">
      <c r="A13" s="639">
        <v>801</v>
      </c>
      <c r="B13" s="644" t="s">
        <v>1944</v>
      </c>
      <c r="C13" s="641"/>
      <c r="D13" s="642">
        <v>280</v>
      </c>
      <c r="E13" s="587">
        <v>304</v>
      </c>
      <c r="F13" s="629">
        <f t="shared" si="0"/>
        <v>1.0857142857142856</v>
      </c>
      <c r="G13" s="642">
        <v>650</v>
      </c>
      <c r="H13" s="434">
        <v>629</v>
      </c>
      <c r="I13" s="629">
        <f t="shared" si="1"/>
        <v>0.96769230769230774</v>
      </c>
    </row>
    <row r="14" spans="1:10" ht="21.95" customHeight="1">
      <c r="A14" s="643">
        <v>802</v>
      </c>
      <c r="B14" s="637" t="s">
        <v>1945</v>
      </c>
      <c r="C14" s="638"/>
      <c r="D14" s="634">
        <v>2</v>
      </c>
      <c r="E14" s="586">
        <v>0</v>
      </c>
      <c r="F14" s="629">
        <f t="shared" si="0"/>
        <v>0</v>
      </c>
      <c r="G14" s="634">
        <v>2</v>
      </c>
      <c r="H14" s="434">
        <v>0</v>
      </c>
      <c r="I14" s="629">
        <f t="shared" si="1"/>
        <v>0</v>
      </c>
    </row>
    <row r="15" spans="1:10" ht="21.95" customHeight="1">
      <c r="A15" s="639">
        <v>802</v>
      </c>
      <c r="B15" s="640" t="s">
        <v>1946</v>
      </c>
      <c r="C15" s="641"/>
      <c r="D15" s="642">
        <v>2</v>
      </c>
      <c r="E15" s="587">
        <v>8</v>
      </c>
      <c r="F15" s="629">
        <f t="shared" si="0"/>
        <v>4</v>
      </c>
      <c r="G15" s="642">
        <v>2</v>
      </c>
      <c r="H15" s="434">
        <v>17</v>
      </c>
      <c r="I15" s="629">
        <f t="shared" si="1"/>
        <v>8.5</v>
      </c>
    </row>
    <row r="16" spans="1:10" ht="21.95" customHeight="1">
      <c r="A16" s="643">
        <v>805</v>
      </c>
      <c r="B16" s="637" t="s">
        <v>4592</v>
      </c>
      <c r="C16" s="638"/>
      <c r="D16" s="634">
        <v>2</v>
      </c>
      <c r="E16" s="586">
        <v>0</v>
      </c>
      <c r="F16" s="629">
        <f t="shared" si="0"/>
        <v>0</v>
      </c>
      <c r="G16" s="645">
        <v>2</v>
      </c>
      <c r="H16" s="434">
        <v>0</v>
      </c>
      <c r="I16" s="629">
        <f t="shared" si="1"/>
        <v>0</v>
      </c>
    </row>
    <row r="17" spans="1:9" ht="21.95" customHeight="1" thickBot="1">
      <c r="A17" s="213"/>
      <c r="B17" s="214"/>
      <c r="C17" s="215"/>
      <c r="D17" s="216"/>
      <c r="E17" s="216"/>
      <c r="F17" s="364" t="e">
        <f t="shared" si="0"/>
        <v>#DIV/0!</v>
      </c>
      <c r="G17" s="212"/>
      <c r="H17" s="212"/>
      <c r="I17" s="364" t="e">
        <f t="shared" si="1"/>
        <v>#DIV/0!</v>
      </c>
    </row>
    <row r="18" spans="1:9" ht="24.95" customHeight="1" thickTop="1">
      <c r="A18" s="924" t="s">
        <v>129</v>
      </c>
      <c r="B18" s="925"/>
      <c r="C18" s="363">
        <f>SUM(C8:C17)</f>
        <v>54</v>
      </c>
      <c r="D18" s="363">
        <f>SUM(D8:D17)</f>
        <v>3800</v>
      </c>
      <c r="E18" s="363">
        <f>SUM(E8:E17)</f>
        <v>3941</v>
      </c>
      <c r="F18" s="364">
        <f t="shared" si="0"/>
        <v>1.0371052631578948</v>
      </c>
      <c r="G18" s="363">
        <f>SUM(G8:G17)</f>
        <v>6000</v>
      </c>
      <c r="H18" s="363">
        <f>SUM(H8:H17)</f>
        <v>5500</v>
      </c>
      <c r="I18" s="364">
        <f t="shared" si="1"/>
        <v>0.91666666666666663</v>
      </c>
    </row>
    <row r="19" spans="1:9" ht="12.95" customHeight="1"/>
    <row r="20" spans="1:9" ht="12.95" customHeight="1"/>
    <row r="21" spans="1:9" ht="12.95" customHeight="1"/>
    <row r="22" spans="1:9" ht="12.95" customHeight="1"/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2"/>
  <sheetViews>
    <sheetView zoomScaleSheetLayoutView="100" workbookViewId="0">
      <selection activeCell="B12" sqref="B12"/>
    </sheetView>
  </sheetViews>
  <sheetFormatPr defaultColWidth="9.140625" defaultRowHeight="12.75"/>
  <cols>
    <col min="1" max="1" width="22.28515625" style="27" customWidth="1"/>
    <col min="2" max="2" width="7.5703125" style="27" customWidth="1"/>
    <col min="3" max="3" width="11.42578125" style="27" customWidth="1"/>
    <col min="4" max="5" width="12.5703125" style="27" customWidth="1"/>
    <col min="6" max="6" width="10.7109375" style="27" customWidth="1"/>
    <col min="7" max="8" width="13" style="27" customWidth="1"/>
    <col min="9" max="16384" width="9.140625" style="27"/>
  </cols>
  <sheetData>
    <row r="1" spans="1:8">
      <c r="A1" s="1"/>
      <c r="B1" s="2" t="s">
        <v>51</v>
      </c>
      <c r="C1" s="3" t="s">
        <v>1947</v>
      </c>
      <c r="D1" s="4"/>
      <c r="E1" s="4"/>
      <c r="F1" s="4"/>
      <c r="G1" s="5"/>
      <c r="H1" s="286"/>
    </row>
    <row r="2" spans="1:8">
      <c r="A2" s="1"/>
      <c r="B2" s="2" t="s">
        <v>52</v>
      </c>
      <c r="C2" s="3">
        <v>17688383</v>
      </c>
      <c r="D2" s="4"/>
      <c r="E2" s="4"/>
      <c r="F2" s="4"/>
      <c r="G2" s="5"/>
      <c r="H2" s="286"/>
    </row>
    <row r="3" spans="1:8">
      <c r="A3" s="1"/>
      <c r="B3" s="2"/>
      <c r="C3" s="3"/>
      <c r="D3" s="4"/>
      <c r="E3" s="4"/>
      <c r="F3" s="4"/>
      <c r="G3" s="5"/>
      <c r="H3" s="286"/>
    </row>
    <row r="4" spans="1:8" ht="14.25">
      <c r="A4" s="1"/>
      <c r="B4" s="2" t="s">
        <v>176</v>
      </c>
      <c r="C4" s="7" t="s">
        <v>24</v>
      </c>
      <c r="D4" s="8"/>
      <c r="E4" s="8"/>
      <c r="F4" s="8"/>
      <c r="G4" s="9"/>
      <c r="H4" s="245"/>
    </row>
    <row r="6" spans="1:8" ht="27.75" customHeight="1">
      <c r="A6" s="930" t="s">
        <v>177</v>
      </c>
      <c r="B6" s="931"/>
      <c r="C6" s="932" t="s">
        <v>178</v>
      </c>
      <c r="D6" s="932"/>
      <c r="E6" s="932"/>
      <c r="F6" s="932" t="s">
        <v>171</v>
      </c>
      <c r="G6" s="932"/>
      <c r="H6" s="932"/>
    </row>
    <row r="7" spans="1:8" s="200" customFormat="1" ht="34.5" customHeight="1" thickBot="1">
      <c r="A7" s="206" t="s">
        <v>179</v>
      </c>
      <c r="B7" s="28" t="s">
        <v>180</v>
      </c>
      <c r="C7" s="278" t="s">
        <v>1897</v>
      </c>
      <c r="D7" s="584" t="s">
        <v>4659</v>
      </c>
      <c r="E7" s="274" t="s">
        <v>1894</v>
      </c>
      <c r="F7" s="278" t="s">
        <v>1897</v>
      </c>
      <c r="G7" s="584" t="s">
        <v>4659</v>
      </c>
      <c r="H7" s="274" t="s">
        <v>1894</v>
      </c>
    </row>
    <row r="8" spans="1:8" s="200" customFormat="1" ht="15" customHeight="1" thickTop="1">
      <c r="A8" s="207" t="s">
        <v>62</v>
      </c>
      <c r="B8" s="206">
        <f>+B9+B10+B11+B12</f>
        <v>22</v>
      </c>
      <c r="C8" s="206">
        <f>+C9+C10+C11+C12</f>
        <v>600</v>
      </c>
      <c r="D8" s="206">
        <v>531</v>
      </c>
      <c r="E8" s="365">
        <f>D8/C8</f>
        <v>0.88500000000000001</v>
      </c>
      <c r="F8" s="206">
        <f>+F9+F10+F11+F12</f>
        <v>2400</v>
      </c>
      <c r="G8" s="206">
        <v>1796</v>
      </c>
      <c r="H8" s="365">
        <f>G8/F8</f>
        <v>0.74833333333333329</v>
      </c>
    </row>
    <row r="9" spans="1:8" s="200" customFormat="1">
      <c r="A9" s="208" t="s">
        <v>181</v>
      </c>
      <c r="B9" s="206"/>
      <c r="C9" s="206"/>
      <c r="D9" s="209"/>
      <c r="E9" s="209"/>
      <c r="F9" s="206"/>
      <c r="G9" s="209"/>
      <c r="H9" s="209"/>
    </row>
    <row r="10" spans="1:8" s="200" customFormat="1">
      <c r="A10" s="208" t="s">
        <v>182</v>
      </c>
      <c r="B10" s="206"/>
      <c r="C10" s="206"/>
      <c r="D10" s="209"/>
      <c r="E10" s="209"/>
      <c r="F10" s="206"/>
      <c r="G10" s="209"/>
      <c r="H10" s="209"/>
    </row>
    <row r="11" spans="1:8" s="200" customFormat="1">
      <c r="A11" s="210" t="s">
        <v>183</v>
      </c>
      <c r="B11" s="206">
        <v>22</v>
      </c>
      <c r="C11" s="206">
        <v>600</v>
      </c>
      <c r="D11" s="209">
        <v>531</v>
      </c>
      <c r="E11" s="365">
        <f>D11/C11</f>
        <v>0.88500000000000001</v>
      </c>
      <c r="F11" s="206">
        <v>2400</v>
      </c>
      <c r="G11" s="209">
        <v>1796</v>
      </c>
      <c r="H11" s="365">
        <f>G11/F11</f>
        <v>0.74833333333333329</v>
      </c>
    </row>
    <row r="12" spans="1:8" s="200" customFormat="1">
      <c r="A12" s="211" t="s">
        <v>184</v>
      </c>
      <c r="B12" s="206"/>
      <c r="C12" s="206"/>
      <c r="D12" s="209"/>
      <c r="E12" s="209"/>
      <c r="F12" s="206"/>
      <c r="G12" s="209"/>
      <c r="H12" s="209"/>
    </row>
  </sheetData>
  <mergeCells count="3">
    <mergeCell ref="A6:B6"/>
    <mergeCell ref="C6:E6"/>
    <mergeCell ref="F6:H6"/>
  </mergeCells>
  <pageMargins left="0.75" right="0.75" top="1" bottom="1" header="0.5" footer="0.5"/>
  <pageSetup paperSize="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28"/>
  <sheetViews>
    <sheetView view="pageBreakPreview" zoomScaleNormal="100" zoomScaleSheetLayoutView="100" workbookViewId="0">
      <selection activeCell="J416" sqref="J416"/>
    </sheetView>
  </sheetViews>
  <sheetFormatPr defaultColWidth="9.140625" defaultRowHeight="12.75"/>
  <cols>
    <col min="1" max="1" width="13.140625" style="11" customWidth="1"/>
    <col min="2" max="2" width="42.28515625" style="11" customWidth="1"/>
    <col min="3" max="4" width="12.7109375" style="11" customWidth="1"/>
    <col min="5" max="5" width="8.7109375" style="11" customWidth="1"/>
    <col min="6" max="7" width="12.7109375" style="11" customWidth="1"/>
    <col min="8" max="8" width="8.7109375" style="11" customWidth="1"/>
    <col min="9" max="10" width="12.7109375" style="11" customWidth="1"/>
    <col min="11" max="11" width="8.7109375" style="11" customWidth="1"/>
    <col min="12" max="16384" width="9.140625" style="11"/>
  </cols>
  <sheetData>
    <row r="1" spans="1:11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1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1">
      <c r="A3" s="1"/>
      <c r="B3" s="2"/>
      <c r="C3" s="3"/>
      <c r="D3" s="4"/>
      <c r="E3" s="4"/>
      <c r="F3" s="4"/>
      <c r="G3" s="4"/>
      <c r="H3" s="4"/>
      <c r="I3" s="5"/>
    </row>
    <row r="4" spans="1:11" ht="14.25">
      <c r="A4" s="1"/>
      <c r="B4" s="2" t="s">
        <v>185</v>
      </c>
      <c r="C4" s="7" t="s">
        <v>26</v>
      </c>
      <c r="D4" s="8"/>
      <c r="E4" s="8"/>
      <c r="F4" s="8"/>
      <c r="G4" s="8"/>
      <c r="H4" s="8"/>
      <c r="I4" s="9"/>
    </row>
    <row r="5" spans="1:11" ht="14.25">
      <c r="A5" s="1"/>
      <c r="B5" s="2" t="s">
        <v>186</v>
      </c>
      <c r="C5" s="374" t="s">
        <v>1954</v>
      </c>
      <c r="D5" s="8"/>
      <c r="E5" s="8"/>
      <c r="F5" s="8"/>
      <c r="G5" s="8"/>
      <c r="H5" s="8"/>
      <c r="I5" s="9"/>
    </row>
    <row r="7" spans="1:11" ht="21.75" customHeight="1">
      <c r="A7" s="926" t="s">
        <v>187</v>
      </c>
      <c r="B7" s="934" t="s">
        <v>188</v>
      </c>
      <c r="C7" s="936" t="s">
        <v>189</v>
      </c>
      <c r="D7" s="936"/>
      <c r="E7" s="936"/>
      <c r="F7" s="936" t="s">
        <v>190</v>
      </c>
      <c r="G7" s="936"/>
      <c r="H7" s="936"/>
      <c r="I7" s="936" t="s">
        <v>129</v>
      </c>
      <c r="J7" s="936"/>
      <c r="K7" s="936"/>
    </row>
    <row r="8" spans="1:11" ht="32.25" customHeight="1" thickBot="1">
      <c r="A8" s="927"/>
      <c r="B8" s="935"/>
      <c r="C8" s="278" t="s">
        <v>1897</v>
      </c>
      <c r="D8" s="584" t="s">
        <v>4659</v>
      </c>
      <c r="E8" s="290" t="s">
        <v>1894</v>
      </c>
      <c r="F8" s="278" t="s">
        <v>1897</v>
      </c>
      <c r="G8" s="584" t="s">
        <v>4659</v>
      </c>
      <c r="H8" s="290" t="s">
        <v>1894</v>
      </c>
      <c r="I8" s="278" t="s">
        <v>1897</v>
      </c>
      <c r="J8" s="584" t="s">
        <v>4659</v>
      </c>
      <c r="K8" s="292" t="s">
        <v>1894</v>
      </c>
    </row>
    <row r="9" spans="1:11" ht="15" customHeight="1" thickTop="1">
      <c r="A9" s="370" t="s">
        <v>1948</v>
      </c>
      <c r="B9" s="371" t="s">
        <v>1949</v>
      </c>
      <c r="C9" s="375">
        <v>12100</v>
      </c>
      <c r="D9" s="292">
        <v>12680</v>
      </c>
      <c r="E9" s="376">
        <f>D9/C9</f>
        <v>1.0479338842975208</v>
      </c>
      <c r="F9" s="292"/>
      <c r="G9" s="292"/>
      <c r="H9" s="376" t="e">
        <f>G9/F9</f>
        <v>#DIV/0!</v>
      </c>
      <c r="I9" s="292">
        <f>C9+F9</f>
        <v>12100</v>
      </c>
      <c r="J9" s="292">
        <f>D9+G9</f>
        <v>12680</v>
      </c>
      <c r="K9" s="376">
        <f>J9/I9</f>
        <v>1.0479338842975208</v>
      </c>
    </row>
    <row r="10" spans="1:11" ht="15" customHeight="1">
      <c r="A10" s="370" t="s">
        <v>1950</v>
      </c>
      <c r="B10" s="371" t="s">
        <v>1951</v>
      </c>
      <c r="C10" s="375">
        <v>4500</v>
      </c>
      <c r="D10" s="292">
        <v>5206</v>
      </c>
      <c r="E10" s="376">
        <f t="shared" ref="E10:E19" si="0">D10/C10</f>
        <v>1.1568888888888889</v>
      </c>
      <c r="F10" s="292"/>
      <c r="G10" s="292"/>
      <c r="H10" s="376" t="e">
        <f t="shared" ref="H10:H19" si="1">G10/F10</f>
        <v>#DIV/0!</v>
      </c>
      <c r="I10" s="292">
        <f t="shared" ref="I10:I18" si="2">C10+F10</f>
        <v>4500</v>
      </c>
      <c r="J10" s="292">
        <f t="shared" ref="J10:J18" si="3">D10+G10</f>
        <v>5206</v>
      </c>
      <c r="K10" s="376">
        <f t="shared" ref="K10:K19" si="4">J10/I10</f>
        <v>1.1568888888888889</v>
      </c>
    </row>
    <row r="11" spans="1:11" ht="15" customHeight="1">
      <c r="A11" s="372" t="s">
        <v>1952</v>
      </c>
      <c r="B11" s="373" t="s">
        <v>1953</v>
      </c>
      <c r="C11" s="292"/>
      <c r="D11" s="292"/>
      <c r="E11" s="376" t="e">
        <f t="shared" si="0"/>
        <v>#DIV/0!</v>
      </c>
      <c r="F11" s="292"/>
      <c r="G11" s="292"/>
      <c r="H11" s="376" t="e">
        <f t="shared" si="1"/>
        <v>#DIV/0!</v>
      </c>
      <c r="I11" s="292">
        <f t="shared" si="2"/>
        <v>0</v>
      </c>
      <c r="J11" s="292">
        <f t="shared" si="3"/>
        <v>0</v>
      </c>
      <c r="K11" s="376" t="e">
        <f t="shared" si="4"/>
        <v>#DIV/0!</v>
      </c>
    </row>
    <row r="12" spans="1:11" ht="15" customHeight="1">
      <c r="A12" s="89"/>
      <c r="B12" s="288"/>
      <c r="C12" s="292"/>
      <c r="D12" s="292"/>
      <c r="E12" s="376" t="e">
        <f t="shared" si="0"/>
        <v>#DIV/0!</v>
      </c>
      <c r="F12" s="292"/>
      <c r="G12" s="292"/>
      <c r="H12" s="376" t="e">
        <f t="shared" si="1"/>
        <v>#DIV/0!</v>
      </c>
      <c r="I12" s="292">
        <f t="shared" si="2"/>
        <v>0</v>
      </c>
      <c r="J12" s="292">
        <f t="shared" si="3"/>
        <v>0</v>
      </c>
      <c r="K12" s="376" t="e">
        <f t="shared" si="4"/>
        <v>#DIV/0!</v>
      </c>
    </row>
    <row r="13" spans="1:11" ht="15" customHeight="1">
      <c r="A13" s="89"/>
      <c r="B13" s="288"/>
      <c r="C13" s="292"/>
      <c r="D13" s="292"/>
      <c r="E13" s="376" t="e">
        <f t="shared" si="0"/>
        <v>#DIV/0!</v>
      </c>
      <c r="F13" s="292"/>
      <c r="G13" s="292"/>
      <c r="H13" s="376" t="e">
        <f t="shared" si="1"/>
        <v>#DIV/0!</v>
      </c>
      <c r="I13" s="292">
        <f t="shared" si="2"/>
        <v>0</v>
      </c>
      <c r="J13" s="292">
        <f t="shared" si="3"/>
        <v>0</v>
      </c>
      <c r="K13" s="376" t="e">
        <f t="shared" si="4"/>
        <v>#DIV/0!</v>
      </c>
    </row>
    <row r="14" spans="1:11" ht="15" customHeight="1">
      <c r="A14" s="89"/>
      <c r="B14" s="288"/>
      <c r="C14" s="292"/>
      <c r="D14" s="292"/>
      <c r="E14" s="376" t="e">
        <f t="shared" si="0"/>
        <v>#DIV/0!</v>
      </c>
      <c r="F14" s="292"/>
      <c r="G14" s="292"/>
      <c r="H14" s="376" t="e">
        <f t="shared" si="1"/>
        <v>#DIV/0!</v>
      </c>
      <c r="I14" s="292">
        <f t="shared" si="2"/>
        <v>0</v>
      </c>
      <c r="J14" s="292">
        <f t="shared" si="3"/>
        <v>0</v>
      </c>
      <c r="K14" s="376" t="e">
        <f t="shared" si="4"/>
        <v>#DIV/0!</v>
      </c>
    </row>
    <row r="15" spans="1:11" ht="15" customHeight="1">
      <c r="A15" s="89"/>
      <c r="B15" s="288"/>
      <c r="C15" s="292"/>
      <c r="D15" s="292"/>
      <c r="E15" s="376" t="e">
        <f t="shared" si="0"/>
        <v>#DIV/0!</v>
      </c>
      <c r="F15" s="292"/>
      <c r="G15" s="292"/>
      <c r="H15" s="376" t="e">
        <f t="shared" si="1"/>
        <v>#DIV/0!</v>
      </c>
      <c r="I15" s="292">
        <f t="shared" si="2"/>
        <v>0</v>
      </c>
      <c r="J15" s="292">
        <f t="shared" si="3"/>
        <v>0</v>
      </c>
      <c r="K15" s="376" t="e">
        <f t="shared" si="4"/>
        <v>#DIV/0!</v>
      </c>
    </row>
    <row r="16" spans="1:11" ht="15" customHeight="1">
      <c r="A16" s="89"/>
      <c r="B16" s="288"/>
      <c r="C16" s="292"/>
      <c r="D16" s="292"/>
      <c r="E16" s="376" t="e">
        <f t="shared" si="0"/>
        <v>#DIV/0!</v>
      </c>
      <c r="F16" s="292"/>
      <c r="G16" s="292"/>
      <c r="H16" s="376" t="e">
        <f t="shared" si="1"/>
        <v>#DIV/0!</v>
      </c>
      <c r="I16" s="292">
        <f t="shared" si="2"/>
        <v>0</v>
      </c>
      <c r="J16" s="292">
        <f t="shared" si="3"/>
        <v>0</v>
      </c>
      <c r="K16" s="376" t="e">
        <f t="shared" si="4"/>
        <v>#DIV/0!</v>
      </c>
    </row>
    <row r="17" spans="1:11" ht="15" customHeight="1">
      <c r="A17" s="89"/>
      <c r="B17" s="288"/>
      <c r="C17" s="292"/>
      <c r="D17" s="292"/>
      <c r="E17" s="376" t="e">
        <f t="shared" si="0"/>
        <v>#DIV/0!</v>
      </c>
      <c r="F17" s="292"/>
      <c r="G17" s="292"/>
      <c r="H17" s="376" t="e">
        <f t="shared" si="1"/>
        <v>#DIV/0!</v>
      </c>
      <c r="I17" s="292">
        <f t="shared" si="2"/>
        <v>0</v>
      </c>
      <c r="J17" s="292">
        <f t="shared" si="3"/>
        <v>0</v>
      </c>
      <c r="K17" s="376" t="e">
        <f t="shared" si="4"/>
        <v>#DIV/0!</v>
      </c>
    </row>
    <row r="18" spans="1:11" s="99" customFormat="1" ht="15" customHeight="1">
      <c r="A18" s="89"/>
      <c r="B18" s="288"/>
      <c r="C18" s="292"/>
      <c r="D18" s="292"/>
      <c r="E18" s="376" t="e">
        <f t="shared" si="0"/>
        <v>#DIV/0!</v>
      </c>
      <c r="F18" s="292"/>
      <c r="G18" s="292"/>
      <c r="H18" s="376" t="e">
        <f t="shared" si="1"/>
        <v>#DIV/0!</v>
      </c>
      <c r="I18" s="292">
        <f t="shared" si="2"/>
        <v>0</v>
      </c>
      <c r="J18" s="292">
        <f t="shared" si="3"/>
        <v>0</v>
      </c>
      <c r="K18" s="376" t="e">
        <f t="shared" si="4"/>
        <v>#DIV/0!</v>
      </c>
    </row>
    <row r="19" spans="1:11" s="99" customFormat="1" ht="15" customHeight="1">
      <c r="A19" s="377" t="s">
        <v>129</v>
      </c>
      <c r="B19" s="378"/>
      <c r="C19" s="379">
        <f>SUM(C9:C18)</f>
        <v>16600</v>
      </c>
      <c r="D19" s="379">
        <f>SUM(D9:D18)</f>
        <v>17886</v>
      </c>
      <c r="E19" s="380">
        <f t="shared" si="0"/>
        <v>1.0774698795180724</v>
      </c>
      <c r="F19" s="379">
        <f>SUM(F9:F18)</f>
        <v>0</v>
      </c>
      <c r="G19" s="379">
        <f>SUM(G9:G18)</f>
        <v>0</v>
      </c>
      <c r="H19" s="380" t="e">
        <f t="shared" si="1"/>
        <v>#DIV/0!</v>
      </c>
      <c r="I19" s="379">
        <f>SUM(I9:I18)</f>
        <v>16600</v>
      </c>
      <c r="J19" s="379">
        <f>SUM(J9:J18)</f>
        <v>17886</v>
      </c>
      <c r="K19" s="380">
        <f t="shared" si="4"/>
        <v>1.0774698795180724</v>
      </c>
    </row>
    <row r="20" spans="1:11" s="99" customFormat="1" ht="12.75" customHeight="1">
      <c r="A20" s="161" t="s">
        <v>191</v>
      </c>
      <c r="B20" s="205"/>
      <c r="C20" s="294"/>
      <c r="D20" s="294"/>
      <c r="E20" s="294"/>
      <c r="F20" s="294"/>
      <c r="G20" s="294"/>
      <c r="H20" s="294"/>
      <c r="I20" s="294"/>
      <c r="J20" s="294"/>
      <c r="K20" s="293"/>
    </row>
    <row r="21" spans="1:11" s="99" customFormat="1" ht="12.75" customHeight="1">
      <c r="A21" s="280">
        <v>280005</v>
      </c>
      <c r="B21" s="289" t="s">
        <v>192</v>
      </c>
      <c r="C21" s="294"/>
      <c r="D21" s="294"/>
      <c r="E21" s="294"/>
      <c r="F21" s="294"/>
      <c r="G21" s="294"/>
      <c r="H21" s="294"/>
      <c r="I21" s="294"/>
      <c r="J21" s="294"/>
      <c r="K21" s="293"/>
    </row>
    <row r="22" spans="1:11" s="99" customFormat="1" ht="12.75" customHeight="1">
      <c r="A22" s="280">
        <v>280006</v>
      </c>
      <c r="B22" s="289" t="s">
        <v>193</v>
      </c>
      <c r="C22" s="294"/>
      <c r="D22" s="294"/>
      <c r="E22" s="294"/>
      <c r="F22" s="294"/>
      <c r="G22" s="294"/>
      <c r="H22" s="294"/>
      <c r="I22" s="294"/>
      <c r="J22" s="294"/>
      <c r="K22" s="293"/>
    </row>
    <row r="23" spans="1:11" s="99" customFormat="1">
      <c r="A23" s="280">
        <v>280007</v>
      </c>
      <c r="B23" s="289" t="s">
        <v>194</v>
      </c>
      <c r="C23" s="292"/>
      <c r="D23" s="292"/>
      <c r="E23" s="292"/>
      <c r="F23" s="292"/>
      <c r="G23" s="292"/>
      <c r="H23" s="292"/>
      <c r="I23" s="292"/>
      <c r="J23" s="292"/>
      <c r="K23" s="293"/>
    </row>
    <row r="24" spans="1:11" s="99" customFormat="1">
      <c r="A24" s="280">
        <v>280008</v>
      </c>
      <c r="B24" s="289" t="s">
        <v>195</v>
      </c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s="99" customFormat="1" ht="27" customHeight="1">
      <c r="A25" s="89"/>
      <c r="B25" s="288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s="99" customFormat="1" ht="11.1" customHeight="1">
      <c r="A26" s="161" t="s">
        <v>129</v>
      </c>
      <c r="B26" s="103"/>
      <c r="C26" s="292"/>
      <c r="D26" s="292"/>
      <c r="E26" s="292"/>
      <c r="F26" s="292"/>
      <c r="G26" s="292"/>
      <c r="H26" s="292"/>
      <c r="I26" s="292"/>
      <c r="J26" s="292"/>
      <c r="K26" s="293"/>
    </row>
    <row r="27" spans="1:11">
      <c r="A27" s="161" t="s">
        <v>196</v>
      </c>
      <c r="B27" s="103"/>
      <c r="C27" s="292"/>
      <c r="D27" s="292"/>
      <c r="E27" s="292"/>
      <c r="F27" s="292"/>
      <c r="G27" s="292"/>
      <c r="H27" s="292"/>
      <c r="I27" s="292"/>
      <c r="J27" s="292"/>
      <c r="K27" s="291"/>
    </row>
    <row r="28" spans="1:11" s="135" customFormat="1" ht="33.75" customHeight="1">
      <c r="A28" s="933" t="s">
        <v>197</v>
      </c>
      <c r="B28" s="933"/>
      <c r="C28" s="933"/>
      <c r="D28" s="933"/>
      <c r="E28" s="933"/>
      <c r="F28" s="933"/>
      <c r="G28" s="933"/>
      <c r="H28" s="933"/>
      <c r="I28" s="933"/>
      <c r="J28" s="933"/>
    </row>
    <row r="29" spans="1:11" ht="11.1" customHeight="1"/>
    <row r="30" spans="1:11">
      <c r="A30" s="1"/>
      <c r="B30" s="2" t="s">
        <v>51</v>
      </c>
      <c r="C30" s="3" t="s">
        <v>1947</v>
      </c>
      <c r="D30" s="4"/>
      <c r="E30" s="4"/>
      <c r="F30" s="4"/>
      <c r="G30" s="4"/>
      <c r="H30" s="4"/>
      <c r="I30" s="5"/>
    </row>
    <row r="31" spans="1:11">
      <c r="A31" s="1"/>
      <c r="B31" s="2" t="s">
        <v>52</v>
      </c>
      <c r="C31" s="3">
        <v>17688383</v>
      </c>
      <c r="D31" s="4"/>
      <c r="E31" s="4"/>
      <c r="F31" s="4"/>
      <c r="G31" s="4"/>
      <c r="H31" s="4"/>
      <c r="I31" s="5"/>
    </row>
    <row r="32" spans="1:11">
      <c r="A32" s="1"/>
      <c r="B32" s="2"/>
      <c r="C32" s="3"/>
      <c r="D32" s="4"/>
      <c r="E32" s="4"/>
      <c r="F32" s="4"/>
      <c r="G32" s="4"/>
      <c r="H32" s="4"/>
      <c r="I32" s="5"/>
    </row>
    <row r="33" spans="1:11" ht="14.25">
      <c r="A33" s="1"/>
      <c r="B33" s="2" t="s">
        <v>185</v>
      </c>
      <c r="C33" s="7" t="s">
        <v>26</v>
      </c>
      <c r="D33" s="8"/>
      <c r="E33" s="8"/>
      <c r="F33" s="8"/>
      <c r="G33" s="8"/>
      <c r="H33" s="8"/>
      <c r="I33" s="9"/>
    </row>
    <row r="34" spans="1:11" ht="14.25">
      <c r="A34" s="1"/>
      <c r="B34" s="2" t="s">
        <v>186</v>
      </c>
      <c r="C34" s="374" t="s">
        <v>1955</v>
      </c>
      <c r="D34" s="8"/>
      <c r="E34" s="8"/>
      <c r="F34" s="8"/>
      <c r="G34" s="8"/>
      <c r="H34" s="8"/>
      <c r="I34" s="9"/>
    </row>
    <row r="36" spans="1:11" ht="21.75" customHeight="1">
      <c r="A36" s="926" t="s">
        <v>187</v>
      </c>
      <c r="B36" s="934" t="s">
        <v>188</v>
      </c>
      <c r="C36" s="936" t="s">
        <v>189</v>
      </c>
      <c r="D36" s="936"/>
      <c r="E36" s="936"/>
      <c r="F36" s="936" t="s">
        <v>190</v>
      </c>
      <c r="G36" s="936"/>
      <c r="H36" s="936"/>
      <c r="I36" s="936" t="s">
        <v>129</v>
      </c>
      <c r="J36" s="936"/>
      <c r="K36" s="936"/>
    </row>
    <row r="37" spans="1:11" ht="32.25" customHeight="1" thickBot="1">
      <c r="A37" s="927"/>
      <c r="B37" s="935"/>
      <c r="C37" s="278" t="s">
        <v>1897</v>
      </c>
      <c r="D37" s="584" t="s">
        <v>4659</v>
      </c>
      <c r="E37" s="290" t="s">
        <v>1894</v>
      </c>
      <c r="F37" s="278" t="s">
        <v>1897</v>
      </c>
      <c r="G37" s="584" t="s">
        <v>4659</v>
      </c>
      <c r="H37" s="290" t="s">
        <v>1894</v>
      </c>
      <c r="I37" s="278" t="s">
        <v>1897</v>
      </c>
      <c r="J37" s="584" t="s">
        <v>4659</v>
      </c>
      <c r="K37" s="292" t="s">
        <v>1894</v>
      </c>
    </row>
    <row r="38" spans="1:11" ht="15" customHeight="1" thickTop="1">
      <c r="A38" s="370" t="s">
        <v>1948</v>
      </c>
      <c r="B38" s="371" t="s">
        <v>1949</v>
      </c>
      <c r="C38" s="375">
        <v>9000</v>
      </c>
      <c r="D38" s="292">
        <v>8946</v>
      </c>
      <c r="E38" s="376">
        <f>D38/C38</f>
        <v>0.99399999999999999</v>
      </c>
      <c r="F38" s="292"/>
      <c r="G38" s="292"/>
      <c r="H38" s="376" t="e">
        <f>G38/F38</f>
        <v>#DIV/0!</v>
      </c>
      <c r="I38" s="292">
        <f>C38+F38</f>
        <v>9000</v>
      </c>
      <c r="J38" s="292">
        <f>D38+G38</f>
        <v>8946</v>
      </c>
      <c r="K38" s="376">
        <f>J38/I38</f>
        <v>0.99399999999999999</v>
      </c>
    </row>
    <row r="39" spans="1:11" ht="15" customHeight="1">
      <c r="A39" s="370" t="s">
        <v>1950</v>
      </c>
      <c r="B39" s="371" t="s">
        <v>1951</v>
      </c>
      <c r="C39" s="375">
        <v>4200</v>
      </c>
      <c r="D39" s="292">
        <v>4584</v>
      </c>
      <c r="E39" s="376">
        <f t="shared" ref="E39:E48" si="5">D39/C39</f>
        <v>1.0914285714285714</v>
      </c>
      <c r="F39" s="292"/>
      <c r="G39" s="292"/>
      <c r="H39" s="376" t="e">
        <f t="shared" ref="H39:H48" si="6">G39/F39</f>
        <v>#DIV/0!</v>
      </c>
      <c r="I39" s="292">
        <f t="shared" ref="I39:I47" si="7">C39+F39</f>
        <v>4200</v>
      </c>
      <c r="J39" s="292">
        <f t="shared" ref="J39:J47" si="8">D39+G39</f>
        <v>4584</v>
      </c>
      <c r="K39" s="376">
        <f t="shared" ref="K39:K48" si="9">J39/I39</f>
        <v>1.0914285714285714</v>
      </c>
    </row>
    <row r="40" spans="1:11" ht="15" customHeight="1">
      <c r="A40" s="372" t="s">
        <v>1952</v>
      </c>
      <c r="B40" s="373" t="s">
        <v>1953</v>
      </c>
      <c r="C40" s="292"/>
      <c r="D40" s="292"/>
      <c r="E40" s="376" t="e">
        <f t="shared" si="5"/>
        <v>#DIV/0!</v>
      </c>
      <c r="F40" s="292"/>
      <c r="G40" s="292"/>
      <c r="H40" s="376" t="e">
        <f t="shared" si="6"/>
        <v>#DIV/0!</v>
      </c>
      <c r="I40" s="292">
        <f t="shared" si="7"/>
        <v>0</v>
      </c>
      <c r="J40" s="292">
        <f t="shared" si="8"/>
        <v>0</v>
      </c>
      <c r="K40" s="376" t="e">
        <f t="shared" si="9"/>
        <v>#DIV/0!</v>
      </c>
    </row>
    <row r="41" spans="1:11" ht="15" customHeight="1">
      <c r="A41" s="89"/>
      <c r="B41" s="288"/>
      <c r="C41" s="292"/>
      <c r="D41" s="292"/>
      <c r="E41" s="376" t="e">
        <f t="shared" si="5"/>
        <v>#DIV/0!</v>
      </c>
      <c r="F41" s="292"/>
      <c r="G41" s="292"/>
      <c r="H41" s="376" t="e">
        <f t="shared" si="6"/>
        <v>#DIV/0!</v>
      </c>
      <c r="I41" s="292">
        <f t="shared" si="7"/>
        <v>0</v>
      </c>
      <c r="J41" s="292">
        <f t="shared" si="8"/>
        <v>0</v>
      </c>
      <c r="K41" s="376" t="e">
        <f t="shared" si="9"/>
        <v>#DIV/0!</v>
      </c>
    </row>
    <row r="42" spans="1:11" ht="15" customHeight="1">
      <c r="A42" s="89"/>
      <c r="B42" s="288"/>
      <c r="C42" s="292"/>
      <c r="D42" s="292"/>
      <c r="E42" s="376" t="e">
        <f t="shared" si="5"/>
        <v>#DIV/0!</v>
      </c>
      <c r="F42" s="292"/>
      <c r="G42" s="292"/>
      <c r="H42" s="376" t="e">
        <f t="shared" si="6"/>
        <v>#DIV/0!</v>
      </c>
      <c r="I42" s="292">
        <f t="shared" si="7"/>
        <v>0</v>
      </c>
      <c r="J42" s="292">
        <f t="shared" si="8"/>
        <v>0</v>
      </c>
      <c r="K42" s="376" t="e">
        <f t="shared" si="9"/>
        <v>#DIV/0!</v>
      </c>
    </row>
    <row r="43" spans="1:11" ht="15" customHeight="1">
      <c r="A43" s="89"/>
      <c r="B43" s="288"/>
      <c r="C43" s="292"/>
      <c r="D43" s="292"/>
      <c r="E43" s="376" t="e">
        <f t="shared" si="5"/>
        <v>#DIV/0!</v>
      </c>
      <c r="F43" s="292"/>
      <c r="G43" s="292"/>
      <c r="H43" s="376" t="e">
        <f t="shared" si="6"/>
        <v>#DIV/0!</v>
      </c>
      <c r="I43" s="292">
        <f t="shared" si="7"/>
        <v>0</v>
      </c>
      <c r="J43" s="292">
        <f t="shared" si="8"/>
        <v>0</v>
      </c>
      <c r="K43" s="376" t="e">
        <f t="shared" si="9"/>
        <v>#DIV/0!</v>
      </c>
    </row>
    <row r="44" spans="1:11" ht="15" customHeight="1">
      <c r="A44" s="89"/>
      <c r="B44" s="288"/>
      <c r="C44" s="292"/>
      <c r="D44" s="292"/>
      <c r="E44" s="376" t="e">
        <f t="shared" si="5"/>
        <v>#DIV/0!</v>
      </c>
      <c r="F44" s="292"/>
      <c r="G44" s="292"/>
      <c r="H44" s="376" t="e">
        <f t="shared" si="6"/>
        <v>#DIV/0!</v>
      </c>
      <c r="I44" s="292">
        <f t="shared" si="7"/>
        <v>0</v>
      </c>
      <c r="J44" s="292">
        <f t="shared" si="8"/>
        <v>0</v>
      </c>
      <c r="K44" s="376" t="e">
        <f t="shared" si="9"/>
        <v>#DIV/0!</v>
      </c>
    </row>
    <row r="45" spans="1:11" ht="15" customHeight="1">
      <c r="A45" s="89"/>
      <c r="B45" s="288"/>
      <c r="C45" s="292"/>
      <c r="D45" s="292"/>
      <c r="E45" s="376" t="e">
        <f t="shared" si="5"/>
        <v>#DIV/0!</v>
      </c>
      <c r="F45" s="292"/>
      <c r="G45" s="292"/>
      <c r="H45" s="376" t="e">
        <f t="shared" si="6"/>
        <v>#DIV/0!</v>
      </c>
      <c r="I45" s="292">
        <f t="shared" si="7"/>
        <v>0</v>
      </c>
      <c r="J45" s="292">
        <f t="shared" si="8"/>
        <v>0</v>
      </c>
      <c r="K45" s="376" t="e">
        <f t="shared" si="9"/>
        <v>#DIV/0!</v>
      </c>
    </row>
    <row r="46" spans="1:11" ht="15" customHeight="1">
      <c r="A46" s="89"/>
      <c r="B46" s="288"/>
      <c r="C46" s="292"/>
      <c r="D46" s="292"/>
      <c r="E46" s="376" t="e">
        <f t="shared" si="5"/>
        <v>#DIV/0!</v>
      </c>
      <c r="F46" s="292"/>
      <c r="G46" s="292"/>
      <c r="H46" s="376" t="e">
        <f t="shared" si="6"/>
        <v>#DIV/0!</v>
      </c>
      <c r="I46" s="292">
        <f t="shared" si="7"/>
        <v>0</v>
      </c>
      <c r="J46" s="292">
        <f t="shared" si="8"/>
        <v>0</v>
      </c>
      <c r="K46" s="376" t="e">
        <f t="shared" si="9"/>
        <v>#DIV/0!</v>
      </c>
    </row>
    <row r="47" spans="1:11" s="99" customFormat="1" ht="15" customHeight="1">
      <c r="A47" s="89"/>
      <c r="B47" s="288"/>
      <c r="C47" s="292"/>
      <c r="D47" s="292"/>
      <c r="E47" s="376" t="e">
        <f t="shared" si="5"/>
        <v>#DIV/0!</v>
      </c>
      <c r="F47" s="292"/>
      <c r="G47" s="292"/>
      <c r="H47" s="376" t="e">
        <f t="shared" si="6"/>
        <v>#DIV/0!</v>
      </c>
      <c r="I47" s="292">
        <f t="shared" si="7"/>
        <v>0</v>
      </c>
      <c r="J47" s="292">
        <f t="shared" si="8"/>
        <v>0</v>
      </c>
      <c r="K47" s="376" t="e">
        <f t="shared" si="9"/>
        <v>#DIV/0!</v>
      </c>
    </row>
    <row r="48" spans="1:11" s="99" customFormat="1" ht="15" customHeight="1">
      <c r="A48" s="377" t="s">
        <v>129</v>
      </c>
      <c r="B48" s="378"/>
      <c r="C48" s="379">
        <f>SUM(C38:C47)</f>
        <v>13200</v>
      </c>
      <c r="D48" s="379">
        <f>SUM(D38:D47)</f>
        <v>13530</v>
      </c>
      <c r="E48" s="380">
        <f t="shared" si="5"/>
        <v>1.0249999999999999</v>
      </c>
      <c r="F48" s="379">
        <f>SUM(F38:F47)</f>
        <v>0</v>
      </c>
      <c r="G48" s="379">
        <f>SUM(G38:G47)</f>
        <v>0</v>
      </c>
      <c r="H48" s="380" t="e">
        <f t="shared" si="6"/>
        <v>#DIV/0!</v>
      </c>
      <c r="I48" s="379">
        <f>SUM(I38:I47)</f>
        <v>13200</v>
      </c>
      <c r="J48" s="379">
        <f>SUM(J38:J47)</f>
        <v>13530</v>
      </c>
      <c r="K48" s="380">
        <f t="shared" si="9"/>
        <v>1.0249999999999999</v>
      </c>
    </row>
    <row r="49" spans="1:11" s="99" customFormat="1" ht="12.75" customHeight="1">
      <c r="A49" s="161" t="s">
        <v>191</v>
      </c>
      <c r="B49" s="205"/>
      <c r="C49" s="294"/>
      <c r="D49" s="294"/>
      <c r="E49" s="294"/>
      <c r="F49" s="294"/>
      <c r="G49" s="294"/>
      <c r="H49" s="294"/>
      <c r="I49" s="294"/>
      <c r="J49" s="294"/>
      <c r="K49" s="293"/>
    </row>
    <row r="50" spans="1:11" s="99" customFormat="1" ht="12.75" customHeight="1">
      <c r="A50" s="280">
        <v>280005</v>
      </c>
      <c r="B50" s="289" t="s">
        <v>192</v>
      </c>
      <c r="C50" s="294"/>
      <c r="D50" s="294"/>
      <c r="E50" s="294"/>
      <c r="F50" s="294"/>
      <c r="G50" s="294"/>
      <c r="H50" s="294"/>
      <c r="I50" s="294"/>
      <c r="J50" s="294"/>
      <c r="K50" s="293"/>
    </row>
    <row r="51" spans="1:11" s="99" customFormat="1" ht="12.75" customHeight="1">
      <c r="A51" s="280">
        <v>280006</v>
      </c>
      <c r="B51" s="289" t="s">
        <v>193</v>
      </c>
      <c r="C51" s="294"/>
      <c r="D51" s="294"/>
      <c r="E51" s="294"/>
      <c r="F51" s="294"/>
      <c r="G51" s="294"/>
      <c r="H51" s="294"/>
      <c r="I51" s="294"/>
      <c r="J51" s="294"/>
      <c r="K51" s="293"/>
    </row>
    <row r="52" spans="1:11" s="99" customFormat="1">
      <c r="A52" s="280">
        <v>280007</v>
      </c>
      <c r="B52" s="289" t="s">
        <v>194</v>
      </c>
      <c r="C52" s="292"/>
      <c r="D52" s="292"/>
      <c r="E52" s="292"/>
      <c r="F52" s="292"/>
      <c r="G52" s="292"/>
      <c r="H52" s="292"/>
      <c r="I52" s="292"/>
      <c r="J52" s="292"/>
      <c r="K52" s="293"/>
    </row>
    <row r="53" spans="1:11" s="99" customFormat="1">
      <c r="A53" s="280">
        <v>280008</v>
      </c>
      <c r="B53" s="289" t="s">
        <v>195</v>
      </c>
      <c r="C53" s="292"/>
      <c r="D53" s="292"/>
      <c r="E53" s="292"/>
      <c r="F53" s="292"/>
      <c r="G53" s="292"/>
      <c r="H53" s="292"/>
      <c r="I53" s="292"/>
      <c r="J53" s="292"/>
      <c r="K53" s="293"/>
    </row>
    <row r="54" spans="1:11" s="99" customFormat="1" ht="27" customHeight="1">
      <c r="A54" s="89"/>
      <c r="B54" s="288"/>
      <c r="C54" s="292"/>
      <c r="D54" s="292"/>
      <c r="E54" s="292"/>
      <c r="F54" s="292"/>
      <c r="G54" s="292"/>
      <c r="H54" s="292"/>
      <c r="I54" s="292"/>
      <c r="J54" s="292"/>
      <c r="K54" s="293"/>
    </row>
    <row r="55" spans="1:11" s="99" customFormat="1" ht="11.1" customHeight="1">
      <c r="A55" s="161" t="s">
        <v>129</v>
      </c>
      <c r="B55" s="103"/>
      <c r="C55" s="292"/>
      <c r="D55" s="292"/>
      <c r="E55" s="292"/>
      <c r="F55" s="292"/>
      <c r="G55" s="292"/>
      <c r="H55" s="292"/>
      <c r="I55" s="292"/>
      <c r="J55" s="292"/>
      <c r="K55" s="293"/>
    </row>
    <row r="56" spans="1:11">
      <c r="A56" s="161" t="s">
        <v>196</v>
      </c>
      <c r="B56" s="103"/>
      <c r="C56" s="292"/>
      <c r="D56" s="292"/>
      <c r="E56" s="292"/>
      <c r="F56" s="292"/>
      <c r="G56" s="292"/>
      <c r="H56" s="292"/>
      <c r="I56" s="292"/>
      <c r="J56" s="292"/>
      <c r="K56" s="291"/>
    </row>
    <row r="57" spans="1:11" s="135" customFormat="1" ht="33.75" customHeight="1">
      <c r="A57" s="933" t="s">
        <v>197</v>
      </c>
      <c r="B57" s="933"/>
      <c r="C57" s="933"/>
      <c r="D57" s="933"/>
      <c r="E57" s="933"/>
      <c r="F57" s="933"/>
      <c r="G57" s="933"/>
      <c r="H57" s="933"/>
      <c r="I57" s="933"/>
      <c r="J57" s="933"/>
    </row>
    <row r="58" spans="1:11" ht="11.1" customHeight="1"/>
    <row r="59" spans="1:11">
      <c r="A59" s="1"/>
      <c r="B59" s="2" t="s">
        <v>51</v>
      </c>
      <c r="C59" s="3" t="s">
        <v>1947</v>
      </c>
      <c r="D59" s="4"/>
      <c r="E59" s="4"/>
      <c r="F59" s="4"/>
      <c r="G59" s="4"/>
      <c r="H59" s="4"/>
      <c r="I59" s="5"/>
    </row>
    <row r="60" spans="1:11">
      <c r="A60" s="1"/>
      <c r="B60" s="2" t="s">
        <v>52</v>
      </c>
      <c r="C60" s="3">
        <v>17688383</v>
      </c>
      <c r="D60" s="4"/>
      <c r="E60" s="4"/>
      <c r="F60" s="4"/>
      <c r="G60" s="4"/>
      <c r="H60" s="4"/>
      <c r="I60" s="5"/>
    </row>
    <row r="61" spans="1:11">
      <c r="A61" s="1"/>
      <c r="B61" s="2"/>
      <c r="C61" s="3"/>
      <c r="D61" s="4"/>
      <c r="E61" s="4"/>
      <c r="F61" s="4"/>
      <c r="G61" s="4"/>
      <c r="H61" s="4"/>
      <c r="I61" s="5"/>
    </row>
    <row r="62" spans="1:11" ht="14.25">
      <c r="A62" s="1"/>
      <c r="B62" s="2" t="s">
        <v>185</v>
      </c>
      <c r="C62" s="7" t="s">
        <v>26</v>
      </c>
      <c r="D62" s="8"/>
      <c r="E62" s="8"/>
      <c r="F62" s="8"/>
      <c r="G62" s="8"/>
      <c r="H62" s="8"/>
      <c r="I62" s="9"/>
    </row>
    <row r="63" spans="1:11" ht="14.25">
      <c r="A63" s="1"/>
      <c r="B63" s="2" t="s">
        <v>186</v>
      </c>
      <c r="C63" s="374" t="s">
        <v>1956</v>
      </c>
      <c r="D63" s="8"/>
      <c r="E63" s="8"/>
      <c r="F63" s="8"/>
      <c r="G63" s="8"/>
      <c r="H63" s="8"/>
      <c r="I63" s="9"/>
    </row>
    <row r="65" spans="1:11" ht="21.75" customHeight="1">
      <c r="A65" s="926" t="s">
        <v>187</v>
      </c>
      <c r="B65" s="934" t="s">
        <v>188</v>
      </c>
      <c r="C65" s="936" t="s">
        <v>189</v>
      </c>
      <c r="D65" s="936"/>
      <c r="E65" s="936"/>
      <c r="F65" s="936" t="s">
        <v>190</v>
      </c>
      <c r="G65" s="936"/>
      <c r="H65" s="936"/>
      <c r="I65" s="936" t="s">
        <v>129</v>
      </c>
      <c r="J65" s="936"/>
      <c r="K65" s="936"/>
    </row>
    <row r="66" spans="1:11" ht="32.25" customHeight="1" thickBot="1">
      <c r="A66" s="927"/>
      <c r="B66" s="935"/>
      <c r="C66" s="278" t="s">
        <v>1897</v>
      </c>
      <c r="D66" s="584" t="s">
        <v>4659</v>
      </c>
      <c r="E66" s="290" t="s">
        <v>1894</v>
      </c>
      <c r="F66" s="278" t="s">
        <v>1897</v>
      </c>
      <c r="G66" s="584" t="s">
        <v>4659</v>
      </c>
      <c r="H66" s="290" t="s">
        <v>1894</v>
      </c>
      <c r="I66" s="278" t="s">
        <v>1897</v>
      </c>
      <c r="J66" s="584" t="s">
        <v>4659</v>
      </c>
      <c r="K66" s="292" t="s">
        <v>1894</v>
      </c>
    </row>
    <row r="67" spans="1:11" ht="15" customHeight="1" thickTop="1">
      <c r="A67" s="370" t="s">
        <v>1948</v>
      </c>
      <c r="B67" s="371" t="s">
        <v>1949</v>
      </c>
      <c r="C67" s="375">
        <v>12100</v>
      </c>
      <c r="D67" s="292">
        <v>12970</v>
      </c>
      <c r="E67" s="376">
        <f>D67/C67</f>
        <v>1.071900826446281</v>
      </c>
      <c r="F67" s="292"/>
      <c r="G67" s="292"/>
      <c r="H67" s="376" t="e">
        <f>G67/F67</f>
        <v>#DIV/0!</v>
      </c>
      <c r="I67" s="292">
        <f>C67+F67</f>
        <v>12100</v>
      </c>
      <c r="J67" s="292">
        <f>D67+G67</f>
        <v>12970</v>
      </c>
      <c r="K67" s="376">
        <f>J67/I67</f>
        <v>1.071900826446281</v>
      </c>
    </row>
    <row r="68" spans="1:11" ht="15" customHeight="1">
      <c r="A68" s="370" t="s">
        <v>1950</v>
      </c>
      <c r="B68" s="371" t="s">
        <v>1951</v>
      </c>
      <c r="C68" s="375">
        <v>7200</v>
      </c>
      <c r="D68" s="292">
        <v>7920</v>
      </c>
      <c r="E68" s="376">
        <f t="shared" ref="E68:E77" si="10">D68/C68</f>
        <v>1.1000000000000001</v>
      </c>
      <c r="F68" s="292"/>
      <c r="G68" s="292"/>
      <c r="H68" s="376" t="e">
        <f t="shared" ref="H68:H77" si="11">G68/F68</f>
        <v>#DIV/0!</v>
      </c>
      <c r="I68" s="292">
        <f t="shared" ref="I68:I76" si="12">C68+F68</f>
        <v>7200</v>
      </c>
      <c r="J68" s="292">
        <f t="shared" ref="J68:J76" si="13">D68+G68</f>
        <v>7920</v>
      </c>
      <c r="K68" s="376">
        <f t="shared" ref="K68:K77" si="14">J68/I68</f>
        <v>1.1000000000000001</v>
      </c>
    </row>
    <row r="69" spans="1:11" ht="15" customHeight="1">
      <c r="A69" s="372" t="s">
        <v>1952</v>
      </c>
      <c r="B69" s="373" t="s">
        <v>1953</v>
      </c>
      <c r="C69" s="375"/>
      <c r="D69" s="292"/>
      <c r="E69" s="376" t="e">
        <f t="shared" si="10"/>
        <v>#DIV/0!</v>
      </c>
      <c r="F69" s="292"/>
      <c r="G69" s="292"/>
      <c r="H69" s="376" t="e">
        <f t="shared" si="11"/>
        <v>#DIV/0!</v>
      </c>
      <c r="I69" s="292">
        <f t="shared" si="12"/>
        <v>0</v>
      </c>
      <c r="J69" s="292">
        <f t="shared" si="13"/>
        <v>0</v>
      </c>
      <c r="K69" s="376" t="e">
        <f t="shared" si="14"/>
        <v>#DIV/0!</v>
      </c>
    </row>
    <row r="70" spans="1:11" ht="15" customHeight="1">
      <c r="A70" s="89"/>
      <c r="B70" s="288"/>
      <c r="C70" s="292"/>
      <c r="D70" s="292"/>
      <c r="E70" s="376" t="e">
        <f t="shared" si="10"/>
        <v>#DIV/0!</v>
      </c>
      <c r="F70" s="292"/>
      <c r="G70" s="292"/>
      <c r="H70" s="376" t="e">
        <f t="shared" si="11"/>
        <v>#DIV/0!</v>
      </c>
      <c r="I70" s="292">
        <f t="shared" si="12"/>
        <v>0</v>
      </c>
      <c r="J70" s="292">
        <f t="shared" si="13"/>
        <v>0</v>
      </c>
      <c r="K70" s="376" t="e">
        <f t="shared" si="14"/>
        <v>#DIV/0!</v>
      </c>
    </row>
    <row r="71" spans="1:11" ht="15" customHeight="1">
      <c r="A71" s="89"/>
      <c r="B71" s="288"/>
      <c r="C71" s="292"/>
      <c r="D71" s="292"/>
      <c r="E71" s="376" t="e">
        <f t="shared" si="10"/>
        <v>#DIV/0!</v>
      </c>
      <c r="F71" s="292"/>
      <c r="G71" s="292"/>
      <c r="H71" s="376" t="e">
        <f t="shared" si="11"/>
        <v>#DIV/0!</v>
      </c>
      <c r="I71" s="292">
        <f t="shared" si="12"/>
        <v>0</v>
      </c>
      <c r="J71" s="292">
        <f t="shared" si="13"/>
        <v>0</v>
      </c>
      <c r="K71" s="376" t="e">
        <f t="shared" si="14"/>
        <v>#DIV/0!</v>
      </c>
    </row>
    <row r="72" spans="1:11" ht="15" customHeight="1">
      <c r="A72" s="89"/>
      <c r="B72" s="288"/>
      <c r="C72" s="292"/>
      <c r="D72" s="292"/>
      <c r="E72" s="376" t="e">
        <f t="shared" si="10"/>
        <v>#DIV/0!</v>
      </c>
      <c r="F72" s="292"/>
      <c r="G72" s="292"/>
      <c r="H72" s="376" t="e">
        <f t="shared" si="11"/>
        <v>#DIV/0!</v>
      </c>
      <c r="I72" s="292">
        <f t="shared" si="12"/>
        <v>0</v>
      </c>
      <c r="J72" s="292">
        <f t="shared" si="13"/>
        <v>0</v>
      </c>
      <c r="K72" s="376" t="e">
        <f t="shared" si="14"/>
        <v>#DIV/0!</v>
      </c>
    </row>
    <row r="73" spans="1:11" ht="15" customHeight="1">
      <c r="A73" s="89"/>
      <c r="B73" s="288"/>
      <c r="C73" s="292"/>
      <c r="D73" s="292"/>
      <c r="E73" s="376" t="e">
        <f t="shared" si="10"/>
        <v>#DIV/0!</v>
      </c>
      <c r="F73" s="292"/>
      <c r="G73" s="292"/>
      <c r="H73" s="376" t="e">
        <f t="shared" si="11"/>
        <v>#DIV/0!</v>
      </c>
      <c r="I73" s="292">
        <f t="shared" si="12"/>
        <v>0</v>
      </c>
      <c r="J73" s="292">
        <f t="shared" si="13"/>
        <v>0</v>
      </c>
      <c r="K73" s="376" t="e">
        <f t="shared" si="14"/>
        <v>#DIV/0!</v>
      </c>
    </row>
    <row r="74" spans="1:11" ht="15" customHeight="1">
      <c r="A74" s="89"/>
      <c r="B74" s="288"/>
      <c r="C74" s="292"/>
      <c r="D74" s="292"/>
      <c r="E74" s="376" t="e">
        <f t="shared" si="10"/>
        <v>#DIV/0!</v>
      </c>
      <c r="F74" s="292"/>
      <c r="G74" s="292"/>
      <c r="H74" s="376" t="e">
        <f t="shared" si="11"/>
        <v>#DIV/0!</v>
      </c>
      <c r="I74" s="292">
        <f t="shared" si="12"/>
        <v>0</v>
      </c>
      <c r="J74" s="292">
        <f t="shared" si="13"/>
        <v>0</v>
      </c>
      <c r="K74" s="376" t="e">
        <f t="shared" si="14"/>
        <v>#DIV/0!</v>
      </c>
    </row>
    <row r="75" spans="1:11" ht="15" customHeight="1">
      <c r="A75" s="89"/>
      <c r="B75" s="288"/>
      <c r="C75" s="292"/>
      <c r="D75" s="292"/>
      <c r="E75" s="376" t="e">
        <f t="shared" si="10"/>
        <v>#DIV/0!</v>
      </c>
      <c r="F75" s="292"/>
      <c r="G75" s="292"/>
      <c r="H75" s="376" t="e">
        <f t="shared" si="11"/>
        <v>#DIV/0!</v>
      </c>
      <c r="I75" s="292">
        <f t="shared" si="12"/>
        <v>0</v>
      </c>
      <c r="J75" s="292">
        <f t="shared" si="13"/>
        <v>0</v>
      </c>
      <c r="K75" s="376" t="e">
        <f t="shared" si="14"/>
        <v>#DIV/0!</v>
      </c>
    </row>
    <row r="76" spans="1:11" s="99" customFormat="1" ht="15" customHeight="1">
      <c r="A76" s="89"/>
      <c r="B76" s="288"/>
      <c r="C76" s="292"/>
      <c r="D76" s="292"/>
      <c r="E76" s="376" t="e">
        <f t="shared" si="10"/>
        <v>#DIV/0!</v>
      </c>
      <c r="F76" s="292"/>
      <c r="G76" s="292"/>
      <c r="H76" s="376" t="e">
        <f t="shared" si="11"/>
        <v>#DIV/0!</v>
      </c>
      <c r="I76" s="292">
        <f t="shared" si="12"/>
        <v>0</v>
      </c>
      <c r="J76" s="292">
        <f t="shared" si="13"/>
        <v>0</v>
      </c>
      <c r="K76" s="376" t="e">
        <f t="shared" si="14"/>
        <v>#DIV/0!</v>
      </c>
    </row>
    <row r="77" spans="1:11" s="99" customFormat="1" ht="15" customHeight="1">
      <c r="A77" s="377" t="s">
        <v>129</v>
      </c>
      <c r="B77" s="378"/>
      <c r="C77" s="379">
        <f>SUM(C67:C76)</f>
        <v>19300</v>
      </c>
      <c r="D77" s="379">
        <f>SUM(D67:D76)</f>
        <v>20890</v>
      </c>
      <c r="E77" s="380">
        <f t="shared" si="10"/>
        <v>1.0823834196891191</v>
      </c>
      <c r="F77" s="379">
        <f>SUM(F67:F76)</f>
        <v>0</v>
      </c>
      <c r="G77" s="379">
        <f>SUM(G67:G76)</f>
        <v>0</v>
      </c>
      <c r="H77" s="380" t="e">
        <f t="shared" si="11"/>
        <v>#DIV/0!</v>
      </c>
      <c r="I77" s="379">
        <f>SUM(I67:I76)</f>
        <v>19300</v>
      </c>
      <c r="J77" s="379">
        <f>SUM(J67:J76)</f>
        <v>20890</v>
      </c>
      <c r="K77" s="380">
        <f t="shared" si="14"/>
        <v>1.0823834196891191</v>
      </c>
    </row>
    <row r="78" spans="1:11" s="99" customFormat="1" ht="12.75" customHeight="1">
      <c r="A78" s="161" t="s">
        <v>191</v>
      </c>
      <c r="B78" s="205"/>
      <c r="C78" s="294"/>
      <c r="D78" s="294"/>
      <c r="E78" s="294"/>
      <c r="F78" s="294"/>
      <c r="G78" s="294"/>
      <c r="H78" s="294"/>
      <c r="I78" s="294"/>
      <c r="J78" s="294"/>
      <c r="K78" s="293"/>
    </row>
    <row r="79" spans="1:11" s="99" customFormat="1" ht="12.75" customHeight="1">
      <c r="A79" s="280">
        <v>280005</v>
      </c>
      <c r="B79" s="289" t="s">
        <v>192</v>
      </c>
      <c r="C79" s="294"/>
      <c r="D79" s="294"/>
      <c r="E79" s="294"/>
      <c r="F79" s="294"/>
      <c r="G79" s="294"/>
      <c r="H79" s="294"/>
      <c r="I79" s="294"/>
      <c r="J79" s="294"/>
      <c r="K79" s="293"/>
    </row>
    <row r="80" spans="1:11" s="99" customFormat="1" ht="12.75" customHeight="1">
      <c r="A80" s="280">
        <v>280006</v>
      </c>
      <c r="B80" s="289" t="s">
        <v>193</v>
      </c>
      <c r="C80" s="294"/>
      <c r="D80" s="294"/>
      <c r="E80" s="294"/>
      <c r="F80" s="294"/>
      <c r="G80" s="294"/>
      <c r="H80" s="294"/>
      <c r="I80" s="294"/>
      <c r="J80" s="294"/>
      <c r="K80" s="293"/>
    </row>
    <row r="81" spans="1:11" s="99" customFormat="1">
      <c r="A81" s="280">
        <v>280007</v>
      </c>
      <c r="B81" s="289" t="s">
        <v>194</v>
      </c>
      <c r="C81" s="292"/>
      <c r="D81" s="292"/>
      <c r="E81" s="292"/>
      <c r="F81" s="292"/>
      <c r="G81" s="292"/>
      <c r="H81" s="292"/>
      <c r="I81" s="292"/>
      <c r="J81" s="292"/>
      <c r="K81" s="293"/>
    </row>
    <row r="82" spans="1:11" s="99" customFormat="1">
      <c r="A82" s="280">
        <v>280008</v>
      </c>
      <c r="B82" s="289" t="s">
        <v>195</v>
      </c>
      <c r="C82" s="292"/>
      <c r="D82" s="292"/>
      <c r="E82" s="292"/>
      <c r="F82" s="292"/>
      <c r="G82" s="292"/>
      <c r="H82" s="292"/>
      <c r="I82" s="292"/>
      <c r="J82" s="292"/>
      <c r="K82" s="293"/>
    </row>
    <row r="83" spans="1:11" s="99" customFormat="1" ht="27" customHeight="1">
      <c r="A83" s="89"/>
      <c r="B83" s="288"/>
      <c r="C83" s="292"/>
      <c r="D83" s="292"/>
      <c r="E83" s="292"/>
      <c r="F83" s="292"/>
      <c r="G83" s="292"/>
      <c r="H83" s="292"/>
      <c r="I83" s="292"/>
      <c r="J83" s="292"/>
      <c r="K83" s="293"/>
    </row>
    <row r="84" spans="1:11" s="99" customFormat="1" ht="11.1" customHeight="1">
      <c r="A84" s="161" t="s">
        <v>129</v>
      </c>
      <c r="B84" s="103"/>
      <c r="C84" s="292"/>
      <c r="D84" s="292"/>
      <c r="E84" s="292"/>
      <c r="F84" s="292"/>
      <c r="G84" s="292"/>
      <c r="H84" s="292"/>
      <c r="I84" s="292"/>
      <c r="J84" s="292"/>
      <c r="K84" s="293"/>
    </row>
    <row r="85" spans="1:11">
      <c r="A85" s="161" t="s">
        <v>196</v>
      </c>
      <c r="B85" s="103"/>
      <c r="C85" s="292"/>
      <c r="D85" s="292"/>
      <c r="E85" s="292"/>
      <c r="F85" s="292"/>
      <c r="G85" s="292"/>
      <c r="H85" s="292"/>
      <c r="I85" s="292"/>
      <c r="J85" s="292"/>
      <c r="K85" s="291"/>
    </row>
    <row r="86" spans="1:11" s="135" customFormat="1" ht="33.75" customHeight="1">
      <c r="A86" s="933" t="s">
        <v>197</v>
      </c>
      <c r="B86" s="933"/>
      <c r="C86" s="933"/>
      <c r="D86" s="933"/>
      <c r="E86" s="933"/>
      <c r="F86" s="933"/>
      <c r="G86" s="933"/>
      <c r="H86" s="933"/>
      <c r="I86" s="933"/>
      <c r="J86" s="933"/>
    </row>
    <row r="87" spans="1:11" ht="11.1" customHeight="1"/>
    <row r="88" spans="1:11">
      <c r="A88" s="1"/>
      <c r="B88" s="2" t="s">
        <v>51</v>
      </c>
      <c r="C88" s="3" t="s">
        <v>1947</v>
      </c>
      <c r="D88" s="4"/>
      <c r="E88" s="4"/>
      <c r="F88" s="4"/>
      <c r="G88" s="4"/>
      <c r="H88" s="4"/>
      <c r="I88" s="5"/>
    </row>
    <row r="89" spans="1:11">
      <c r="A89" s="1"/>
      <c r="B89" s="2" t="s">
        <v>52</v>
      </c>
      <c r="C89" s="3">
        <v>17688383</v>
      </c>
      <c r="D89" s="4"/>
      <c r="E89" s="4"/>
      <c r="F89" s="4"/>
      <c r="G89" s="4"/>
      <c r="H89" s="4"/>
      <c r="I89" s="5"/>
    </row>
    <row r="90" spans="1:11">
      <c r="A90" s="1"/>
      <c r="B90" s="2"/>
      <c r="C90" s="3"/>
      <c r="D90" s="4"/>
      <c r="E90" s="4"/>
      <c r="F90" s="4"/>
      <c r="G90" s="4"/>
      <c r="H90" s="4"/>
      <c r="I90" s="5"/>
    </row>
    <row r="91" spans="1:11" ht="14.25">
      <c r="A91" s="1"/>
      <c r="B91" s="2" t="s">
        <v>185</v>
      </c>
      <c r="C91" s="7" t="s">
        <v>26</v>
      </c>
      <c r="D91" s="8"/>
      <c r="E91" s="8"/>
      <c r="F91" s="8"/>
      <c r="G91" s="8"/>
      <c r="H91" s="8"/>
      <c r="I91" s="9"/>
    </row>
    <row r="92" spans="1:11" ht="14.25">
      <c r="A92" s="1"/>
      <c r="B92" s="2" t="s">
        <v>186</v>
      </c>
      <c r="C92" s="374" t="s">
        <v>1957</v>
      </c>
      <c r="D92" s="8"/>
      <c r="E92" s="8"/>
      <c r="F92" s="8"/>
      <c r="G92" s="8"/>
      <c r="H92" s="8"/>
      <c r="I92" s="9"/>
    </row>
    <row r="94" spans="1:11" ht="21.75" customHeight="1">
      <c r="A94" s="926" t="s">
        <v>187</v>
      </c>
      <c r="B94" s="934" t="s">
        <v>188</v>
      </c>
      <c r="C94" s="936" t="s">
        <v>189</v>
      </c>
      <c r="D94" s="936"/>
      <c r="E94" s="936"/>
      <c r="F94" s="936" t="s">
        <v>190</v>
      </c>
      <c r="G94" s="936"/>
      <c r="H94" s="936"/>
      <c r="I94" s="936" t="s">
        <v>129</v>
      </c>
      <c r="J94" s="936"/>
      <c r="K94" s="936"/>
    </row>
    <row r="95" spans="1:11" ht="32.25" customHeight="1" thickBot="1">
      <c r="A95" s="927"/>
      <c r="B95" s="935"/>
      <c r="C95" s="278" t="s">
        <v>1897</v>
      </c>
      <c r="D95" s="584" t="s">
        <v>4659</v>
      </c>
      <c r="E95" s="290" t="s">
        <v>1894</v>
      </c>
      <c r="F95" s="278" t="s">
        <v>1897</v>
      </c>
      <c r="G95" s="584" t="s">
        <v>4659</v>
      </c>
      <c r="H95" s="290" t="s">
        <v>1894</v>
      </c>
      <c r="I95" s="278" t="s">
        <v>1897</v>
      </c>
      <c r="J95" s="584" t="s">
        <v>4659</v>
      </c>
      <c r="K95" s="292" t="s">
        <v>1894</v>
      </c>
    </row>
    <row r="96" spans="1:11" ht="15" customHeight="1" thickTop="1">
      <c r="A96" s="370" t="s">
        <v>1948</v>
      </c>
      <c r="B96" s="371" t="s">
        <v>1949</v>
      </c>
      <c r="C96" s="375">
        <v>21530</v>
      </c>
      <c r="D96" s="292">
        <v>17594</v>
      </c>
      <c r="E96" s="376">
        <f>D96/C96</f>
        <v>0.8171853228053878</v>
      </c>
      <c r="F96" s="292"/>
      <c r="G96" s="292"/>
      <c r="H96" s="376" t="e">
        <f>G96/F96</f>
        <v>#DIV/0!</v>
      </c>
      <c r="I96" s="292">
        <f>C96+F96</f>
        <v>21530</v>
      </c>
      <c r="J96" s="292">
        <f>D96+G96</f>
        <v>17594</v>
      </c>
      <c r="K96" s="376">
        <f>J96/I96</f>
        <v>0.8171853228053878</v>
      </c>
    </row>
    <row r="97" spans="1:11" ht="15" customHeight="1">
      <c r="A97" s="370" t="s">
        <v>1950</v>
      </c>
      <c r="B97" s="371" t="s">
        <v>1951</v>
      </c>
      <c r="C97" s="375">
        <v>55</v>
      </c>
      <c r="D97" s="292">
        <v>61</v>
      </c>
      <c r="E97" s="376">
        <f t="shared" ref="E97:E106" si="15">D97/C97</f>
        <v>1.1090909090909091</v>
      </c>
      <c r="F97" s="292"/>
      <c r="G97" s="292"/>
      <c r="H97" s="376" t="e">
        <f t="shared" ref="H97:H106" si="16">G97/F97</f>
        <v>#DIV/0!</v>
      </c>
      <c r="I97" s="292">
        <f t="shared" ref="I97:I105" si="17">C97+F97</f>
        <v>55</v>
      </c>
      <c r="J97" s="292">
        <f t="shared" ref="J97:J105" si="18">D97+G97</f>
        <v>61</v>
      </c>
      <c r="K97" s="376">
        <f t="shared" ref="K97:K106" si="19">J97/I97</f>
        <v>1.1090909090909091</v>
      </c>
    </row>
    <row r="98" spans="1:11" ht="15" customHeight="1">
      <c r="A98" s="370" t="s">
        <v>1958</v>
      </c>
      <c r="B98" s="371" t="s">
        <v>1959</v>
      </c>
      <c r="C98" s="375">
        <v>10</v>
      </c>
      <c r="D98" s="292">
        <v>6</v>
      </c>
      <c r="E98" s="376">
        <f t="shared" si="15"/>
        <v>0.6</v>
      </c>
      <c r="F98" s="292"/>
      <c r="G98" s="292"/>
      <c r="H98" s="376" t="e">
        <f t="shared" si="16"/>
        <v>#DIV/0!</v>
      </c>
      <c r="I98" s="292">
        <f t="shared" si="17"/>
        <v>10</v>
      </c>
      <c r="J98" s="292">
        <f t="shared" si="18"/>
        <v>6</v>
      </c>
      <c r="K98" s="376">
        <f t="shared" si="19"/>
        <v>0.6</v>
      </c>
    </row>
    <row r="99" spans="1:11" ht="15" customHeight="1">
      <c r="A99" s="370" t="s">
        <v>1960</v>
      </c>
      <c r="B99" s="371" t="s">
        <v>1961</v>
      </c>
      <c r="C99" s="375">
        <v>5</v>
      </c>
      <c r="D99" s="292">
        <v>8</v>
      </c>
      <c r="E99" s="376">
        <f t="shared" si="15"/>
        <v>1.6</v>
      </c>
      <c r="F99" s="292"/>
      <c r="G99" s="292"/>
      <c r="H99" s="376" t="e">
        <f t="shared" si="16"/>
        <v>#DIV/0!</v>
      </c>
      <c r="I99" s="292">
        <f t="shared" si="17"/>
        <v>5</v>
      </c>
      <c r="J99" s="292">
        <f t="shared" si="18"/>
        <v>8</v>
      </c>
      <c r="K99" s="376">
        <f t="shared" si="19"/>
        <v>1.6</v>
      </c>
    </row>
    <row r="100" spans="1:11" ht="15" customHeight="1">
      <c r="A100" s="372" t="s">
        <v>1952</v>
      </c>
      <c r="B100" s="373" t="s">
        <v>1953</v>
      </c>
      <c r="C100" s="375"/>
      <c r="D100" s="292"/>
      <c r="E100" s="376" t="e">
        <f t="shared" si="15"/>
        <v>#DIV/0!</v>
      </c>
      <c r="F100" s="292"/>
      <c r="G100" s="292"/>
      <c r="H100" s="376" t="e">
        <f t="shared" si="16"/>
        <v>#DIV/0!</v>
      </c>
      <c r="I100" s="292">
        <f t="shared" si="17"/>
        <v>0</v>
      </c>
      <c r="J100" s="292">
        <f t="shared" si="18"/>
        <v>0</v>
      </c>
      <c r="K100" s="376" t="e">
        <f t="shared" si="19"/>
        <v>#DIV/0!</v>
      </c>
    </row>
    <row r="101" spans="1:11" ht="15" customHeight="1">
      <c r="A101" s="89"/>
      <c r="B101" s="288"/>
      <c r="C101" s="292"/>
      <c r="D101" s="292"/>
      <c r="E101" s="376" t="e">
        <f t="shared" si="15"/>
        <v>#DIV/0!</v>
      </c>
      <c r="F101" s="292"/>
      <c r="G101" s="292"/>
      <c r="H101" s="376" t="e">
        <f t="shared" si="16"/>
        <v>#DIV/0!</v>
      </c>
      <c r="I101" s="292">
        <f t="shared" si="17"/>
        <v>0</v>
      </c>
      <c r="J101" s="292">
        <f t="shared" si="18"/>
        <v>0</v>
      </c>
      <c r="K101" s="376" t="e">
        <f t="shared" si="19"/>
        <v>#DIV/0!</v>
      </c>
    </row>
    <row r="102" spans="1:11" ht="15" customHeight="1">
      <c r="A102" s="89"/>
      <c r="B102" s="288"/>
      <c r="C102" s="292"/>
      <c r="D102" s="292"/>
      <c r="E102" s="376" t="e">
        <f t="shared" si="15"/>
        <v>#DIV/0!</v>
      </c>
      <c r="F102" s="292"/>
      <c r="G102" s="292"/>
      <c r="H102" s="376" t="e">
        <f t="shared" si="16"/>
        <v>#DIV/0!</v>
      </c>
      <c r="I102" s="292">
        <f t="shared" si="17"/>
        <v>0</v>
      </c>
      <c r="J102" s="292">
        <f t="shared" si="18"/>
        <v>0</v>
      </c>
      <c r="K102" s="376" t="e">
        <f t="shared" si="19"/>
        <v>#DIV/0!</v>
      </c>
    </row>
    <row r="103" spans="1:11" ht="15" customHeight="1">
      <c r="A103" s="89"/>
      <c r="B103" s="288"/>
      <c r="C103" s="292"/>
      <c r="D103" s="292"/>
      <c r="E103" s="376" t="e">
        <f t="shared" si="15"/>
        <v>#DIV/0!</v>
      </c>
      <c r="F103" s="292"/>
      <c r="G103" s="292"/>
      <c r="H103" s="376" t="e">
        <f t="shared" si="16"/>
        <v>#DIV/0!</v>
      </c>
      <c r="I103" s="292">
        <f t="shared" si="17"/>
        <v>0</v>
      </c>
      <c r="J103" s="292">
        <f t="shared" si="18"/>
        <v>0</v>
      </c>
      <c r="K103" s="376" t="e">
        <f t="shared" si="19"/>
        <v>#DIV/0!</v>
      </c>
    </row>
    <row r="104" spans="1:11" ht="15" customHeight="1">
      <c r="A104" s="89"/>
      <c r="B104" s="288"/>
      <c r="C104" s="292"/>
      <c r="D104" s="292"/>
      <c r="E104" s="376" t="e">
        <f t="shared" si="15"/>
        <v>#DIV/0!</v>
      </c>
      <c r="F104" s="292"/>
      <c r="G104" s="292"/>
      <c r="H104" s="376" t="e">
        <f t="shared" si="16"/>
        <v>#DIV/0!</v>
      </c>
      <c r="I104" s="292">
        <f t="shared" si="17"/>
        <v>0</v>
      </c>
      <c r="J104" s="292">
        <f t="shared" si="18"/>
        <v>0</v>
      </c>
      <c r="K104" s="376" t="e">
        <f t="shared" si="19"/>
        <v>#DIV/0!</v>
      </c>
    </row>
    <row r="105" spans="1:11" s="99" customFormat="1" ht="15" customHeight="1">
      <c r="A105" s="89"/>
      <c r="B105" s="288"/>
      <c r="C105" s="292"/>
      <c r="D105" s="292"/>
      <c r="E105" s="376" t="e">
        <f t="shared" si="15"/>
        <v>#DIV/0!</v>
      </c>
      <c r="F105" s="292"/>
      <c r="G105" s="292"/>
      <c r="H105" s="376" t="e">
        <f t="shared" si="16"/>
        <v>#DIV/0!</v>
      </c>
      <c r="I105" s="292">
        <f t="shared" si="17"/>
        <v>0</v>
      </c>
      <c r="J105" s="292">
        <f t="shared" si="18"/>
        <v>0</v>
      </c>
      <c r="K105" s="376" t="e">
        <f t="shared" si="19"/>
        <v>#DIV/0!</v>
      </c>
    </row>
    <row r="106" spans="1:11" s="99" customFormat="1" ht="15" customHeight="1">
      <c r="A106" s="377" t="s">
        <v>129</v>
      </c>
      <c r="B106" s="378"/>
      <c r="C106" s="379">
        <f>SUM(C96:C105)</f>
        <v>21600</v>
      </c>
      <c r="D106" s="379">
        <f>SUM(D96:D105)</f>
        <v>17669</v>
      </c>
      <c r="E106" s="380">
        <f t="shared" si="15"/>
        <v>0.81800925925925927</v>
      </c>
      <c r="F106" s="379">
        <f>SUM(F96:F105)</f>
        <v>0</v>
      </c>
      <c r="G106" s="379">
        <f>SUM(G96:G105)</f>
        <v>0</v>
      </c>
      <c r="H106" s="380" t="e">
        <f t="shared" si="16"/>
        <v>#DIV/0!</v>
      </c>
      <c r="I106" s="379">
        <f>SUM(I96:I105)</f>
        <v>21600</v>
      </c>
      <c r="J106" s="379">
        <f>SUM(J96:J105)</f>
        <v>17669</v>
      </c>
      <c r="K106" s="380">
        <f t="shared" si="19"/>
        <v>0.81800925925925927</v>
      </c>
    </row>
    <row r="107" spans="1:11" s="99" customFormat="1" ht="12.75" customHeight="1">
      <c r="A107" s="161" t="s">
        <v>191</v>
      </c>
      <c r="B107" s="205"/>
      <c r="C107" s="294"/>
      <c r="D107" s="294"/>
      <c r="E107" s="294"/>
      <c r="F107" s="294"/>
      <c r="G107" s="294"/>
      <c r="H107" s="294"/>
      <c r="I107" s="294"/>
      <c r="J107" s="294"/>
      <c r="K107" s="293"/>
    </row>
    <row r="108" spans="1:11" s="99" customFormat="1" ht="12.75" customHeight="1">
      <c r="A108" s="280">
        <v>280005</v>
      </c>
      <c r="B108" s="289" t="s">
        <v>192</v>
      </c>
      <c r="C108" s="294"/>
      <c r="D108" s="294"/>
      <c r="E108" s="294"/>
      <c r="F108" s="294"/>
      <c r="G108" s="294"/>
      <c r="H108" s="294"/>
      <c r="I108" s="294"/>
      <c r="J108" s="294"/>
      <c r="K108" s="293"/>
    </row>
    <row r="109" spans="1:11" s="99" customFormat="1" ht="12.75" customHeight="1">
      <c r="A109" s="280">
        <v>280006</v>
      </c>
      <c r="B109" s="289" t="s">
        <v>193</v>
      </c>
      <c r="C109" s="294"/>
      <c r="D109" s="294"/>
      <c r="E109" s="294"/>
      <c r="F109" s="294"/>
      <c r="G109" s="294"/>
      <c r="H109" s="294"/>
      <c r="I109" s="294"/>
      <c r="J109" s="294"/>
      <c r="K109" s="293"/>
    </row>
    <row r="110" spans="1:11" s="99" customFormat="1">
      <c r="A110" s="280">
        <v>280007</v>
      </c>
      <c r="B110" s="289" t="s">
        <v>194</v>
      </c>
      <c r="C110" s="292"/>
      <c r="D110" s="292"/>
      <c r="E110" s="292"/>
      <c r="F110" s="292"/>
      <c r="G110" s="292"/>
      <c r="H110" s="292"/>
      <c r="I110" s="292"/>
      <c r="J110" s="292"/>
      <c r="K110" s="293"/>
    </row>
    <row r="111" spans="1:11" s="99" customFormat="1">
      <c r="A111" s="280">
        <v>280008</v>
      </c>
      <c r="B111" s="289" t="s">
        <v>195</v>
      </c>
      <c r="C111" s="292"/>
      <c r="D111" s="292"/>
      <c r="E111" s="292"/>
      <c r="F111" s="292"/>
      <c r="G111" s="292"/>
      <c r="H111" s="292"/>
      <c r="I111" s="292"/>
      <c r="J111" s="292"/>
      <c r="K111" s="293"/>
    </row>
    <row r="112" spans="1:11" s="99" customFormat="1" ht="27" customHeight="1">
      <c r="A112" s="89"/>
      <c r="B112" s="288"/>
      <c r="C112" s="292"/>
      <c r="D112" s="292"/>
      <c r="E112" s="292"/>
      <c r="F112" s="292"/>
      <c r="G112" s="292"/>
      <c r="H112" s="292"/>
      <c r="I112" s="292"/>
      <c r="J112" s="292"/>
      <c r="K112" s="293"/>
    </row>
    <row r="113" spans="1:11" s="99" customFormat="1" ht="11.1" customHeight="1">
      <c r="A113" s="161" t="s">
        <v>129</v>
      </c>
      <c r="B113" s="103"/>
      <c r="C113" s="292"/>
      <c r="D113" s="292"/>
      <c r="E113" s="292"/>
      <c r="F113" s="292"/>
      <c r="G113" s="292"/>
      <c r="H113" s="292"/>
      <c r="I113" s="292"/>
      <c r="J113" s="292"/>
      <c r="K113" s="293"/>
    </row>
    <row r="114" spans="1:11">
      <c r="A114" s="161" t="s">
        <v>196</v>
      </c>
      <c r="B114" s="103"/>
      <c r="C114" s="292"/>
      <c r="D114" s="292"/>
      <c r="E114" s="292"/>
      <c r="F114" s="292"/>
      <c r="G114" s="292"/>
      <c r="H114" s="292"/>
      <c r="I114" s="292"/>
      <c r="J114" s="292"/>
      <c r="K114" s="291"/>
    </row>
    <row r="115" spans="1:11" s="135" customFormat="1" ht="33.75" customHeight="1">
      <c r="A115" s="933" t="s">
        <v>197</v>
      </c>
      <c r="B115" s="933"/>
      <c r="C115" s="933"/>
      <c r="D115" s="933"/>
      <c r="E115" s="933"/>
      <c r="F115" s="933"/>
      <c r="G115" s="933"/>
      <c r="H115" s="933"/>
      <c r="I115" s="933"/>
      <c r="J115" s="933"/>
    </row>
    <row r="116" spans="1:11" ht="11.1" customHeight="1"/>
    <row r="117" spans="1:11">
      <c r="A117" s="1"/>
      <c r="B117" s="2" t="s">
        <v>51</v>
      </c>
      <c r="C117" s="3" t="s">
        <v>1947</v>
      </c>
      <c r="D117" s="4"/>
      <c r="E117" s="4"/>
      <c r="F117" s="4"/>
      <c r="G117" s="4"/>
      <c r="H117" s="4"/>
      <c r="I117" s="5"/>
    </row>
    <row r="118" spans="1:11">
      <c r="A118" s="1"/>
      <c r="B118" s="2" t="s">
        <v>52</v>
      </c>
      <c r="C118" s="3">
        <v>17688383</v>
      </c>
      <c r="D118" s="4"/>
      <c r="E118" s="4"/>
      <c r="F118" s="4"/>
      <c r="G118" s="4"/>
      <c r="H118" s="4"/>
      <c r="I118" s="5"/>
    </row>
    <row r="119" spans="1:11">
      <c r="A119" s="1"/>
      <c r="B119" s="2"/>
      <c r="C119" s="3"/>
      <c r="D119" s="4"/>
      <c r="E119" s="4"/>
      <c r="F119" s="4"/>
      <c r="G119" s="4"/>
      <c r="H119" s="4"/>
      <c r="I119" s="5"/>
    </row>
    <row r="120" spans="1:11" ht="14.25">
      <c r="A120" s="1"/>
      <c r="B120" s="2" t="s">
        <v>185</v>
      </c>
      <c r="C120" s="7" t="s">
        <v>26</v>
      </c>
      <c r="D120" s="8"/>
      <c r="E120" s="8"/>
      <c r="F120" s="8"/>
      <c r="G120" s="8"/>
      <c r="H120" s="8"/>
      <c r="I120" s="9"/>
    </row>
    <row r="121" spans="1:11" ht="14.25">
      <c r="A121" s="1"/>
      <c r="B121" s="2" t="s">
        <v>186</v>
      </c>
      <c r="C121" s="374" t="s">
        <v>1962</v>
      </c>
      <c r="D121" s="8"/>
      <c r="E121" s="8"/>
      <c r="F121" s="8"/>
      <c r="G121" s="8"/>
      <c r="H121" s="8"/>
      <c r="I121" s="9"/>
    </row>
    <row r="123" spans="1:11" ht="21.75" customHeight="1">
      <c r="A123" s="926" t="s">
        <v>187</v>
      </c>
      <c r="B123" s="934" t="s">
        <v>188</v>
      </c>
      <c r="C123" s="936" t="s">
        <v>189</v>
      </c>
      <c r="D123" s="936"/>
      <c r="E123" s="936"/>
      <c r="F123" s="936" t="s">
        <v>190</v>
      </c>
      <c r="G123" s="936"/>
      <c r="H123" s="936"/>
      <c r="I123" s="936" t="s">
        <v>129</v>
      </c>
      <c r="J123" s="936"/>
      <c r="K123" s="936"/>
    </row>
    <row r="124" spans="1:11" ht="32.25" customHeight="1" thickBot="1">
      <c r="A124" s="927"/>
      <c r="B124" s="935"/>
      <c r="C124" s="278" t="s">
        <v>1897</v>
      </c>
      <c r="D124" s="584" t="s">
        <v>4659</v>
      </c>
      <c r="E124" s="290" t="s">
        <v>1894</v>
      </c>
      <c r="F124" s="278" t="s">
        <v>1897</v>
      </c>
      <c r="G124" s="584" t="s">
        <v>4659</v>
      </c>
      <c r="H124" s="290" t="s">
        <v>1894</v>
      </c>
      <c r="I124" s="278" t="s">
        <v>1897</v>
      </c>
      <c r="J124" s="584" t="s">
        <v>4659</v>
      </c>
      <c r="K124" s="292" t="s">
        <v>1894</v>
      </c>
    </row>
    <row r="125" spans="1:11" ht="15" customHeight="1" thickTop="1">
      <c r="A125" s="370" t="s">
        <v>1948</v>
      </c>
      <c r="B125" s="371" t="s">
        <v>1949</v>
      </c>
      <c r="C125" s="375">
        <v>1330</v>
      </c>
      <c r="D125" s="292">
        <v>1387</v>
      </c>
      <c r="E125" s="376">
        <f>D125/C125</f>
        <v>1.0428571428571429</v>
      </c>
      <c r="F125" s="292"/>
      <c r="G125" s="292">
        <v>10</v>
      </c>
      <c r="H125" s="376" t="e">
        <f>G125/F125</f>
        <v>#DIV/0!</v>
      </c>
      <c r="I125" s="292">
        <f>C125+F125</f>
        <v>1330</v>
      </c>
      <c r="J125" s="292">
        <f>D125+G125</f>
        <v>1397</v>
      </c>
      <c r="K125" s="376">
        <f>J125/I125</f>
        <v>1.050375939849624</v>
      </c>
    </row>
    <row r="126" spans="1:11" ht="15" customHeight="1">
      <c r="A126" s="370" t="s">
        <v>1950</v>
      </c>
      <c r="B126" s="371" t="s">
        <v>1951</v>
      </c>
      <c r="C126" s="375">
        <v>555</v>
      </c>
      <c r="D126" s="292">
        <v>393</v>
      </c>
      <c r="E126" s="376">
        <f t="shared" ref="E126:E135" si="20">D126/C126</f>
        <v>0.70810810810810809</v>
      </c>
      <c r="F126" s="292"/>
      <c r="G126" s="292">
        <v>24</v>
      </c>
      <c r="H126" s="376" t="e">
        <f t="shared" ref="H126:H135" si="21">G126/F126</f>
        <v>#DIV/0!</v>
      </c>
      <c r="I126" s="292">
        <f t="shared" ref="I126:I134" si="22">C126+F126</f>
        <v>555</v>
      </c>
      <c r="J126" s="292">
        <f t="shared" ref="J126:J134" si="23">D126+G126</f>
        <v>417</v>
      </c>
      <c r="K126" s="376">
        <f t="shared" ref="K126:K135" si="24">J126/I126</f>
        <v>0.75135135135135134</v>
      </c>
    </row>
    <row r="127" spans="1:11" ht="15" customHeight="1">
      <c r="A127" s="372" t="s">
        <v>1952</v>
      </c>
      <c r="B127" s="373" t="s">
        <v>1953</v>
      </c>
      <c r="C127" s="292"/>
      <c r="D127" s="292"/>
      <c r="E127" s="376" t="e">
        <f t="shared" si="20"/>
        <v>#DIV/0!</v>
      </c>
      <c r="F127" s="375">
        <v>15</v>
      </c>
      <c r="G127" s="292"/>
      <c r="H127" s="376">
        <f t="shared" si="21"/>
        <v>0</v>
      </c>
      <c r="I127" s="292">
        <f t="shared" si="22"/>
        <v>15</v>
      </c>
      <c r="J127" s="292">
        <f t="shared" si="23"/>
        <v>0</v>
      </c>
      <c r="K127" s="376">
        <f t="shared" si="24"/>
        <v>0</v>
      </c>
    </row>
    <row r="128" spans="1:11" ht="15" customHeight="1">
      <c r="A128" s="89"/>
      <c r="B128" s="288"/>
      <c r="C128" s="292"/>
      <c r="D128" s="292"/>
      <c r="E128" s="376" t="e">
        <f t="shared" si="20"/>
        <v>#DIV/0!</v>
      </c>
      <c r="F128" s="292"/>
      <c r="G128" s="292"/>
      <c r="H128" s="376" t="e">
        <f t="shared" si="21"/>
        <v>#DIV/0!</v>
      </c>
      <c r="I128" s="292">
        <f t="shared" si="22"/>
        <v>0</v>
      </c>
      <c r="J128" s="292">
        <f t="shared" si="23"/>
        <v>0</v>
      </c>
      <c r="K128" s="376" t="e">
        <f t="shared" si="24"/>
        <v>#DIV/0!</v>
      </c>
    </row>
    <row r="129" spans="1:11" ht="15" customHeight="1">
      <c r="A129" s="89"/>
      <c r="B129" s="288"/>
      <c r="C129" s="292"/>
      <c r="D129" s="292"/>
      <c r="E129" s="376" t="e">
        <f t="shared" si="20"/>
        <v>#DIV/0!</v>
      </c>
      <c r="F129" s="292"/>
      <c r="G129" s="292"/>
      <c r="H129" s="376" t="e">
        <f t="shared" si="21"/>
        <v>#DIV/0!</v>
      </c>
      <c r="I129" s="292">
        <f t="shared" si="22"/>
        <v>0</v>
      </c>
      <c r="J129" s="292">
        <f t="shared" si="23"/>
        <v>0</v>
      </c>
      <c r="K129" s="376" t="e">
        <f t="shared" si="24"/>
        <v>#DIV/0!</v>
      </c>
    </row>
    <row r="130" spans="1:11" ht="15" customHeight="1">
      <c r="A130" s="89"/>
      <c r="B130" s="288"/>
      <c r="C130" s="292"/>
      <c r="D130" s="292"/>
      <c r="E130" s="376" t="e">
        <f t="shared" si="20"/>
        <v>#DIV/0!</v>
      </c>
      <c r="F130" s="292"/>
      <c r="G130" s="292"/>
      <c r="H130" s="376" t="e">
        <f t="shared" si="21"/>
        <v>#DIV/0!</v>
      </c>
      <c r="I130" s="292">
        <f t="shared" si="22"/>
        <v>0</v>
      </c>
      <c r="J130" s="292">
        <f t="shared" si="23"/>
        <v>0</v>
      </c>
      <c r="K130" s="376" t="e">
        <f t="shared" si="24"/>
        <v>#DIV/0!</v>
      </c>
    </row>
    <row r="131" spans="1:11" ht="15" customHeight="1">
      <c r="A131" s="89"/>
      <c r="B131" s="288"/>
      <c r="C131" s="292"/>
      <c r="D131" s="292"/>
      <c r="E131" s="376" t="e">
        <f t="shared" si="20"/>
        <v>#DIV/0!</v>
      </c>
      <c r="F131" s="292"/>
      <c r="G131" s="292"/>
      <c r="H131" s="376" t="e">
        <f t="shared" si="21"/>
        <v>#DIV/0!</v>
      </c>
      <c r="I131" s="292">
        <f t="shared" si="22"/>
        <v>0</v>
      </c>
      <c r="J131" s="292">
        <f t="shared" si="23"/>
        <v>0</v>
      </c>
      <c r="K131" s="376" t="e">
        <f t="shared" si="24"/>
        <v>#DIV/0!</v>
      </c>
    </row>
    <row r="132" spans="1:11" ht="15" customHeight="1">
      <c r="A132" s="89"/>
      <c r="B132" s="288"/>
      <c r="C132" s="292"/>
      <c r="D132" s="292"/>
      <c r="E132" s="376" t="e">
        <f t="shared" si="20"/>
        <v>#DIV/0!</v>
      </c>
      <c r="F132" s="292"/>
      <c r="G132" s="292"/>
      <c r="H132" s="376" t="e">
        <f t="shared" si="21"/>
        <v>#DIV/0!</v>
      </c>
      <c r="I132" s="292">
        <f t="shared" si="22"/>
        <v>0</v>
      </c>
      <c r="J132" s="292">
        <f t="shared" si="23"/>
        <v>0</v>
      </c>
      <c r="K132" s="376" t="e">
        <f t="shared" si="24"/>
        <v>#DIV/0!</v>
      </c>
    </row>
    <row r="133" spans="1:11" ht="15" customHeight="1">
      <c r="A133" s="89"/>
      <c r="B133" s="288"/>
      <c r="C133" s="292"/>
      <c r="D133" s="292"/>
      <c r="E133" s="376" t="e">
        <f t="shared" si="20"/>
        <v>#DIV/0!</v>
      </c>
      <c r="F133" s="292"/>
      <c r="G133" s="292"/>
      <c r="H133" s="376" t="e">
        <f t="shared" si="21"/>
        <v>#DIV/0!</v>
      </c>
      <c r="I133" s="292">
        <f t="shared" si="22"/>
        <v>0</v>
      </c>
      <c r="J133" s="292">
        <f t="shared" si="23"/>
        <v>0</v>
      </c>
      <c r="K133" s="376" t="e">
        <f t="shared" si="24"/>
        <v>#DIV/0!</v>
      </c>
    </row>
    <row r="134" spans="1:11" s="99" customFormat="1" ht="15" customHeight="1">
      <c r="A134" s="89"/>
      <c r="B134" s="288"/>
      <c r="C134" s="292"/>
      <c r="D134" s="292"/>
      <c r="E134" s="376" t="e">
        <f t="shared" si="20"/>
        <v>#DIV/0!</v>
      </c>
      <c r="F134" s="292"/>
      <c r="G134" s="292"/>
      <c r="H134" s="376" t="e">
        <f t="shared" si="21"/>
        <v>#DIV/0!</v>
      </c>
      <c r="I134" s="292">
        <f t="shared" si="22"/>
        <v>0</v>
      </c>
      <c r="J134" s="292">
        <f t="shared" si="23"/>
        <v>0</v>
      </c>
      <c r="K134" s="376" t="e">
        <f t="shared" si="24"/>
        <v>#DIV/0!</v>
      </c>
    </row>
    <row r="135" spans="1:11" s="99" customFormat="1" ht="15" customHeight="1">
      <c r="A135" s="377" t="s">
        <v>129</v>
      </c>
      <c r="B135" s="378"/>
      <c r="C135" s="379">
        <f>SUM(C125:C134)</f>
        <v>1885</v>
      </c>
      <c r="D135" s="379">
        <f>SUM(D125:D134)</f>
        <v>1780</v>
      </c>
      <c r="E135" s="380">
        <f t="shared" si="20"/>
        <v>0.9442970822281167</v>
      </c>
      <c r="F135" s="379">
        <f>SUM(F125:F134)</f>
        <v>15</v>
      </c>
      <c r="G135" s="379">
        <f>SUM(G125:G134)</f>
        <v>34</v>
      </c>
      <c r="H135" s="380">
        <f t="shared" si="21"/>
        <v>2.2666666666666666</v>
      </c>
      <c r="I135" s="379">
        <f>SUM(I125:I134)</f>
        <v>1900</v>
      </c>
      <c r="J135" s="379">
        <f>SUM(J125:J134)</f>
        <v>1814</v>
      </c>
      <c r="K135" s="380">
        <f t="shared" si="24"/>
        <v>0.95473684210526311</v>
      </c>
    </row>
    <row r="136" spans="1:11" s="99" customFormat="1" ht="12.75" customHeight="1">
      <c r="A136" s="161" t="s">
        <v>191</v>
      </c>
      <c r="B136" s="205"/>
      <c r="C136" s="294"/>
      <c r="D136" s="294"/>
      <c r="E136" s="294"/>
      <c r="F136" s="294"/>
      <c r="G136" s="294"/>
      <c r="H136" s="294"/>
      <c r="I136" s="294"/>
      <c r="J136" s="294"/>
      <c r="K136" s="293"/>
    </row>
    <row r="137" spans="1:11" s="99" customFormat="1" ht="12.75" customHeight="1">
      <c r="A137" s="280">
        <v>280005</v>
      </c>
      <c r="B137" s="289" t="s">
        <v>192</v>
      </c>
      <c r="C137" s="294"/>
      <c r="D137" s="294"/>
      <c r="E137" s="294"/>
      <c r="F137" s="294"/>
      <c r="G137" s="294"/>
      <c r="H137" s="294"/>
      <c r="I137" s="294"/>
      <c r="J137" s="294"/>
      <c r="K137" s="293"/>
    </row>
    <row r="138" spans="1:11" s="99" customFormat="1" ht="12.75" customHeight="1">
      <c r="A138" s="280">
        <v>280006</v>
      </c>
      <c r="B138" s="289" t="s">
        <v>193</v>
      </c>
      <c r="C138" s="294"/>
      <c r="D138" s="294"/>
      <c r="E138" s="294"/>
      <c r="F138" s="294"/>
      <c r="G138" s="294"/>
      <c r="H138" s="294"/>
      <c r="I138" s="294"/>
      <c r="J138" s="294"/>
      <c r="K138" s="293"/>
    </row>
    <row r="139" spans="1:11" s="99" customFormat="1">
      <c r="A139" s="280">
        <v>280007</v>
      </c>
      <c r="B139" s="289" t="s">
        <v>194</v>
      </c>
      <c r="C139" s="292"/>
      <c r="D139" s="292"/>
      <c r="E139" s="292"/>
      <c r="F139" s="292"/>
      <c r="G139" s="292"/>
      <c r="H139" s="292"/>
      <c r="I139" s="292"/>
      <c r="J139" s="292"/>
      <c r="K139" s="293"/>
    </row>
    <row r="140" spans="1:11" s="99" customFormat="1">
      <c r="A140" s="280">
        <v>280008</v>
      </c>
      <c r="B140" s="289" t="s">
        <v>195</v>
      </c>
      <c r="C140" s="292"/>
      <c r="D140" s="292"/>
      <c r="E140" s="292"/>
      <c r="F140" s="292"/>
      <c r="G140" s="292"/>
      <c r="H140" s="292"/>
      <c r="I140" s="292"/>
      <c r="J140" s="292"/>
      <c r="K140" s="293"/>
    </row>
    <row r="141" spans="1:11" s="99" customFormat="1" ht="27" customHeight="1">
      <c r="A141" s="89"/>
      <c r="B141" s="288"/>
      <c r="C141" s="292"/>
      <c r="D141" s="292"/>
      <c r="E141" s="292"/>
      <c r="F141" s="292"/>
      <c r="G141" s="292"/>
      <c r="H141" s="292"/>
      <c r="I141" s="292"/>
      <c r="J141" s="292"/>
      <c r="K141" s="293"/>
    </row>
    <row r="142" spans="1:11" s="99" customFormat="1" ht="11.1" customHeight="1">
      <c r="A142" s="161" t="s">
        <v>129</v>
      </c>
      <c r="B142" s="103"/>
      <c r="C142" s="292"/>
      <c r="D142" s="292"/>
      <c r="E142" s="292"/>
      <c r="F142" s="292"/>
      <c r="G142" s="292"/>
      <c r="H142" s="292"/>
      <c r="I142" s="292"/>
      <c r="J142" s="292"/>
      <c r="K142" s="293"/>
    </row>
    <row r="143" spans="1:11">
      <c r="A143" s="161" t="s">
        <v>196</v>
      </c>
      <c r="B143" s="103"/>
      <c r="C143" s="292"/>
      <c r="D143" s="292"/>
      <c r="E143" s="292"/>
      <c r="F143" s="292"/>
      <c r="G143" s="292"/>
      <c r="H143" s="292"/>
      <c r="I143" s="292"/>
      <c r="J143" s="292"/>
      <c r="K143" s="291"/>
    </row>
    <row r="144" spans="1:11" s="135" customFormat="1" ht="33.75" customHeight="1">
      <c r="A144" s="933" t="s">
        <v>197</v>
      </c>
      <c r="B144" s="933"/>
      <c r="C144" s="933"/>
      <c r="D144" s="933"/>
      <c r="E144" s="933"/>
      <c r="F144" s="933"/>
      <c r="G144" s="933"/>
      <c r="H144" s="933"/>
      <c r="I144" s="933"/>
      <c r="J144" s="933"/>
    </row>
    <row r="145" spans="1:11" ht="11.1" customHeight="1"/>
    <row r="146" spans="1:11">
      <c r="A146" s="1"/>
      <c r="B146" s="2" t="s">
        <v>51</v>
      </c>
      <c r="C146" s="3" t="s">
        <v>1947</v>
      </c>
      <c r="D146" s="4"/>
      <c r="E146" s="4"/>
      <c r="F146" s="4"/>
      <c r="G146" s="4"/>
      <c r="H146" s="4"/>
      <c r="I146" s="5"/>
    </row>
    <row r="147" spans="1:11">
      <c r="A147" s="1"/>
      <c r="B147" s="2" t="s">
        <v>52</v>
      </c>
      <c r="C147" s="3">
        <v>17688383</v>
      </c>
      <c r="D147" s="4"/>
      <c r="E147" s="4"/>
      <c r="F147" s="4"/>
      <c r="G147" s="4"/>
      <c r="H147" s="4"/>
      <c r="I147" s="5"/>
    </row>
    <row r="148" spans="1:11">
      <c r="A148" s="1"/>
      <c r="B148" s="2"/>
      <c r="C148" s="3"/>
      <c r="D148" s="4"/>
      <c r="E148" s="4"/>
      <c r="F148" s="4"/>
      <c r="G148" s="4"/>
      <c r="H148" s="4"/>
      <c r="I148" s="5"/>
    </row>
    <row r="149" spans="1:11" ht="14.25">
      <c r="A149" s="1"/>
      <c r="B149" s="2" t="s">
        <v>185</v>
      </c>
      <c r="C149" s="7" t="s">
        <v>26</v>
      </c>
      <c r="D149" s="8"/>
      <c r="E149" s="8"/>
      <c r="F149" s="8"/>
      <c r="G149" s="8"/>
      <c r="H149" s="8"/>
      <c r="I149" s="9"/>
    </row>
    <row r="150" spans="1:11" ht="14.25">
      <c r="A150" s="1"/>
      <c r="B150" s="2" t="s">
        <v>186</v>
      </c>
      <c r="C150" s="374" t="s">
        <v>1963</v>
      </c>
      <c r="D150" s="8"/>
      <c r="E150" s="8"/>
      <c r="F150" s="8"/>
      <c r="G150" s="8"/>
      <c r="H150" s="8"/>
      <c r="I150" s="9"/>
    </row>
    <row r="152" spans="1:11" ht="21.75" customHeight="1">
      <c r="A152" s="926" t="s">
        <v>187</v>
      </c>
      <c r="B152" s="934" t="s">
        <v>188</v>
      </c>
      <c r="C152" s="936" t="s">
        <v>189</v>
      </c>
      <c r="D152" s="936"/>
      <c r="E152" s="936"/>
      <c r="F152" s="936" t="s">
        <v>190</v>
      </c>
      <c r="G152" s="936"/>
      <c r="H152" s="936"/>
      <c r="I152" s="936" t="s">
        <v>129</v>
      </c>
      <c r="J152" s="936"/>
      <c r="K152" s="936"/>
    </row>
    <row r="153" spans="1:11" ht="32.25" customHeight="1" thickBot="1">
      <c r="A153" s="927"/>
      <c r="B153" s="935"/>
      <c r="C153" s="278" t="s">
        <v>1897</v>
      </c>
      <c r="D153" s="584" t="s">
        <v>4659</v>
      </c>
      <c r="E153" s="290" t="s">
        <v>1894</v>
      </c>
      <c r="F153" s="278" t="s">
        <v>1897</v>
      </c>
      <c r="G153" s="584" t="s">
        <v>4659</v>
      </c>
      <c r="H153" s="290" t="s">
        <v>1894</v>
      </c>
      <c r="I153" s="278" t="s">
        <v>1897</v>
      </c>
      <c r="J153" s="584" t="s">
        <v>4659</v>
      </c>
      <c r="K153" s="292" t="s">
        <v>1894</v>
      </c>
    </row>
    <row r="154" spans="1:11" ht="15" customHeight="1" thickTop="1">
      <c r="A154" s="370" t="s">
        <v>1948</v>
      </c>
      <c r="B154" s="371" t="s">
        <v>1949</v>
      </c>
      <c r="C154" s="375">
        <v>2910</v>
      </c>
      <c r="D154" s="292">
        <v>3287</v>
      </c>
      <c r="E154" s="376">
        <f>D154/C154</f>
        <v>1.129553264604811</v>
      </c>
      <c r="F154" s="292"/>
      <c r="G154" s="292">
        <v>981</v>
      </c>
      <c r="H154" s="376" t="e">
        <f>G154/F154</f>
        <v>#DIV/0!</v>
      </c>
      <c r="I154" s="292">
        <f>C154+F154</f>
        <v>2910</v>
      </c>
      <c r="J154" s="292">
        <f>D154+G154</f>
        <v>4268</v>
      </c>
      <c r="K154" s="376">
        <f>J154/I154</f>
        <v>1.4666666666666666</v>
      </c>
    </row>
    <row r="155" spans="1:11" ht="15" customHeight="1">
      <c r="A155" s="370" t="s">
        <v>1950</v>
      </c>
      <c r="B155" s="371" t="s">
        <v>1951</v>
      </c>
      <c r="C155" s="375">
        <v>750</v>
      </c>
      <c r="D155" s="292">
        <v>920</v>
      </c>
      <c r="E155" s="376">
        <f t="shared" ref="E155:E164" si="25">D155/C155</f>
        <v>1.2266666666666666</v>
      </c>
      <c r="F155" s="292"/>
      <c r="G155" s="292">
        <v>1448</v>
      </c>
      <c r="H155" s="376" t="e">
        <f t="shared" ref="H155:H164" si="26">G155/F155</f>
        <v>#DIV/0!</v>
      </c>
      <c r="I155" s="292">
        <f t="shared" ref="I155:I163" si="27">C155+F155</f>
        <v>750</v>
      </c>
      <c r="J155" s="292">
        <f t="shared" ref="J155:J163" si="28">D155+G155</f>
        <v>2368</v>
      </c>
      <c r="K155" s="376">
        <f t="shared" ref="K155:K164" si="29">J155/I155</f>
        <v>3.1573333333333333</v>
      </c>
    </row>
    <row r="156" spans="1:11" ht="15" customHeight="1">
      <c r="A156" s="370" t="s">
        <v>1958</v>
      </c>
      <c r="B156" s="371" t="s">
        <v>1959</v>
      </c>
      <c r="C156" s="375">
        <v>400</v>
      </c>
      <c r="D156" s="292">
        <v>95</v>
      </c>
      <c r="E156" s="376">
        <f t="shared" si="25"/>
        <v>0.23749999999999999</v>
      </c>
      <c r="F156" s="292"/>
      <c r="G156" s="292">
        <v>36</v>
      </c>
      <c r="H156" s="376" t="e">
        <f t="shared" si="26"/>
        <v>#DIV/0!</v>
      </c>
      <c r="I156" s="292">
        <f t="shared" si="27"/>
        <v>400</v>
      </c>
      <c r="J156" s="292">
        <f t="shared" si="28"/>
        <v>131</v>
      </c>
      <c r="K156" s="376">
        <f t="shared" si="29"/>
        <v>0.32750000000000001</v>
      </c>
    </row>
    <row r="157" spans="1:11" ht="15" customHeight="1">
      <c r="A157" s="370" t="s">
        <v>1964</v>
      </c>
      <c r="B157" s="371" t="s">
        <v>1965</v>
      </c>
      <c r="C157" s="375">
        <v>120</v>
      </c>
      <c r="D157" s="292">
        <v>16</v>
      </c>
      <c r="E157" s="376">
        <f t="shared" si="25"/>
        <v>0.13333333333333333</v>
      </c>
      <c r="F157" s="292"/>
      <c r="G157" s="292">
        <v>78</v>
      </c>
      <c r="H157" s="376" t="e">
        <f t="shared" si="26"/>
        <v>#DIV/0!</v>
      </c>
      <c r="I157" s="292">
        <f t="shared" si="27"/>
        <v>120</v>
      </c>
      <c r="J157" s="292">
        <f t="shared" si="28"/>
        <v>94</v>
      </c>
      <c r="K157" s="376">
        <f t="shared" si="29"/>
        <v>0.78333333333333333</v>
      </c>
    </row>
    <row r="158" spans="1:11" ht="15" customHeight="1">
      <c r="A158" s="370" t="s">
        <v>1960</v>
      </c>
      <c r="B158" s="371" t="s">
        <v>1961</v>
      </c>
      <c r="C158" s="375">
        <v>350</v>
      </c>
      <c r="D158" s="292">
        <v>283</v>
      </c>
      <c r="E158" s="376">
        <f t="shared" si="25"/>
        <v>0.80857142857142861</v>
      </c>
      <c r="F158" s="292"/>
      <c r="G158" s="292">
        <v>658</v>
      </c>
      <c r="H158" s="376" t="e">
        <f t="shared" si="26"/>
        <v>#DIV/0!</v>
      </c>
      <c r="I158" s="292">
        <f t="shared" si="27"/>
        <v>350</v>
      </c>
      <c r="J158" s="292">
        <f t="shared" si="28"/>
        <v>941</v>
      </c>
      <c r="K158" s="376">
        <f t="shared" si="29"/>
        <v>2.6885714285714286</v>
      </c>
    </row>
    <row r="159" spans="1:11" ht="15" customHeight="1">
      <c r="A159" s="370" t="s">
        <v>1966</v>
      </c>
      <c r="B159" s="371" t="s">
        <v>1967</v>
      </c>
      <c r="C159" s="375">
        <v>25</v>
      </c>
      <c r="D159" s="292">
        <v>45</v>
      </c>
      <c r="E159" s="376">
        <f t="shared" si="25"/>
        <v>1.8</v>
      </c>
      <c r="F159" s="292"/>
      <c r="G159" s="292">
        <v>540</v>
      </c>
      <c r="H159" s="376" t="e">
        <f t="shared" si="26"/>
        <v>#DIV/0!</v>
      </c>
      <c r="I159" s="292">
        <f t="shared" si="27"/>
        <v>25</v>
      </c>
      <c r="J159" s="292">
        <f t="shared" si="28"/>
        <v>585</v>
      </c>
      <c r="K159" s="376">
        <f t="shared" si="29"/>
        <v>23.4</v>
      </c>
    </row>
    <row r="160" spans="1:11" ht="15" customHeight="1">
      <c r="A160" s="372" t="s">
        <v>1952</v>
      </c>
      <c r="B160" s="373" t="s">
        <v>1953</v>
      </c>
      <c r="C160" s="292"/>
      <c r="D160" s="292"/>
      <c r="E160" s="376" t="e">
        <f t="shared" si="25"/>
        <v>#DIV/0!</v>
      </c>
      <c r="F160" s="375">
        <v>4445</v>
      </c>
      <c r="G160" s="375">
        <v>7</v>
      </c>
      <c r="H160" s="376">
        <f t="shared" si="26"/>
        <v>1.5748031496062992E-3</v>
      </c>
      <c r="I160" s="292">
        <f t="shared" si="27"/>
        <v>4445</v>
      </c>
      <c r="J160" s="292">
        <f t="shared" si="28"/>
        <v>7</v>
      </c>
      <c r="K160" s="376">
        <f t="shared" si="29"/>
        <v>1.5748031496062992E-3</v>
      </c>
    </row>
    <row r="161" spans="1:11" ht="15" customHeight="1">
      <c r="A161" s="89"/>
      <c r="B161" s="288"/>
      <c r="C161" s="292"/>
      <c r="D161" s="292"/>
      <c r="E161" s="376" t="e">
        <f t="shared" si="25"/>
        <v>#DIV/0!</v>
      </c>
      <c r="F161" s="292"/>
      <c r="G161" s="292"/>
      <c r="H161" s="376" t="e">
        <f t="shared" si="26"/>
        <v>#DIV/0!</v>
      </c>
      <c r="I161" s="292">
        <f t="shared" si="27"/>
        <v>0</v>
      </c>
      <c r="J161" s="292">
        <f t="shared" si="28"/>
        <v>0</v>
      </c>
      <c r="K161" s="376" t="e">
        <f t="shared" si="29"/>
        <v>#DIV/0!</v>
      </c>
    </row>
    <row r="162" spans="1:11" ht="15" customHeight="1">
      <c r="A162" s="89"/>
      <c r="B162" s="288"/>
      <c r="C162" s="292"/>
      <c r="D162" s="292"/>
      <c r="E162" s="376" t="e">
        <f t="shared" si="25"/>
        <v>#DIV/0!</v>
      </c>
      <c r="F162" s="292"/>
      <c r="G162" s="292"/>
      <c r="H162" s="376" t="e">
        <f t="shared" si="26"/>
        <v>#DIV/0!</v>
      </c>
      <c r="I162" s="292">
        <f t="shared" si="27"/>
        <v>0</v>
      </c>
      <c r="J162" s="292">
        <f t="shared" si="28"/>
        <v>0</v>
      </c>
      <c r="K162" s="376" t="e">
        <f t="shared" si="29"/>
        <v>#DIV/0!</v>
      </c>
    </row>
    <row r="163" spans="1:11" s="99" customFormat="1" ht="15" customHeight="1">
      <c r="A163" s="89"/>
      <c r="B163" s="288"/>
      <c r="C163" s="292"/>
      <c r="D163" s="292"/>
      <c r="E163" s="376" t="e">
        <f t="shared" si="25"/>
        <v>#DIV/0!</v>
      </c>
      <c r="F163" s="292"/>
      <c r="G163" s="292"/>
      <c r="H163" s="376" t="e">
        <f t="shared" si="26"/>
        <v>#DIV/0!</v>
      </c>
      <c r="I163" s="292">
        <f t="shared" si="27"/>
        <v>0</v>
      </c>
      <c r="J163" s="292">
        <f t="shared" si="28"/>
        <v>0</v>
      </c>
      <c r="K163" s="376" t="e">
        <f t="shared" si="29"/>
        <v>#DIV/0!</v>
      </c>
    </row>
    <row r="164" spans="1:11" s="99" customFormat="1" ht="15" customHeight="1">
      <c r="A164" s="377" t="s">
        <v>129</v>
      </c>
      <c r="B164" s="378"/>
      <c r="C164" s="379">
        <f>SUM(C154:C163)</f>
        <v>4555</v>
      </c>
      <c r="D164" s="379">
        <f>SUM(D154:D163)</f>
        <v>4646</v>
      </c>
      <c r="E164" s="380">
        <f t="shared" si="25"/>
        <v>1.0199780461031833</v>
      </c>
      <c r="F164" s="379">
        <f>SUM(F154:F163)</f>
        <v>4445</v>
      </c>
      <c r="G164" s="379">
        <f>SUM(G154:G163)</f>
        <v>3748</v>
      </c>
      <c r="H164" s="380">
        <f t="shared" si="26"/>
        <v>0.84319460067491558</v>
      </c>
      <c r="I164" s="379">
        <f>SUM(I154:I163)</f>
        <v>9000</v>
      </c>
      <c r="J164" s="379">
        <f>SUM(J154:J163)</f>
        <v>8394</v>
      </c>
      <c r="K164" s="380">
        <f t="shared" si="29"/>
        <v>0.93266666666666664</v>
      </c>
    </row>
    <row r="165" spans="1:11" s="99" customFormat="1" ht="12.75" customHeight="1">
      <c r="A165" s="161" t="s">
        <v>191</v>
      </c>
      <c r="B165" s="205"/>
      <c r="C165" s="294"/>
      <c r="D165" s="294"/>
      <c r="E165" s="294"/>
      <c r="F165" s="294"/>
      <c r="G165" s="294"/>
      <c r="H165" s="294"/>
      <c r="I165" s="294"/>
      <c r="J165" s="294"/>
      <c r="K165" s="293"/>
    </row>
    <row r="166" spans="1:11" s="99" customFormat="1" ht="12.75" customHeight="1">
      <c r="A166" s="280">
        <v>280005</v>
      </c>
      <c r="B166" s="289" t="s">
        <v>192</v>
      </c>
      <c r="C166" s="294"/>
      <c r="D166" s="294"/>
      <c r="E166" s="294"/>
      <c r="F166" s="294"/>
      <c r="G166" s="294"/>
      <c r="H166" s="294"/>
      <c r="I166" s="294"/>
      <c r="J166" s="294"/>
      <c r="K166" s="293"/>
    </row>
    <row r="167" spans="1:11" s="99" customFormat="1" ht="12.75" customHeight="1">
      <c r="A167" s="280">
        <v>280006</v>
      </c>
      <c r="B167" s="289" t="s">
        <v>193</v>
      </c>
      <c r="C167" s="294"/>
      <c r="D167" s="294"/>
      <c r="E167" s="294"/>
      <c r="F167" s="294"/>
      <c r="G167" s="294"/>
      <c r="H167" s="294"/>
      <c r="I167" s="294"/>
      <c r="J167" s="294"/>
      <c r="K167" s="293"/>
    </row>
    <row r="168" spans="1:11" s="99" customFormat="1">
      <c r="A168" s="280">
        <v>280007</v>
      </c>
      <c r="B168" s="289" t="s">
        <v>194</v>
      </c>
      <c r="C168" s="292"/>
      <c r="D168" s="292"/>
      <c r="E168" s="292"/>
      <c r="F168" s="292"/>
      <c r="G168" s="292"/>
      <c r="H168" s="292"/>
      <c r="I168" s="292"/>
      <c r="J168" s="292"/>
      <c r="K168" s="293"/>
    </row>
    <row r="169" spans="1:11" s="99" customFormat="1">
      <c r="A169" s="280">
        <v>280008</v>
      </c>
      <c r="B169" s="289" t="s">
        <v>195</v>
      </c>
      <c r="C169" s="292"/>
      <c r="D169" s="292"/>
      <c r="E169" s="292"/>
      <c r="F169" s="292"/>
      <c r="G169" s="292"/>
      <c r="H169" s="292"/>
      <c r="I169" s="292"/>
      <c r="J169" s="292"/>
      <c r="K169" s="293"/>
    </row>
    <row r="170" spans="1:11" s="99" customFormat="1" ht="27" customHeight="1">
      <c r="A170" s="89"/>
      <c r="B170" s="288"/>
      <c r="C170" s="292"/>
      <c r="D170" s="292"/>
      <c r="E170" s="292"/>
      <c r="F170" s="292"/>
      <c r="G170" s="292"/>
      <c r="H170" s="292"/>
      <c r="I170" s="292"/>
      <c r="J170" s="292"/>
      <c r="K170" s="293"/>
    </row>
    <row r="171" spans="1:11" s="99" customFormat="1" ht="11.1" customHeight="1">
      <c r="A171" s="161" t="s">
        <v>129</v>
      </c>
      <c r="B171" s="103"/>
      <c r="C171" s="292"/>
      <c r="D171" s="292"/>
      <c r="E171" s="292"/>
      <c r="F171" s="292"/>
      <c r="G171" s="292"/>
      <c r="H171" s="292"/>
      <c r="I171" s="292"/>
      <c r="J171" s="292"/>
      <c r="K171" s="293"/>
    </row>
    <row r="172" spans="1:11">
      <c r="A172" s="161" t="s">
        <v>196</v>
      </c>
      <c r="B172" s="103"/>
      <c r="C172" s="292"/>
      <c r="D172" s="292"/>
      <c r="E172" s="292"/>
      <c r="F172" s="292"/>
      <c r="G172" s="292"/>
      <c r="H172" s="292"/>
      <c r="I172" s="292"/>
      <c r="J172" s="292"/>
      <c r="K172" s="291"/>
    </row>
    <row r="173" spans="1:11" s="135" customFormat="1" ht="33.75" customHeight="1">
      <c r="A173" s="933" t="s">
        <v>197</v>
      </c>
      <c r="B173" s="933"/>
      <c r="C173" s="933"/>
      <c r="D173" s="933"/>
      <c r="E173" s="933"/>
      <c r="F173" s="933"/>
      <c r="G173" s="933"/>
      <c r="H173" s="933"/>
      <c r="I173" s="933"/>
      <c r="J173" s="933"/>
    </row>
    <row r="174" spans="1:11" ht="11.1" customHeight="1"/>
    <row r="175" spans="1:11">
      <c r="A175" s="1"/>
      <c r="B175" s="2" t="s">
        <v>51</v>
      </c>
      <c r="C175" s="3" t="s">
        <v>1947</v>
      </c>
      <c r="D175" s="4"/>
      <c r="E175" s="4"/>
      <c r="F175" s="4"/>
      <c r="G175" s="4"/>
      <c r="H175" s="4"/>
      <c r="I175" s="5"/>
    </row>
    <row r="176" spans="1:11">
      <c r="A176" s="1"/>
      <c r="B176" s="2" t="s">
        <v>52</v>
      </c>
      <c r="C176" s="3">
        <v>17688383</v>
      </c>
      <c r="D176" s="4"/>
      <c r="E176" s="4"/>
      <c r="F176" s="4"/>
      <c r="G176" s="4"/>
      <c r="H176" s="4"/>
      <c r="I176" s="5"/>
    </row>
    <row r="177" spans="1:11">
      <c r="A177" s="1"/>
      <c r="B177" s="2"/>
      <c r="C177" s="3"/>
      <c r="D177" s="4"/>
      <c r="E177" s="4"/>
      <c r="F177" s="4"/>
      <c r="G177" s="4"/>
      <c r="H177" s="4"/>
      <c r="I177" s="5"/>
    </row>
    <row r="178" spans="1:11" ht="14.25">
      <c r="A178" s="1"/>
      <c r="B178" s="2" t="s">
        <v>185</v>
      </c>
      <c r="C178" s="7" t="s">
        <v>26</v>
      </c>
      <c r="D178" s="8"/>
      <c r="E178" s="8"/>
      <c r="F178" s="8"/>
      <c r="G178" s="8"/>
      <c r="H178" s="8"/>
      <c r="I178" s="9"/>
    </row>
    <row r="179" spans="1:11" ht="14.25">
      <c r="A179" s="1"/>
      <c r="B179" s="2" t="s">
        <v>186</v>
      </c>
      <c r="C179" s="374" t="s">
        <v>1968</v>
      </c>
      <c r="D179" s="8"/>
      <c r="E179" s="8"/>
      <c r="F179" s="8"/>
      <c r="G179" s="8"/>
      <c r="H179" s="8"/>
      <c r="I179" s="9"/>
    </row>
    <row r="181" spans="1:11" ht="21.75" customHeight="1">
      <c r="A181" s="926" t="s">
        <v>187</v>
      </c>
      <c r="B181" s="934" t="s">
        <v>188</v>
      </c>
      <c r="C181" s="936" t="s">
        <v>189</v>
      </c>
      <c r="D181" s="936"/>
      <c r="E181" s="936"/>
      <c r="F181" s="936" t="s">
        <v>190</v>
      </c>
      <c r="G181" s="936"/>
      <c r="H181" s="936"/>
      <c r="I181" s="936" t="s">
        <v>129</v>
      </c>
      <c r="J181" s="936"/>
      <c r="K181" s="936"/>
    </row>
    <row r="182" spans="1:11" ht="32.25" customHeight="1" thickBot="1">
      <c r="A182" s="927"/>
      <c r="B182" s="935"/>
      <c r="C182" s="278" t="s">
        <v>1897</v>
      </c>
      <c r="D182" s="584" t="s">
        <v>4659</v>
      </c>
      <c r="E182" s="290" t="s">
        <v>1894</v>
      </c>
      <c r="F182" s="278" t="s">
        <v>1897</v>
      </c>
      <c r="G182" s="584" t="s">
        <v>4659</v>
      </c>
      <c r="H182" s="290" t="s">
        <v>1894</v>
      </c>
      <c r="I182" s="278" t="s">
        <v>1897</v>
      </c>
      <c r="J182" s="584" t="s">
        <v>4659</v>
      </c>
      <c r="K182" s="292" t="s">
        <v>1894</v>
      </c>
    </row>
    <row r="183" spans="1:11" ht="15" customHeight="1" thickTop="1">
      <c r="A183" s="370" t="s">
        <v>1948</v>
      </c>
      <c r="B183" s="371" t="s">
        <v>1949</v>
      </c>
      <c r="C183" s="375">
        <v>30</v>
      </c>
      <c r="D183" s="292">
        <v>80</v>
      </c>
      <c r="E183" s="376">
        <f>D183/C183</f>
        <v>2.6666666666666665</v>
      </c>
      <c r="F183" s="292"/>
      <c r="G183" s="292"/>
      <c r="H183" s="376" t="e">
        <f>G183/F183</f>
        <v>#DIV/0!</v>
      </c>
      <c r="I183" s="292">
        <f>C183+F183</f>
        <v>30</v>
      </c>
      <c r="J183" s="292">
        <f>D183+G183</f>
        <v>80</v>
      </c>
      <c r="K183" s="376">
        <f>J183/I183</f>
        <v>2.6666666666666665</v>
      </c>
    </row>
    <row r="184" spans="1:11" ht="15" customHeight="1">
      <c r="A184" s="370" t="s">
        <v>1969</v>
      </c>
      <c r="B184" s="371" t="s">
        <v>1970</v>
      </c>
      <c r="C184" s="375">
        <v>7600</v>
      </c>
      <c r="D184" s="292">
        <v>7035</v>
      </c>
      <c r="E184" s="376">
        <f t="shared" ref="E184:E193" si="30">D184/C184</f>
        <v>0.92565789473684212</v>
      </c>
      <c r="F184" s="292"/>
      <c r="G184" s="292"/>
      <c r="H184" s="376" t="e">
        <f t="shared" ref="H184:H193" si="31">G184/F184</f>
        <v>#DIV/0!</v>
      </c>
      <c r="I184" s="292">
        <f t="shared" ref="I184:I192" si="32">C184+F184</f>
        <v>7600</v>
      </c>
      <c r="J184" s="292">
        <f t="shared" ref="J184:J192" si="33">D184+G184</f>
        <v>7035</v>
      </c>
      <c r="K184" s="376">
        <f t="shared" ref="K184:K193" si="34">J184/I184</f>
        <v>0.92565789473684212</v>
      </c>
    </row>
    <row r="185" spans="1:11" ht="15" customHeight="1">
      <c r="A185" s="370" t="s">
        <v>1971</v>
      </c>
      <c r="B185" s="371" t="s">
        <v>1972</v>
      </c>
      <c r="C185" s="375">
        <v>3470</v>
      </c>
      <c r="D185" s="292">
        <v>3374</v>
      </c>
      <c r="E185" s="376">
        <f t="shared" si="30"/>
        <v>0.97233429394812676</v>
      </c>
      <c r="F185" s="292"/>
      <c r="G185" s="292"/>
      <c r="H185" s="376" t="e">
        <f t="shared" si="31"/>
        <v>#DIV/0!</v>
      </c>
      <c r="I185" s="292">
        <f t="shared" si="32"/>
        <v>3470</v>
      </c>
      <c r="J185" s="292">
        <f t="shared" si="33"/>
        <v>3374</v>
      </c>
      <c r="K185" s="376">
        <f t="shared" si="34"/>
        <v>0.97233429394812676</v>
      </c>
    </row>
    <row r="186" spans="1:11" ht="15" customHeight="1">
      <c r="A186" s="372" t="s">
        <v>1952</v>
      </c>
      <c r="B186" s="373" t="s">
        <v>1953</v>
      </c>
      <c r="C186" s="292"/>
      <c r="D186" s="292"/>
      <c r="E186" s="376" t="e">
        <f t="shared" si="30"/>
        <v>#DIV/0!</v>
      </c>
      <c r="F186" s="292"/>
      <c r="G186" s="292"/>
      <c r="H186" s="376" t="e">
        <f t="shared" si="31"/>
        <v>#DIV/0!</v>
      </c>
      <c r="I186" s="292">
        <f t="shared" si="32"/>
        <v>0</v>
      </c>
      <c r="J186" s="292">
        <f t="shared" si="33"/>
        <v>0</v>
      </c>
      <c r="K186" s="376" t="e">
        <f t="shared" si="34"/>
        <v>#DIV/0!</v>
      </c>
    </row>
    <row r="187" spans="1:11" ht="15" customHeight="1">
      <c r="A187" s="89"/>
      <c r="B187" s="288"/>
      <c r="C187" s="292"/>
      <c r="D187" s="292"/>
      <c r="E187" s="376" t="e">
        <f t="shared" si="30"/>
        <v>#DIV/0!</v>
      </c>
      <c r="F187" s="292"/>
      <c r="G187" s="292"/>
      <c r="H187" s="376" t="e">
        <f t="shared" si="31"/>
        <v>#DIV/0!</v>
      </c>
      <c r="I187" s="292">
        <f t="shared" si="32"/>
        <v>0</v>
      </c>
      <c r="J187" s="292">
        <f t="shared" si="33"/>
        <v>0</v>
      </c>
      <c r="K187" s="376" t="e">
        <f t="shared" si="34"/>
        <v>#DIV/0!</v>
      </c>
    </row>
    <row r="188" spans="1:11" ht="15" customHeight="1">
      <c r="A188" s="89"/>
      <c r="B188" s="288"/>
      <c r="C188" s="292"/>
      <c r="D188" s="292"/>
      <c r="E188" s="376" t="e">
        <f t="shared" si="30"/>
        <v>#DIV/0!</v>
      </c>
      <c r="F188" s="292"/>
      <c r="G188" s="292"/>
      <c r="H188" s="376" t="e">
        <f t="shared" si="31"/>
        <v>#DIV/0!</v>
      </c>
      <c r="I188" s="292">
        <f t="shared" si="32"/>
        <v>0</v>
      </c>
      <c r="J188" s="292">
        <f t="shared" si="33"/>
        <v>0</v>
      </c>
      <c r="K188" s="376" t="e">
        <f t="shared" si="34"/>
        <v>#DIV/0!</v>
      </c>
    </row>
    <row r="189" spans="1:11" ht="15" customHeight="1">
      <c r="A189" s="89"/>
      <c r="B189" s="288"/>
      <c r="C189" s="292"/>
      <c r="D189" s="292"/>
      <c r="E189" s="376" t="e">
        <f t="shared" si="30"/>
        <v>#DIV/0!</v>
      </c>
      <c r="F189" s="292"/>
      <c r="G189" s="292"/>
      <c r="H189" s="376" t="e">
        <f t="shared" si="31"/>
        <v>#DIV/0!</v>
      </c>
      <c r="I189" s="292">
        <f t="shared" si="32"/>
        <v>0</v>
      </c>
      <c r="J189" s="292">
        <f t="shared" si="33"/>
        <v>0</v>
      </c>
      <c r="K189" s="376" t="e">
        <f t="shared" si="34"/>
        <v>#DIV/0!</v>
      </c>
    </row>
    <row r="190" spans="1:11" ht="15" customHeight="1">
      <c r="A190" s="89"/>
      <c r="B190" s="288"/>
      <c r="C190" s="292"/>
      <c r="D190" s="292"/>
      <c r="E190" s="376" t="e">
        <f t="shared" si="30"/>
        <v>#DIV/0!</v>
      </c>
      <c r="F190" s="292"/>
      <c r="G190" s="292"/>
      <c r="H190" s="376" t="e">
        <f t="shared" si="31"/>
        <v>#DIV/0!</v>
      </c>
      <c r="I190" s="292">
        <f t="shared" si="32"/>
        <v>0</v>
      </c>
      <c r="J190" s="292">
        <f t="shared" si="33"/>
        <v>0</v>
      </c>
      <c r="K190" s="376" t="e">
        <f t="shared" si="34"/>
        <v>#DIV/0!</v>
      </c>
    </row>
    <row r="191" spans="1:11" ht="15" customHeight="1">
      <c r="A191" s="89"/>
      <c r="B191" s="288"/>
      <c r="C191" s="292"/>
      <c r="D191" s="292"/>
      <c r="E191" s="376" t="e">
        <f t="shared" si="30"/>
        <v>#DIV/0!</v>
      </c>
      <c r="F191" s="292"/>
      <c r="G191" s="292"/>
      <c r="H191" s="376" t="e">
        <f t="shared" si="31"/>
        <v>#DIV/0!</v>
      </c>
      <c r="I191" s="292">
        <f t="shared" si="32"/>
        <v>0</v>
      </c>
      <c r="J191" s="292">
        <f t="shared" si="33"/>
        <v>0</v>
      </c>
      <c r="K191" s="376" t="e">
        <f t="shared" si="34"/>
        <v>#DIV/0!</v>
      </c>
    </row>
    <row r="192" spans="1:11" s="99" customFormat="1" ht="15" customHeight="1">
      <c r="A192" s="89"/>
      <c r="B192" s="288"/>
      <c r="C192" s="292"/>
      <c r="D192" s="292"/>
      <c r="E192" s="376" t="e">
        <f t="shared" si="30"/>
        <v>#DIV/0!</v>
      </c>
      <c r="F192" s="292"/>
      <c r="G192" s="292"/>
      <c r="H192" s="376" t="e">
        <f t="shared" si="31"/>
        <v>#DIV/0!</v>
      </c>
      <c r="I192" s="292">
        <f t="shared" si="32"/>
        <v>0</v>
      </c>
      <c r="J192" s="292">
        <f t="shared" si="33"/>
        <v>0</v>
      </c>
      <c r="K192" s="376" t="e">
        <f t="shared" si="34"/>
        <v>#DIV/0!</v>
      </c>
    </row>
    <row r="193" spans="1:11" s="99" customFormat="1" ht="15" customHeight="1">
      <c r="A193" s="377" t="s">
        <v>129</v>
      </c>
      <c r="B193" s="378"/>
      <c r="C193" s="379">
        <f>SUM(C183:C192)</f>
        <v>11100</v>
      </c>
      <c r="D193" s="379">
        <f>SUM(D183:D192)</f>
        <v>10489</v>
      </c>
      <c r="E193" s="380">
        <f t="shared" si="30"/>
        <v>0.94495495495495496</v>
      </c>
      <c r="F193" s="379">
        <f>SUM(F183:F192)</f>
        <v>0</v>
      </c>
      <c r="G193" s="379">
        <f>SUM(G183:G192)</f>
        <v>0</v>
      </c>
      <c r="H193" s="380" t="e">
        <f t="shared" si="31"/>
        <v>#DIV/0!</v>
      </c>
      <c r="I193" s="379">
        <f>SUM(I183:I192)</f>
        <v>11100</v>
      </c>
      <c r="J193" s="379">
        <f>SUM(J183:J192)</f>
        <v>10489</v>
      </c>
      <c r="K193" s="380">
        <f t="shared" si="34"/>
        <v>0.94495495495495496</v>
      </c>
    </row>
    <row r="194" spans="1:11" s="99" customFormat="1" ht="12.75" customHeight="1">
      <c r="A194" s="161" t="s">
        <v>191</v>
      </c>
      <c r="B194" s="205"/>
      <c r="C194" s="294"/>
      <c r="D194" s="294"/>
      <c r="E194" s="294"/>
      <c r="F194" s="294"/>
      <c r="G194" s="294"/>
      <c r="H194" s="294"/>
      <c r="I194" s="294"/>
      <c r="J194" s="294"/>
      <c r="K194" s="293"/>
    </row>
    <row r="195" spans="1:11" s="99" customFormat="1" ht="12.75" customHeight="1">
      <c r="A195" s="280">
        <v>280005</v>
      </c>
      <c r="B195" s="289" t="s">
        <v>192</v>
      </c>
      <c r="C195" s="294"/>
      <c r="D195" s="294"/>
      <c r="E195" s="294"/>
      <c r="F195" s="294"/>
      <c r="G195" s="294"/>
      <c r="H195" s="294"/>
      <c r="I195" s="294"/>
      <c r="J195" s="294"/>
      <c r="K195" s="293"/>
    </row>
    <row r="196" spans="1:11" s="99" customFormat="1" ht="12.75" customHeight="1">
      <c r="A196" s="280">
        <v>280006</v>
      </c>
      <c r="B196" s="289" t="s">
        <v>193</v>
      </c>
      <c r="C196" s="294"/>
      <c r="D196" s="294"/>
      <c r="E196" s="294"/>
      <c r="F196" s="294"/>
      <c r="G196" s="294"/>
      <c r="H196" s="294"/>
      <c r="I196" s="294"/>
      <c r="J196" s="294"/>
      <c r="K196" s="293"/>
    </row>
    <row r="197" spans="1:11" s="99" customFormat="1">
      <c r="A197" s="280">
        <v>280007</v>
      </c>
      <c r="B197" s="289" t="s">
        <v>194</v>
      </c>
      <c r="C197" s="292"/>
      <c r="D197" s="292"/>
      <c r="E197" s="292"/>
      <c r="F197" s="292"/>
      <c r="G197" s="292"/>
      <c r="H197" s="292"/>
      <c r="I197" s="292"/>
      <c r="J197" s="292"/>
      <c r="K197" s="293"/>
    </row>
    <row r="198" spans="1:11" s="99" customFormat="1">
      <c r="A198" s="280">
        <v>280008</v>
      </c>
      <c r="B198" s="289" t="s">
        <v>195</v>
      </c>
      <c r="C198" s="292"/>
      <c r="D198" s="292"/>
      <c r="E198" s="292"/>
      <c r="F198" s="292"/>
      <c r="G198" s="292"/>
      <c r="H198" s="292"/>
      <c r="I198" s="292"/>
      <c r="J198" s="292"/>
      <c r="K198" s="293"/>
    </row>
    <row r="199" spans="1:11" s="99" customFormat="1" ht="27" customHeight="1">
      <c r="A199" s="89"/>
      <c r="B199" s="288"/>
      <c r="C199" s="292"/>
      <c r="D199" s="292"/>
      <c r="E199" s="292"/>
      <c r="F199" s="292"/>
      <c r="G199" s="292"/>
      <c r="H199" s="292"/>
      <c r="I199" s="292"/>
      <c r="J199" s="292"/>
      <c r="K199" s="293"/>
    </row>
    <row r="200" spans="1:11" s="99" customFormat="1" ht="11.1" customHeight="1">
      <c r="A200" s="161" t="s">
        <v>129</v>
      </c>
      <c r="B200" s="103"/>
      <c r="C200" s="292"/>
      <c r="D200" s="292"/>
      <c r="E200" s="292"/>
      <c r="F200" s="292"/>
      <c r="G200" s="292"/>
      <c r="H200" s="292"/>
      <c r="I200" s="292"/>
      <c r="J200" s="292"/>
      <c r="K200" s="293"/>
    </row>
    <row r="201" spans="1:11">
      <c r="A201" s="161" t="s">
        <v>196</v>
      </c>
      <c r="B201" s="103"/>
      <c r="C201" s="292"/>
      <c r="D201" s="292"/>
      <c r="E201" s="292"/>
      <c r="F201" s="292"/>
      <c r="G201" s="292"/>
      <c r="H201" s="292"/>
      <c r="I201" s="292"/>
      <c r="J201" s="292"/>
      <c r="K201" s="291"/>
    </row>
    <row r="202" spans="1:11" s="135" customFormat="1" ht="33.75" customHeight="1">
      <c r="A202" s="933" t="s">
        <v>197</v>
      </c>
      <c r="B202" s="933"/>
      <c r="C202" s="933"/>
      <c r="D202" s="933"/>
      <c r="E202" s="933"/>
      <c r="F202" s="933"/>
      <c r="G202" s="933"/>
      <c r="H202" s="933"/>
      <c r="I202" s="933"/>
      <c r="J202" s="933"/>
    </row>
    <row r="203" spans="1:11" ht="11.1" customHeight="1"/>
    <row r="204" spans="1:11">
      <c r="A204" s="1"/>
      <c r="B204" s="2" t="s">
        <v>51</v>
      </c>
      <c r="C204" s="3" t="s">
        <v>1947</v>
      </c>
      <c r="D204" s="4"/>
      <c r="E204" s="4"/>
      <c r="F204" s="4"/>
      <c r="G204" s="4"/>
      <c r="H204" s="4"/>
      <c r="I204" s="5"/>
    </row>
    <row r="205" spans="1:11">
      <c r="A205" s="1"/>
      <c r="B205" s="2" t="s">
        <v>52</v>
      </c>
      <c r="C205" s="3">
        <v>17688383</v>
      </c>
      <c r="D205" s="4"/>
      <c r="E205" s="4"/>
      <c r="F205" s="4"/>
      <c r="G205" s="4"/>
      <c r="H205" s="4"/>
      <c r="I205" s="5"/>
    </row>
    <row r="206" spans="1:11">
      <c r="A206" s="1"/>
      <c r="B206" s="2"/>
      <c r="C206" s="3"/>
      <c r="D206" s="4"/>
      <c r="E206" s="4"/>
      <c r="F206" s="4"/>
      <c r="G206" s="4"/>
      <c r="H206" s="4"/>
      <c r="I206" s="5"/>
    </row>
    <row r="207" spans="1:11" ht="14.25">
      <c r="A207" s="1"/>
      <c r="B207" s="2" t="s">
        <v>185</v>
      </c>
      <c r="C207" s="7" t="s">
        <v>26</v>
      </c>
      <c r="D207" s="8"/>
      <c r="E207" s="8"/>
      <c r="F207" s="8"/>
      <c r="G207" s="8"/>
      <c r="H207" s="8"/>
      <c r="I207" s="9"/>
    </row>
    <row r="208" spans="1:11" ht="14.25">
      <c r="A208" s="1"/>
      <c r="B208" s="2" t="s">
        <v>186</v>
      </c>
      <c r="C208" s="374" t="s">
        <v>1973</v>
      </c>
      <c r="D208" s="8"/>
      <c r="E208" s="8"/>
      <c r="F208" s="8"/>
      <c r="G208" s="8"/>
      <c r="H208" s="8"/>
      <c r="I208" s="9"/>
    </row>
    <row r="210" spans="1:11" ht="21.75" customHeight="1">
      <c r="A210" s="926" t="s">
        <v>187</v>
      </c>
      <c r="B210" s="934" t="s">
        <v>188</v>
      </c>
      <c r="C210" s="936" t="s">
        <v>189</v>
      </c>
      <c r="D210" s="936"/>
      <c r="E210" s="936"/>
      <c r="F210" s="936" t="s">
        <v>190</v>
      </c>
      <c r="G210" s="936"/>
      <c r="H210" s="936"/>
      <c r="I210" s="936" t="s">
        <v>129</v>
      </c>
      <c r="J210" s="936"/>
      <c r="K210" s="936"/>
    </row>
    <row r="211" spans="1:11" ht="32.25" customHeight="1" thickBot="1">
      <c r="A211" s="927"/>
      <c r="B211" s="935"/>
      <c r="C211" s="278" t="s">
        <v>1897</v>
      </c>
      <c r="D211" s="584" t="s">
        <v>4659</v>
      </c>
      <c r="E211" s="290" t="s">
        <v>1894</v>
      </c>
      <c r="F211" s="278" t="s">
        <v>1897</v>
      </c>
      <c r="G211" s="584" t="s">
        <v>4659</v>
      </c>
      <c r="H211" s="290" t="s">
        <v>1894</v>
      </c>
      <c r="I211" s="278" t="s">
        <v>1897</v>
      </c>
      <c r="J211" s="584" t="s">
        <v>4659</v>
      </c>
      <c r="K211" s="292" t="s">
        <v>1894</v>
      </c>
    </row>
    <row r="212" spans="1:11" ht="15" customHeight="1" thickTop="1">
      <c r="A212" s="370" t="s">
        <v>1948</v>
      </c>
      <c r="B212" s="371" t="s">
        <v>1949</v>
      </c>
      <c r="C212" s="375">
        <v>5900</v>
      </c>
      <c r="D212" s="292">
        <v>6038</v>
      </c>
      <c r="E212" s="376">
        <f>D212/C212</f>
        <v>1.0233898305084745</v>
      </c>
      <c r="F212" s="292"/>
      <c r="G212" s="292">
        <v>402</v>
      </c>
      <c r="H212" s="376" t="e">
        <f>G212/F212</f>
        <v>#DIV/0!</v>
      </c>
      <c r="I212" s="292">
        <f>C212+F212</f>
        <v>5900</v>
      </c>
      <c r="J212" s="292">
        <f>D212+G212</f>
        <v>6440</v>
      </c>
      <c r="K212" s="376">
        <f>J212/I212</f>
        <v>1.0915254237288134</v>
      </c>
    </row>
    <row r="213" spans="1:11" ht="15" customHeight="1">
      <c r="A213" s="370" t="s">
        <v>1950</v>
      </c>
      <c r="B213" s="371" t="s">
        <v>1951</v>
      </c>
      <c r="C213" s="375">
        <v>2250</v>
      </c>
      <c r="D213" s="292">
        <v>2921</v>
      </c>
      <c r="E213" s="376">
        <f t="shared" ref="E213:E222" si="35">D213/C213</f>
        <v>1.2982222222222222</v>
      </c>
      <c r="F213" s="292"/>
      <c r="G213" s="292">
        <v>50</v>
      </c>
      <c r="H213" s="376" t="e">
        <f t="shared" ref="H213:H222" si="36">G213/F213</f>
        <v>#DIV/0!</v>
      </c>
      <c r="I213" s="292">
        <f t="shared" ref="I213:I221" si="37">C213+F213</f>
        <v>2250</v>
      </c>
      <c r="J213" s="292">
        <f t="shared" ref="J213:J221" si="38">D213+G213</f>
        <v>2971</v>
      </c>
      <c r="K213" s="376">
        <f t="shared" ref="K213:K222" si="39">J213/I213</f>
        <v>1.3204444444444445</v>
      </c>
    </row>
    <row r="214" spans="1:11" ht="15" customHeight="1">
      <c r="A214" s="372" t="s">
        <v>1952</v>
      </c>
      <c r="B214" s="373" t="s">
        <v>1953</v>
      </c>
      <c r="C214" s="375"/>
      <c r="D214" s="292"/>
      <c r="E214" s="376" t="e">
        <f t="shared" si="35"/>
        <v>#DIV/0!</v>
      </c>
      <c r="F214" s="375">
        <v>420</v>
      </c>
      <c r="G214" s="375">
        <v>7</v>
      </c>
      <c r="H214" s="376">
        <f t="shared" si="36"/>
        <v>1.6666666666666666E-2</v>
      </c>
      <c r="I214" s="292">
        <f t="shared" si="37"/>
        <v>420</v>
      </c>
      <c r="J214" s="292">
        <f t="shared" si="38"/>
        <v>7</v>
      </c>
      <c r="K214" s="376">
        <f t="shared" si="39"/>
        <v>1.6666666666666666E-2</v>
      </c>
    </row>
    <row r="215" spans="1:11" ht="15" customHeight="1">
      <c r="A215" s="89"/>
      <c r="B215" s="288"/>
      <c r="C215" s="292"/>
      <c r="D215" s="292"/>
      <c r="E215" s="376" t="e">
        <f t="shared" si="35"/>
        <v>#DIV/0!</v>
      </c>
      <c r="F215" s="292"/>
      <c r="G215" s="292"/>
      <c r="H215" s="376" t="e">
        <f t="shared" si="36"/>
        <v>#DIV/0!</v>
      </c>
      <c r="I215" s="292">
        <f t="shared" si="37"/>
        <v>0</v>
      </c>
      <c r="J215" s="292">
        <f t="shared" si="38"/>
        <v>0</v>
      </c>
      <c r="K215" s="376" t="e">
        <f t="shared" si="39"/>
        <v>#DIV/0!</v>
      </c>
    </row>
    <row r="216" spans="1:11" ht="15" customHeight="1">
      <c r="A216" s="89"/>
      <c r="B216" s="288"/>
      <c r="C216" s="292"/>
      <c r="D216" s="292"/>
      <c r="E216" s="376" t="e">
        <f t="shared" si="35"/>
        <v>#DIV/0!</v>
      </c>
      <c r="F216" s="292"/>
      <c r="G216" s="292"/>
      <c r="H216" s="376" t="e">
        <f t="shared" si="36"/>
        <v>#DIV/0!</v>
      </c>
      <c r="I216" s="292">
        <f t="shared" si="37"/>
        <v>0</v>
      </c>
      <c r="J216" s="292">
        <f t="shared" si="38"/>
        <v>0</v>
      </c>
      <c r="K216" s="376" t="e">
        <f t="shared" si="39"/>
        <v>#DIV/0!</v>
      </c>
    </row>
    <row r="217" spans="1:11" ht="15" customHeight="1">
      <c r="A217" s="89"/>
      <c r="B217" s="288"/>
      <c r="C217" s="292"/>
      <c r="D217" s="292"/>
      <c r="E217" s="376" t="e">
        <f t="shared" si="35"/>
        <v>#DIV/0!</v>
      </c>
      <c r="F217" s="292"/>
      <c r="G217" s="292"/>
      <c r="H217" s="376" t="e">
        <f t="shared" si="36"/>
        <v>#DIV/0!</v>
      </c>
      <c r="I217" s="292">
        <f t="shared" si="37"/>
        <v>0</v>
      </c>
      <c r="J217" s="292">
        <f t="shared" si="38"/>
        <v>0</v>
      </c>
      <c r="K217" s="376" t="e">
        <f t="shared" si="39"/>
        <v>#DIV/0!</v>
      </c>
    </row>
    <row r="218" spans="1:11" ht="15" customHeight="1">
      <c r="A218" s="89"/>
      <c r="B218" s="288"/>
      <c r="C218" s="292"/>
      <c r="D218" s="292"/>
      <c r="E218" s="376" t="e">
        <f t="shared" si="35"/>
        <v>#DIV/0!</v>
      </c>
      <c r="F218" s="292"/>
      <c r="G218" s="292"/>
      <c r="H218" s="376" t="e">
        <f t="shared" si="36"/>
        <v>#DIV/0!</v>
      </c>
      <c r="I218" s="292">
        <f t="shared" si="37"/>
        <v>0</v>
      </c>
      <c r="J218" s="292">
        <f t="shared" si="38"/>
        <v>0</v>
      </c>
      <c r="K218" s="376" t="e">
        <f t="shared" si="39"/>
        <v>#DIV/0!</v>
      </c>
    </row>
    <row r="219" spans="1:11" ht="15" customHeight="1">
      <c r="A219" s="89"/>
      <c r="B219" s="288"/>
      <c r="C219" s="292"/>
      <c r="D219" s="292"/>
      <c r="E219" s="376" t="e">
        <f t="shared" si="35"/>
        <v>#DIV/0!</v>
      </c>
      <c r="F219" s="292"/>
      <c r="G219" s="292"/>
      <c r="H219" s="376" t="e">
        <f t="shared" si="36"/>
        <v>#DIV/0!</v>
      </c>
      <c r="I219" s="292">
        <f t="shared" si="37"/>
        <v>0</v>
      </c>
      <c r="J219" s="292">
        <f t="shared" si="38"/>
        <v>0</v>
      </c>
      <c r="K219" s="376" t="e">
        <f t="shared" si="39"/>
        <v>#DIV/0!</v>
      </c>
    </row>
    <row r="220" spans="1:11" ht="15" customHeight="1">
      <c r="A220" s="89"/>
      <c r="B220" s="288"/>
      <c r="C220" s="292"/>
      <c r="D220" s="292"/>
      <c r="E220" s="376" t="e">
        <f t="shared" si="35"/>
        <v>#DIV/0!</v>
      </c>
      <c r="F220" s="292"/>
      <c r="G220" s="292"/>
      <c r="H220" s="376" t="e">
        <f t="shared" si="36"/>
        <v>#DIV/0!</v>
      </c>
      <c r="I220" s="292">
        <f t="shared" si="37"/>
        <v>0</v>
      </c>
      <c r="J220" s="292">
        <f t="shared" si="38"/>
        <v>0</v>
      </c>
      <c r="K220" s="376" t="e">
        <f t="shared" si="39"/>
        <v>#DIV/0!</v>
      </c>
    </row>
    <row r="221" spans="1:11" s="99" customFormat="1" ht="15" customHeight="1">
      <c r="A221" s="89"/>
      <c r="B221" s="288"/>
      <c r="C221" s="292"/>
      <c r="D221" s="292"/>
      <c r="E221" s="376" t="e">
        <f t="shared" si="35"/>
        <v>#DIV/0!</v>
      </c>
      <c r="F221" s="292"/>
      <c r="G221" s="292"/>
      <c r="H221" s="376" t="e">
        <f t="shared" si="36"/>
        <v>#DIV/0!</v>
      </c>
      <c r="I221" s="292">
        <f t="shared" si="37"/>
        <v>0</v>
      </c>
      <c r="J221" s="292">
        <f t="shared" si="38"/>
        <v>0</v>
      </c>
      <c r="K221" s="376" t="e">
        <f t="shared" si="39"/>
        <v>#DIV/0!</v>
      </c>
    </row>
    <row r="222" spans="1:11" s="99" customFormat="1" ht="15" customHeight="1">
      <c r="A222" s="377" t="s">
        <v>129</v>
      </c>
      <c r="B222" s="378"/>
      <c r="C222" s="379">
        <f>SUM(C212:C221)</f>
        <v>8150</v>
      </c>
      <c r="D222" s="379">
        <f>SUM(D212:D221)</f>
        <v>8959</v>
      </c>
      <c r="E222" s="380">
        <f t="shared" si="35"/>
        <v>1.0992638036809816</v>
      </c>
      <c r="F222" s="379">
        <f>SUM(F212:F221)</f>
        <v>420</v>
      </c>
      <c r="G222" s="379">
        <f>SUM(G212:G221)</f>
        <v>459</v>
      </c>
      <c r="H222" s="380">
        <f t="shared" si="36"/>
        <v>1.0928571428571427</v>
      </c>
      <c r="I222" s="379">
        <f>SUM(I212:I221)</f>
        <v>8570</v>
      </c>
      <c r="J222" s="379">
        <f>SUM(J212:J221)</f>
        <v>9418</v>
      </c>
      <c r="K222" s="380">
        <f t="shared" si="39"/>
        <v>1.0989498249708285</v>
      </c>
    </row>
    <row r="223" spans="1:11" s="99" customFormat="1" ht="12.75" customHeight="1">
      <c r="A223" s="161" t="s">
        <v>191</v>
      </c>
      <c r="B223" s="205"/>
      <c r="C223" s="294"/>
      <c r="D223" s="294"/>
      <c r="E223" s="294"/>
      <c r="F223" s="294"/>
      <c r="G223" s="294"/>
      <c r="H223" s="294"/>
      <c r="I223" s="294"/>
      <c r="J223" s="294"/>
      <c r="K223" s="293"/>
    </row>
    <row r="224" spans="1:11" s="99" customFormat="1" ht="12.75" customHeight="1">
      <c r="A224" s="280">
        <v>280005</v>
      </c>
      <c r="B224" s="289" t="s">
        <v>192</v>
      </c>
      <c r="C224" s="294"/>
      <c r="D224" s="294"/>
      <c r="E224" s="294"/>
      <c r="F224" s="294"/>
      <c r="G224" s="294"/>
      <c r="H224" s="294"/>
      <c r="I224" s="294"/>
      <c r="J224" s="294"/>
      <c r="K224" s="293"/>
    </row>
    <row r="225" spans="1:11" s="99" customFormat="1" ht="12.75" customHeight="1">
      <c r="A225" s="280">
        <v>280006</v>
      </c>
      <c r="B225" s="289" t="s">
        <v>193</v>
      </c>
      <c r="C225" s="294"/>
      <c r="D225" s="294"/>
      <c r="E225" s="294"/>
      <c r="F225" s="294"/>
      <c r="G225" s="294"/>
      <c r="H225" s="294"/>
      <c r="I225" s="294"/>
      <c r="J225" s="294"/>
      <c r="K225" s="293"/>
    </row>
    <row r="226" spans="1:11" s="99" customFormat="1">
      <c r="A226" s="280">
        <v>280007</v>
      </c>
      <c r="B226" s="289" t="s">
        <v>194</v>
      </c>
      <c r="C226" s="292"/>
      <c r="D226" s="292"/>
      <c r="E226" s="292"/>
      <c r="F226" s="292"/>
      <c r="G226" s="292"/>
      <c r="H226" s="292"/>
      <c r="I226" s="292"/>
      <c r="J226" s="292"/>
      <c r="K226" s="293"/>
    </row>
    <row r="227" spans="1:11" s="99" customFormat="1">
      <c r="A227" s="280">
        <v>280008</v>
      </c>
      <c r="B227" s="289" t="s">
        <v>195</v>
      </c>
      <c r="C227" s="292"/>
      <c r="D227" s="292"/>
      <c r="E227" s="292"/>
      <c r="F227" s="292"/>
      <c r="G227" s="292"/>
      <c r="H227" s="292"/>
      <c r="I227" s="292"/>
      <c r="J227" s="292"/>
      <c r="K227" s="293"/>
    </row>
    <row r="228" spans="1:11" s="99" customFormat="1" ht="27" customHeight="1">
      <c r="A228" s="89"/>
      <c r="B228" s="288"/>
      <c r="C228" s="292"/>
      <c r="D228" s="292"/>
      <c r="E228" s="292"/>
      <c r="F228" s="292"/>
      <c r="G228" s="292"/>
      <c r="H228" s="292"/>
      <c r="I228" s="292"/>
      <c r="J228" s="292"/>
      <c r="K228" s="293"/>
    </row>
    <row r="229" spans="1:11" s="99" customFormat="1" ht="11.1" customHeight="1">
      <c r="A229" s="161" t="s">
        <v>129</v>
      </c>
      <c r="B229" s="103"/>
      <c r="C229" s="292"/>
      <c r="D229" s="292"/>
      <c r="E229" s="292"/>
      <c r="F229" s="292"/>
      <c r="G229" s="292"/>
      <c r="H229" s="292"/>
      <c r="I229" s="292"/>
      <c r="J229" s="292"/>
      <c r="K229" s="293"/>
    </row>
    <row r="230" spans="1:11">
      <c r="A230" s="161" t="s">
        <v>196</v>
      </c>
      <c r="B230" s="103"/>
      <c r="C230" s="292"/>
      <c r="D230" s="292"/>
      <c r="E230" s="292"/>
      <c r="F230" s="292"/>
      <c r="G230" s="292"/>
      <c r="H230" s="292"/>
      <c r="I230" s="292"/>
      <c r="J230" s="292"/>
      <c r="K230" s="291"/>
    </row>
    <row r="231" spans="1:11" s="135" customFormat="1" ht="33.75" customHeight="1">
      <c r="A231" s="933" t="s">
        <v>197</v>
      </c>
      <c r="B231" s="933"/>
      <c r="C231" s="933"/>
      <c r="D231" s="933"/>
      <c r="E231" s="933"/>
      <c r="F231" s="933"/>
      <c r="G231" s="933"/>
      <c r="H231" s="933"/>
      <c r="I231" s="933"/>
      <c r="J231" s="933"/>
    </row>
    <row r="232" spans="1:11" ht="11.1" customHeight="1"/>
    <row r="233" spans="1:11">
      <c r="A233" s="1"/>
      <c r="B233" s="2" t="s">
        <v>51</v>
      </c>
      <c r="C233" s="3" t="s">
        <v>1947</v>
      </c>
      <c r="D233" s="4"/>
      <c r="E233" s="4"/>
      <c r="F233" s="4"/>
      <c r="G233" s="4"/>
      <c r="H233" s="4"/>
      <c r="I233" s="5"/>
    </row>
    <row r="234" spans="1:11">
      <c r="A234" s="1"/>
      <c r="B234" s="2" t="s">
        <v>52</v>
      </c>
      <c r="C234" s="3">
        <v>17688383</v>
      </c>
      <c r="D234" s="4"/>
      <c r="E234" s="4"/>
      <c r="F234" s="4"/>
      <c r="G234" s="4"/>
      <c r="H234" s="4"/>
      <c r="I234" s="5"/>
    </row>
    <row r="235" spans="1:11">
      <c r="A235" s="1"/>
      <c r="B235" s="2"/>
      <c r="C235" s="3"/>
      <c r="D235" s="4"/>
      <c r="E235" s="4"/>
      <c r="F235" s="4"/>
      <c r="G235" s="4"/>
      <c r="H235" s="4"/>
      <c r="I235" s="5"/>
    </row>
    <row r="236" spans="1:11" ht="14.25">
      <c r="A236" s="1"/>
      <c r="B236" s="2" t="s">
        <v>185</v>
      </c>
      <c r="C236" s="7" t="s">
        <v>26</v>
      </c>
      <c r="D236" s="8"/>
      <c r="E236" s="8"/>
      <c r="F236" s="8"/>
      <c r="G236" s="8"/>
      <c r="H236" s="8"/>
      <c r="I236" s="9"/>
    </row>
    <row r="237" spans="1:11" ht="14.25">
      <c r="A237" s="1"/>
      <c r="B237" s="2" t="s">
        <v>186</v>
      </c>
      <c r="C237" s="374" t="s">
        <v>1974</v>
      </c>
      <c r="D237" s="8"/>
      <c r="E237" s="8"/>
      <c r="F237" s="8"/>
      <c r="G237" s="8"/>
      <c r="H237" s="8"/>
      <c r="I237" s="9"/>
    </row>
    <row r="239" spans="1:11" ht="21.75" customHeight="1">
      <c r="A239" s="926" t="s">
        <v>187</v>
      </c>
      <c r="B239" s="934" t="s">
        <v>188</v>
      </c>
      <c r="C239" s="936" t="s">
        <v>189</v>
      </c>
      <c r="D239" s="936"/>
      <c r="E239" s="936"/>
      <c r="F239" s="936" t="s">
        <v>190</v>
      </c>
      <c r="G239" s="936"/>
      <c r="H239" s="936"/>
      <c r="I239" s="936" t="s">
        <v>129</v>
      </c>
      <c r="J239" s="936"/>
      <c r="K239" s="936"/>
    </row>
    <row r="240" spans="1:11" ht="32.25" customHeight="1" thickBot="1">
      <c r="A240" s="927"/>
      <c r="B240" s="935"/>
      <c r="C240" s="278" t="s">
        <v>1897</v>
      </c>
      <c r="D240" s="584" t="s">
        <v>4659</v>
      </c>
      <c r="E240" s="290" t="s">
        <v>1894</v>
      </c>
      <c r="F240" s="278" t="s">
        <v>1897</v>
      </c>
      <c r="G240" s="584" t="s">
        <v>4659</v>
      </c>
      <c r="H240" s="290" t="s">
        <v>1894</v>
      </c>
      <c r="I240" s="278" t="s">
        <v>1897</v>
      </c>
      <c r="J240" s="584" t="s">
        <v>4659</v>
      </c>
      <c r="K240" s="292" t="s">
        <v>1894</v>
      </c>
    </row>
    <row r="241" spans="1:11" ht="15" customHeight="1" thickTop="1">
      <c r="A241" s="370" t="s">
        <v>1948</v>
      </c>
      <c r="B241" s="371" t="s">
        <v>1949</v>
      </c>
      <c r="C241" s="375">
        <v>1710</v>
      </c>
      <c r="D241" s="292">
        <v>1414</v>
      </c>
      <c r="E241" s="376">
        <f>D241/C241</f>
        <v>0.82690058479532169</v>
      </c>
      <c r="F241" s="292"/>
      <c r="G241" s="292">
        <v>206</v>
      </c>
      <c r="H241" s="376" t="e">
        <f>G241/F241</f>
        <v>#DIV/0!</v>
      </c>
      <c r="I241" s="292">
        <f>C241+F241</f>
        <v>1710</v>
      </c>
      <c r="J241" s="292">
        <f>D241+G241</f>
        <v>1620</v>
      </c>
      <c r="K241" s="376">
        <f>J241/I241</f>
        <v>0.94736842105263153</v>
      </c>
    </row>
    <row r="242" spans="1:11" ht="15" customHeight="1">
      <c r="A242" s="370" t="s">
        <v>1950</v>
      </c>
      <c r="B242" s="371" t="s">
        <v>1951</v>
      </c>
      <c r="C242" s="375">
        <v>50</v>
      </c>
      <c r="D242" s="292">
        <v>20</v>
      </c>
      <c r="E242" s="376">
        <f t="shared" ref="E242:E251" si="40">D242/C242</f>
        <v>0.4</v>
      </c>
      <c r="F242" s="292"/>
      <c r="G242" s="292">
        <v>27</v>
      </c>
      <c r="H242" s="376" t="e">
        <f t="shared" ref="H242:H251" si="41">G242/F242</f>
        <v>#DIV/0!</v>
      </c>
      <c r="I242" s="292">
        <f t="shared" ref="I242:I250" si="42">C242+F242</f>
        <v>50</v>
      </c>
      <c r="J242" s="292">
        <f t="shared" ref="J242:J250" si="43">D242+G242</f>
        <v>47</v>
      </c>
      <c r="K242" s="376">
        <f t="shared" ref="K242:K251" si="44">J242/I242</f>
        <v>0.94</v>
      </c>
    </row>
    <row r="243" spans="1:11" ht="15" customHeight="1">
      <c r="A243" s="372" t="s">
        <v>1952</v>
      </c>
      <c r="B243" s="373" t="s">
        <v>1953</v>
      </c>
      <c r="C243" s="375"/>
      <c r="D243" s="292"/>
      <c r="E243" s="376" t="e">
        <f t="shared" si="40"/>
        <v>#DIV/0!</v>
      </c>
      <c r="F243" s="375">
        <v>740</v>
      </c>
      <c r="G243" s="292"/>
      <c r="H243" s="376">
        <f t="shared" si="41"/>
        <v>0</v>
      </c>
      <c r="I243" s="292">
        <f t="shared" si="42"/>
        <v>740</v>
      </c>
      <c r="J243" s="292">
        <f t="shared" si="43"/>
        <v>0</v>
      </c>
      <c r="K243" s="376">
        <f t="shared" si="44"/>
        <v>0</v>
      </c>
    </row>
    <row r="244" spans="1:11" ht="15" customHeight="1">
      <c r="A244" s="89"/>
      <c r="B244" s="288"/>
      <c r="C244" s="292"/>
      <c r="D244" s="292"/>
      <c r="E244" s="376" t="e">
        <f t="shared" si="40"/>
        <v>#DIV/0!</v>
      </c>
      <c r="F244" s="292"/>
      <c r="G244" s="292"/>
      <c r="H244" s="376" t="e">
        <f t="shared" si="41"/>
        <v>#DIV/0!</v>
      </c>
      <c r="I244" s="292">
        <f t="shared" si="42"/>
        <v>0</v>
      </c>
      <c r="J244" s="292">
        <f t="shared" si="43"/>
        <v>0</v>
      </c>
      <c r="K244" s="376" t="e">
        <f t="shared" si="44"/>
        <v>#DIV/0!</v>
      </c>
    </row>
    <row r="245" spans="1:11" ht="15" customHeight="1">
      <c r="A245" s="89"/>
      <c r="B245" s="288"/>
      <c r="C245" s="292"/>
      <c r="D245" s="292"/>
      <c r="E245" s="376" t="e">
        <f t="shared" si="40"/>
        <v>#DIV/0!</v>
      </c>
      <c r="F245" s="292"/>
      <c r="G245" s="292"/>
      <c r="H245" s="376" t="e">
        <f t="shared" si="41"/>
        <v>#DIV/0!</v>
      </c>
      <c r="I245" s="292">
        <f t="shared" si="42"/>
        <v>0</v>
      </c>
      <c r="J245" s="292">
        <f t="shared" si="43"/>
        <v>0</v>
      </c>
      <c r="K245" s="376" t="e">
        <f t="shared" si="44"/>
        <v>#DIV/0!</v>
      </c>
    </row>
    <row r="246" spans="1:11" ht="15" customHeight="1">
      <c r="A246" s="89"/>
      <c r="B246" s="288"/>
      <c r="C246" s="292"/>
      <c r="D246" s="292"/>
      <c r="E246" s="376" t="e">
        <f t="shared" si="40"/>
        <v>#DIV/0!</v>
      </c>
      <c r="F246" s="292"/>
      <c r="G246" s="292"/>
      <c r="H246" s="376" t="e">
        <f t="shared" si="41"/>
        <v>#DIV/0!</v>
      </c>
      <c r="I246" s="292">
        <f t="shared" si="42"/>
        <v>0</v>
      </c>
      <c r="J246" s="292">
        <f t="shared" si="43"/>
        <v>0</v>
      </c>
      <c r="K246" s="376" t="e">
        <f t="shared" si="44"/>
        <v>#DIV/0!</v>
      </c>
    </row>
    <row r="247" spans="1:11" ht="15" customHeight="1">
      <c r="A247" s="89"/>
      <c r="B247" s="288"/>
      <c r="C247" s="292"/>
      <c r="D247" s="292"/>
      <c r="E247" s="376" t="e">
        <f t="shared" si="40"/>
        <v>#DIV/0!</v>
      </c>
      <c r="F247" s="292"/>
      <c r="G247" s="292"/>
      <c r="H247" s="376" t="e">
        <f t="shared" si="41"/>
        <v>#DIV/0!</v>
      </c>
      <c r="I247" s="292">
        <f t="shared" si="42"/>
        <v>0</v>
      </c>
      <c r="J247" s="292">
        <f t="shared" si="43"/>
        <v>0</v>
      </c>
      <c r="K247" s="376" t="e">
        <f t="shared" si="44"/>
        <v>#DIV/0!</v>
      </c>
    </row>
    <row r="248" spans="1:11" ht="15" customHeight="1">
      <c r="A248" s="89"/>
      <c r="B248" s="288"/>
      <c r="C248" s="292"/>
      <c r="D248" s="292"/>
      <c r="E248" s="376" t="e">
        <f t="shared" si="40"/>
        <v>#DIV/0!</v>
      </c>
      <c r="F248" s="292"/>
      <c r="G248" s="292"/>
      <c r="H248" s="376" t="e">
        <f t="shared" si="41"/>
        <v>#DIV/0!</v>
      </c>
      <c r="I248" s="292">
        <f t="shared" si="42"/>
        <v>0</v>
      </c>
      <c r="J248" s="292">
        <f t="shared" si="43"/>
        <v>0</v>
      </c>
      <c r="K248" s="376" t="e">
        <f t="shared" si="44"/>
        <v>#DIV/0!</v>
      </c>
    </row>
    <row r="249" spans="1:11" ht="15" customHeight="1">
      <c r="A249" s="89"/>
      <c r="B249" s="288"/>
      <c r="C249" s="292"/>
      <c r="D249" s="292"/>
      <c r="E249" s="376" t="e">
        <f t="shared" si="40"/>
        <v>#DIV/0!</v>
      </c>
      <c r="F249" s="292"/>
      <c r="G249" s="292"/>
      <c r="H249" s="376" t="e">
        <f t="shared" si="41"/>
        <v>#DIV/0!</v>
      </c>
      <c r="I249" s="292">
        <f t="shared" si="42"/>
        <v>0</v>
      </c>
      <c r="J249" s="292">
        <f t="shared" si="43"/>
        <v>0</v>
      </c>
      <c r="K249" s="376" t="e">
        <f t="shared" si="44"/>
        <v>#DIV/0!</v>
      </c>
    </row>
    <row r="250" spans="1:11" s="99" customFormat="1" ht="15" customHeight="1">
      <c r="A250" s="89"/>
      <c r="B250" s="288"/>
      <c r="C250" s="292"/>
      <c r="D250" s="292"/>
      <c r="E250" s="376" t="e">
        <f t="shared" si="40"/>
        <v>#DIV/0!</v>
      </c>
      <c r="F250" s="292"/>
      <c r="G250" s="292"/>
      <c r="H250" s="376" t="e">
        <f t="shared" si="41"/>
        <v>#DIV/0!</v>
      </c>
      <c r="I250" s="292">
        <f t="shared" si="42"/>
        <v>0</v>
      </c>
      <c r="J250" s="292">
        <f t="shared" si="43"/>
        <v>0</v>
      </c>
      <c r="K250" s="376" t="e">
        <f t="shared" si="44"/>
        <v>#DIV/0!</v>
      </c>
    </row>
    <row r="251" spans="1:11" s="99" customFormat="1" ht="15" customHeight="1">
      <c r="A251" s="377" t="s">
        <v>129</v>
      </c>
      <c r="B251" s="378"/>
      <c r="C251" s="379">
        <f>SUM(C241:C250)</f>
        <v>1760</v>
      </c>
      <c r="D251" s="379">
        <f>SUM(D241:D250)</f>
        <v>1434</v>
      </c>
      <c r="E251" s="380">
        <f t="shared" si="40"/>
        <v>0.81477272727272732</v>
      </c>
      <c r="F251" s="379">
        <f>SUM(F241:F250)</f>
        <v>740</v>
      </c>
      <c r="G251" s="379">
        <f>SUM(G241:G250)</f>
        <v>233</v>
      </c>
      <c r="H251" s="380">
        <f t="shared" si="41"/>
        <v>0.31486486486486487</v>
      </c>
      <c r="I251" s="379">
        <f>SUM(I241:I250)</f>
        <v>2500</v>
      </c>
      <c r="J251" s="379">
        <f>SUM(J241:J250)</f>
        <v>1667</v>
      </c>
      <c r="K251" s="380">
        <f t="shared" si="44"/>
        <v>0.66679999999999995</v>
      </c>
    </row>
    <row r="252" spans="1:11" s="99" customFormat="1" ht="12.75" customHeight="1">
      <c r="A252" s="161" t="s">
        <v>191</v>
      </c>
      <c r="B252" s="205"/>
      <c r="C252" s="294"/>
      <c r="D252" s="294"/>
      <c r="E252" s="294"/>
      <c r="F252" s="294"/>
      <c r="G252" s="294"/>
      <c r="H252" s="294"/>
      <c r="I252" s="294"/>
      <c r="J252" s="294"/>
      <c r="K252" s="293"/>
    </row>
    <row r="253" spans="1:11" s="99" customFormat="1" ht="12.75" customHeight="1">
      <c r="A253" s="280">
        <v>280005</v>
      </c>
      <c r="B253" s="289" t="s">
        <v>192</v>
      </c>
      <c r="C253" s="294"/>
      <c r="D253" s="294"/>
      <c r="E253" s="294"/>
      <c r="F253" s="294"/>
      <c r="G253" s="294"/>
      <c r="H253" s="294"/>
      <c r="I253" s="294"/>
      <c r="J253" s="294"/>
      <c r="K253" s="293"/>
    </row>
    <row r="254" spans="1:11" s="99" customFormat="1" ht="12.75" customHeight="1">
      <c r="A254" s="280">
        <v>280006</v>
      </c>
      <c r="B254" s="289" t="s">
        <v>193</v>
      </c>
      <c r="C254" s="294"/>
      <c r="D254" s="294"/>
      <c r="E254" s="294"/>
      <c r="F254" s="294"/>
      <c r="G254" s="294"/>
      <c r="H254" s="294"/>
      <c r="I254" s="294"/>
      <c r="J254" s="294"/>
      <c r="K254" s="293"/>
    </row>
    <row r="255" spans="1:11" s="99" customFormat="1">
      <c r="A255" s="280">
        <v>280007</v>
      </c>
      <c r="B255" s="289" t="s">
        <v>194</v>
      </c>
      <c r="C255" s="292"/>
      <c r="D255" s="292"/>
      <c r="E255" s="292"/>
      <c r="F255" s="292"/>
      <c r="G255" s="292"/>
      <c r="H255" s="292"/>
      <c r="I255" s="292"/>
      <c r="J255" s="292"/>
      <c r="K255" s="293"/>
    </row>
    <row r="256" spans="1:11" s="99" customFormat="1">
      <c r="A256" s="280">
        <v>280008</v>
      </c>
      <c r="B256" s="289" t="s">
        <v>195</v>
      </c>
      <c r="C256" s="292"/>
      <c r="D256" s="292"/>
      <c r="E256" s="292"/>
      <c r="F256" s="292"/>
      <c r="G256" s="292"/>
      <c r="H256" s="292"/>
      <c r="I256" s="292"/>
      <c r="J256" s="292"/>
      <c r="K256" s="293"/>
    </row>
    <row r="257" spans="1:11" s="99" customFormat="1" ht="27" customHeight="1">
      <c r="A257" s="89"/>
      <c r="B257" s="288"/>
      <c r="C257" s="292"/>
      <c r="D257" s="292"/>
      <c r="E257" s="292"/>
      <c r="F257" s="292"/>
      <c r="G257" s="292"/>
      <c r="H257" s="292"/>
      <c r="I257" s="292"/>
      <c r="J257" s="292"/>
      <c r="K257" s="293"/>
    </row>
    <row r="258" spans="1:11" s="99" customFormat="1" ht="11.1" customHeight="1">
      <c r="A258" s="161" t="s">
        <v>129</v>
      </c>
      <c r="B258" s="103"/>
      <c r="C258" s="292"/>
      <c r="D258" s="292"/>
      <c r="E258" s="292"/>
      <c r="F258" s="292"/>
      <c r="G258" s="292"/>
      <c r="H258" s="292"/>
      <c r="I258" s="292"/>
      <c r="J258" s="292"/>
      <c r="K258" s="293"/>
    </row>
    <row r="259" spans="1:11">
      <c r="A259" s="161" t="s">
        <v>196</v>
      </c>
      <c r="B259" s="103"/>
      <c r="C259" s="292"/>
      <c r="D259" s="292"/>
      <c r="E259" s="292"/>
      <c r="F259" s="292"/>
      <c r="G259" s="292"/>
      <c r="H259" s="292"/>
      <c r="I259" s="292"/>
      <c r="J259" s="292"/>
      <c r="K259" s="291"/>
    </row>
    <row r="260" spans="1:11" s="135" customFormat="1" ht="33.75" customHeight="1">
      <c r="A260" s="933" t="s">
        <v>197</v>
      </c>
      <c r="B260" s="933"/>
      <c r="C260" s="933"/>
      <c r="D260" s="933"/>
      <c r="E260" s="933"/>
      <c r="F260" s="933"/>
      <c r="G260" s="933"/>
      <c r="H260" s="933"/>
      <c r="I260" s="933"/>
      <c r="J260" s="933"/>
    </row>
    <row r="261" spans="1:11" ht="11.1" customHeight="1"/>
    <row r="262" spans="1:11">
      <c r="A262" s="1"/>
      <c r="B262" s="2" t="s">
        <v>51</v>
      </c>
      <c r="C262" s="3" t="s">
        <v>1947</v>
      </c>
      <c r="D262" s="4"/>
      <c r="E262" s="4"/>
      <c r="F262" s="4"/>
      <c r="G262" s="4"/>
      <c r="H262" s="4"/>
      <c r="I262" s="5"/>
    </row>
    <row r="263" spans="1:11">
      <c r="A263" s="1"/>
      <c r="B263" s="2" t="s">
        <v>52</v>
      </c>
      <c r="C263" s="3">
        <v>17688383</v>
      </c>
      <c r="D263" s="4"/>
      <c r="E263" s="4"/>
      <c r="F263" s="4"/>
      <c r="G263" s="4"/>
      <c r="H263" s="4"/>
      <c r="I263" s="5"/>
    </row>
    <row r="264" spans="1:11">
      <c r="A264" s="1"/>
      <c r="B264" s="2"/>
      <c r="C264" s="3"/>
      <c r="D264" s="4"/>
      <c r="E264" s="4"/>
      <c r="F264" s="4"/>
      <c r="G264" s="4"/>
      <c r="H264" s="4"/>
      <c r="I264" s="5"/>
    </row>
    <row r="265" spans="1:11" ht="14.25">
      <c r="A265" s="1"/>
      <c r="B265" s="2" t="s">
        <v>185</v>
      </c>
      <c r="C265" s="7" t="s">
        <v>26</v>
      </c>
      <c r="D265" s="8"/>
      <c r="E265" s="8"/>
      <c r="F265" s="8"/>
      <c r="G265" s="8"/>
      <c r="H265" s="8"/>
      <c r="I265" s="9"/>
    </row>
    <row r="266" spans="1:11" ht="14.25">
      <c r="A266" s="1"/>
      <c r="B266" s="2" t="s">
        <v>186</v>
      </c>
      <c r="C266" s="374" t="s">
        <v>1975</v>
      </c>
      <c r="D266" s="8"/>
      <c r="E266" s="8"/>
      <c r="F266" s="8"/>
      <c r="G266" s="8"/>
      <c r="H266" s="8"/>
      <c r="I266" s="9"/>
    </row>
    <row r="268" spans="1:11" ht="21.75" customHeight="1">
      <c r="A268" s="926" t="s">
        <v>187</v>
      </c>
      <c r="B268" s="934" t="s">
        <v>188</v>
      </c>
      <c r="C268" s="936" t="s">
        <v>189</v>
      </c>
      <c r="D268" s="936"/>
      <c r="E268" s="936"/>
      <c r="F268" s="936" t="s">
        <v>190</v>
      </c>
      <c r="G268" s="936"/>
      <c r="H268" s="936"/>
      <c r="I268" s="936" t="s">
        <v>129</v>
      </c>
      <c r="J268" s="936"/>
      <c r="K268" s="936"/>
    </row>
    <row r="269" spans="1:11" ht="32.25" customHeight="1" thickBot="1">
      <c r="A269" s="927"/>
      <c r="B269" s="935"/>
      <c r="C269" s="278" t="s">
        <v>1897</v>
      </c>
      <c r="D269" s="584" t="s">
        <v>4659</v>
      </c>
      <c r="E269" s="290" t="s">
        <v>1894</v>
      </c>
      <c r="F269" s="278" t="s">
        <v>1897</v>
      </c>
      <c r="G269" s="584" t="s">
        <v>4659</v>
      </c>
      <c r="H269" s="290" t="s">
        <v>1894</v>
      </c>
      <c r="I269" s="278" t="s">
        <v>1897</v>
      </c>
      <c r="J269" s="584" t="s">
        <v>4659</v>
      </c>
      <c r="K269" s="292" t="s">
        <v>1894</v>
      </c>
    </row>
    <row r="270" spans="1:11" ht="15" customHeight="1" thickTop="1">
      <c r="A270" s="370" t="s">
        <v>1948</v>
      </c>
      <c r="B270" s="371" t="s">
        <v>1949</v>
      </c>
      <c r="C270" s="375">
        <v>5630</v>
      </c>
      <c r="D270" s="292">
        <v>5534</v>
      </c>
      <c r="E270" s="376">
        <f>D270/C270</f>
        <v>0.98294849023090591</v>
      </c>
      <c r="F270" s="292"/>
      <c r="G270" s="292">
        <v>60</v>
      </c>
      <c r="H270" s="376" t="e">
        <f>G270/F270</f>
        <v>#DIV/0!</v>
      </c>
      <c r="I270" s="292">
        <f>C270+F270</f>
        <v>5630</v>
      </c>
      <c r="J270" s="292">
        <f>D270+G270</f>
        <v>5594</v>
      </c>
      <c r="K270" s="376">
        <f>J270/I270</f>
        <v>0.99360568383658965</v>
      </c>
    </row>
    <row r="271" spans="1:11" ht="15" customHeight="1">
      <c r="A271" s="370" t="s">
        <v>1950</v>
      </c>
      <c r="B271" s="371" t="s">
        <v>1951</v>
      </c>
      <c r="C271" s="375">
        <v>1400</v>
      </c>
      <c r="D271" s="292">
        <v>1357</v>
      </c>
      <c r="E271" s="376">
        <f t="shared" ref="E271:E280" si="45">D271/C271</f>
        <v>0.96928571428571431</v>
      </c>
      <c r="F271" s="292"/>
      <c r="G271" s="292">
        <v>8</v>
      </c>
      <c r="H271" s="376" t="e">
        <f t="shared" ref="H271:H280" si="46">G271/F271</f>
        <v>#DIV/0!</v>
      </c>
      <c r="I271" s="292">
        <f t="shared" ref="I271:I279" si="47">C271+F271</f>
        <v>1400</v>
      </c>
      <c r="J271" s="292">
        <f t="shared" ref="J271:J279" si="48">D271+G271</f>
        <v>1365</v>
      </c>
      <c r="K271" s="376">
        <f t="shared" ref="K271:K280" si="49">J271/I271</f>
        <v>0.97499999999999998</v>
      </c>
    </row>
    <row r="272" spans="1:11" ht="15" customHeight="1">
      <c r="A272" s="370" t="s">
        <v>1976</v>
      </c>
      <c r="B272" s="371" t="s">
        <v>1977</v>
      </c>
      <c r="C272" s="375">
        <v>4800</v>
      </c>
      <c r="D272" s="292">
        <v>5036</v>
      </c>
      <c r="E272" s="376">
        <f t="shared" si="45"/>
        <v>1.0491666666666666</v>
      </c>
      <c r="F272" s="292"/>
      <c r="G272" s="292"/>
      <c r="H272" s="376" t="e">
        <f t="shared" si="46"/>
        <v>#DIV/0!</v>
      </c>
      <c r="I272" s="292">
        <f t="shared" si="47"/>
        <v>4800</v>
      </c>
      <c r="J272" s="292">
        <f t="shared" si="48"/>
        <v>5036</v>
      </c>
      <c r="K272" s="376">
        <f t="shared" si="49"/>
        <v>1.0491666666666666</v>
      </c>
    </row>
    <row r="273" spans="1:11" ht="15" customHeight="1">
      <c r="A273" s="370" t="s">
        <v>1978</v>
      </c>
      <c r="B273" s="371" t="s">
        <v>1979</v>
      </c>
      <c r="C273" s="375">
        <v>535</v>
      </c>
      <c r="D273" s="292">
        <v>883</v>
      </c>
      <c r="E273" s="376">
        <f t="shared" si="45"/>
        <v>1.6504672897196262</v>
      </c>
      <c r="F273" s="292"/>
      <c r="G273" s="292"/>
      <c r="H273" s="376" t="e">
        <f t="shared" si="46"/>
        <v>#DIV/0!</v>
      </c>
      <c r="I273" s="292">
        <f t="shared" si="47"/>
        <v>535</v>
      </c>
      <c r="J273" s="292">
        <f t="shared" si="48"/>
        <v>883</v>
      </c>
      <c r="K273" s="376">
        <f t="shared" si="49"/>
        <v>1.6504672897196262</v>
      </c>
    </row>
    <row r="274" spans="1:11" ht="15" customHeight="1">
      <c r="A274" s="372" t="s">
        <v>1952</v>
      </c>
      <c r="B274" s="373" t="s">
        <v>1953</v>
      </c>
      <c r="C274" s="292"/>
      <c r="D274" s="292"/>
      <c r="E274" s="376" t="e">
        <f t="shared" si="45"/>
        <v>#DIV/0!</v>
      </c>
      <c r="F274" s="292">
        <v>35</v>
      </c>
      <c r="G274" s="292">
        <v>1</v>
      </c>
      <c r="H274" s="376">
        <f t="shared" si="46"/>
        <v>2.8571428571428571E-2</v>
      </c>
      <c r="I274" s="292">
        <f t="shared" si="47"/>
        <v>35</v>
      </c>
      <c r="J274" s="292">
        <f t="shared" si="48"/>
        <v>1</v>
      </c>
      <c r="K274" s="376">
        <f t="shared" si="49"/>
        <v>2.8571428571428571E-2</v>
      </c>
    </row>
    <row r="275" spans="1:11" ht="15" customHeight="1">
      <c r="A275" s="89"/>
      <c r="B275" s="288"/>
      <c r="C275" s="292"/>
      <c r="D275" s="292"/>
      <c r="E275" s="376" t="e">
        <f t="shared" si="45"/>
        <v>#DIV/0!</v>
      </c>
      <c r="F275" s="292"/>
      <c r="G275" s="292"/>
      <c r="H275" s="376" t="e">
        <f t="shared" si="46"/>
        <v>#DIV/0!</v>
      </c>
      <c r="I275" s="292">
        <f t="shared" si="47"/>
        <v>0</v>
      </c>
      <c r="J275" s="292">
        <f t="shared" si="48"/>
        <v>0</v>
      </c>
      <c r="K275" s="376" t="e">
        <f t="shared" si="49"/>
        <v>#DIV/0!</v>
      </c>
    </row>
    <row r="276" spans="1:11" ht="15" customHeight="1">
      <c r="A276" s="89"/>
      <c r="B276" s="288"/>
      <c r="C276" s="292"/>
      <c r="D276" s="292"/>
      <c r="E276" s="376" t="e">
        <f t="shared" si="45"/>
        <v>#DIV/0!</v>
      </c>
      <c r="F276" s="292"/>
      <c r="G276" s="292"/>
      <c r="H276" s="376" t="e">
        <f t="shared" si="46"/>
        <v>#DIV/0!</v>
      </c>
      <c r="I276" s="292">
        <f t="shared" si="47"/>
        <v>0</v>
      </c>
      <c r="J276" s="292">
        <f t="shared" si="48"/>
        <v>0</v>
      </c>
      <c r="K276" s="376" t="e">
        <f t="shared" si="49"/>
        <v>#DIV/0!</v>
      </c>
    </row>
    <row r="277" spans="1:11" ht="15" customHeight="1">
      <c r="A277" s="89"/>
      <c r="B277" s="288"/>
      <c r="C277" s="292"/>
      <c r="D277" s="292"/>
      <c r="E277" s="376" t="e">
        <f t="shared" si="45"/>
        <v>#DIV/0!</v>
      </c>
      <c r="F277" s="292"/>
      <c r="G277" s="292"/>
      <c r="H277" s="376" t="e">
        <f t="shared" si="46"/>
        <v>#DIV/0!</v>
      </c>
      <c r="I277" s="292">
        <f t="shared" si="47"/>
        <v>0</v>
      </c>
      <c r="J277" s="292">
        <f t="shared" si="48"/>
        <v>0</v>
      </c>
      <c r="K277" s="376" t="e">
        <f t="shared" si="49"/>
        <v>#DIV/0!</v>
      </c>
    </row>
    <row r="278" spans="1:11" ht="15" customHeight="1">
      <c r="A278" s="89"/>
      <c r="B278" s="288"/>
      <c r="C278" s="292"/>
      <c r="D278" s="292"/>
      <c r="E278" s="376" t="e">
        <f t="shared" si="45"/>
        <v>#DIV/0!</v>
      </c>
      <c r="F278" s="292"/>
      <c r="G278" s="292"/>
      <c r="H278" s="376" t="e">
        <f t="shared" si="46"/>
        <v>#DIV/0!</v>
      </c>
      <c r="I278" s="292">
        <f t="shared" si="47"/>
        <v>0</v>
      </c>
      <c r="J278" s="292">
        <f t="shared" si="48"/>
        <v>0</v>
      </c>
      <c r="K278" s="376" t="e">
        <f t="shared" si="49"/>
        <v>#DIV/0!</v>
      </c>
    </row>
    <row r="279" spans="1:11" s="99" customFormat="1" ht="15" customHeight="1">
      <c r="A279" s="89"/>
      <c r="B279" s="288"/>
      <c r="C279" s="292"/>
      <c r="D279" s="292"/>
      <c r="E279" s="376" t="e">
        <f t="shared" si="45"/>
        <v>#DIV/0!</v>
      </c>
      <c r="F279" s="292"/>
      <c r="G279" s="292"/>
      <c r="H279" s="376" t="e">
        <f t="shared" si="46"/>
        <v>#DIV/0!</v>
      </c>
      <c r="I279" s="292">
        <f t="shared" si="47"/>
        <v>0</v>
      </c>
      <c r="J279" s="292">
        <f t="shared" si="48"/>
        <v>0</v>
      </c>
      <c r="K279" s="376" t="e">
        <f t="shared" si="49"/>
        <v>#DIV/0!</v>
      </c>
    </row>
    <row r="280" spans="1:11" s="99" customFormat="1" ht="15" customHeight="1">
      <c r="A280" s="377" t="s">
        <v>129</v>
      </c>
      <c r="B280" s="378"/>
      <c r="C280" s="379">
        <f>SUM(C270:C279)</f>
        <v>12365</v>
      </c>
      <c r="D280" s="379">
        <f>SUM(D270:D279)</f>
        <v>12810</v>
      </c>
      <c r="E280" s="380">
        <f t="shared" si="45"/>
        <v>1.0359886777193692</v>
      </c>
      <c r="F280" s="379">
        <f>SUM(F270:F279)</f>
        <v>35</v>
      </c>
      <c r="G280" s="379">
        <f>SUM(G270:G279)</f>
        <v>69</v>
      </c>
      <c r="H280" s="380">
        <f t="shared" si="46"/>
        <v>1.9714285714285715</v>
      </c>
      <c r="I280" s="379">
        <f>SUM(I270:I279)</f>
        <v>12400</v>
      </c>
      <c r="J280" s="379">
        <f>SUM(J270:J279)</f>
        <v>12879</v>
      </c>
      <c r="K280" s="380">
        <f t="shared" si="49"/>
        <v>1.0386290322580645</v>
      </c>
    </row>
    <row r="281" spans="1:11" s="99" customFormat="1" ht="12.75" customHeight="1">
      <c r="A281" s="161" t="s">
        <v>191</v>
      </c>
      <c r="B281" s="205"/>
      <c r="C281" s="294"/>
      <c r="D281" s="294"/>
      <c r="E281" s="294"/>
      <c r="F281" s="294"/>
      <c r="G281" s="294"/>
      <c r="H281" s="294"/>
      <c r="I281" s="294"/>
      <c r="J281" s="294"/>
      <c r="K281" s="293"/>
    </row>
    <row r="282" spans="1:11" s="99" customFormat="1" ht="12.75" customHeight="1">
      <c r="A282" s="280">
        <v>280005</v>
      </c>
      <c r="B282" s="289" t="s">
        <v>192</v>
      </c>
      <c r="C282" s="294"/>
      <c r="D282" s="294"/>
      <c r="E282" s="294"/>
      <c r="F282" s="294"/>
      <c r="G282" s="294"/>
      <c r="H282" s="294"/>
      <c r="I282" s="294"/>
      <c r="J282" s="294"/>
      <c r="K282" s="293"/>
    </row>
    <row r="283" spans="1:11" s="99" customFormat="1" ht="12.75" customHeight="1">
      <c r="A283" s="280">
        <v>280006</v>
      </c>
      <c r="B283" s="289" t="s">
        <v>193</v>
      </c>
      <c r="C283" s="294"/>
      <c r="D283" s="294"/>
      <c r="E283" s="294"/>
      <c r="F283" s="294"/>
      <c r="G283" s="294"/>
      <c r="H283" s="294"/>
      <c r="I283" s="294"/>
      <c r="J283" s="294"/>
      <c r="K283" s="293"/>
    </row>
    <row r="284" spans="1:11" s="99" customFormat="1">
      <c r="A284" s="280">
        <v>280007</v>
      </c>
      <c r="B284" s="289" t="s">
        <v>194</v>
      </c>
      <c r="C284" s="292"/>
      <c r="D284" s="292"/>
      <c r="E284" s="292"/>
      <c r="F284" s="292"/>
      <c r="G284" s="292"/>
      <c r="H284" s="292"/>
      <c r="I284" s="292"/>
      <c r="J284" s="292"/>
      <c r="K284" s="293"/>
    </row>
    <row r="285" spans="1:11" s="99" customFormat="1">
      <c r="A285" s="280">
        <v>280008</v>
      </c>
      <c r="B285" s="289" t="s">
        <v>195</v>
      </c>
      <c r="C285" s="292"/>
      <c r="D285" s="292"/>
      <c r="E285" s="292"/>
      <c r="F285" s="292"/>
      <c r="G285" s="292"/>
      <c r="H285" s="292"/>
      <c r="I285" s="292"/>
      <c r="J285" s="292"/>
      <c r="K285" s="293"/>
    </row>
    <row r="286" spans="1:11" s="99" customFormat="1" ht="27" customHeight="1">
      <c r="A286" s="89"/>
      <c r="B286" s="288"/>
      <c r="C286" s="292"/>
      <c r="D286" s="292"/>
      <c r="E286" s="292"/>
      <c r="F286" s="292"/>
      <c r="G286" s="292"/>
      <c r="H286" s="292"/>
      <c r="I286" s="292"/>
      <c r="J286" s="292"/>
      <c r="K286" s="293"/>
    </row>
    <row r="287" spans="1:11" s="99" customFormat="1" ht="11.1" customHeight="1">
      <c r="A287" s="161" t="s">
        <v>129</v>
      </c>
      <c r="B287" s="103"/>
      <c r="C287" s="292"/>
      <c r="D287" s="292"/>
      <c r="E287" s="292"/>
      <c r="F287" s="292"/>
      <c r="G287" s="292"/>
      <c r="H287" s="292"/>
      <c r="I287" s="292"/>
      <c r="J287" s="292"/>
      <c r="K287" s="293"/>
    </row>
    <row r="288" spans="1:11">
      <c r="A288" s="161" t="s">
        <v>196</v>
      </c>
      <c r="B288" s="103"/>
      <c r="C288" s="292"/>
      <c r="D288" s="292"/>
      <c r="E288" s="292"/>
      <c r="F288" s="292"/>
      <c r="G288" s="292"/>
      <c r="H288" s="292"/>
      <c r="I288" s="292"/>
      <c r="J288" s="292"/>
      <c r="K288" s="291"/>
    </row>
    <row r="289" spans="1:11" s="135" customFormat="1" ht="33.75" customHeight="1">
      <c r="A289" s="933" t="s">
        <v>197</v>
      </c>
      <c r="B289" s="933"/>
      <c r="C289" s="933"/>
      <c r="D289" s="933"/>
      <c r="E289" s="933"/>
      <c r="F289" s="933"/>
      <c r="G289" s="933"/>
      <c r="H289" s="933"/>
      <c r="I289" s="933"/>
      <c r="J289" s="933"/>
    </row>
    <row r="290" spans="1:11" ht="11.1" customHeight="1"/>
    <row r="291" spans="1:11">
      <c r="A291" s="1"/>
      <c r="B291" s="2" t="s">
        <v>51</v>
      </c>
      <c r="C291" s="3" t="s">
        <v>1947</v>
      </c>
      <c r="D291" s="4"/>
      <c r="E291" s="4"/>
      <c r="F291" s="4"/>
      <c r="G291" s="4"/>
      <c r="H291" s="4"/>
      <c r="I291" s="5"/>
    </row>
    <row r="292" spans="1:11">
      <c r="A292" s="1"/>
      <c r="B292" s="2" t="s">
        <v>52</v>
      </c>
      <c r="C292" s="3">
        <v>17688383</v>
      </c>
      <c r="D292" s="4"/>
      <c r="E292" s="4"/>
      <c r="F292" s="4"/>
      <c r="G292" s="4"/>
      <c r="H292" s="4"/>
      <c r="I292" s="5"/>
    </row>
    <row r="293" spans="1:11">
      <c r="A293" s="1"/>
      <c r="B293" s="2"/>
      <c r="C293" s="3"/>
      <c r="D293" s="4"/>
      <c r="E293" s="4"/>
      <c r="F293" s="4"/>
      <c r="G293" s="4"/>
      <c r="H293" s="4"/>
      <c r="I293" s="5"/>
    </row>
    <row r="294" spans="1:11" ht="14.25">
      <c r="A294" s="1"/>
      <c r="B294" s="2" t="s">
        <v>185</v>
      </c>
      <c r="C294" s="7" t="s">
        <v>26</v>
      </c>
      <c r="D294" s="8"/>
      <c r="E294" s="8"/>
      <c r="F294" s="8"/>
      <c r="G294" s="8"/>
      <c r="H294" s="8"/>
      <c r="I294" s="9"/>
    </row>
    <row r="295" spans="1:11" ht="14.25">
      <c r="A295" s="1"/>
      <c r="B295" s="2" t="s">
        <v>186</v>
      </c>
      <c r="C295" s="374" t="s">
        <v>1980</v>
      </c>
      <c r="D295" s="8"/>
      <c r="E295" s="8"/>
      <c r="F295" s="8"/>
      <c r="G295" s="8"/>
      <c r="H295" s="8"/>
      <c r="I295" s="9"/>
    </row>
    <row r="297" spans="1:11" ht="21.75" customHeight="1">
      <c r="A297" s="926" t="s">
        <v>187</v>
      </c>
      <c r="B297" s="934" t="s">
        <v>188</v>
      </c>
      <c r="C297" s="936" t="s">
        <v>189</v>
      </c>
      <c r="D297" s="936"/>
      <c r="E297" s="936"/>
      <c r="F297" s="936" t="s">
        <v>190</v>
      </c>
      <c r="G297" s="936"/>
      <c r="H297" s="936"/>
      <c r="I297" s="936" t="s">
        <v>129</v>
      </c>
      <c r="J297" s="936"/>
      <c r="K297" s="936"/>
    </row>
    <row r="298" spans="1:11" ht="32.25" customHeight="1" thickBot="1">
      <c r="A298" s="927"/>
      <c r="B298" s="935"/>
      <c r="C298" s="278" t="s">
        <v>1897</v>
      </c>
      <c r="D298" s="584" t="s">
        <v>4659</v>
      </c>
      <c r="E298" s="290" t="s">
        <v>1894</v>
      </c>
      <c r="F298" s="278" t="s">
        <v>1897</v>
      </c>
      <c r="G298" s="584" t="s">
        <v>4659</v>
      </c>
      <c r="H298" s="290" t="s">
        <v>1894</v>
      </c>
      <c r="I298" s="278" t="s">
        <v>1897</v>
      </c>
      <c r="J298" s="584" t="s">
        <v>4659</v>
      </c>
      <c r="K298" s="292" t="s">
        <v>1894</v>
      </c>
    </row>
    <row r="299" spans="1:11" ht="15" customHeight="1" thickTop="1">
      <c r="A299" s="370" t="s">
        <v>1948</v>
      </c>
      <c r="B299" s="371" t="s">
        <v>1949</v>
      </c>
      <c r="C299" s="375">
        <v>9450</v>
      </c>
      <c r="D299" s="292">
        <v>8966</v>
      </c>
      <c r="E299" s="376">
        <f>D299/C299</f>
        <v>0.94878306878306873</v>
      </c>
      <c r="F299" s="292"/>
      <c r="G299" s="292">
        <v>230</v>
      </c>
      <c r="H299" s="376" t="e">
        <f>G299/F299</f>
        <v>#DIV/0!</v>
      </c>
      <c r="I299" s="292">
        <f>C299+F299</f>
        <v>9450</v>
      </c>
      <c r="J299" s="292">
        <f>D299+G299</f>
        <v>9196</v>
      </c>
      <c r="K299" s="376">
        <f>J299/I299</f>
        <v>0.97312169312169317</v>
      </c>
    </row>
    <row r="300" spans="1:11" ht="15" customHeight="1">
      <c r="A300" s="370" t="s">
        <v>1950</v>
      </c>
      <c r="B300" s="371" t="s">
        <v>1951</v>
      </c>
      <c r="C300" s="375">
        <v>7000</v>
      </c>
      <c r="D300" s="292">
        <v>6525</v>
      </c>
      <c r="E300" s="376">
        <f t="shared" ref="E300:E309" si="50">D300/C300</f>
        <v>0.93214285714285716</v>
      </c>
      <c r="F300" s="292"/>
      <c r="G300" s="292">
        <v>10</v>
      </c>
      <c r="H300" s="376" t="e">
        <f t="shared" ref="H300:H309" si="51">G300/F300</f>
        <v>#DIV/0!</v>
      </c>
      <c r="I300" s="292">
        <f t="shared" ref="I300:I308" si="52">C300+F300</f>
        <v>7000</v>
      </c>
      <c r="J300" s="292">
        <f t="shared" ref="J300:J308" si="53">D300+G300</f>
        <v>6535</v>
      </c>
      <c r="K300" s="376">
        <f t="shared" ref="K300:K309" si="54">J300/I300</f>
        <v>0.93357142857142861</v>
      </c>
    </row>
    <row r="301" spans="1:11" ht="15" customHeight="1">
      <c r="A301" s="372" t="s">
        <v>1952</v>
      </c>
      <c r="B301" s="373" t="s">
        <v>1953</v>
      </c>
      <c r="C301" s="375"/>
      <c r="D301" s="292"/>
      <c r="E301" s="376" t="e">
        <f t="shared" si="50"/>
        <v>#DIV/0!</v>
      </c>
      <c r="F301" s="375">
        <v>150</v>
      </c>
      <c r="G301" s="292">
        <v>20</v>
      </c>
      <c r="H301" s="376">
        <f t="shared" si="51"/>
        <v>0.13333333333333333</v>
      </c>
      <c r="I301" s="292">
        <f t="shared" si="52"/>
        <v>150</v>
      </c>
      <c r="J301" s="292">
        <f t="shared" si="53"/>
        <v>20</v>
      </c>
      <c r="K301" s="376">
        <f t="shared" si="54"/>
        <v>0.13333333333333333</v>
      </c>
    </row>
    <row r="302" spans="1:11" ht="15" customHeight="1">
      <c r="A302" s="89"/>
      <c r="B302" s="288"/>
      <c r="C302" s="292"/>
      <c r="D302" s="292"/>
      <c r="E302" s="376" t="e">
        <f t="shared" si="50"/>
        <v>#DIV/0!</v>
      </c>
      <c r="F302" s="292"/>
      <c r="G302" s="292"/>
      <c r="H302" s="376" t="e">
        <f t="shared" si="51"/>
        <v>#DIV/0!</v>
      </c>
      <c r="I302" s="292">
        <f t="shared" si="52"/>
        <v>0</v>
      </c>
      <c r="J302" s="292">
        <f t="shared" si="53"/>
        <v>0</v>
      </c>
      <c r="K302" s="376" t="e">
        <f t="shared" si="54"/>
        <v>#DIV/0!</v>
      </c>
    </row>
    <row r="303" spans="1:11" ht="15" customHeight="1">
      <c r="A303" s="89"/>
      <c r="B303" s="288"/>
      <c r="C303" s="292"/>
      <c r="D303" s="292"/>
      <c r="E303" s="376" t="e">
        <f t="shared" si="50"/>
        <v>#DIV/0!</v>
      </c>
      <c r="F303" s="292"/>
      <c r="G303" s="292"/>
      <c r="H303" s="376" t="e">
        <f t="shared" si="51"/>
        <v>#DIV/0!</v>
      </c>
      <c r="I303" s="292">
        <f t="shared" si="52"/>
        <v>0</v>
      </c>
      <c r="J303" s="292">
        <f t="shared" si="53"/>
        <v>0</v>
      </c>
      <c r="K303" s="376" t="e">
        <f t="shared" si="54"/>
        <v>#DIV/0!</v>
      </c>
    </row>
    <row r="304" spans="1:11" ht="15" customHeight="1">
      <c r="A304" s="89"/>
      <c r="B304" s="288"/>
      <c r="C304" s="292"/>
      <c r="D304" s="292"/>
      <c r="E304" s="376" t="e">
        <f t="shared" si="50"/>
        <v>#DIV/0!</v>
      </c>
      <c r="F304" s="292"/>
      <c r="G304" s="292"/>
      <c r="H304" s="376" t="e">
        <f t="shared" si="51"/>
        <v>#DIV/0!</v>
      </c>
      <c r="I304" s="292">
        <f t="shared" si="52"/>
        <v>0</v>
      </c>
      <c r="J304" s="292">
        <f t="shared" si="53"/>
        <v>0</v>
      </c>
      <c r="K304" s="376" t="e">
        <f t="shared" si="54"/>
        <v>#DIV/0!</v>
      </c>
    </row>
    <row r="305" spans="1:11" ht="15" customHeight="1">
      <c r="A305" s="89"/>
      <c r="B305" s="288"/>
      <c r="C305" s="292"/>
      <c r="D305" s="292"/>
      <c r="E305" s="376" t="e">
        <f t="shared" si="50"/>
        <v>#DIV/0!</v>
      </c>
      <c r="F305" s="292"/>
      <c r="G305" s="292"/>
      <c r="H305" s="376" t="e">
        <f t="shared" si="51"/>
        <v>#DIV/0!</v>
      </c>
      <c r="I305" s="292">
        <f t="shared" si="52"/>
        <v>0</v>
      </c>
      <c r="J305" s="292">
        <f t="shared" si="53"/>
        <v>0</v>
      </c>
      <c r="K305" s="376" t="e">
        <f t="shared" si="54"/>
        <v>#DIV/0!</v>
      </c>
    </row>
    <row r="306" spans="1:11" ht="15" customHeight="1">
      <c r="A306" s="89"/>
      <c r="B306" s="288"/>
      <c r="C306" s="292"/>
      <c r="D306" s="292"/>
      <c r="E306" s="376" t="e">
        <f t="shared" si="50"/>
        <v>#DIV/0!</v>
      </c>
      <c r="F306" s="292"/>
      <c r="G306" s="292"/>
      <c r="H306" s="376" t="e">
        <f t="shared" si="51"/>
        <v>#DIV/0!</v>
      </c>
      <c r="I306" s="292">
        <f t="shared" si="52"/>
        <v>0</v>
      </c>
      <c r="J306" s="292">
        <f t="shared" si="53"/>
        <v>0</v>
      </c>
      <c r="K306" s="376" t="e">
        <f t="shared" si="54"/>
        <v>#DIV/0!</v>
      </c>
    </row>
    <row r="307" spans="1:11" ht="15" customHeight="1">
      <c r="A307" s="89"/>
      <c r="B307" s="288"/>
      <c r="C307" s="292"/>
      <c r="D307" s="292"/>
      <c r="E307" s="376" t="e">
        <f t="shared" si="50"/>
        <v>#DIV/0!</v>
      </c>
      <c r="F307" s="292"/>
      <c r="G307" s="292"/>
      <c r="H307" s="376" t="e">
        <f t="shared" si="51"/>
        <v>#DIV/0!</v>
      </c>
      <c r="I307" s="292">
        <f t="shared" si="52"/>
        <v>0</v>
      </c>
      <c r="J307" s="292">
        <f t="shared" si="53"/>
        <v>0</v>
      </c>
      <c r="K307" s="376" t="e">
        <f t="shared" si="54"/>
        <v>#DIV/0!</v>
      </c>
    </row>
    <row r="308" spans="1:11" s="99" customFormat="1" ht="15" customHeight="1">
      <c r="A308" s="89"/>
      <c r="B308" s="288"/>
      <c r="C308" s="292"/>
      <c r="D308" s="292"/>
      <c r="E308" s="376" t="e">
        <f t="shared" si="50"/>
        <v>#DIV/0!</v>
      </c>
      <c r="F308" s="292"/>
      <c r="G308" s="292"/>
      <c r="H308" s="376" t="e">
        <f t="shared" si="51"/>
        <v>#DIV/0!</v>
      </c>
      <c r="I308" s="292">
        <f t="shared" si="52"/>
        <v>0</v>
      </c>
      <c r="J308" s="292">
        <f t="shared" si="53"/>
        <v>0</v>
      </c>
      <c r="K308" s="376" t="e">
        <f t="shared" si="54"/>
        <v>#DIV/0!</v>
      </c>
    </row>
    <row r="309" spans="1:11" s="99" customFormat="1" ht="15" customHeight="1">
      <c r="A309" s="377" t="s">
        <v>129</v>
      </c>
      <c r="B309" s="378"/>
      <c r="C309" s="379">
        <f>SUM(C299:C308)</f>
        <v>16450</v>
      </c>
      <c r="D309" s="379">
        <f>SUM(D299:D308)</f>
        <v>15491</v>
      </c>
      <c r="E309" s="380">
        <f t="shared" si="50"/>
        <v>0.94170212765957451</v>
      </c>
      <c r="F309" s="379">
        <f>SUM(F299:F308)</f>
        <v>150</v>
      </c>
      <c r="G309" s="379">
        <f>SUM(G299:G308)</f>
        <v>260</v>
      </c>
      <c r="H309" s="380">
        <f t="shared" si="51"/>
        <v>1.7333333333333334</v>
      </c>
      <c r="I309" s="379">
        <f>SUM(I299:I308)</f>
        <v>16600</v>
      </c>
      <c r="J309" s="379">
        <f>SUM(J299:J308)</f>
        <v>15751</v>
      </c>
      <c r="K309" s="380">
        <f t="shared" si="54"/>
        <v>0.94885542168674697</v>
      </c>
    </row>
    <row r="310" spans="1:11" s="99" customFormat="1" ht="12.75" customHeight="1">
      <c r="A310" s="161" t="s">
        <v>191</v>
      </c>
      <c r="B310" s="205"/>
      <c r="C310" s="294"/>
      <c r="D310" s="294"/>
      <c r="E310" s="294"/>
      <c r="F310" s="294"/>
      <c r="G310" s="294"/>
      <c r="H310" s="294"/>
      <c r="I310" s="294"/>
      <c r="J310" s="294"/>
      <c r="K310" s="293"/>
    </row>
    <row r="311" spans="1:11" s="99" customFormat="1" ht="12.75" customHeight="1">
      <c r="A311" s="280">
        <v>280005</v>
      </c>
      <c r="B311" s="289" t="s">
        <v>192</v>
      </c>
      <c r="C311" s="294"/>
      <c r="D311" s="294"/>
      <c r="E311" s="294"/>
      <c r="F311" s="294"/>
      <c r="G311" s="294"/>
      <c r="H311" s="294"/>
      <c r="I311" s="294"/>
      <c r="J311" s="294"/>
      <c r="K311" s="293"/>
    </row>
    <row r="312" spans="1:11" s="99" customFormat="1" ht="12.75" customHeight="1">
      <c r="A312" s="280">
        <v>280006</v>
      </c>
      <c r="B312" s="289" t="s">
        <v>193</v>
      </c>
      <c r="C312" s="294"/>
      <c r="D312" s="294"/>
      <c r="E312" s="294"/>
      <c r="F312" s="294"/>
      <c r="G312" s="294"/>
      <c r="H312" s="294"/>
      <c r="I312" s="294"/>
      <c r="J312" s="294"/>
      <c r="K312" s="293"/>
    </row>
    <row r="313" spans="1:11" s="99" customFormat="1">
      <c r="A313" s="280">
        <v>280007</v>
      </c>
      <c r="B313" s="289" t="s">
        <v>194</v>
      </c>
      <c r="C313" s="292"/>
      <c r="D313" s="292"/>
      <c r="E313" s="292"/>
      <c r="F313" s="292"/>
      <c r="G313" s="292"/>
      <c r="H313" s="292"/>
      <c r="I313" s="292"/>
      <c r="J313" s="292"/>
      <c r="K313" s="293"/>
    </row>
    <row r="314" spans="1:11" s="99" customFormat="1">
      <c r="A314" s="280">
        <v>280008</v>
      </c>
      <c r="B314" s="289" t="s">
        <v>195</v>
      </c>
      <c r="C314" s="292"/>
      <c r="D314" s="292"/>
      <c r="E314" s="292"/>
      <c r="F314" s="292"/>
      <c r="G314" s="292"/>
      <c r="H314" s="292"/>
      <c r="I314" s="292"/>
      <c r="J314" s="292"/>
      <c r="K314" s="293"/>
    </row>
    <row r="315" spans="1:11" s="99" customFormat="1" ht="27" customHeight="1">
      <c r="A315" s="89"/>
      <c r="B315" s="288"/>
      <c r="C315" s="292"/>
      <c r="D315" s="292"/>
      <c r="E315" s="292"/>
      <c r="F315" s="292"/>
      <c r="G315" s="292"/>
      <c r="H315" s="292"/>
      <c r="I315" s="292"/>
      <c r="J315" s="292"/>
      <c r="K315" s="293"/>
    </row>
    <row r="316" spans="1:11" s="99" customFormat="1" ht="11.1" customHeight="1">
      <c r="A316" s="161" t="s">
        <v>129</v>
      </c>
      <c r="B316" s="103"/>
      <c r="C316" s="292"/>
      <c r="D316" s="292"/>
      <c r="E316" s="292"/>
      <c r="F316" s="292"/>
      <c r="G316" s="292"/>
      <c r="H316" s="292"/>
      <c r="I316" s="292"/>
      <c r="J316" s="292"/>
      <c r="K316" s="293"/>
    </row>
    <row r="317" spans="1:11">
      <c r="A317" s="161" t="s">
        <v>196</v>
      </c>
      <c r="B317" s="103"/>
      <c r="C317" s="292"/>
      <c r="D317" s="292"/>
      <c r="E317" s="292"/>
      <c r="F317" s="292"/>
      <c r="G317" s="292"/>
      <c r="H317" s="292"/>
      <c r="I317" s="292"/>
      <c r="J317" s="292"/>
      <c r="K317" s="291"/>
    </row>
    <row r="318" spans="1:11" s="135" customFormat="1" ht="33.75" customHeight="1">
      <c r="A318" s="933" t="s">
        <v>197</v>
      </c>
      <c r="B318" s="933"/>
      <c r="C318" s="933"/>
      <c r="D318" s="933"/>
      <c r="E318" s="933"/>
      <c r="F318" s="933"/>
      <c r="G318" s="933"/>
      <c r="H318" s="933"/>
      <c r="I318" s="933"/>
      <c r="J318" s="933"/>
    </row>
    <row r="319" spans="1:11" ht="11.1" customHeight="1"/>
    <row r="320" spans="1:11">
      <c r="A320" s="1"/>
      <c r="B320" s="2" t="s">
        <v>51</v>
      </c>
      <c r="C320" s="3" t="s">
        <v>1947</v>
      </c>
      <c r="D320" s="4"/>
      <c r="E320" s="4"/>
      <c r="F320" s="4"/>
      <c r="G320" s="4"/>
      <c r="H320" s="4"/>
      <c r="I320" s="5"/>
    </row>
    <row r="321" spans="1:11">
      <c r="A321" s="1"/>
      <c r="B321" s="2" t="s">
        <v>52</v>
      </c>
      <c r="C321" s="3">
        <v>17688383</v>
      </c>
      <c r="D321" s="4"/>
      <c r="E321" s="4"/>
      <c r="F321" s="4"/>
      <c r="G321" s="4"/>
      <c r="H321" s="4"/>
      <c r="I321" s="5"/>
    </row>
    <row r="322" spans="1:11">
      <c r="A322" s="1"/>
      <c r="B322" s="2"/>
      <c r="C322" s="3"/>
      <c r="D322" s="4"/>
      <c r="E322" s="4"/>
      <c r="F322" s="4"/>
      <c r="G322" s="4"/>
      <c r="H322" s="4"/>
      <c r="I322" s="5"/>
    </row>
    <row r="323" spans="1:11" ht="14.25">
      <c r="A323" s="1"/>
      <c r="B323" s="2" t="s">
        <v>185</v>
      </c>
      <c r="C323" s="7" t="s">
        <v>26</v>
      </c>
      <c r="D323" s="8"/>
      <c r="E323" s="8"/>
      <c r="F323" s="8"/>
      <c r="G323" s="8"/>
      <c r="H323" s="8"/>
      <c r="I323" s="9"/>
    </row>
    <row r="324" spans="1:11" ht="14.25">
      <c r="A324" s="1"/>
      <c r="B324" s="2" t="s">
        <v>186</v>
      </c>
      <c r="C324" s="374" t="s">
        <v>1981</v>
      </c>
      <c r="D324" s="8"/>
      <c r="E324" s="8"/>
      <c r="F324" s="8"/>
      <c r="G324" s="8"/>
      <c r="H324" s="8"/>
      <c r="I324" s="9"/>
    </row>
    <row r="326" spans="1:11" ht="21.75" customHeight="1">
      <c r="A326" s="926" t="s">
        <v>187</v>
      </c>
      <c r="B326" s="934" t="s">
        <v>188</v>
      </c>
      <c r="C326" s="936" t="s">
        <v>189</v>
      </c>
      <c r="D326" s="936"/>
      <c r="E326" s="936"/>
      <c r="F326" s="936" t="s">
        <v>190</v>
      </c>
      <c r="G326" s="936"/>
      <c r="H326" s="936"/>
      <c r="I326" s="936" t="s">
        <v>129</v>
      </c>
      <c r="J326" s="936"/>
      <c r="K326" s="936"/>
    </row>
    <row r="327" spans="1:11" ht="32.25" customHeight="1" thickBot="1">
      <c r="A327" s="927"/>
      <c r="B327" s="935"/>
      <c r="C327" s="278" t="s">
        <v>1897</v>
      </c>
      <c r="D327" s="584" t="s">
        <v>4659</v>
      </c>
      <c r="E327" s="290" t="s">
        <v>1894</v>
      </c>
      <c r="F327" s="278" t="s">
        <v>1897</v>
      </c>
      <c r="G327" s="584" t="s">
        <v>4659</v>
      </c>
      <c r="H327" s="290" t="s">
        <v>1894</v>
      </c>
      <c r="I327" s="278" t="s">
        <v>1897</v>
      </c>
      <c r="J327" s="584" t="s">
        <v>4659</v>
      </c>
      <c r="K327" s="292" t="s">
        <v>1894</v>
      </c>
    </row>
    <row r="328" spans="1:11" ht="15" customHeight="1" thickTop="1">
      <c r="A328" s="370" t="s">
        <v>1948</v>
      </c>
      <c r="B328" s="371" t="s">
        <v>1949</v>
      </c>
      <c r="C328" s="375">
        <v>8650</v>
      </c>
      <c r="D328" s="292">
        <v>8958</v>
      </c>
      <c r="E328" s="376">
        <f>D328/C328</f>
        <v>1.0356069364161851</v>
      </c>
      <c r="F328" s="292"/>
      <c r="G328" s="292">
        <v>539</v>
      </c>
      <c r="H328" s="376" t="e">
        <f>G328/F328</f>
        <v>#DIV/0!</v>
      </c>
      <c r="I328" s="292">
        <f>C328+F328</f>
        <v>8650</v>
      </c>
      <c r="J328" s="292">
        <f>D328+G328</f>
        <v>9497</v>
      </c>
      <c r="K328" s="376">
        <f>J328/I328</f>
        <v>1.0979190751445087</v>
      </c>
    </row>
    <row r="329" spans="1:11" ht="15" customHeight="1">
      <c r="A329" s="370" t="s">
        <v>1950</v>
      </c>
      <c r="B329" s="371" t="s">
        <v>1951</v>
      </c>
      <c r="C329" s="375">
        <v>2230</v>
      </c>
      <c r="D329" s="292">
        <v>1852</v>
      </c>
      <c r="E329" s="376">
        <f t="shared" ref="E329:E338" si="55">D329/C329</f>
        <v>0.83049327354260094</v>
      </c>
      <c r="F329" s="292"/>
      <c r="G329" s="292">
        <v>589</v>
      </c>
      <c r="H329" s="376" t="e">
        <f t="shared" ref="H329:H338" si="56">G329/F329</f>
        <v>#DIV/0!</v>
      </c>
      <c r="I329" s="292">
        <f t="shared" ref="I329:I337" si="57">C329+F329</f>
        <v>2230</v>
      </c>
      <c r="J329" s="292">
        <f t="shared" ref="J329:J337" si="58">D329+G329</f>
        <v>2441</v>
      </c>
      <c r="K329" s="376">
        <f t="shared" ref="K329:K338" si="59">J329/I329</f>
        <v>1.0946188340807175</v>
      </c>
    </row>
    <row r="330" spans="1:11" ht="15" customHeight="1">
      <c r="A330" s="372" t="s">
        <v>1952</v>
      </c>
      <c r="B330" s="373" t="s">
        <v>1953</v>
      </c>
      <c r="C330" s="292"/>
      <c r="D330" s="292"/>
      <c r="E330" s="376" t="e">
        <f t="shared" si="55"/>
        <v>#DIV/0!</v>
      </c>
      <c r="F330" s="375">
        <v>820</v>
      </c>
      <c r="G330" s="292">
        <v>19</v>
      </c>
      <c r="H330" s="376">
        <f t="shared" si="56"/>
        <v>2.3170731707317073E-2</v>
      </c>
      <c r="I330" s="292">
        <f t="shared" si="57"/>
        <v>820</v>
      </c>
      <c r="J330" s="292">
        <f t="shared" si="58"/>
        <v>19</v>
      </c>
      <c r="K330" s="376">
        <f t="shared" si="59"/>
        <v>2.3170731707317073E-2</v>
      </c>
    </row>
    <row r="331" spans="1:11" ht="15" customHeight="1">
      <c r="A331" s="89"/>
      <c r="B331" s="288"/>
      <c r="C331" s="292"/>
      <c r="D331" s="292"/>
      <c r="E331" s="376" t="e">
        <f t="shared" si="55"/>
        <v>#DIV/0!</v>
      </c>
      <c r="F331" s="292"/>
      <c r="G331" s="292"/>
      <c r="H331" s="376" t="e">
        <f t="shared" si="56"/>
        <v>#DIV/0!</v>
      </c>
      <c r="I331" s="292">
        <f t="shared" si="57"/>
        <v>0</v>
      </c>
      <c r="J331" s="292">
        <f t="shared" si="58"/>
        <v>0</v>
      </c>
      <c r="K331" s="376" t="e">
        <f t="shared" si="59"/>
        <v>#DIV/0!</v>
      </c>
    </row>
    <row r="332" spans="1:11" ht="15" customHeight="1">
      <c r="A332" s="89"/>
      <c r="B332" s="288"/>
      <c r="C332" s="292"/>
      <c r="D332" s="292"/>
      <c r="E332" s="376" t="e">
        <f t="shared" si="55"/>
        <v>#DIV/0!</v>
      </c>
      <c r="F332" s="292"/>
      <c r="G332" s="292"/>
      <c r="H332" s="376" t="e">
        <f t="shared" si="56"/>
        <v>#DIV/0!</v>
      </c>
      <c r="I332" s="292">
        <f t="shared" si="57"/>
        <v>0</v>
      </c>
      <c r="J332" s="292">
        <f t="shared" si="58"/>
        <v>0</v>
      </c>
      <c r="K332" s="376" t="e">
        <f t="shared" si="59"/>
        <v>#DIV/0!</v>
      </c>
    </row>
    <row r="333" spans="1:11" ht="15" customHeight="1">
      <c r="A333" s="89"/>
      <c r="B333" s="288"/>
      <c r="C333" s="292"/>
      <c r="D333" s="292"/>
      <c r="E333" s="376" t="e">
        <f t="shared" si="55"/>
        <v>#DIV/0!</v>
      </c>
      <c r="F333" s="292"/>
      <c r="G333" s="292"/>
      <c r="H333" s="376" t="e">
        <f t="shared" si="56"/>
        <v>#DIV/0!</v>
      </c>
      <c r="I333" s="292">
        <f t="shared" si="57"/>
        <v>0</v>
      </c>
      <c r="J333" s="292">
        <f t="shared" si="58"/>
        <v>0</v>
      </c>
      <c r="K333" s="376" t="e">
        <f t="shared" si="59"/>
        <v>#DIV/0!</v>
      </c>
    </row>
    <row r="334" spans="1:11" ht="15" customHeight="1">
      <c r="A334" s="89"/>
      <c r="B334" s="288"/>
      <c r="C334" s="292"/>
      <c r="D334" s="292"/>
      <c r="E334" s="376" t="e">
        <f t="shared" si="55"/>
        <v>#DIV/0!</v>
      </c>
      <c r="F334" s="292"/>
      <c r="G334" s="292"/>
      <c r="H334" s="376" t="e">
        <f t="shared" si="56"/>
        <v>#DIV/0!</v>
      </c>
      <c r="I334" s="292">
        <f t="shared" si="57"/>
        <v>0</v>
      </c>
      <c r="J334" s="292">
        <f t="shared" si="58"/>
        <v>0</v>
      </c>
      <c r="K334" s="376" t="e">
        <f t="shared" si="59"/>
        <v>#DIV/0!</v>
      </c>
    </row>
    <row r="335" spans="1:11" ht="15" customHeight="1">
      <c r="A335" s="89"/>
      <c r="B335" s="288"/>
      <c r="C335" s="292"/>
      <c r="D335" s="292"/>
      <c r="E335" s="376" t="e">
        <f t="shared" si="55"/>
        <v>#DIV/0!</v>
      </c>
      <c r="F335" s="292"/>
      <c r="G335" s="292"/>
      <c r="H335" s="376" t="e">
        <f t="shared" si="56"/>
        <v>#DIV/0!</v>
      </c>
      <c r="I335" s="292">
        <f t="shared" si="57"/>
        <v>0</v>
      </c>
      <c r="J335" s="292">
        <f t="shared" si="58"/>
        <v>0</v>
      </c>
      <c r="K335" s="376" t="e">
        <f t="shared" si="59"/>
        <v>#DIV/0!</v>
      </c>
    </row>
    <row r="336" spans="1:11" ht="15" customHeight="1">
      <c r="A336" s="89"/>
      <c r="B336" s="288"/>
      <c r="C336" s="292"/>
      <c r="D336" s="292"/>
      <c r="E336" s="376" t="e">
        <f t="shared" si="55"/>
        <v>#DIV/0!</v>
      </c>
      <c r="F336" s="292"/>
      <c r="G336" s="292"/>
      <c r="H336" s="376" t="e">
        <f t="shared" si="56"/>
        <v>#DIV/0!</v>
      </c>
      <c r="I336" s="292">
        <f t="shared" si="57"/>
        <v>0</v>
      </c>
      <c r="J336" s="292">
        <f t="shared" si="58"/>
        <v>0</v>
      </c>
      <c r="K336" s="376" t="e">
        <f t="shared" si="59"/>
        <v>#DIV/0!</v>
      </c>
    </row>
    <row r="337" spans="1:11" s="99" customFormat="1" ht="15" customHeight="1">
      <c r="A337" s="89"/>
      <c r="B337" s="288"/>
      <c r="C337" s="292"/>
      <c r="D337" s="292"/>
      <c r="E337" s="376" t="e">
        <f t="shared" si="55"/>
        <v>#DIV/0!</v>
      </c>
      <c r="F337" s="292"/>
      <c r="G337" s="292"/>
      <c r="H337" s="376" t="e">
        <f t="shared" si="56"/>
        <v>#DIV/0!</v>
      </c>
      <c r="I337" s="292">
        <f t="shared" si="57"/>
        <v>0</v>
      </c>
      <c r="J337" s="292">
        <f t="shared" si="58"/>
        <v>0</v>
      </c>
      <c r="K337" s="376" t="e">
        <f t="shared" si="59"/>
        <v>#DIV/0!</v>
      </c>
    </row>
    <row r="338" spans="1:11" s="99" customFormat="1" ht="15" customHeight="1">
      <c r="A338" s="377" t="s">
        <v>129</v>
      </c>
      <c r="B338" s="378"/>
      <c r="C338" s="379">
        <f>SUM(C328:C337)</f>
        <v>10880</v>
      </c>
      <c r="D338" s="379">
        <f>SUM(D328:D337)</f>
        <v>10810</v>
      </c>
      <c r="E338" s="380">
        <f t="shared" si="55"/>
        <v>0.9935661764705882</v>
      </c>
      <c r="F338" s="379">
        <f>SUM(F328:F337)</f>
        <v>820</v>
      </c>
      <c r="G338" s="379">
        <f>SUM(G328:G337)</f>
        <v>1147</v>
      </c>
      <c r="H338" s="380">
        <f t="shared" si="56"/>
        <v>1.398780487804878</v>
      </c>
      <c r="I338" s="379">
        <f>SUM(I328:I337)</f>
        <v>11700</v>
      </c>
      <c r="J338" s="379">
        <f>SUM(J328:J337)</f>
        <v>11957</v>
      </c>
      <c r="K338" s="380">
        <f t="shared" si="59"/>
        <v>1.0219658119658119</v>
      </c>
    </row>
    <row r="339" spans="1:11" s="99" customFormat="1" ht="12.75" customHeight="1">
      <c r="A339" s="161" t="s">
        <v>191</v>
      </c>
      <c r="B339" s="205"/>
      <c r="C339" s="294"/>
      <c r="D339" s="294"/>
      <c r="E339" s="294"/>
      <c r="F339" s="294"/>
      <c r="G339" s="294"/>
      <c r="H339" s="294"/>
      <c r="I339" s="294"/>
      <c r="J339" s="294"/>
      <c r="K339" s="293"/>
    </row>
    <row r="340" spans="1:11" s="99" customFormat="1" ht="12.75" customHeight="1">
      <c r="A340" s="280">
        <v>280005</v>
      </c>
      <c r="B340" s="289" t="s">
        <v>192</v>
      </c>
      <c r="C340" s="294"/>
      <c r="D340" s="294"/>
      <c r="E340" s="294"/>
      <c r="F340" s="294"/>
      <c r="G340" s="294"/>
      <c r="H340" s="294"/>
      <c r="I340" s="294"/>
      <c r="J340" s="294"/>
      <c r="K340" s="293"/>
    </row>
    <row r="341" spans="1:11" s="99" customFormat="1" ht="12.75" customHeight="1">
      <c r="A341" s="280">
        <v>280006</v>
      </c>
      <c r="B341" s="289" t="s">
        <v>193</v>
      </c>
      <c r="C341" s="294"/>
      <c r="D341" s="294"/>
      <c r="E341" s="294"/>
      <c r="F341" s="294"/>
      <c r="G341" s="294"/>
      <c r="H341" s="294"/>
      <c r="I341" s="294"/>
      <c r="J341" s="294"/>
      <c r="K341" s="293"/>
    </row>
    <row r="342" spans="1:11" s="99" customFormat="1">
      <c r="A342" s="280">
        <v>280007</v>
      </c>
      <c r="B342" s="289" t="s">
        <v>194</v>
      </c>
      <c r="C342" s="292"/>
      <c r="D342" s="292"/>
      <c r="E342" s="292"/>
      <c r="F342" s="292"/>
      <c r="G342" s="292"/>
      <c r="H342" s="292"/>
      <c r="I342" s="292"/>
      <c r="J342" s="292"/>
      <c r="K342" s="293"/>
    </row>
    <row r="343" spans="1:11" s="99" customFormat="1">
      <c r="A343" s="280">
        <v>280008</v>
      </c>
      <c r="B343" s="289" t="s">
        <v>195</v>
      </c>
      <c r="C343" s="292"/>
      <c r="D343" s="292"/>
      <c r="E343" s="292"/>
      <c r="F343" s="292"/>
      <c r="G343" s="292"/>
      <c r="H343" s="292"/>
      <c r="I343" s="292"/>
      <c r="J343" s="292"/>
      <c r="K343" s="293"/>
    </row>
    <row r="344" spans="1:11" s="99" customFormat="1" ht="27" customHeight="1">
      <c r="A344" s="89"/>
      <c r="B344" s="288"/>
      <c r="C344" s="292"/>
      <c r="D344" s="292"/>
      <c r="E344" s="292"/>
      <c r="F344" s="292"/>
      <c r="G344" s="292"/>
      <c r="H344" s="292"/>
      <c r="I344" s="292"/>
      <c r="J344" s="292"/>
      <c r="K344" s="293"/>
    </row>
    <row r="345" spans="1:11" s="99" customFormat="1" ht="11.1" customHeight="1">
      <c r="A345" s="161" t="s">
        <v>129</v>
      </c>
      <c r="B345" s="103"/>
      <c r="C345" s="292"/>
      <c r="D345" s="292"/>
      <c r="E345" s="292"/>
      <c r="F345" s="292"/>
      <c r="G345" s="292"/>
      <c r="H345" s="292"/>
      <c r="I345" s="292"/>
      <c r="J345" s="292"/>
      <c r="K345" s="293"/>
    </row>
    <row r="346" spans="1:11">
      <c r="A346" s="161" t="s">
        <v>196</v>
      </c>
      <c r="B346" s="103"/>
      <c r="C346" s="292"/>
      <c r="D346" s="292"/>
      <c r="E346" s="292"/>
      <c r="F346" s="292"/>
      <c r="G346" s="292"/>
      <c r="H346" s="292"/>
      <c r="I346" s="292"/>
      <c r="J346" s="292"/>
      <c r="K346" s="291"/>
    </row>
    <row r="347" spans="1:11" s="135" customFormat="1" ht="33.75" customHeight="1">
      <c r="A347" s="933" t="s">
        <v>197</v>
      </c>
      <c r="B347" s="933"/>
      <c r="C347" s="933"/>
      <c r="D347" s="933"/>
      <c r="E347" s="933"/>
      <c r="F347" s="933"/>
      <c r="G347" s="933"/>
      <c r="H347" s="933"/>
      <c r="I347" s="933"/>
      <c r="J347" s="933"/>
    </row>
    <row r="348" spans="1:11" ht="11.1" customHeight="1"/>
    <row r="349" spans="1:11">
      <c r="A349" s="1"/>
      <c r="B349" s="2" t="s">
        <v>51</v>
      </c>
      <c r="C349" s="3" t="s">
        <v>1947</v>
      </c>
      <c r="D349" s="4"/>
      <c r="E349" s="4"/>
      <c r="F349" s="4"/>
      <c r="G349" s="4"/>
      <c r="H349" s="4"/>
      <c r="I349" s="5"/>
    </row>
    <row r="350" spans="1:11">
      <c r="A350" s="1"/>
      <c r="B350" s="2" t="s">
        <v>52</v>
      </c>
      <c r="C350" s="3">
        <v>17688383</v>
      </c>
      <c r="D350" s="4"/>
      <c r="E350" s="4"/>
      <c r="F350" s="4"/>
      <c r="G350" s="4"/>
      <c r="H350" s="4"/>
      <c r="I350" s="5"/>
    </row>
    <row r="351" spans="1:11">
      <c r="A351" s="1"/>
      <c r="B351" s="2"/>
      <c r="C351" s="3"/>
      <c r="D351" s="4"/>
      <c r="E351" s="4"/>
      <c r="F351" s="4"/>
      <c r="G351" s="4"/>
      <c r="H351" s="4"/>
      <c r="I351" s="5"/>
    </row>
    <row r="352" spans="1:11" ht="14.25">
      <c r="A352" s="1"/>
      <c r="B352" s="2" t="s">
        <v>185</v>
      </c>
      <c r="C352" s="7" t="s">
        <v>26</v>
      </c>
      <c r="D352" s="8"/>
      <c r="E352" s="8"/>
      <c r="F352" s="8"/>
      <c r="G352" s="8"/>
      <c r="H352" s="8"/>
      <c r="I352" s="9"/>
    </row>
    <row r="353" spans="1:11" ht="14.25">
      <c r="A353" s="1"/>
      <c r="B353" s="2" t="s">
        <v>186</v>
      </c>
      <c r="C353" s="374" t="s">
        <v>1982</v>
      </c>
      <c r="D353" s="8"/>
      <c r="E353" s="8"/>
      <c r="F353" s="8"/>
      <c r="G353" s="8"/>
      <c r="H353" s="8"/>
      <c r="I353" s="9"/>
    </row>
    <row r="355" spans="1:11" ht="21.75" customHeight="1">
      <c r="A355" s="926" t="s">
        <v>187</v>
      </c>
      <c r="B355" s="934" t="s">
        <v>188</v>
      </c>
      <c r="C355" s="936" t="s">
        <v>189</v>
      </c>
      <c r="D355" s="936"/>
      <c r="E355" s="936"/>
      <c r="F355" s="936" t="s">
        <v>190</v>
      </c>
      <c r="G355" s="936"/>
      <c r="H355" s="936"/>
      <c r="I355" s="936" t="s">
        <v>129</v>
      </c>
      <c r="J355" s="936"/>
      <c r="K355" s="936"/>
    </row>
    <row r="356" spans="1:11" ht="32.25" customHeight="1" thickBot="1">
      <c r="A356" s="927"/>
      <c r="B356" s="935"/>
      <c r="C356" s="278" t="s">
        <v>1897</v>
      </c>
      <c r="D356" s="584" t="s">
        <v>4659</v>
      </c>
      <c r="E356" s="290" t="s">
        <v>1894</v>
      </c>
      <c r="F356" s="278" t="s">
        <v>1897</v>
      </c>
      <c r="G356" s="584" t="s">
        <v>4659</v>
      </c>
      <c r="H356" s="290" t="s">
        <v>1894</v>
      </c>
      <c r="I356" s="278" t="s">
        <v>1897</v>
      </c>
      <c r="J356" s="584" t="s">
        <v>4659</v>
      </c>
      <c r="K356" s="292" t="s">
        <v>1894</v>
      </c>
    </row>
    <row r="357" spans="1:11" ht="15" customHeight="1" thickTop="1">
      <c r="A357" s="370" t="s">
        <v>1948</v>
      </c>
      <c r="B357" s="371" t="s">
        <v>1949</v>
      </c>
      <c r="C357" s="375">
        <v>5200</v>
      </c>
      <c r="D357" s="292">
        <v>5740</v>
      </c>
      <c r="E357" s="376">
        <f>D357/C357</f>
        <v>1.1038461538461539</v>
      </c>
      <c r="F357" s="292"/>
      <c r="G357" s="292">
        <v>129</v>
      </c>
      <c r="H357" s="376" t="e">
        <f>G357/F357</f>
        <v>#DIV/0!</v>
      </c>
      <c r="I357" s="292">
        <f>C357+F357</f>
        <v>5200</v>
      </c>
      <c r="J357" s="292">
        <f>D357+G357</f>
        <v>5869</v>
      </c>
      <c r="K357" s="376">
        <f>J357/I357</f>
        <v>1.1286538461538462</v>
      </c>
    </row>
    <row r="358" spans="1:11" ht="15" customHeight="1">
      <c r="A358" s="370" t="s">
        <v>1950</v>
      </c>
      <c r="B358" s="371" t="s">
        <v>1951</v>
      </c>
      <c r="C358" s="375">
        <v>2000</v>
      </c>
      <c r="D358" s="292">
        <v>2192</v>
      </c>
      <c r="E358" s="376">
        <f t="shared" ref="E358:E367" si="60">D358/C358</f>
        <v>1.0960000000000001</v>
      </c>
      <c r="F358" s="292"/>
      <c r="G358" s="292">
        <v>14</v>
      </c>
      <c r="H358" s="376" t="e">
        <f t="shared" ref="H358:H367" si="61">G358/F358</f>
        <v>#DIV/0!</v>
      </c>
      <c r="I358" s="292">
        <f t="shared" ref="I358:I366" si="62">C358+F358</f>
        <v>2000</v>
      </c>
      <c r="J358" s="292">
        <f t="shared" ref="J358:J366" si="63">D358+G358</f>
        <v>2206</v>
      </c>
      <c r="K358" s="376">
        <f t="shared" ref="K358:K367" si="64">J358/I358</f>
        <v>1.103</v>
      </c>
    </row>
    <row r="359" spans="1:11" ht="15" customHeight="1">
      <c r="A359" s="372" t="s">
        <v>1952</v>
      </c>
      <c r="B359" s="373" t="s">
        <v>1953</v>
      </c>
      <c r="C359" s="375"/>
      <c r="D359" s="292"/>
      <c r="E359" s="376" t="e">
        <f t="shared" si="60"/>
        <v>#DIV/0!</v>
      </c>
      <c r="F359" s="292">
        <v>150</v>
      </c>
      <c r="G359" s="292"/>
      <c r="H359" s="376">
        <f t="shared" si="61"/>
        <v>0</v>
      </c>
      <c r="I359" s="292">
        <f t="shared" si="62"/>
        <v>150</v>
      </c>
      <c r="J359" s="292">
        <f t="shared" si="63"/>
        <v>0</v>
      </c>
      <c r="K359" s="376">
        <f t="shared" si="64"/>
        <v>0</v>
      </c>
    </row>
    <row r="360" spans="1:11" ht="15" customHeight="1">
      <c r="A360" s="89"/>
      <c r="B360" s="288"/>
      <c r="C360" s="292"/>
      <c r="D360" s="292"/>
      <c r="E360" s="376" t="e">
        <f t="shared" si="60"/>
        <v>#DIV/0!</v>
      </c>
      <c r="F360" s="292"/>
      <c r="G360" s="292"/>
      <c r="H360" s="376" t="e">
        <f t="shared" si="61"/>
        <v>#DIV/0!</v>
      </c>
      <c r="I360" s="292">
        <f t="shared" si="62"/>
        <v>0</v>
      </c>
      <c r="J360" s="292">
        <f t="shared" si="63"/>
        <v>0</v>
      </c>
      <c r="K360" s="376" t="e">
        <f t="shared" si="64"/>
        <v>#DIV/0!</v>
      </c>
    </row>
    <row r="361" spans="1:11" ht="15" customHeight="1">
      <c r="A361" s="89"/>
      <c r="B361" s="288"/>
      <c r="C361" s="292"/>
      <c r="D361" s="292"/>
      <c r="E361" s="376" t="e">
        <f t="shared" si="60"/>
        <v>#DIV/0!</v>
      </c>
      <c r="F361" s="292"/>
      <c r="G361" s="292"/>
      <c r="H361" s="376" t="e">
        <f t="shared" si="61"/>
        <v>#DIV/0!</v>
      </c>
      <c r="I361" s="292">
        <f t="shared" si="62"/>
        <v>0</v>
      </c>
      <c r="J361" s="292">
        <f t="shared" si="63"/>
        <v>0</v>
      </c>
      <c r="K361" s="376" t="e">
        <f t="shared" si="64"/>
        <v>#DIV/0!</v>
      </c>
    </row>
    <row r="362" spans="1:11" ht="15" customHeight="1">
      <c r="A362" s="89"/>
      <c r="B362" s="288"/>
      <c r="C362" s="292"/>
      <c r="D362" s="292"/>
      <c r="E362" s="376" t="e">
        <f t="shared" si="60"/>
        <v>#DIV/0!</v>
      </c>
      <c r="F362" s="292"/>
      <c r="G362" s="292"/>
      <c r="H362" s="376" t="e">
        <f t="shared" si="61"/>
        <v>#DIV/0!</v>
      </c>
      <c r="I362" s="292">
        <f t="shared" si="62"/>
        <v>0</v>
      </c>
      <c r="J362" s="292">
        <f t="shared" si="63"/>
        <v>0</v>
      </c>
      <c r="K362" s="376" t="e">
        <f t="shared" si="64"/>
        <v>#DIV/0!</v>
      </c>
    </row>
    <row r="363" spans="1:11" ht="15" customHeight="1">
      <c r="A363" s="89"/>
      <c r="B363" s="288"/>
      <c r="C363" s="292"/>
      <c r="D363" s="292"/>
      <c r="E363" s="376" t="e">
        <f t="shared" si="60"/>
        <v>#DIV/0!</v>
      </c>
      <c r="F363" s="292"/>
      <c r="G363" s="292"/>
      <c r="H363" s="376" t="e">
        <f t="shared" si="61"/>
        <v>#DIV/0!</v>
      </c>
      <c r="I363" s="292">
        <f t="shared" si="62"/>
        <v>0</v>
      </c>
      <c r="J363" s="292">
        <f t="shared" si="63"/>
        <v>0</v>
      </c>
      <c r="K363" s="376" t="e">
        <f t="shared" si="64"/>
        <v>#DIV/0!</v>
      </c>
    </row>
    <row r="364" spans="1:11" ht="15" customHeight="1">
      <c r="A364" s="89"/>
      <c r="B364" s="288"/>
      <c r="C364" s="292"/>
      <c r="D364" s="292"/>
      <c r="E364" s="376" t="e">
        <f t="shared" si="60"/>
        <v>#DIV/0!</v>
      </c>
      <c r="F364" s="292"/>
      <c r="G364" s="292"/>
      <c r="H364" s="376" t="e">
        <f t="shared" si="61"/>
        <v>#DIV/0!</v>
      </c>
      <c r="I364" s="292">
        <f t="shared" si="62"/>
        <v>0</v>
      </c>
      <c r="J364" s="292">
        <f t="shared" si="63"/>
        <v>0</v>
      </c>
      <c r="K364" s="376" t="e">
        <f t="shared" si="64"/>
        <v>#DIV/0!</v>
      </c>
    </row>
    <row r="365" spans="1:11" ht="15" customHeight="1">
      <c r="A365" s="89"/>
      <c r="B365" s="288"/>
      <c r="C365" s="292"/>
      <c r="D365" s="292"/>
      <c r="E365" s="376" t="e">
        <f t="shared" si="60"/>
        <v>#DIV/0!</v>
      </c>
      <c r="F365" s="292"/>
      <c r="G365" s="292"/>
      <c r="H365" s="376" t="e">
        <f t="shared" si="61"/>
        <v>#DIV/0!</v>
      </c>
      <c r="I365" s="292">
        <f t="shared" si="62"/>
        <v>0</v>
      </c>
      <c r="J365" s="292">
        <f t="shared" si="63"/>
        <v>0</v>
      </c>
      <c r="K365" s="376" t="e">
        <f t="shared" si="64"/>
        <v>#DIV/0!</v>
      </c>
    </row>
    <row r="366" spans="1:11" s="99" customFormat="1" ht="15" customHeight="1">
      <c r="A366" s="89"/>
      <c r="B366" s="288"/>
      <c r="C366" s="292"/>
      <c r="D366" s="292"/>
      <c r="E366" s="376" t="e">
        <f t="shared" si="60"/>
        <v>#DIV/0!</v>
      </c>
      <c r="F366" s="292"/>
      <c r="G366" s="292"/>
      <c r="H366" s="376" t="e">
        <f t="shared" si="61"/>
        <v>#DIV/0!</v>
      </c>
      <c r="I366" s="292">
        <f t="shared" si="62"/>
        <v>0</v>
      </c>
      <c r="J366" s="292">
        <f t="shared" si="63"/>
        <v>0</v>
      </c>
      <c r="K366" s="376" t="e">
        <f t="shared" si="64"/>
        <v>#DIV/0!</v>
      </c>
    </row>
    <row r="367" spans="1:11" s="99" customFormat="1" ht="15" customHeight="1">
      <c r="A367" s="377" t="s">
        <v>129</v>
      </c>
      <c r="B367" s="378"/>
      <c r="C367" s="379">
        <f>SUM(C357:C366)</f>
        <v>7200</v>
      </c>
      <c r="D367" s="379">
        <f>SUM(D357:D366)</f>
        <v>7932</v>
      </c>
      <c r="E367" s="380">
        <f t="shared" si="60"/>
        <v>1.1016666666666666</v>
      </c>
      <c r="F367" s="379">
        <f>SUM(F357:F366)</f>
        <v>150</v>
      </c>
      <c r="G367" s="379">
        <f>SUM(G357:G366)</f>
        <v>143</v>
      </c>
      <c r="H367" s="380">
        <f t="shared" si="61"/>
        <v>0.95333333333333337</v>
      </c>
      <c r="I367" s="379">
        <f>SUM(I357:I366)</f>
        <v>7350</v>
      </c>
      <c r="J367" s="379">
        <f>SUM(J357:J366)</f>
        <v>8075</v>
      </c>
      <c r="K367" s="380">
        <f t="shared" si="64"/>
        <v>1.0986394557823129</v>
      </c>
    </row>
    <row r="368" spans="1:11" s="99" customFormat="1" ht="12.75" customHeight="1">
      <c r="A368" s="161" t="s">
        <v>191</v>
      </c>
      <c r="B368" s="205"/>
      <c r="C368" s="294"/>
      <c r="D368" s="294"/>
      <c r="E368" s="294"/>
      <c r="F368" s="294"/>
      <c r="G368" s="294"/>
      <c r="H368" s="294"/>
      <c r="I368" s="294"/>
      <c r="J368" s="294"/>
      <c r="K368" s="293"/>
    </row>
    <row r="369" spans="1:11" s="99" customFormat="1" ht="12.75" customHeight="1">
      <c r="A369" s="280">
        <v>280005</v>
      </c>
      <c r="B369" s="289" t="s">
        <v>192</v>
      </c>
      <c r="C369" s="294"/>
      <c r="D369" s="294"/>
      <c r="E369" s="294"/>
      <c r="F369" s="294"/>
      <c r="G369" s="294"/>
      <c r="H369" s="294"/>
      <c r="I369" s="294"/>
      <c r="J369" s="294"/>
      <c r="K369" s="293"/>
    </row>
    <row r="370" spans="1:11" s="99" customFormat="1" ht="12.75" customHeight="1">
      <c r="A370" s="280">
        <v>280006</v>
      </c>
      <c r="B370" s="289" t="s">
        <v>193</v>
      </c>
      <c r="C370" s="294"/>
      <c r="D370" s="294"/>
      <c r="E370" s="294"/>
      <c r="F370" s="294"/>
      <c r="G370" s="294"/>
      <c r="H370" s="294"/>
      <c r="I370" s="294"/>
      <c r="J370" s="294"/>
      <c r="K370" s="293"/>
    </row>
    <row r="371" spans="1:11" s="99" customFormat="1">
      <c r="A371" s="280">
        <v>280007</v>
      </c>
      <c r="B371" s="289" t="s">
        <v>194</v>
      </c>
      <c r="C371" s="292"/>
      <c r="D371" s="292"/>
      <c r="E371" s="292"/>
      <c r="F371" s="292"/>
      <c r="G371" s="292"/>
      <c r="H371" s="292"/>
      <c r="I371" s="292"/>
      <c r="J371" s="292"/>
      <c r="K371" s="293"/>
    </row>
    <row r="372" spans="1:11" s="99" customFormat="1">
      <c r="A372" s="280">
        <v>280008</v>
      </c>
      <c r="B372" s="289" t="s">
        <v>195</v>
      </c>
      <c r="C372" s="292"/>
      <c r="D372" s="292"/>
      <c r="E372" s="292"/>
      <c r="F372" s="292"/>
      <c r="G372" s="292"/>
      <c r="H372" s="292"/>
      <c r="I372" s="292"/>
      <c r="J372" s="292"/>
      <c r="K372" s="293"/>
    </row>
    <row r="373" spans="1:11" s="99" customFormat="1" ht="27" customHeight="1">
      <c r="A373" s="89"/>
      <c r="B373" s="288"/>
      <c r="C373" s="292"/>
      <c r="D373" s="292"/>
      <c r="E373" s="292"/>
      <c r="F373" s="292"/>
      <c r="G373" s="292"/>
      <c r="H373" s="292"/>
      <c r="I373" s="292"/>
      <c r="J373" s="292"/>
      <c r="K373" s="293"/>
    </row>
    <row r="374" spans="1:11" s="99" customFormat="1" ht="11.1" customHeight="1">
      <c r="A374" s="161" t="s">
        <v>129</v>
      </c>
      <c r="B374" s="103"/>
      <c r="C374" s="292"/>
      <c r="D374" s="292"/>
      <c r="E374" s="292"/>
      <c r="F374" s="292"/>
      <c r="G374" s="292"/>
      <c r="H374" s="292"/>
      <c r="I374" s="292"/>
      <c r="J374" s="292"/>
      <c r="K374" s="293"/>
    </row>
    <row r="375" spans="1:11">
      <c r="A375" s="161" t="s">
        <v>196</v>
      </c>
      <c r="B375" s="103"/>
      <c r="C375" s="292"/>
      <c r="D375" s="292"/>
      <c r="E375" s="292"/>
      <c r="F375" s="292"/>
      <c r="G375" s="292"/>
      <c r="H375" s="292"/>
      <c r="I375" s="292"/>
      <c r="J375" s="292"/>
      <c r="K375" s="291"/>
    </row>
    <row r="376" spans="1:11" s="135" customFormat="1" ht="33.75" customHeight="1">
      <c r="A376" s="933" t="s">
        <v>197</v>
      </c>
      <c r="B376" s="933"/>
      <c r="C376" s="933"/>
      <c r="D376" s="933"/>
      <c r="E376" s="933"/>
      <c r="F376" s="933"/>
      <c r="G376" s="933"/>
      <c r="H376" s="933"/>
      <c r="I376" s="933"/>
      <c r="J376" s="933"/>
    </row>
    <row r="377" spans="1:11" ht="11.1" customHeight="1"/>
    <row r="378" spans="1:11">
      <c r="A378" s="1"/>
      <c r="B378" s="2" t="s">
        <v>51</v>
      </c>
      <c r="C378" s="3" t="s">
        <v>1947</v>
      </c>
      <c r="D378" s="4"/>
      <c r="E378" s="4"/>
      <c r="F378" s="4"/>
      <c r="G378" s="4"/>
      <c r="H378" s="4"/>
      <c r="I378" s="5"/>
    </row>
    <row r="379" spans="1:11">
      <c r="A379" s="1"/>
      <c r="B379" s="2" t="s">
        <v>52</v>
      </c>
      <c r="C379" s="3">
        <v>17688383</v>
      </c>
      <c r="D379" s="4"/>
      <c r="E379" s="4"/>
      <c r="F379" s="4"/>
      <c r="G379" s="4"/>
      <c r="H379" s="4"/>
      <c r="I379" s="5"/>
    </row>
    <row r="380" spans="1:11">
      <c r="A380" s="1"/>
      <c r="B380" s="2"/>
      <c r="C380" s="3"/>
      <c r="D380" s="4"/>
      <c r="E380" s="4"/>
      <c r="F380" s="4"/>
      <c r="G380" s="4"/>
      <c r="H380" s="4"/>
      <c r="I380" s="5"/>
    </row>
    <row r="381" spans="1:11" ht="14.25">
      <c r="A381" s="1"/>
      <c r="B381" s="2" t="s">
        <v>185</v>
      </c>
      <c r="C381" s="7" t="s">
        <v>26</v>
      </c>
      <c r="D381" s="8"/>
      <c r="E381" s="8"/>
      <c r="F381" s="8"/>
      <c r="G381" s="8"/>
      <c r="H381" s="8"/>
      <c r="I381" s="9"/>
    </row>
    <row r="382" spans="1:11" ht="14.25">
      <c r="A382" s="1"/>
      <c r="B382" s="2" t="s">
        <v>186</v>
      </c>
      <c r="C382" s="374" t="s">
        <v>1983</v>
      </c>
      <c r="D382" s="8"/>
      <c r="E382" s="8"/>
      <c r="F382" s="8"/>
      <c r="G382" s="8"/>
      <c r="H382" s="8"/>
      <c r="I382" s="9"/>
    </row>
    <row r="384" spans="1:11" ht="21.75" customHeight="1">
      <c r="A384" s="926" t="s">
        <v>187</v>
      </c>
      <c r="B384" s="934" t="s">
        <v>188</v>
      </c>
      <c r="C384" s="936" t="s">
        <v>189</v>
      </c>
      <c r="D384" s="936"/>
      <c r="E384" s="936"/>
      <c r="F384" s="936" t="s">
        <v>190</v>
      </c>
      <c r="G384" s="936"/>
      <c r="H384" s="936"/>
      <c r="I384" s="936" t="s">
        <v>129</v>
      </c>
      <c r="J384" s="936"/>
      <c r="K384" s="936"/>
    </row>
    <row r="385" spans="1:11" ht="32.25" customHeight="1" thickBot="1">
      <c r="A385" s="927"/>
      <c r="B385" s="935"/>
      <c r="C385" s="278" t="s">
        <v>1897</v>
      </c>
      <c r="D385" s="584" t="s">
        <v>4659</v>
      </c>
      <c r="E385" s="290" t="s">
        <v>1894</v>
      </c>
      <c r="F385" s="278" t="s">
        <v>1897</v>
      </c>
      <c r="G385" s="584" t="s">
        <v>4659</v>
      </c>
      <c r="H385" s="290" t="s">
        <v>1894</v>
      </c>
      <c r="I385" s="278" t="s">
        <v>1897</v>
      </c>
      <c r="J385" s="584" t="s">
        <v>4659</v>
      </c>
      <c r="K385" s="292" t="s">
        <v>1894</v>
      </c>
    </row>
    <row r="386" spans="1:11" ht="15" customHeight="1" thickTop="1">
      <c r="A386" s="370" t="s">
        <v>1948</v>
      </c>
      <c r="B386" s="371" t="s">
        <v>1949</v>
      </c>
      <c r="C386" s="375">
        <v>14250</v>
      </c>
      <c r="D386" s="292">
        <v>12504</v>
      </c>
      <c r="E386" s="376">
        <f>D386/C386</f>
        <v>0.87747368421052629</v>
      </c>
      <c r="F386" s="292"/>
      <c r="G386" s="292">
        <v>894</v>
      </c>
      <c r="H386" s="376" t="e">
        <f>G386/F386</f>
        <v>#DIV/0!</v>
      </c>
      <c r="I386" s="292">
        <f>C386+F386</f>
        <v>14250</v>
      </c>
      <c r="J386" s="292">
        <f>D386+G386</f>
        <v>13398</v>
      </c>
      <c r="K386" s="376">
        <f>J386/I386</f>
        <v>0.9402105263157895</v>
      </c>
    </row>
    <row r="387" spans="1:11" ht="15" customHeight="1">
      <c r="A387" s="370" t="s">
        <v>1950</v>
      </c>
      <c r="B387" s="371" t="s">
        <v>1951</v>
      </c>
      <c r="C387" s="375">
        <v>1380</v>
      </c>
      <c r="D387" s="292">
        <v>1464</v>
      </c>
      <c r="E387" s="376">
        <f t="shared" ref="E387:E396" si="65">D387/C387</f>
        <v>1.0608695652173914</v>
      </c>
      <c r="F387" s="292"/>
      <c r="G387" s="292">
        <v>159</v>
      </c>
      <c r="H387" s="376" t="e">
        <f t="shared" ref="H387:H396" si="66">G387/F387</f>
        <v>#DIV/0!</v>
      </c>
      <c r="I387" s="292">
        <f t="shared" ref="I387:I395" si="67">C387+F387</f>
        <v>1380</v>
      </c>
      <c r="J387" s="292">
        <f t="shared" ref="J387:J395" si="68">D387+G387</f>
        <v>1623</v>
      </c>
      <c r="K387" s="376">
        <f t="shared" ref="K387:K396" si="69">J387/I387</f>
        <v>1.1760869565217391</v>
      </c>
    </row>
    <row r="388" spans="1:11" ht="15" customHeight="1">
      <c r="A388" s="370" t="s">
        <v>1958</v>
      </c>
      <c r="B388" s="371" t="s">
        <v>1959</v>
      </c>
      <c r="C388" s="375">
        <v>3</v>
      </c>
      <c r="D388" s="292"/>
      <c r="E388" s="376">
        <f t="shared" si="65"/>
        <v>0</v>
      </c>
      <c r="F388" s="292"/>
      <c r="G388" s="292"/>
      <c r="H388" s="376" t="e">
        <f t="shared" si="66"/>
        <v>#DIV/0!</v>
      </c>
      <c r="I388" s="292">
        <f t="shared" si="67"/>
        <v>3</v>
      </c>
      <c r="J388" s="292">
        <f t="shared" si="68"/>
        <v>0</v>
      </c>
      <c r="K388" s="376">
        <f t="shared" si="69"/>
        <v>0</v>
      </c>
    </row>
    <row r="389" spans="1:11" ht="15" customHeight="1">
      <c r="A389" s="370" t="s">
        <v>1960</v>
      </c>
      <c r="B389" s="371" t="s">
        <v>1961</v>
      </c>
      <c r="C389" s="375">
        <v>1</v>
      </c>
      <c r="D389" s="292"/>
      <c r="E389" s="376">
        <f t="shared" si="65"/>
        <v>0</v>
      </c>
      <c r="F389" s="292"/>
      <c r="G389" s="292">
        <v>5</v>
      </c>
      <c r="H389" s="376" t="e">
        <f t="shared" si="66"/>
        <v>#DIV/0!</v>
      </c>
      <c r="I389" s="292">
        <f t="shared" si="67"/>
        <v>1</v>
      </c>
      <c r="J389" s="292">
        <f t="shared" si="68"/>
        <v>5</v>
      </c>
      <c r="K389" s="376">
        <f t="shared" si="69"/>
        <v>5</v>
      </c>
    </row>
    <row r="390" spans="1:11" ht="15" customHeight="1">
      <c r="A390" s="372" t="s">
        <v>1952</v>
      </c>
      <c r="B390" s="373" t="s">
        <v>1953</v>
      </c>
      <c r="C390" s="375"/>
      <c r="D390" s="292"/>
      <c r="E390" s="376" t="e">
        <f t="shared" si="65"/>
        <v>#DIV/0!</v>
      </c>
      <c r="F390" s="375">
        <v>566</v>
      </c>
      <c r="G390" s="292">
        <v>109</v>
      </c>
      <c r="H390" s="376">
        <f t="shared" si="66"/>
        <v>0.19257950530035337</v>
      </c>
      <c r="I390" s="292">
        <f t="shared" si="67"/>
        <v>566</v>
      </c>
      <c r="J390" s="292">
        <f t="shared" si="68"/>
        <v>109</v>
      </c>
      <c r="K390" s="376">
        <f t="shared" si="69"/>
        <v>0.19257950530035337</v>
      </c>
    </row>
    <row r="391" spans="1:11" ht="15" customHeight="1">
      <c r="A391" s="89"/>
      <c r="B391" s="288"/>
      <c r="C391" s="292"/>
      <c r="D391" s="292"/>
      <c r="E391" s="376" t="e">
        <f t="shared" si="65"/>
        <v>#DIV/0!</v>
      </c>
      <c r="F391" s="292"/>
      <c r="G391" s="292"/>
      <c r="H391" s="376" t="e">
        <f t="shared" si="66"/>
        <v>#DIV/0!</v>
      </c>
      <c r="I391" s="292">
        <f t="shared" si="67"/>
        <v>0</v>
      </c>
      <c r="J391" s="292">
        <f t="shared" si="68"/>
        <v>0</v>
      </c>
      <c r="K391" s="376" t="e">
        <f t="shared" si="69"/>
        <v>#DIV/0!</v>
      </c>
    </row>
    <row r="392" spans="1:11" ht="15" customHeight="1">
      <c r="A392" s="89"/>
      <c r="B392" s="288"/>
      <c r="C392" s="292"/>
      <c r="D392" s="292"/>
      <c r="E392" s="376" t="e">
        <f t="shared" si="65"/>
        <v>#DIV/0!</v>
      </c>
      <c r="F392" s="292"/>
      <c r="G392" s="292"/>
      <c r="H392" s="376" t="e">
        <f t="shared" si="66"/>
        <v>#DIV/0!</v>
      </c>
      <c r="I392" s="292">
        <f t="shared" si="67"/>
        <v>0</v>
      </c>
      <c r="J392" s="292">
        <f t="shared" si="68"/>
        <v>0</v>
      </c>
      <c r="K392" s="376" t="e">
        <f t="shared" si="69"/>
        <v>#DIV/0!</v>
      </c>
    </row>
    <row r="393" spans="1:11" ht="15" customHeight="1">
      <c r="A393" s="89"/>
      <c r="B393" s="288"/>
      <c r="C393" s="292"/>
      <c r="D393" s="292"/>
      <c r="E393" s="376" t="e">
        <f t="shared" si="65"/>
        <v>#DIV/0!</v>
      </c>
      <c r="F393" s="292"/>
      <c r="G393" s="292"/>
      <c r="H393" s="376" t="e">
        <f t="shared" si="66"/>
        <v>#DIV/0!</v>
      </c>
      <c r="I393" s="292">
        <f t="shared" si="67"/>
        <v>0</v>
      </c>
      <c r="J393" s="292">
        <f t="shared" si="68"/>
        <v>0</v>
      </c>
      <c r="K393" s="376" t="e">
        <f t="shared" si="69"/>
        <v>#DIV/0!</v>
      </c>
    </row>
    <row r="394" spans="1:11" ht="15" customHeight="1">
      <c r="A394" s="89"/>
      <c r="B394" s="288"/>
      <c r="C394" s="292"/>
      <c r="D394" s="292"/>
      <c r="E394" s="376" t="e">
        <f t="shared" si="65"/>
        <v>#DIV/0!</v>
      </c>
      <c r="F394" s="292"/>
      <c r="G394" s="292"/>
      <c r="H394" s="376" t="e">
        <f t="shared" si="66"/>
        <v>#DIV/0!</v>
      </c>
      <c r="I394" s="292">
        <f t="shared" si="67"/>
        <v>0</v>
      </c>
      <c r="J394" s="292">
        <f t="shared" si="68"/>
        <v>0</v>
      </c>
      <c r="K394" s="376" t="e">
        <f t="shared" si="69"/>
        <v>#DIV/0!</v>
      </c>
    </row>
    <row r="395" spans="1:11" s="99" customFormat="1" ht="15" customHeight="1">
      <c r="A395" s="89"/>
      <c r="B395" s="288"/>
      <c r="C395" s="292"/>
      <c r="D395" s="292"/>
      <c r="E395" s="376" t="e">
        <f t="shared" si="65"/>
        <v>#DIV/0!</v>
      </c>
      <c r="F395" s="292"/>
      <c r="G395" s="292"/>
      <c r="H395" s="376" t="e">
        <f t="shared" si="66"/>
        <v>#DIV/0!</v>
      </c>
      <c r="I395" s="292">
        <f t="shared" si="67"/>
        <v>0</v>
      </c>
      <c r="J395" s="292">
        <f t="shared" si="68"/>
        <v>0</v>
      </c>
      <c r="K395" s="376" t="e">
        <f t="shared" si="69"/>
        <v>#DIV/0!</v>
      </c>
    </row>
    <row r="396" spans="1:11" s="99" customFormat="1" ht="15" customHeight="1">
      <c r="A396" s="377" t="s">
        <v>129</v>
      </c>
      <c r="B396" s="378"/>
      <c r="C396" s="379">
        <f>SUM(C386:C395)</f>
        <v>15634</v>
      </c>
      <c r="D396" s="379">
        <f>SUM(D386:D395)</f>
        <v>13968</v>
      </c>
      <c r="E396" s="380">
        <f t="shared" si="65"/>
        <v>0.89343738006908024</v>
      </c>
      <c r="F396" s="379">
        <f>SUM(F386:F395)</f>
        <v>566</v>
      </c>
      <c r="G396" s="379">
        <f>SUM(G386:G395)</f>
        <v>1167</v>
      </c>
      <c r="H396" s="380">
        <f t="shared" si="66"/>
        <v>2.0618374558303887</v>
      </c>
      <c r="I396" s="379">
        <f>SUM(I386:I395)</f>
        <v>16200</v>
      </c>
      <c r="J396" s="379">
        <f>SUM(J386:J395)</f>
        <v>15135</v>
      </c>
      <c r="K396" s="380">
        <f t="shared" si="69"/>
        <v>0.93425925925925923</v>
      </c>
    </row>
    <row r="397" spans="1:11" s="99" customFormat="1" ht="12.75" customHeight="1">
      <c r="A397" s="161" t="s">
        <v>191</v>
      </c>
      <c r="B397" s="205"/>
      <c r="C397" s="294"/>
      <c r="D397" s="294"/>
      <c r="E397" s="294"/>
      <c r="F397" s="294"/>
      <c r="G397" s="294"/>
      <c r="H397" s="294"/>
      <c r="I397" s="294"/>
      <c r="J397" s="294"/>
      <c r="K397" s="293"/>
    </row>
    <row r="398" spans="1:11" s="99" customFormat="1" ht="12.75" customHeight="1">
      <c r="A398" s="280">
        <v>280005</v>
      </c>
      <c r="B398" s="289" t="s">
        <v>192</v>
      </c>
      <c r="C398" s="294"/>
      <c r="D398" s="294"/>
      <c r="E398" s="294"/>
      <c r="F398" s="294"/>
      <c r="G398" s="294"/>
      <c r="H398" s="294"/>
      <c r="I398" s="294"/>
      <c r="J398" s="294"/>
      <c r="K398" s="293"/>
    </row>
    <row r="399" spans="1:11" s="99" customFormat="1" ht="12.75" customHeight="1">
      <c r="A399" s="280">
        <v>280006</v>
      </c>
      <c r="B399" s="289" t="s">
        <v>193</v>
      </c>
      <c r="C399" s="294"/>
      <c r="D399" s="294"/>
      <c r="E399" s="294"/>
      <c r="F399" s="294"/>
      <c r="G399" s="294"/>
      <c r="H399" s="294"/>
      <c r="I399" s="294"/>
      <c r="J399" s="294"/>
      <c r="K399" s="293"/>
    </row>
    <row r="400" spans="1:11" s="99" customFormat="1">
      <c r="A400" s="280">
        <v>280007</v>
      </c>
      <c r="B400" s="289" t="s">
        <v>194</v>
      </c>
      <c r="C400" s="292"/>
      <c r="D400" s="292"/>
      <c r="E400" s="292"/>
      <c r="F400" s="292"/>
      <c r="G400" s="292"/>
      <c r="H400" s="292"/>
      <c r="I400" s="292"/>
      <c r="J400" s="292"/>
      <c r="K400" s="293"/>
    </row>
    <row r="401" spans="1:11" s="99" customFormat="1">
      <c r="A401" s="280">
        <v>280008</v>
      </c>
      <c r="B401" s="289" t="s">
        <v>195</v>
      </c>
      <c r="C401" s="292"/>
      <c r="D401" s="292"/>
      <c r="E401" s="292"/>
      <c r="F401" s="292"/>
      <c r="G401" s="292"/>
      <c r="H401" s="292"/>
      <c r="I401" s="292"/>
      <c r="J401" s="292"/>
      <c r="K401" s="293"/>
    </row>
    <row r="402" spans="1:11" s="99" customFormat="1" ht="27" customHeight="1">
      <c r="A402" s="89"/>
      <c r="B402" s="288"/>
      <c r="C402" s="292"/>
      <c r="D402" s="292"/>
      <c r="E402" s="292"/>
      <c r="F402" s="292"/>
      <c r="G402" s="292"/>
      <c r="H402" s="292"/>
      <c r="I402" s="292"/>
      <c r="J402" s="292"/>
      <c r="K402" s="293"/>
    </row>
    <row r="403" spans="1:11" s="99" customFormat="1" ht="11.1" customHeight="1">
      <c r="A403" s="161" t="s">
        <v>129</v>
      </c>
      <c r="B403" s="103"/>
      <c r="C403" s="292"/>
      <c r="D403" s="292"/>
      <c r="E403" s="292"/>
      <c r="F403" s="292"/>
      <c r="G403" s="292"/>
      <c r="H403" s="292"/>
      <c r="I403" s="292"/>
      <c r="J403" s="292"/>
      <c r="K403" s="293"/>
    </row>
    <row r="404" spans="1:11">
      <c r="A404" s="161" t="s">
        <v>196</v>
      </c>
      <c r="B404" s="103"/>
      <c r="C404" s="292"/>
      <c r="D404" s="292"/>
      <c r="E404" s="292"/>
      <c r="F404" s="292"/>
      <c r="G404" s="292"/>
      <c r="H404" s="292"/>
      <c r="I404" s="292"/>
      <c r="J404" s="292"/>
      <c r="K404" s="291"/>
    </row>
    <row r="405" spans="1:11" s="135" customFormat="1" ht="33.75" customHeight="1">
      <c r="A405" s="933" t="s">
        <v>197</v>
      </c>
      <c r="B405" s="933"/>
      <c r="C405" s="933"/>
      <c r="D405" s="933"/>
      <c r="E405" s="933"/>
      <c r="F405" s="933"/>
      <c r="G405" s="933"/>
      <c r="H405" s="933"/>
      <c r="I405" s="933"/>
      <c r="J405" s="933"/>
    </row>
    <row r="406" spans="1:11" ht="11.1" customHeight="1"/>
    <row r="407" spans="1:11" ht="11.1" customHeight="1"/>
    <row r="408" spans="1:11" ht="11.1" customHeight="1"/>
    <row r="409" spans="1:11" ht="11.1" customHeight="1"/>
    <row r="410" spans="1:11" ht="11.1" customHeight="1"/>
    <row r="411" spans="1:11" ht="11.1" customHeight="1"/>
    <row r="412" spans="1:11" ht="11.1" customHeight="1"/>
    <row r="413" spans="1:11" ht="11.1" customHeight="1"/>
    <row r="414" spans="1:11" ht="11.1" customHeight="1"/>
    <row r="415" spans="1:11" ht="11.1" customHeight="1"/>
    <row r="416" spans="1:11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</sheetData>
  <mergeCells count="84">
    <mergeCell ref="A405:J405"/>
    <mergeCell ref="A376:J376"/>
    <mergeCell ref="A384:A385"/>
    <mergeCell ref="B384:B385"/>
    <mergeCell ref="C384:E384"/>
    <mergeCell ref="F384:H384"/>
    <mergeCell ref="I384:K384"/>
    <mergeCell ref="A347:J347"/>
    <mergeCell ref="A355:A356"/>
    <mergeCell ref="B355:B356"/>
    <mergeCell ref="C355:E355"/>
    <mergeCell ref="F355:H355"/>
    <mergeCell ref="I355:K355"/>
    <mergeCell ref="A318:J318"/>
    <mergeCell ref="A326:A327"/>
    <mergeCell ref="B326:B327"/>
    <mergeCell ref="C326:E326"/>
    <mergeCell ref="F326:H326"/>
    <mergeCell ref="I326:K326"/>
    <mergeCell ref="A289:J289"/>
    <mergeCell ref="A297:A298"/>
    <mergeCell ref="B297:B298"/>
    <mergeCell ref="C297:E297"/>
    <mergeCell ref="F297:H297"/>
    <mergeCell ref="I297:K297"/>
    <mergeCell ref="A260:J260"/>
    <mergeCell ref="A268:A269"/>
    <mergeCell ref="B268:B269"/>
    <mergeCell ref="C268:E268"/>
    <mergeCell ref="F268:H268"/>
    <mergeCell ref="I268:K268"/>
    <mergeCell ref="A231:J231"/>
    <mergeCell ref="A239:A240"/>
    <mergeCell ref="B239:B240"/>
    <mergeCell ref="C239:E239"/>
    <mergeCell ref="F239:H239"/>
    <mergeCell ref="I239:K239"/>
    <mergeCell ref="A202:J202"/>
    <mergeCell ref="A210:A211"/>
    <mergeCell ref="B210:B211"/>
    <mergeCell ref="C210:E210"/>
    <mergeCell ref="F210:H210"/>
    <mergeCell ref="I210:K210"/>
    <mergeCell ref="A173:J173"/>
    <mergeCell ref="A181:A182"/>
    <mergeCell ref="B181:B182"/>
    <mergeCell ref="C181:E181"/>
    <mergeCell ref="F181:H181"/>
    <mergeCell ref="I181:K181"/>
    <mergeCell ref="A144:J144"/>
    <mergeCell ref="A152:A153"/>
    <mergeCell ref="B152:B153"/>
    <mergeCell ref="C152:E152"/>
    <mergeCell ref="F152:H152"/>
    <mergeCell ref="I152:K152"/>
    <mergeCell ref="A123:A124"/>
    <mergeCell ref="B123:B124"/>
    <mergeCell ref="C123:E123"/>
    <mergeCell ref="F123:H123"/>
    <mergeCell ref="I123:K123"/>
    <mergeCell ref="A115:J115"/>
    <mergeCell ref="A65:A66"/>
    <mergeCell ref="B65:B66"/>
    <mergeCell ref="C65:E65"/>
    <mergeCell ref="F65:H65"/>
    <mergeCell ref="I65:K65"/>
    <mergeCell ref="A94:A95"/>
    <mergeCell ref="B94:B95"/>
    <mergeCell ref="C94:E94"/>
    <mergeCell ref="F94:H94"/>
    <mergeCell ref="I94:K94"/>
    <mergeCell ref="A86:J86"/>
    <mergeCell ref="A57:J57"/>
    <mergeCell ref="A36:A37"/>
    <mergeCell ref="B36:B37"/>
    <mergeCell ref="C36:E36"/>
    <mergeCell ref="F36:H36"/>
    <mergeCell ref="I36:K36"/>
    <mergeCell ref="A28:J28"/>
    <mergeCell ref="A7:A8"/>
    <mergeCell ref="B7:B8"/>
    <mergeCell ref="C7:E7"/>
    <mergeCell ref="F7:H7"/>
    <mergeCell ref="I7:K7"/>
  </mergeCell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  <rowBreaks count="13" manualBreakCount="13">
    <brk id="29" max="16383" man="1"/>
    <brk id="58" max="16383" man="1"/>
    <brk id="87" max="16383" man="1"/>
    <brk id="116" max="16383" man="1"/>
    <brk id="145" max="16383" man="1"/>
    <brk id="174" max="16383" man="1"/>
    <brk id="203" max="16383" man="1"/>
    <brk id="232" max="16383" man="1"/>
    <brk id="261" max="16383" man="1"/>
    <brk id="290" max="16383" man="1"/>
    <brk id="319" max="16383" man="1"/>
    <brk id="348" max="16383" man="1"/>
    <brk id="3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23"/>
  <sheetViews>
    <sheetView view="pageBreakPreview" topLeftCell="B1" zoomScaleNormal="100" zoomScaleSheetLayoutView="100" workbookViewId="0">
      <selection activeCell="I28" sqref="I28"/>
    </sheetView>
  </sheetViews>
  <sheetFormatPr defaultColWidth="9" defaultRowHeight="12.75"/>
  <cols>
    <col min="1" max="1" width="7.140625" style="193" customWidth="1"/>
    <col min="2" max="2" width="25.42578125" style="193" customWidth="1"/>
    <col min="3" max="3" width="9.7109375" style="193" customWidth="1"/>
    <col min="4" max="4" width="8.42578125" style="193" customWidth="1"/>
    <col min="5" max="5" width="7.140625" style="193" customWidth="1"/>
    <col min="6" max="6" width="8.140625" style="193" customWidth="1"/>
    <col min="7" max="7" width="6.42578125" style="193" customWidth="1"/>
    <col min="8" max="8" width="7" style="193" customWidth="1"/>
    <col min="9" max="9" width="9.85546875" style="193" customWidth="1"/>
    <col min="10" max="10" width="5.7109375" style="193" customWidth="1"/>
    <col min="11" max="12" width="9.85546875" style="193" customWidth="1"/>
    <col min="13" max="13" width="8.5703125" style="193" customWidth="1"/>
    <col min="14" max="15" width="9.42578125" style="193" customWidth="1"/>
    <col min="16" max="16" width="8.42578125" style="193" customWidth="1"/>
    <col min="17" max="17" width="9.28515625" style="193" customWidth="1"/>
    <col min="18" max="18" width="9.85546875" style="193" customWidth="1"/>
    <col min="19" max="19" width="8.140625" style="193" customWidth="1"/>
    <col min="20" max="20" width="8.7109375" style="193" customWidth="1"/>
    <col min="21" max="21" width="9.85546875" style="193" customWidth="1"/>
    <col min="22" max="22" width="8.5703125" style="193" customWidth="1"/>
    <col min="262" max="262" width="7.140625" customWidth="1"/>
    <col min="263" max="263" width="7" customWidth="1"/>
    <col min="264" max="264" width="26.5703125" customWidth="1"/>
    <col min="265" max="265" width="9.7109375" customWidth="1"/>
    <col min="266" max="266" width="14.85546875" customWidth="1"/>
    <col min="267" max="267" width="10.7109375" customWidth="1"/>
    <col min="268" max="268" width="9.5703125" customWidth="1"/>
    <col min="269" max="269" width="10.5703125" customWidth="1"/>
    <col min="270" max="271" width="9.85546875" customWidth="1"/>
    <col min="272" max="272" width="10.140625" customWidth="1"/>
    <col min="273" max="273" width="9.42578125" customWidth="1"/>
    <col min="274" max="274" width="10.28515625" customWidth="1"/>
    <col min="275" max="277" width="9.85546875" customWidth="1"/>
    <col min="278" max="278" width="9.28515625" customWidth="1"/>
    <col min="518" max="518" width="7.140625" customWidth="1"/>
    <col min="519" max="519" width="7" customWidth="1"/>
    <col min="520" max="520" width="26.5703125" customWidth="1"/>
    <col min="521" max="521" width="9.7109375" customWidth="1"/>
    <col min="522" max="522" width="14.85546875" customWidth="1"/>
    <col min="523" max="523" width="10.7109375" customWidth="1"/>
    <col min="524" max="524" width="9.5703125" customWidth="1"/>
    <col min="525" max="525" width="10.5703125" customWidth="1"/>
    <col min="526" max="527" width="9.85546875" customWidth="1"/>
    <col min="528" max="528" width="10.140625" customWidth="1"/>
    <col min="529" max="529" width="9.42578125" customWidth="1"/>
    <col min="530" max="530" width="10.28515625" customWidth="1"/>
    <col min="531" max="533" width="9.85546875" customWidth="1"/>
    <col min="534" max="534" width="9.28515625" customWidth="1"/>
    <col min="774" max="774" width="7.140625" customWidth="1"/>
    <col min="775" max="775" width="7" customWidth="1"/>
    <col min="776" max="776" width="26.5703125" customWidth="1"/>
    <col min="777" max="777" width="9.7109375" customWidth="1"/>
    <col min="778" max="778" width="14.85546875" customWidth="1"/>
    <col min="779" max="779" width="10.7109375" customWidth="1"/>
    <col min="780" max="780" width="9.5703125" customWidth="1"/>
    <col min="781" max="781" width="10.5703125" customWidth="1"/>
    <col min="782" max="783" width="9.85546875" customWidth="1"/>
    <col min="784" max="784" width="10.140625" customWidth="1"/>
    <col min="785" max="785" width="9.42578125" customWidth="1"/>
    <col min="786" max="786" width="10.28515625" customWidth="1"/>
    <col min="787" max="789" width="9.85546875" customWidth="1"/>
    <col min="790" max="790" width="9.28515625" customWidth="1"/>
    <col min="1030" max="1030" width="7.140625" customWidth="1"/>
    <col min="1031" max="1031" width="7" customWidth="1"/>
    <col min="1032" max="1032" width="26.5703125" customWidth="1"/>
    <col min="1033" max="1033" width="9.7109375" customWidth="1"/>
    <col min="1034" max="1034" width="14.85546875" customWidth="1"/>
    <col min="1035" max="1035" width="10.7109375" customWidth="1"/>
    <col min="1036" max="1036" width="9.5703125" customWidth="1"/>
    <col min="1037" max="1037" width="10.5703125" customWidth="1"/>
    <col min="1038" max="1039" width="9.85546875" customWidth="1"/>
    <col min="1040" max="1040" width="10.140625" customWidth="1"/>
    <col min="1041" max="1041" width="9.42578125" customWidth="1"/>
    <col min="1042" max="1042" width="10.28515625" customWidth="1"/>
    <col min="1043" max="1045" width="9.85546875" customWidth="1"/>
    <col min="1046" max="1046" width="9.28515625" customWidth="1"/>
    <col min="1286" max="1286" width="7.140625" customWidth="1"/>
    <col min="1287" max="1287" width="7" customWidth="1"/>
    <col min="1288" max="1288" width="26.5703125" customWidth="1"/>
    <col min="1289" max="1289" width="9.7109375" customWidth="1"/>
    <col min="1290" max="1290" width="14.85546875" customWidth="1"/>
    <col min="1291" max="1291" width="10.7109375" customWidth="1"/>
    <col min="1292" max="1292" width="9.5703125" customWidth="1"/>
    <col min="1293" max="1293" width="10.5703125" customWidth="1"/>
    <col min="1294" max="1295" width="9.85546875" customWidth="1"/>
    <col min="1296" max="1296" width="10.140625" customWidth="1"/>
    <col min="1297" max="1297" width="9.42578125" customWidth="1"/>
    <col min="1298" max="1298" width="10.28515625" customWidth="1"/>
    <col min="1299" max="1301" width="9.85546875" customWidth="1"/>
    <col min="1302" max="1302" width="9.28515625" customWidth="1"/>
    <col min="1542" max="1542" width="7.140625" customWidth="1"/>
    <col min="1543" max="1543" width="7" customWidth="1"/>
    <col min="1544" max="1544" width="26.5703125" customWidth="1"/>
    <col min="1545" max="1545" width="9.7109375" customWidth="1"/>
    <col min="1546" max="1546" width="14.85546875" customWidth="1"/>
    <col min="1547" max="1547" width="10.7109375" customWidth="1"/>
    <col min="1548" max="1548" width="9.5703125" customWidth="1"/>
    <col min="1549" max="1549" width="10.5703125" customWidth="1"/>
    <col min="1550" max="1551" width="9.85546875" customWidth="1"/>
    <col min="1552" max="1552" width="10.140625" customWidth="1"/>
    <col min="1553" max="1553" width="9.42578125" customWidth="1"/>
    <col min="1554" max="1554" width="10.28515625" customWidth="1"/>
    <col min="1555" max="1557" width="9.85546875" customWidth="1"/>
    <col min="1558" max="1558" width="9.28515625" customWidth="1"/>
    <col min="1798" max="1798" width="7.140625" customWidth="1"/>
    <col min="1799" max="1799" width="7" customWidth="1"/>
    <col min="1800" max="1800" width="26.5703125" customWidth="1"/>
    <col min="1801" max="1801" width="9.7109375" customWidth="1"/>
    <col min="1802" max="1802" width="14.85546875" customWidth="1"/>
    <col min="1803" max="1803" width="10.7109375" customWidth="1"/>
    <col min="1804" max="1804" width="9.5703125" customWidth="1"/>
    <col min="1805" max="1805" width="10.5703125" customWidth="1"/>
    <col min="1806" max="1807" width="9.85546875" customWidth="1"/>
    <col min="1808" max="1808" width="10.140625" customWidth="1"/>
    <col min="1809" max="1809" width="9.42578125" customWidth="1"/>
    <col min="1810" max="1810" width="10.28515625" customWidth="1"/>
    <col min="1811" max="1813" width="9.85546875" customWidth="1"/>
    <col min="1814" max="1814" width="9.28515625" customWidth="1"/>
    <col min="2054" max="2054" width="7.140625" customWidth="1"/>
    <col min="2055" max="2055" width="7" customWidth="1"/>
    <col min="2056" max="2056" width="26.5703125" customWidth="1"/>
    <col min="2057" max="2057" width="9.7109375" customWidth="1"/>
    <col min="2058" max="2058" width="14.85546875" customWidth="1"/>
    <col min="2059" max="2059" width="10.7109375" customWidth="1"/>
    <col min="2060" max="2060" width="9.5703125" customWidth="1"/>
    <col min="2061" max="2061" width="10.5703125" customWidth="1"/>
    <col min="2062" max="2063" width="9.85546875" customWidth="1"/>
    <col min="2064" max="2064" width="10.140625" customWidth="1"/>
    <col min="2065" max="2065" width="9.42578125" customWidth="1"/>
    <col min="2066" max="2066" width="10.28515625" customWidth="1"/>
    <col min="2067" max="2069" width="9.85546875" customWidth="1"/>
    <col min="2070" max="2070" width="9.28515625" customWidth="1"/>
    <col min="2310" max="2310" width="7.140625" customWidth="1"/>
    <col min="2311" max="2311" width="7" customWidth="1"/>
    <col min="2312" max="2312" width="26.5703125" customWidth="1"/>
    <col min="2313" max="2313" width="9.7109375" customWidth="1"/>
    <col min="2314" max="2314" width="14.85546875" customWidth="1"/>
    <col min="2315" max="2315" width="10.7109375" customWidth="1"/>
    <col min="2316" max="2316" width="9.5703125" customWidth="1"/>
    <col min="2317" max="2317" width="10.5703125" customWidth="1"/>
    <col min="2318" max="2319" width="9.85546875" customWidth="1"/>
    <col min="2320" max="2320" width="10.140625" customWidth="1"/>
    <col min="2321" max="2321" width="9.42578125" customWidth="1"/>
    <col min="2322" max="2322" width="10.28515625" customWidth="1"/>
    <col min="2323" max="2325" width="9.85546875" customWidth="1"/>
    <col min="2326" max="2326" width="9.28515625" customWidth="1"/>
    <col min="2566" max="2566" width="7.140625" customWidth="1"/>
    <col min="2567" max="2567" width="7" customWidth="1"/>
    <col min="2568" max="2568" width="26.5703125" customWidth="1"/>
    <col min="2569" max="2569" width="9.7109375" customWidth="1"/>
    <col min="2570" max="2570" width="14.85546875" customWidth="1"/>
    <col min="2571" max="2571" width="10.7109375" customWidth="1"/>
    <col min="2572" max="2572" width="9.5703125" customWidth="1"/>
    <col min="2573" max="2573" width="10.5703125" customWidth="1"/>
    <col min="2574" max="2575" width="9.85546875" customWidth="1"/>
    <col min="2576" max="2576" width="10.140625" customWidth="1"/>
    <col min="2577" max="2577" width="9.42578125" customWidth="1"/>
    <col min="2578" max="2578" width="10.28515625" customWidth="1"/>
    <col min="2579" max="2581" width="9.85546875" customWidth="1"/>
    <col min="2582" max="2582" width="9.28515625" customWidth="1"/>
    <col min="2822" max="2822" width="7.140625" customWidth="1"/>
    <col min="2823" max="2823" width="7" customWidth="1"/>
    <col min="2824" max="2824" width="26.5703125" customWidth="1"/>
    <col min="2825" max="2825" width="9.7109375" customWidth="1"/>
    <col min="2826" max="2826" width="14.85546875" customWidth="1"/>
    <col min="2827" max="2827" width="10.7109375" customWidth="1"/>
    <col min="2828" max="2828" width="9.5703125" customWidth="1"/>
    <col min="2829" max="2829" width="10.5703125" customWidth="1"/>
    <col min="2830" max="2831" width="9.85546875" customWidth="1"/>
    <col min="2832" max="2832" width="10.140625" customWidth="1"/>
    <col min="2833" max="2833" width="9.42578125" customWidth="1"/>
    <col min="2834" max="2834" width="10.28515625" customWidth="1"/>
    <col min="2835" max="2837" width="9.85546875" customWidth="1"/>
    <col min="2838" max="2838" width="9.28515625" customWidth="1"/>
    <col min="3078" max="3078" width="7.140625" customWidth="1"/>
    <col min="3079" max="3079" width="7" customWidth="1"/>
    <col min="3080" max="3080" width="26.5703125" customWidth="1"/>
    <col min="3081" max="3081" width="9.7109375" customWidth="1"/>
    <col min="3082" max="3082" width="14.85546875" customWidth="1"/>
    <col min="3083" max="3083" width="10.7109375" customWidth="1"/>
    <col min="3084" max="3084" width="9.5703125" customWidth="1"/>
    <col min="3085" max="3085" width="10.5703125" customWidth="1"/>
    <col min="3086" max="3087" width="9.85546875" customWidth="1"/>
    <col min="3088" max="3088" width="10.140625" customWidth="1"/>
    <col min="3089" max="3089" width="9.42578125" customWidth="1"/>
    <col min="3090" max="3090" width="10.28515625" customWidth="1"/>
    <col min="3091" max="3093" width="9.85546875" customWidth="1"/>
    <col min="3094" max="3094" width="9.28515625" customWidth="1"/>
    <col min="3334" max="3334" width="7.140625" customWidth="1"/>
    <col min="3335" max="3335" width="7" customWidth="1"/>
    <col min="3336" max="3336" width="26.5703125" customWidth="1"/>
    <col min="3337" max="3337" width="9.7109375" customWidth="1"/>
    <col min="3338" max="3338" width="14.85546875" customWidth="1"/>
    <col min="3339" max="3339" width="10.7109375" customWidth="1"/>
    <col min="3340" max="3340" width="9.5703125" customWidth="1"/>
    <col min="3341" max="3341" width="10.5703125" customWidth="1"/>
    <col min="3342" max="3343" width="9.85546875" customWidth="1"/>
    <col min="3344" max="3344" width="10.140625" customWidth="1"/>
    <col min="3345" max="3345" width="9.42578125" customWidth="1"/>
    <col min="3346" max="3346" width="10.28515625" customWidth="1"/>
    <col min="3347" max="3349" width="9.85546875" customWidth="1"/>
    <col min="3350" max="3350" width="9.28515625" customWidth="1"/>
    <col min="3590" max="3590" width="7.140625" customWidth="1"/>
    <col min="3591" max="3591" width="7" customWidth="1"/>
    <col min="3592" max="3592" width="26.5703125" customWidth="1"/>
    <col min="3593" max="3593" width="9.7109375" customWidth="1"/>
    <col min="3594" max="3594" width="14.85546875" customWidth="1"/>
    <col min="3595" max="3595" width="10.7109375" customWidth="1"/>
    <col min="3596" max="3596" width="9.5703125" customWidth="1"/>
    <col min="3597" max="3597" width="10.5703125" customWidth="1"/>
    <col min="3598" max="3599" width="9.85546875" customWidth="1"/>
    <col min="3600" max="3600" width="10.140625" customWidth="1"/>
    <col min="3601" max="3601" width="9.42578125" customWidth="1"/>
    <col min="3602" max="3602" width="10.28515625" customWidth="1"/>
    <col min="3603" max="3605" width="9.85546875" customWidth="1"/>
    <col min="3606" max="3606" width="9.28515625" customWidth="1"/>
    <col min="3846" max="3846" width="7.140625" customWidth="1"/>
    <col min="3847" max="3847" width="7" customWidth="1"/>
    <col min="3848" max="3848" width="26.5703125" customWidth="1"/>
    <col min="3849" max="3849" width="9.7109375" customWidth="1"/>
    <col min="3850" max="3850" width="14.85546875" customWidth="1"/>
    <col min="3851" max="3851" width="10.7109375" customWidth="1"/>
    <col min="3852" max="3852" width="9.5703125" customWidth="1"/>
    <col min="3853" max="3853" width="10.5703125" customWidth="1"/>
    <col min="3854" max="3855" width="9.85546875" customWidth="1"/>
    <col min="3856" max="3856" width="10.140625" customWidth="1"/>
    <col min="3857" max="3857" width="9.42578125" customWidth="1"/>
    <col min="3858" max="3858" width="10.28515625" customWidth="1"/>
    <col min="3859" max="3861" width="9.85546875" customWidth="1"/>
    <col min="3862" max="3862" width="9.28515625" customWidth="1"/>
    <col min="4102" max="4102" width="7.140625" customWidth="1"/>
    <col min="4103" max="4103" width="7" customWidth="1"/>
    <col min="4104" max="4104" width="26.5703125" customWidth="1"/>
    <col min="4105" max="4105" width="9.7109375" customWidth="1"/>
    <col min="4106" max="4106" width="14.85546875" customWidth="1"/>
    <col min="4107" max="4107" width="10.7109375" customWidth="1"/>
    <col min="4108" max="4108" width="9.5703125" customWidth="1"/>
    <col min="4109" max="4109" width="10.5703125" customWidth="1"/>
    <col min="4110" max="4111" width="9.85546875" customWidth="1"/>
    <col min="4112" max="4112" width="10.140625" customWidth="1"/>
    <col min="4113" max="4113" width="9.42578125" customWidth="1"/>
    <col min="4114" max="4114" width="10.28515625" customWidth="1"/>
    <col min="4115" max="4117" width="9.85546875" customWidth="1"/>
    <col min="4118" max="4118" width="9.28515625" customWidth="1"/>
    <col min="4358" max="4358" width="7.140625" customWidth="1"/>
    <col min="4359" max="4359" width="7" customWidth="1"/>
    <col min="4360" max="4360" width="26.5703125" customWidth="1"/>
    <col min="4361" max="4361" width="9.7109375" customWidth="1"/>
    <col min="4362" max="4362" width="14.85546875" customWidth="1"/>
    <col min="4363" max="4363" width="10.7109375" customWidth="1"/>
    <col min="4364" max="4364" width="9.5703125" customWidth="1"/>
    <col min="4365" max="4365" width="10.5703125" customWidth="1"/>
    <col min="4366" max="4367" width="9.85546875" customWidth="1"/>
    <col min="4368" max="4368" width="10.140625" customWidth="1"/>
    <col min="4369" max="4369" width="9.42578125" customWidth="1"/>
    <col min="4370" max="4370" width="10.28515625" customWidth="1"/>
    <col min="4371" max="4373" width="9.85546875" customWidth="1"/>
    <col min="4374" max="4374" width="9.28515625" customWidth="1"/>
    <col min="4614" max="4614" width="7.140625" customWidth="1"/>
    <col min="4615" max="4615" width="7" customWidth="1"/>
    <col min="4616" max="4616" width="26.5703125" customWidth="1"/>
    <col min="4617" max="4617" width="9.7109375" customWidth="1"/>
    <col min="4618" max="4618" width="14.85546875" customWidth="1"/>
    <col min="4619" max="4619" width="10.7109375" customWidth="1"/>
    <col min="4620" max="4620" width="9.5703125" customWidth="1"/>
    <col min="4621" max="4621" width="10.5703125" customWidth="1"/>
    <col min="4622" max="4623" width="9.85546875" customWidth="1"/>
    <col min="4624" max="4624" width="10.140625" customWidth="1"/>
    <col min="4625" max="4625" width="9.42578125" customWidth="1"/>
    <col min="4626" max="4626" width="10.28515625" customWidth="1"/>
    <col min="4627" max="4629" width="9.85546875" customWidth="1"/>
    <col min="4630" max="4630" width="9.28515625" customWidth="1"/>
    <col min="4870" max="4870" width="7.140625" customWidth="1"/>
    <col min="4871" max="4871" width="7" customWidth="1"/>
    <col min="4872" max="4872" width="26.5703125" customWidth="1"/>
    <col min="4873" max="4873" width="9.7109375" customWidth="1"/>
    <col min="4874" max="4874" width="14.85546875" customWidth="1"/>
    <col min="4875" max="4875" width="10.7109375" customWidth="1"/>
    <col min="4876" max="4876" width="9.5703125" customWidth="1"/>
    <col min="4877" max="4877" width="10.5703125" customWidth="1"/>
    <col min="4878" max="4879" width="9.85546875" customWidth="1"/>
    <col min="4880" max="4880" width="10.140625" customWidth="1"/>
    <col min="4881" max="4881" width="9.42578125" customWidth="1"/>
    <col min="4882" max="4882" width="10.28515625" customWidth="1"/>
    <col min="4883" max="4885" width="9.85546875" customWidth="1"/>
    <col min="4886" max="4886" width="9.28515625" customWidth="1"/>
    <col min="5126" max="5126" width="7.140625" customWidth="1"/>
    <col min="5127" max="5127" width="7" customWidth="1"/>
    <col min="5128" max="5128" width="26.5703125" customWidth="1"/>
    <col min="5129" max="5129" width="9.7109375" customWidth="1"/>
    <col min="5130" max="5130" width="14.85546875" customWidth="1"/>
    <col min="5131" max="5131" width="10.7109375" customWidth="1"/>
    <col min="5132" max="5132" width="9.5703125" customWidth="1"/>
    <col min="5133" max="5133" width="10.5703125" customWidth="1"/>
    <col min="5134" max="5135" width="9.85546875" customWidth="1"/>
    <col min="5136" max="5136" width="10.140625" customWidth="1"/>
    <col min="5137" max="5137" width="9.42578125" customWidth="1"/>
    <col min="5138" max="5138" width="10.28515625" customWidth="1"/>
    <col min="5139" max="5141" width="9.85546875" customWidth="1"/>
    <col min="5142" max="5142" width="9.28515625" customWidth="1"/>
    <col min="5382" max="5382" width="7.140625" customWidth="1"/>
    <col min="5383" max="5383" width="7" customWidth="1"/>
    <col min="5384" max="5384" width="26.5703125" customWidth="1"/>
    <col min="5385" max="5385" width="9.7109375" customWidth="1"/>
    <col min="5386" max="5386" width="14.85546875" customWidth="1"/>
    <col min="5387" max="5387" width="10.7109375" customWidth="1"/>
    <col min="5388" max="5388" width="9.5703125" customWidth="1"/>
    <col min="5389" max="5389" width="10.5703125" customWidth="1"/>
    <col min="5390" max="5391" width="9.85546875" customWidth="1"/>
    <col min="5392" max="5392" width="10.140625" customWidth="1"/>
    <col min="5393" max="5393" width="9.42578125" customWidth="1"/>
    <col min="5394" max="5394" width="10.28515625" customWidth="1"/>
    <col min="5395" max="5397" width="9.85546875" customWidth="1"/>
    <col min="5398" max="5398" width="9.28515625" customWidth="1"/>
    <col min="5638" max="5638" width="7.140625" customWidth="1"/>
    <col min="5639" max="5639" width="7" customWidth="1"/>
    <col min="5640" max="5640" width="26.5703125" customWidth="1"/>
    <col min="5641" max="5641" width="9.7109375" customWidth="1"/>
    <col min="5642" max="5642" width="14.85546875" customWidth="1"/>
    <col min="5643" max="5643" width="10.7109375" customWidth="1"/>
    <col min="5644" max="5644" width="9.5703125" customWidth="1"/>
    <col min="5645" max="5645" width="10.5703125" customWidth="1"/>
    <col min="5646" max="5647" width="9.85546875" customWidth="1"/>
    <col min="5648" max="5648" width="10.140625" customWidth="1"/>
    <col min="5649" max="5649" width="9.42578125" customWidth="1"/>
    <col min="5650" max="5650" width="10.28515625" customWidth="1"/>
    <col min="5651" max="5653" width="9.85546875" customWidth="1"/>
    <col min="5654" max="5654" width="9.28515625" customWidth="1"/>
    <col min="5894" max="5894" width="7.140625" customWidth="1"/>
    <col min="5895" max="5895" width="7" customWidth="1"/>
    <col min="5896" max="5896" width="26.5703125" customWidth="1"/>
    <col min="5897" max="5897" width="9.7109375" customWidth="1"/>
    <col min="5898" max="5898" width="14.85546875" customWidth="1"/>
    <col min="5899" max="5899" width="10.7109375" customWidth="1"/>
    <col min="5900" max="5900" width="9.5703125" customWidth="1"/>
    <col min="5901" max="5901" width="10.5703125" customWidth="1"/>
    <col min="5902" max="5903" width="9.85546875" customWidth="1"/>
    <col min="5904" max="5904" width="10.140625" customWidth="1"/>
    <col min="5905" max="5905" width="9.42578125" customWidth="1"/>
    <col min="5906" max="5906" width="10.28515625" customWidth="1"/>
    <col min="5907" max="5909" width="9.85546875" customWidth="1"/>
    <col min="5910" max="5910" width="9.28515625" customWidth="1"/>
    <col min="6150" max="6150" width="7.140625" customWidth="1"/>
    <col min="6151" max="6151" width="7" customWidth="1"/>
    <col min="6152" max="6152" width="26.5703125" customWidth="1"/>
    <col min="6153" max="6153" width="9.7109375" customWidth="1"/>
    <col min="6154" max="6154" width="14.85546875" customWidth="1"/>
    <col min="6155" max="6155" width="10.7109375" customWidth="1"/>
    <col min="6156" max="6156" width="9.5703125" customWidth="1"/>
    <col min="6157" max="6157" width="10.5703125" customWidth="1"/>
    <col min="6158" max="6159" width="9.85546875" customWidth="1"/>
    <col min="6160" max="6160" width="10.140625" customWidth="1"/>
    <col min="6161" max="6161" width="9.42578125" customWidth="1"/>
    <col min="6162" max="6162" width="10.28515625" customWidth="1"/>
    <col min="6163" max="6165" width="9.85546875" customWidth="1"/>
    <col min="6166" max="6166" width="9.28515625" customWidth="1"/>
    <col min="6406" max="6406" width="7.140625" customWidth="1"/>
    <col min="6407" max="6407" width="7" customWidth="1"/>
    <col min="6408" max="6408" width="26.5703125" customWidth="1"/>
    <col min="6409" max="6409" width="9.7109375" customWidth="1"/>
    <col min="6410" max="6410" width="14.85546875" customWidth="1"/>
    <col min="6411" max="6411" width="10.7109375" customWidth="1"/>
    <col min="6412" max="6412" width="9.5703125" customWidth="1"/>
    <col min="6413" max="6413" width="10.5703125" customWidth="1"/>
    <col min="6414" max="6415" width="9.85546875" customWidth="1"/>
    <col min="6416" max="6416" width="10.140625" customWidth="1"/>
    <col min="6417" max="6417" width="9.42578125" customWidth="1"/>
    <col min="6418" max="6418" width="10.28515625" customWidth="1"/>
    <col min="6419" max="6421" width="9.85546875" customWidth="1"/>
    <col min="6422" max="6422" width="9.28515625" customWidth="1"/>
    <col min="6662" max="6662" width="7.140625" customWidth="1"/>
    <col min="6663" max="6663" width="7" customWidth="1"/>
    <col min="6664" max="6664" width="26.5703125" customWidth="1"/>
    <col min="6665" max="6665" width="9.7109375" customWidth="1"/>
    <col min="6666" max="6666" width="14.85546875" customWidth="1"/>
    <col min="6667" max="6667" width="10.7109375" customWidth="1"/>
    <col min="6668" max="6668" width="9.5703125" customWidth="1"/>
    <col min="6669" max="6669" width="10.5703125" customWidth="1"/>
    <col min="6670" max="6671" width="9.85546875" customWidth="1"/>
    <col min="6672" max="6672" width="10.140625" customWidth="1"/>
    <col min="6673" max="6673" width="9.42578125" customWidth="1"/>
    <col min="6674" max="6674" width="10.28515625" customWidth="1"/>
    <col min="6675" max="6677" width="9.85546875" customWidth="1"/>
    <col min="6678" max="6678" width="9.28515625" customWidth="1"/>
    <col min="6918" max="6918" width="7.140625" customWidth="1"/>
    <col min="6919" max="6919" width="7" customWidth="1"/>
    <col min="6920" max="6920" width="26.5703125" customWidth="1"/>
    <col min="6921" max="6921" width="9.7109375" customWidth="1"/>
    <col min="6922" max="6922" width="14.85546875" customWidth="1"/>
    <col min="6923" max="6923" width="10.7109375" customWidth="1"/>
    <col min="6924" max="6924" width="9.5703125" customWidth="1"/>
    <col min="6925" max="6925" width="10.5703125" customWidth="1"/>
    <col min="6926" max="6927" width="9.85546875" customWidth="1"/>
    <col min="6928" max="6928" width="10.140625" customWidth="1"/>
    <col min="6929" max="6929" width="9.42578125" customWidth="1"/>
    <col min="6930" max="6930" width="10.28515625" customWidth="1"/>
    <col min="6931" max="6933" width="9.85546875" customWidth="1"/>
    <col min="6934" max="6934" width="9.28515625" customWidth="1"/>
    <col min="7174" max="7174" width="7.140625" customWidth="1"/>
    <col min="7175" max="7175" width="7" customWidth="1"/>
    <col min="7176" max="7176" width="26.5703125" customWidth="1"/>
    <col min="7177" max="7177" width="9.7109375" customWidth="1"/>
    <col min="7178" max="7178" width="14.85546875" customWidth="1"/>
    <col min="7179" max="7179" width="10.7109375" customWidth="1"/>
    <col min="7180" max="7180" width="9.5703125" customWidth="1"/>
    <col min="7181" max="7181" width="10.5703125" customWidth="1"/>
    <col min="7182" max="7183" width="9.85546875" customWidth="1"/>
    <col min="7184" max="7184" width="10.140625" customWidth="1"/>
    <col min="7185" max="7185" width="9.42578125" customWidth="1"/>
    <col min="7186" max="7186" width="10.28515625" customWidth="1"/>
    <col min="7187" max="7189" width="9.85546875" customWidth="1"/>
    <col min="7190" max="7190" width="9.28515625" customWidth="1"/>
    <col min="7430" max="7430" width="7.140625" customWidth="1"/>
    <col min="7431" max="7431" width="7" customWidth="1"/>
    <col min="7432" max="7432" width="26.5703125" customWidth="1"/>
    <col min="7433" max="7433" width="9.7109375" customWidth="1"/>
    <col min="7434" max="7434" width="14.85546875" customWidth="1"/>
    <col min="7435" max="7435" width="10.7109375" customWidth="1"/>
    <col min="7436" max="7436" width="9.5703125" customWidth="1"/>
    <col min="7437" max="7437" width="10.5703125" customWidth="1"/>
    <col min="7438" max="7439" width="9.85546875" customWidth="1"/>
    <col min="7440" max="7440" width="10.140625" customWidth="1"/>
    <col min="7441" max="7441" width="9.42578125" customWidth="1"/>
    <col min="7442" max="7442" width="10.28515625" customWidth="1"/>
    <col min="7443" max="7445" width="9.85546875" customWidth="1"/>
    <col min="7446" max="7446" width="9.28515625" customWidth="1"/>
    <col min="7686" max="7686" width="7.140625" customWidth="1"/>
    <col min="7687" max="7687" width="7" customWidth="1"/>
    <col min="7688" max="7688" width="26.5703125" customWidth="1"/>
    <col min="7689" max="7689" width="9.7109375" customWidth="1"/>
    <col min="7690" max="7690" width="14.85546875" customWidth="1"/>
    <col min="7691" max="7691" width="10.7109375" customWidth="1"/>
    <col min="7692" max="7692" width="9.5703125" customWidth="1"/>
    <col min="7693" max="7693" width="10.5703125" customWidth="1"/>
    <col min="7694" max="7695" width="9.85546875" customWidth="1"/>
    <col min="7696" max="7696" width="10.140625" customWidth="1"/>
    <col min="7697" max="7697" width="9.42578125" customWidth="1"/>
    <col min="7698" max="7698" width="10.28515625" customWidth="1"/>
    <col min="7699" max="7701" width="9.85546875" customWidth="1"/>
    <col min="7702" max="7702" width="9.28515625" customWidth="1"/>
    <col min="7942" max="7942" width="7.140625" customWidth="1"/>
    <col min="7943" max="7943" width="7" customWidth="1"/>
    <col min="7944" max="7944" width="26.5703125" customWidth="1"/>
    <col min="7945" max="7945" width="9.7109375" customWidth="1"/>
    <col min="7946" max="7946" width="14.85546875" customWidth="1"/>
    <col min="7947" max="7947" width="10.7109375" customWidth="1"/>
    <col min="7948" max="7948" width="9.5703125" customWidth="1"/>
    <col min="7949" max="7949" width="10.5703125" customWidth="1"/>
    <col min="7950" max="7951" width="9.85546875" customWidth="1"/>
    <col min="7952" max="7952" width="10.140625" customWidth="1"/>
    <col min="7953" max="7953" width="9.42578125" customWidth="1"/>
    <col min="7954" max="7954" width="10.28515625" customWidth="1"/>
    <col min="7955" max="7957" width="9.85546875" customWidth="1"/>
    <col min="7958" max="7958" width="9.28515625" customWidth="1"/>
    <col min="8198" max="8198" width="7.140625" customWidth="1"/>
    <col min="8199" max="8199" width="7" customWidth="1"/>
    <col min="8200" max="8200" width="26.5703125" customWidth="1"/>
    <col min="8201" max="8201" width="9.7109375" customWidth="1"/>
    <col min="8202" max="8202" width="14.85546875" customWidth="1"/>
    <col min="8203" max="8203" width="10.7109375" customWidth="1"/>
    <col min="8204" max="8204" width="9.5703125" customWidth="1"/>
    <col min="8205" max="8205" width="10.5703125" customWidth="1"/>
    <col min="8206" max="8207" width="9.85546875" customWidth="1"/>
    <col min="8208" max="8208" width="10.140625" customWidth="1"/>
    <col min="8209" max="8209" width="9.42578125" customWidth="1"/>
    <col min="8210" max="8210" width="10.28515625" customWidth="1"/>
    <col min="8211" max="8213" width="9.85546875" customWidth="1"/>
    <col min="8214" max="8214" width="9.28515625" customWidth="1"/>
    <col min="8454" max="8454" width="7.140625" customWidth="1"/>
    <col min="8455" max="8455" width="7" customWidth="1"/>
    <col min="8456" max="8456" width="26.5703125" customWidth="1"/>
    <col min="8457" max="8457" width="9.7109375" customWidth="1"/>
    <col min="8458" max="8458" width="14.85546875" customWidth="1"/>
    <col min="8459" max="8459" width="10.7109375" customWidth="1"/>
    <col min="8460" max="8460" width="9.5703125" customWidth="1"/>
    <col min="8461" max="8461" width="10.5703125" customWidth="1"/>
    <col min="8462" max="8463" width="9.85546875" customWidth="1"/>
    <col min="8464" max="8464" width="10.140625" customWidth="1"/>
    <col min="8465" max="8465" width="9.42578125" customWidth="1"/>
    <col min="8466" max="8466" width="10.28515625" customWidth="1"/>
    <col min="8467" max="8469" width="9.85546875" customWidth="1"/>
    <col min="8470" max="8470" width="9.28515625" customWidth="1"/>
    <col min="8710" max="8710" width="7.140625" customWidth="1"/>
    <col min="8711" max="8711" width="7" customWidth="1"/>
    <col min="8712" max="8712" width="26.5703125" customWidth="1"/>
    <col min="8713" max="8713" width="9.7109375" customWidth="1"/>
    <col min="8714" max="8714" width="14.85546875" customWidth="1"/>
    <col min="8715" max="8715" width="10.7109375" customWidth="1"/>
    <col min="8716" max="8716" width="9.5703125" customWidth="1"/>
    <col min="8717" max="8717" width="10.5703125" customWidth="1"/>
    <col min="8718" max="8719" width="9.85546875" customWidth="1"/>
    <col min="8720" max="8720" width="10.140625" customWidth="1"/>
    <col min="8721" max="8721" width="9.42578125" customWidth="1"/>
    <col min="8722" max="8722" width="10.28515625" customWidth="1"/>
    <col min="8723" max="8725" width="9.85546875" customWidth="1"/>
    <col min="8726" max="8726" width="9.28515625" customWidth="1"/>
    <col min="8966" max="8966" width="7.140625" customWidth="1"/>
    <col min="8967" max="8967" width="7" customWidth="1"/>
    <col min="8968" max="8968" width="26.5703125" customWidth="1"/>
    <col min="8969" max="8969" width="9.7109375" customWidth="1"/>
    <col min="8970" max="8970" width="14.85546875" customWidth="1"/>
    <col min="8971" max="8971" width="10.7109375" customWidth="1"/>
    <col min="8972" max="8972" width="9.5703125" customWidth="1"/>
    <col min="8973" max="8973" width="10.5703125" customWidth="1"/>
    <col min="8974" max="8975" width="9.85546875" customWidth="1"/>
    <col min="8976" max="8976" width="10.140625" customWidth="1"/>
    <col min="8977" max="8977" width="9.42578125" customWidth="1"/>
    <col min="8978" max="8978" width="10.28515625" customWidth="1"/>
    <col min="8979" max="8981" width="9.85546875" customWidth="1"/>
    <col min="8982" max="8982" width="9.28515625" customWidth="1"/>
    <col min="9222" max="9222" width="7.140625" customWidth="1"/>
    <col min="9223" max="9223" width="7" customWidth="1"/>
    <col min="9224" max="9224" width="26.5703125" customWidth="1"/>
    <col min="9225" max="9225" width="9.7109375" customWidth="1"/>
    <col min="9226" max="9226" width="14.85546875" customWidth="1"/>
    <col min="9227" max="9227" width="10.7109375" customWidth="1"/>
    <col min="9228" max="9228" width="9.5703125" customWidth="1"/>
    <col min="9229" max="9229" width="10.5703125" customWidth="1"/>
    <col min="9230" max="9231" width="9.85546875" customWidth="1"/>
    <col min="9232" max="9232" width="10.140625" customWidth="1"/>
    <col min="9233" max="9233" width="9.42578125" customWidth="1"/>
    <col min="9234" max="9234" width="10.28515625" customWidth="1"/>
    <col min="9235" max="9237" width="9.85546875" customWidth="1"/>
    <col min="9238" max="9238" width="9.28515625" customWidth="1"/>
    <col min="9478" max="9478" width="7.140625" customWidth="1"/>
    <col min="9479" max="9479" width="7" customWidth="1"/>
    <col min="9480" max="9480" width="26.5703125" customWidth="1"/>
    <col min="9481" max="9481" width="9.7109375" customWidth="1"/>
    <col min="9482" max="9482" width="14.85546875" customWidth="1"/>
    <col min="9483" max="9483" width="10.7109375" customWidth="1"/>
    <col min="9484" max="9484" width="9.5703125" customWidth="1"/>
    <col min="9485" max="9485" width="10.5703125" customWidth="1"/>
    <col min="9486" max="9487" width="9.85546875" customWidth="1"/>
    <col min="9488" max="9488" width="10.140625" customWidth="1"/>
    <col min="9489" max="9489" width="9.42578125" customWidth="1"/>
    <col min="9490" max="9490" width="10.28515625" customWidth="1"/>
    <col min="9491" max="9493" width="9.85546875" customWidth="1"/>
    <col min="9494" max="9494" width="9.28515625" customWidth="1"/>
    <col min="9734" max="9734" width="7.140625" customWidth="1"/>
    <col min="9735" max="9735" width="7" customWidth="1"/>
    <col min="9736" max="9736" width="26.5703125" customWidth="1"/>
    <col min="9737" max="9737" width="9.7109375" customWidth="1"/>
    <col min="9738" max="9738" width="14.85546875" customWidth="1"/>
    <col min="9739" max="9739" width="10.7109375" customWidth="1"/>
    <col min="9740" max="9740" width="9.5703125" customWidth="1"/>
    <col min="9741" max="9741" width="10.5703125" customWidth="1"/>
    <col min="9742" max="9743" width="9.85546875" customWidth="1"/>
    <col min="9744" max="9744" width="10.140625" customWidth="1"/>
    <col min="9745" max="9745" width="9.42578125" customWidth="1"/>
    <col min="9746" max="9746" width="10.28515625" customWidth="1"/>
    <col min="9747" max="9749" width="9.85546875" customWidth="1"/>
    <col min="9750" max="9750" width="9.28515625" customWidth="1"/>
    <col min="9990" max="9990" width="7.140625" customWidth="1"/>
    <col min="9991" max="9991" width="7" customWidth="1"/>
    <col min="9992" max="9992" width="26.5703125" customWidth="1"/>
    <col min="9993" max="9993" width="9.7109375" customWidth="1"/>
    <col min="9994" max="9994" width="14.85546875" customWidth="1"/>
    <col min="9995" max="9995" width="10.7109375" customWidth="1"/>
    <col min="9996" max="9996" width="9.5703125" customWidth="1"/>
    <col min="9997" max="9997" width="10.5703125" customWidth="1"/>
    <col min="9998" max="9999" width="9.85546875" customWidth="1"/>
    <col min="10000" max="10000" width="10.140625" customWidth="1"/>
    <col min="10001" max="10001" width="9.42578125" customWidth="1"/>
    <col min="10002" max="10002" width="10.28515625" customWidth="1"/>
    <col min="10003" max="10005" width="9.85546875" customWidth="1"/>
    <col min="10006" max="10006" width="9.28515625" customWidth="1"/>
    <col min="10246" max="10246" width="7.140625" customWidth="1"/>
    <col min="10247" max="10247" width="7" customWidth="1"/>
    <col min="10248" max="10248" width="26.5703125" customWidth="1"/>
    <col min="10249" max="10249" width="9.7109375" customWidth="1"/>
    <col min="10250" max="10250" width="14.85546875" customWidth="1"/>
    <col min="10251" max="10251" width="10.7109375" customWidth="1"/>
    <col min="10252" max="10252" width="9.5703125" customWidth="1"/>
    <col min="10253" max="10253" width="10.5703125" customWidth="1"/>
    <col min="10254" max="10255" width="9.85546875" customWidth="1"/>
    <col min="10256" max="10256" width="10.140625" customWidth="1"/>
    <col min="10257" max="10257" width="9.42578125" customWidth="1"/>
    <col min="10258" max="10258" width="10.28515625" customWidth="1"/>
    <col min="10259" max="10261" width="9.85546875" customWidth="1"/>
    <col min="10262" max="10262" width="9.28515625" customWidth="1"/>
    <col min="10502" max="10502" width="7.140625" customWidth="1"/>
    <col min="10503" max="10503" width="7" customWidth="1"/>
    <col min="10504" max="10504" width="26.5703125" customWidth="1"/>
    <col min="10505" max="10505" width="9.7109375" customWidth="1"/>
    <col min="10506" max="10506" width="14.85546875" customWidth="1"/>
    <col min="10507" max="10507" width="10.7109375" customWidth="1"/>
    <col min="10508" max="10508" width="9.5703125" customWidth="1"/>
    <col min="10509" max="10509" width="10.5703125" customWidth="1"/>
    <col min="10510" max="10511" width="9.85546875" customWidth="1"/>
    <col min="10512" max="10512" width="10.140625" customWidth="1"/>
    <col min="10513" max="10513" width="9.42578125" customWidth="1"/>
    <col min="10514" max="10514" width="10.28515625" customWidth="1"/>
    <col min="10515" max="10517" width="9.85546875" customWidth="1"/>
    <col min="10518" max="10518" width="9.28515625" customWidth="1"/>
    <col min="10758" max="10758" width="7.140625" customWidth="1"/>
    <col min="10759" max="10759" width="7" customWidth="1"/>
    <col min="10760" max="10760" width="26.5703125" customWidth="1"/>
    <col min="10761" max="10761" width="9.7109375" customWidth="1"/>
    <col min="10762" max="10762" width="14.85546875" customWidth="1"/>
    <col min="10763" max="10763" width="10.7109375" customWidth="1"/>
    <col min="10764" max="10764" width="9.5703125" customWidth="1"/>
    <col min="10765" max="10765" width="10.5703125" customWidth="1"/>
    <col min="10766" max="10767" width="9.85546875" customWidth="1"/>
    <col min="10768" max="10768" width="10.140625" customWidth="1"/>
    <col min="10769" max="10769" width="9.42578125" customWidth="1"/>
    <col min="10770" max="10770" width="10.28515625" customWidth="1"/>
    <col min="10771" max="10773" width="9.85546875" customWidth="1"/>
    <col min="10774" max="10774" width="9.28515625" customWidth="1"/>
    <col min="11014" max="11014" width="7.140625" customWidth="1"/>
    <col min="11015" max="11015" width="7" customWidth="1"/>
    <col min="11016" max="11016" width="26.5703125" customWidth="1"/>
    <col min="11017" max="11017" width="9.7109375" customWidth="1"/>
    <col min="11018" max="11018" width="14.85546875" customWidth="1"/>
    <col min="11019" max="11019" width="10.7109375" customWidth="1"/>
    <col min="11020" max="11020" width="9.5703125" customWidth="1"/>
    <col min="11021" max="11021" width="10.5703125" customWidth="1"/>
    <col min="11022" max="11023" width="9.85546875" customWidth="1"/>
    <col min="11024" max="11024" width="10.140625" customWidth="1"/>
    <col min="11025" max="11025" width="9.42578125" customWidth="1"/>
    <col min="11026" max="11026" width="10.28515625" customWidth="1"/>
    <col min="11027" max="11029" width="9.85546875" customWidth="1"/>
    <col min="11030" max="11030" width="9.28515625" customWidth="1"/>
    <col min="11270" max="11270" width="7.140625" customWidth="1"/>
    <col min="11271" max="11271" width="7" customWidth="1"/>
    <col min="11272" max="11272" width="26.5703125" customWidth="1"/>
    <col min="11273" max="11273" width="9.7109375" customWidth="1"/>
    <col min="11274" max="11274" width="14.85546875" customWidth="1"/>
    <col min="11275" max="11275" width="10.7109375" customWidth="1"/>
    <col min="11276" max="11276" width="9.5703125" customWidth="1"/>
    <col min="11277" max="11277" width="10.5703125" customWidth="1"/>
    <col min="11278" max="11279" width="9.85546875" customWidth="1"/>
    <col min="11280" max="11280" width="10.140625" customWidth="1"/>
    <col min="11281" max="11281" width="9.42578125" customWidth="1"/>
    <col min="11282" max="11282" width="10.28515625" customWidth="1"/>
    <col min="11283" max="11285" width="9.85546875" customWidth="1"/>
    <col min="11286" max="11286" width="9.28515625" customWidth="1"/>
    <col min="11526" max="11526" width="7.140625" customWidth="1"/>
    <col min="11527" max="11527" width="7" customWidth="1"/>
    <col min="11528" max="11528" width="26.5703125" customWidth="1"/>
    <col min="11529" max="11529" width="9.7109375" customWidth="1"/>
    <col min="11530" max="11530" width="14.85546875" customWidth="1"/>
    <col min="11531" max="11531" width="10.7109375" customWidth="1"/>
    <col min="11532" max="11532" width="9.5703125" customWidth="1"/>
    <col min="11533" max="11533" width="10.5703125" customWidth="1"/>
    <col min="11534" max="11535" width="9.85546875" customWidth="1"/>
    <col min="11536" max="11536" width="10.140625" customWidth="1"/>
    <col min="11537" max="11537" width="9.42578125" customWidth="1"/>
    <col min="11538" max="11538" width="10.28515625" customWidth="1"/>
    <col min="11539" max="11541" width="9.85546875" customWidth="1"/>
    <col min="11542" max="11542" width="9.28515625" customWidth="1"/>
    <col min="11782" max="11782" width="7.140625" customWidth="1"/>
    <col min="11783" max="11783" width="7" customWidth="1"/>
    <col min="11784" max="11784" width="26.5703125" customWidth="1"/>
    <col min="11785" max="11785" width="9.7109375" customWidth="1"/>
    <col min="11786" max="11786" width="14.85546875" customWidth="1"/>
    <col min="11787" max="11787" width="10.7109375" customWidth="1"/>
    <col min="11788" max="11788" width="9.5703125" customWidth="1"/>
    <col min="11789" max="11789" width="10.5703125" customWidth="1"/>
    <col min="11790" max="11791" width="9.85546875" customWidth="1"/>
    <col min="11792" max="11792" width="10.140625" customWidth="1"/>
    <col min="11793" max="11793" width="9.42578125" customWidth="1"/>
    <col min="11794" max="11794" width="10.28515625" customWidth="1"/>
    <col min="11795" max="11797" width="9.85546875" customWidth="1"/>
    <col min="11798" max="11798" width="9.28515625" customWidth="1"/>
    <col min="12038" max="12038" width="7.140625" customWidth="1"/>
    <col min="12039" max="12039" width="7" customWidth="1"/>
    <col min="12040" max="12040" width="26.5703125" customWidth="1"/>
    <col min="12041" max="12041" width="9.7109375" customWidth="1"/>
    <col min="12042" max="12042" width="14.85546875" customWidth="1"/>
    <col min="12043" max="12043" width="10.7109375" customWidth="1"/>
    <col min="12044" max="12044" width="9.5703125" customWidth="1"/>
    <col min="12045" max="12045" width="10.5703125" customWidth="1"/>
    <col min="12046" max="12047" width="9.85546875" customWidth="1"/>
    <col min="12048" max="12048" width="10.140625" customWidth="1"/>
    <col min="12049" max="12049" width="9.42578125" customWidth="1"/>
    <col min="12050" max="12050" width="10.28515625" customWidth="1"/>
    <col min="12051" max="12053" width="9.85546875" customWidth="1"/>
    <col min="12054" max="12054" width="9.28515625" customWidth="1"/>
    <col min="12294" max="12294" width="7.140625" customWidth="1"/>
    <col min="12295" max="12295" width="7" customWidth="1"/>
    <col min="12296" max="12296" width="26.5703125" customWidth="1"/>
    <col min="12297" max="12297" width="9.7109375" customWidth="1"/>
    <col min="12298" max="12298" width="14.85546875" customWidth="1"/>
    <col min="12299" max="12299" width="10.7109375" customWidth="1"/>
    <col min="12300" max="12300" width="9.5703125" customWidth="1"/>
    <col min="12301" max="12301" width="10.5703125" customWidth="1"/>
    <col min="12302" max="12303" width="9.85546875" customWidth="1"/>
    <col min="12304" max="12304" width="10.140625" customWidth="1"/>
    <col min="12305" max="12305" width="9.42578125" customWidth="1"/>
    <col min="12306" max="12306" width="10.28515625" customWidth="1"/>
    <col min="12307" max="12309" width="9.85546875" customWidth="1"/>
    <col min="12310" max="12310" width="9.28515625" customWidth="1"/>
    <col min="12550" max="12550" width="7.140625" customWidth="1"/>
    <col min="12551" max="12551" width="7" customWidth="1"/>
    <col min="12552" max="12552" width="26.5703125" customWidth="1"/>
    <col min="12553" max="12553" width="9.7109375" customWidth="1"/>
    <col min="12554" max="12554" width="14.85546875" customWidth="1"/>
    <col min="12555" max="12555" width="10.7109375" customWidth="1"/>
    <col min="12556" max="12556" width="9.5703125" customWidth="1"/>
    <col min="12557" max="12557" width="10.5703125" customWidth="1"/>
    <col min="12558" max="12559" width="9.85546875" customWidth="1"/>
    <col min="12560" max="12560" width="10.140625" customWidth="1"/>
    <col min="12561" max="12561" width="9.42578125" customWidth="1"/>
    <col min="12562" max="12562" width="10.28515625" customWidth="1"/>
    <col min="12563" max="12565" width="9.85546875" customWidth="1"/>
    <col min="12566" max="12566" width="9.28515625" customWidth="1"/>
    <col min="12806" max="12806" width="7.140625" customWidth="1"/>
    <col min="12807" max="12807" width="7" customWidth="1"/>
    <col min="12808" max="12808" width="26.5703125" customWidth="1"/>
    <col min="12809" max="12809" width="9.7109375" customWidth="1"/>
    <col min="12810" max="12810" width="14.85546875" customWidth="1"/>
    <col min="12811" max="12811" width="10.7109375" customWidth="1"/>
    <col min="12812" max="12812" width="9.5703125" customWidth="1"/>
    <col min="12813" max="12813" width="10.5703125" customWidth="1"/>
    <col min="12814" max="12815" width="9.85546875" customWidth="1"/>
    <col min="12816" max="12816" width="10.140625" customWidth="1"/>
    <col min="12817" max="12817" width="9.42578125" customWidth="1"/>
    <col min="12818" max="12818" width="10.28515625" customWidth="1"/>
    <col min="12819" max="12821" width="9.85546875" customWidth="1"/>
    <col min="12822" max="12822" width="9.28515625" customWidth="1"/>
    <col min="13062" max="13062" width="7.140625" customWidth="1"/>
    <col min="13063" max="13063" width="7" customWidth="1"/>
    <col min="13064" max="13064" width="26.5703125" customWidth="1"/>
    <col min="13065" max="13065" width="9.7109375" customWidth="1"/>
    <col min="13066" max="13066" width="14.85546875" customWidth="1"/>
    <col min="13067" max="13067" width="10.7109375" customWidth="1"/>
    <col min="13068" max="13068" width="9.5703125" customWidth="1"/>
    <col min="13069" max="13069" width="10.5703125" customWidth="1"/>
    <col min="13070" max="13071" width="9.85546875" customWidth="1"/>
    <col min="13072" max="13072" width="10.140625" customWidth="1"/>
    <col min="13073" max="13073" width="9.42578125" customWidth="1"/>
    <col min="13074" max="13074" width="10.28515625" customWidth="1"/>
    <col min="13075" max="13077" width="9.85546875" customWidth="1"/>
    <col min="13078" max="13078" width="9.28515625" customWidth="1"/>
    <col min="13318" max="13318" width="7.140625" customWidth="1"/>
    <col min="13319" max="13319" width="7" customWidth="1"/>
    <col min="13320" max="13320" width="26.5703125" customWidth="1"/>
    <col min="13321" max="13321" width="9.7109375" customWidth="1"/>
    <col min="13322" max="13322" width="14.85546875" customWidth="1"/>
    <col min="13323" max="13323" width="10.7109375" customWidth="1"/>
    <col min="13324" max="13324" width="9.5703125" customWidth="1"/>
    <col min="13325" max="13325" width="10.5703125" customWidth="1"/>
    <col min="13326" max="13327" width="9.85546875" customWidth="1"/>
    <col min="13328" max="13328" width="10.140625" customWidth="1"/>
    <col min="13329" max="13329" width="9.42578125" customWidth="1"/>
    <col min="13330" max="13330" width="10.28515625" customWidth="1"/>
    <col min="13331" max="13333" width="9.85546875" customWidth="1"/>
    <col min="13334" max="13334" width="9.28515625" customWidth="1"/>
    <col min="13574" max="13574" width="7.140625" customWidth="1"/>
    <col min="13575" max="13575" width="7" customWidth="1"/>
    <col min="13576" max="13576" width="26.5703125" customWidth="1"/>
    <col min="13577" max="13577" width="9.7109375" customWidth="1"/>
    <col min="13578" max="13578" width="14.85546875" customWidth="1"/>
    <col min="13579" max="13579" width="10.7109375" customWidth="1"/>
    <col min="13580" max="13580" width="9.5703125" customWidth="1"/>
    <col min="13581" max="13581" width="10.5703125" customWidth="1"/>
    <col min="13582" max="13583" width="9.85546875" customWidth="1"/>
    <col min="13584" max="13584" width="10.140625" customWidth="1"/>
    <col min="13585" max="13585" width="9.42578125" customWidth="1"/>
    <col min="13586" max="13586" width="10.28515625" customWidth="1"/>
    <col min="13587" max="13589" width="9.85546875" customWidth="1"/>
    <col min="13590" max="13590" width="9.28515625" customWidth="1"/>
    <col min="13830" max="13830" width="7.140625" customWidth="1"/>
    <col min="13831" max="13831" width="7" customWidth="1"/>
    <col min="13832" max="13832" width="26.5703125" customWidth="1"/>
    <col min="13833" max="13833" width="9.7109375" customWidth="1"/>
    <col min="13834" max="13834" width="14.85546875" customWidth="1"/>
    <col min="13835" max="13835" width="10.7109375" customWidth="1"/>
    <col min="13836" max="13836" width="9.5703125" customWidth="1"/>
    <col min="13837" max="13837" width="10.5703125" customWidth="1"/>
    <col min="13838" max="13839" width="9.85546875" customWidth="1"/>
    <col min="13840" max="13840" width="10.140625" customWidth="1"/>
    <col min="13841" max="13841" width="9.42578125" customWidth="1"/>
    <col min="13842" max="13842" width="10.28515625" customWidth="1"/>
    <col min="13843" max="13845" width="9.85546875" customWidth="1"/>
    <col min="13846" max="13846" width="9.28515625" customWidth="1"/>
    <col min="14086" max="14086" width="7.140625" customWidth="1"/>
    <col min="14087" max="14087" width="7" customWidth="1"/>
    <col min="14088" max="14088" width="26.5703125" customWidth="1"/>
    <col min="14089" max="14089" width="9.7109375" customWidth="1"/>
    <col min="14090" max="14090" width="14.85546875" customWidth="1"/>
    <col min="14091" max="14091" width="10.7109375" customWidth="1"/>
    <col min="14092" max="14092" width="9.5703125" customWidth="1"/>
    <col min="14093" max="14093" width="10.5703125" customWidth="1"/>
    <col min="14094" max="14095" width="9.85546875" customWidth="1"/>
    <col min="14096" max="14096" width="10.140625" customWidth="1"/>
    <col min="14097" max="14097" width="9.42578125" customWidth="1"/>
    <col min="14098" max="14098" width="10.28515625" customWidth="1"/>
    <col min="14099" max="14101" width="9.85546875" customWidth="1"/>
    <col min="14102" max="14102" width="9.28515625" customWidth="1"/>
    <col min="14342" max="14342" width="7.140625" customWidth="1"/>
    <col min="14343" max="14343" width="7" customWidth="1"/>
    <col min="14344" max="14344" width="26.5703125" customWidth="1"/>
    <col min="14345" max="14345" width="9.7109375" customWidth="1"/>
    <col min="14346" max="14346" width="14.85546875" customWidth="1"/>
    <col min="14347" max="14347" width="10.7109375" customWidth="1"/>
    <col min="14348" max="14348" width="9.5703125" customWidth="1"/>
    <col min="14349" max="14349" width="10.5703125" customWidth="1"/>
    <col min="14350" max="14351" width="9.85546875" customWidth="1"/>
    <col min="14352" max="14352" width="10.140625" customWidth="1"/>
    <col min="14353" max="14353" width="9.42578125" customWidth="1"/>
    <col min="14354" max="14354" width="10.28515625" customWidth="1"/>
    <col min="14355" max="14357" width="9.85546875" customWidth="1"/>
    <col min="14358" max="14358" width="9.28515625" customWidth="1"/>
    <col min="14598" max="14598" width="7.140625" customWidth="1"/>
    <col min="14599" max="14599" width="7" customWidth="1"/>
    <col min="14600" max="14600" width="26.5703125" customWidth="1"/>
    <col min="14601" max="14601" width="9.7109375" customWidth="1"/>
    <col min="14602" max="14602" width="14.85546875" customWidth="1"/>
    <col min="14603" max="14603" width="10.7109375" customWidth="1"/>
    <col min="14604" max="14604" width="9.5703125" customWidth="1"/>
    <col min="14605" max="14605" width="10.5703125" customWidth="1"/>
    <col min="14606" max="14607" width="9.85546875" customWidth="1"/>
    <col min="14608" max="14608" width="10.140625" customWidth="1"/>
    <col min="14609" max="14609" width="9.42578125" customWidth="1"/>
    <col min="14610" max="14610" width="10.28515625" customWidth="1"/>
    <col min="14611" max="14613" width="9.85546875" customWidth="1"/>
    <col min="14614" max="14614" width="9.28515625" customWidth="1"/>
    <col min="14854" max="14854" width="7.140625" customWidth="1"/>
    <col min="14855" max="14855" width="7" customWidth="1"/>
    <col min="14856" max="14856" width="26.5703125" customWidth="1"/>
    <col min="14857" max="14857" width="9.7109375" customWidth="1"/>
    <col min="14858" max="14858" width="14.85546875" customWidth="1"/>
    <col min="14859" max="14859" width="10.7109375" customWidth="1"/>
    <col min="14860" max="14860" width="9.5703125" customWidth="1"/>
    <col min="14861" max="14861" width="10.5703125" customWidth="1"/>
    <col min="14862" max="14863" width="9.85546875" customWidth="1"/>
    <col min="14864" max="14864" width="10.140625" customWidth="1"/>
    <col min="14865" max="14865" width="9.42578125" customWidth="1"/>
    <col min="14866" max="14866" width="10.28515625" customWidth="1"/>
    <col min="14867" max="14869" width="9.85546875" customWidth="1"/>
    <col min="14870" max="14870" width="9.28515625" customWidth="1"/>
    <col min="15110" max="15110" width="7.140625" customWidth="1"/>
    <col min="15111" max="15111" width="7" customWidth="1"/>
    <col min="15112" max="15112" width="26.5703125" customWidth="1"/>
    <col min="15113" max="15113" width="9.7109375" customWidth="1"/>
    <col min="15114" max="15114" width="14.85546875" customWidth="1"/>
    <col min="15115" max="15115" width="10.7109375" customWidth="1"/>
    <col min="15116" max="15116" width="9.5703125" customWidth="1"/>
    <col min="15117" max="15117" width="10.5703125" customWidth="1"/>
    <col min="15118" max="15119" width="9.85546875" customWidth="1"/>
    <col min="15120" max="15120" width="10.140625" customWidth="1"/>
    <col min="15121" max="15121" width="9.42578125" customWidth="1"/>
    <col min="15122" max="15122" width="10.28515625" customWidth="1"/>
    <col min="15123" max="15125" width="9.85546875" customWidth="1"/>
    <col min="15126" max="15126" width="9.28515625" customWidth="1"/>
    <col min="15366" max="15366" width="7.140625" customWidth="1"/>
    <col min="15367" max="15367" width="7" customWidth="1"/>
    <col min="15368" max="15368" width="26.5703125" customWidth="1"/>
    <col min="15369" max="15369" width="9.7109375" customWidth="1"/>
    <col min="15370" max="15370" width="14.85546875" customWidth="1"/>
    <col min="15371" max="15371" width="10.7109375" customWidth="1"/>
    <col min="15372" max="15372" width="9.5703125" customWidth="1"/>
    <col min="15373" max="15373" width="10.5703125" customWidth="1"/>
    <col min="15374" max="15375" width="9.85546875" customWidth="1"/>
    <col min="15376" max="15376" width="10.140625" customWidth="1"/>
    <col min="15377" max="15377" width="9.42578125" customWidth="1"/>
    <col min="15378" max="15378" width="10.28515625" customWidth="1"/>
    <col min="15379" max="15381" width="9.85546875" customWidth="1"/>
    <col min="15382" max="15382" width="9.28515625" customWidth="1"/>
    <col min="15622" max="15622" width="7.140625" customWidth="1"/>
    <col min="15623" max="15623" width="7" customWidth="1"/>
    <col min="15624" max="15624" width="26.5703125" customWidth="1"/>
    <col min="15625" max="15625" width="9.7109375" customWidth="1"/>
    <col min="15626" max="15626" width="14.85546875" customWidth="1"/>
    <col min="15627" max="15627" width="10.7109375" customWidth="1"/>
    <col min="15628" max="15628" width="9.5703125" customWidth="1"/>
    <col min="15629" max="15629" width="10.5703125" customWidth="1"/>
    <col min="15630" max="15631" width="9.85546875" customWidth="1"/>
    <col min="15632" max="15632" width="10.140625" customWidth="1"/>
    <col min="15633" max="15633" width="9.42578125" customWidth="1"/>
    <col min="15634" max="15634" width="10.28515625" customWidth="1"/>
    <col min="15635" max="15637" width="9.85546875" customWidth="1"/>
    <col min="15638" max="15638" width="9.28515625" customWidth="1"/>
    <col min="15878" max="15878" width="7.140625" customWidth="1"/>
    <col min="15879" max="15879" width="7" customWidth="1"/>
    <col min="15880" max="15880" width="26.5703125" customWidth="1"/>
    <col min="15881" max="15881" width="9.7109375" customWidth="1"/>
    <col min="15882" max="15882" width="14.85546875" customWidth="1"/>
    <col min="15883" max="15883" width="10.7109375" customWidth="1"/>
    <col min="15884" max="15884" width="9.5703125" customWidth="1"/>
    <col min="15885" max="15885" width="10.5703125" customWidth="1"/>
    <col min="15886" max="15887" width="9.85546875" customWidth="1"/>
    <col min="15888" max="15888" width="10.140625" customWidth="1"/>
    <col min="15889" max="15889" width="9.42578125" customWidth="1"/>
    <col min="15890" max="15890" width="10.28515625" customWidth="1"/>
    <col min="15891" max="15893" width="9.85546875" customWidth="1"/>
    <col min="15894" max="15894" width="9.28515625" customWidth="1"/>
    <col min="16134" max="16134" width="7.140625" customWidth="1"/>
    <col min="16135" max="16135" width="7" customWidth="1"/>
    <col min="16136" max="16136" width="26.5703125" customWidth="1"/>
    <col min="16137" max="16137" width="9.7109375" customWidth="1"/>
    <col min="16138" max="16138" width="14.85546875" customWidth="1"/>
    <col min="16139" max="16139" width="10.7109375" customWidth="1"/>
    <col min="16140" max="16140" width="9.5703125" customWidth="1"/>
    <col min="16141" max="16141" width="10.5703125" customWidth="1"/>
    <col min="16142" max="16143" width="9.85546875" customWidth="1"/>
    <col min="16144" max="16144" width="10.140625" customWidth="1"/>
    <col min="16145" max="16145" width="9.42578125" customWidth="1"/>
    <col min="16146" max="16146" width="10.28515625" customWidth="1"/>
    <col min="16147" max="16149" width="9.85546875" customWidth="1"/>
    <col min="16150" max="16150" width="9.28515625" customWidth="1"/>
  </cols>
  <sheetData>
    <row r="1" spans="1:22">
      <c r="A1" s="162"/>
      <c r="B1" s="163" t="s">
        <v>51</v>
      </c>
      <c r="C1" s="3" t="s">
        <v>1947</v>
      </c>
      <c r="D1" s="164"/>
      <c r="E1" s="164"/>
      <c r="F1" s="165"/>
      <c r="G1" s="295"/>
    </row>
    <row r="2" spans="1:22">
      <c r="A2" s="162"/>
      <c r="B2" s="163" t="s">
        <v>52</v>
      </c>
      <c r="C2" s="3">
        <v>17688383</v>
      </c>
      <c r="D2" s="164"/>
      <c r="E2" s="164"/>
      <c r="F2" s="165"/>
      <c r="G2" s="295"/>
    </row>
    <row r="3" spans="1:22">
      <c r="A3" s="162"/>
      <c r="B3" s="163" t="s">
        <v>53</v>
      </c>
      <c r="C3" s="281" t="str">
        <f>Kadar.ode.!C3</f>
        <v>31.12.2023.</v>
      </c>
      <c r="D3" s="164"/>
      <c r="E3" s="164"/>
      <c r="F3" s="165"/>
      <c r="G3" s="295"/>
    </row>
    <row r="4" spans="1:22" ht="14.25">
      <c r="A4" s="162"/>
      <c r="B4" s="163" t="s">
        <v>198</v>
      </c>
      <c r="C4" s="166" t="s">
        <v>28</v>
      </c>
      <c r="D4" s="167"/>
      <c r="E4" s="167"/>
      <c r="F4" s="168"/>
      <c r="G4" s="296"/>
    </row>
    <row r="5" spans="1:22" ht="14.25">
      <c r="A5" s="162"/>
      <c r="B5" s="163" t="s">
        <v>186</v>
      </c>
      <c r="C5" s="166"/>
      <c r="D5" s="167"/>
      <c r="E5" s="167"/>
      <c r="F5" s="168"/>
      <c r="G5" s="296"/>
    </row>
    <row r="8" spans="1:22">
      <c r="T8" s="200"/>
      <c r="V8" s="204"/>
    </row>
    <row r="9" spans="1:22" ht="23.25" customHeight="1">
      <c r="A9" s="937" t="s">
        <v>199</v>
      </c>
      <c r="B9" s="938" t="s">
        <v>85</v>
      </c>
      <c r="C9" s="938" t="s">
        <v>169</v>
      </c>
      <c r="D9" s="938" t="s">
        <v>200</v>
      </c>
      <c r="E9" s="939" t="s">
        <v>201</v>
      </c>
      <c r="F9" s="940"/>
      <c r="G9" s="941"/>
      <c r="H9" s="939" t="s">
        <v>202</v>
      </c>
      <c r="I9" s="940"/>
      <c r="J9" s="941"/>
      <c r="K9" s="939" t="s">
        <v>203</v>
      </c>
      <c r="L9" s="940"/>
      <c r="M9" s="941"/>
      <c r="N9" s="939" t="s">
        <v>204</v>
      </c>
      <c r="O9" s="940"/>
      <c r="P9" s="941"/>
      <c r="Q9" s="939" t="s">
        <v>205</v>
      </c>
      <c r="R9" s="940"/>
      <c r="S9" s="941"/>
      <c r="T9" s="939" t="s">
        <v>206</v>
      </c>
      <c r="U9" s="940"/>
      <c r="V9" s="941"/>
    </row>
    <row r="10" spans="1:22" ht="45.75" thickBot="1">
      <c r="A10" s="937"/>
      <c r="B10" s="938"/>
      <c r="C10" s="938"/>
      <c r="D10" s="938"/>
      <c r="E10" s="278" t="s">
        <v>1897</v>
      </c>
      <c r="F10" s="278" t="s">
        <v>4659</v>
      </c>
      <c r="G10" s="297" t="s">
        <v>1894</v>
      </c>
      <c r="H10" s="278" t="s">
        <v>1897</v>
      </c>
      <c r="I10" s="278" t="s">
        <v>4659</v>
      </c>
      <c r="J10" s="297" t="s">
        <v>1894</v>
      </c>
      <c r="K10" s="278" t="s">
        <v>1897</v>
      </c>
      <c r="L10" s="278" t="s">
        <v>4659</v>
      </c>
      <c r="M10" s="297" t="s">
        <v>1894</v>
      </c>
      <c r="N10" s="278" t="s">
        <v>1897</v>
      </c>
      <c r="O10" s="278" t="s">
        <v>4659</v>
      </c>
      <c r="P10" s="297" t="s">
        <v>1894</v>
      </c>
      <c r="Q10" s="278" t="s">
        <v>1897</v>
      </c>
      <c r="R10" s="278" t="s">
        <v>4659</v>
      </c>
      <c r="S10" s="297" t="s">
        <v>1894</v>
      </c>
      <c r="T10" s="278" t="s">
        <v>1897</v>
      </c>
      <c r="U10" s="278" t="s">
        <v>4659</v>
      </c>
      <c r="V10" s="297" t="s">
        <v>1894</v>
      </c>
    </row>
    <row r="11" spans="1:22" ht="13.5" thickTop="1">
      <c r="A11" s="528">
        <v>1</v>
      </c>
      <c r="B11" s="529" t="s">
        <v>4002</v>
      </c>
      <c r="C11" s="528">
        <v>53</v>
      </c>
      <c r="D11" s="530">
        <v>3</v>
      </c>
      <c r="E11" s="196"/>
      <c r="F11" s="196"/>
      <c r="G11" s="298"/>
      <c r="H11" s="196"/>
      <c r="I11" s="196"/>
      <c r="J11" s="298"/>
      <c r="K11" s="201">
        <v>1100</v>
      </c>
      <c r="L11" s="201">
        <v>743</v>
      </c>
      <c r="M11" s="532">
        <f>L11/K11</f>
        <v>0.67545454545454542</v>
      </c>
      <c r="N11" s="201">
        <v>1500</v>
      </c>
      <c r="O11" s="201">
        <v>996</v>
      </c>
      <c r="P11" s="532">
        <f t="shared" ref="P11" si="0">O11/N11</f>
        <v>0.66400000000000003</v>
      </c>
      <c r="Q11" s="201">
        <v>1100</v>
      </c>
      <c r="R11" s="201">
        <f>L11</f>
        <v>743</v>
      </c>
      <c r="S11" s="532">
        <f t="shared" ref="S11:S13" si="1">R11/Q11</f>
        <v>0.67545454545454542</v>
      </c>
      <c r="T11" s="201">
        <v>1500</v>
      </c>
      <c r="U11" s="201">
        <f>O11</f>
        <v>996</v>
      </c>
      <c r="V11" s="532">
        <f t="shared" ref="V11:V13" si="2">U11/T11</f>
        <v>0.66400000000000003</v>
      </c>
    </row>
    <row r="12" spans="1:22">
      <c r="A12" s="528">
        <v>2</v>
      </c>
      <c r="B12" s="529" t="s">
        <v>207</v>
      </c>
      <c r="C12" s="528">
        <v>15</v>
      </c>
      <c r="D12" s="530">
        <v>2</v>
      </c>
      <c r="E12" s="196"/>
      <c r="F12" s="196"/>
      <c r="G12" s="298"/>
      <c r="H12" s="196"/>
      <c r="I12" s="196"/>
      <c r="J12" s="298"/>
      <c r="K12" s="201">
        <v>315</v>
      </c>
      <c r="L12" s="201">
        <v>332</v>
      </c>
      <c r="M12" s="532">
        <f t="shared" ref="M12:M13" si="3">L12/K12</f>
        <v>1.053968253968254</v>
      </c>
      <c r="N12" s="201">
        <v>315</v>
      </c>
      <c r="O12" s="201">
        <v>332</v>
      </c>
      <c r="P12" s="532">
        <f t="shared" ref="P12" si="4">O12/N12</f>
        <v>1.053968253968254</v>
      </c>
      <c r="Q12" s="201">
        <v>315</v>
      </c>
      <c r="R12" s="201">
        <f t="shared" ref="R12:R13" si="5">L12</f>
        <v>332</v>
      </c>
      <c r="S12" s="532">
        <f t="shared" si="1"/>
        <v>1.053968253968254</v>
      </c>
      <c r="T12" s="201">
        <v>315</v>
      </c>
      <c r="U12" s="201">
        <f t="shared" ref="U12:U13" si="6">O12</f>
        <v>332</v>
      </c>
      <c r="V12" s="532">
        <f t="shared" si="2"/>
        <v>1.053968253968254</v>
      </c>
    </row>
    <row r="13" spans="1:22">
      <c r="A13" s="531">
        <v>3</v>
      </c>
      <c r="B13" s="529" t="s">
        <v>4003</v>
      </c>
      <c r="C13" s="528">
        <v>44</v>
      </c>
      <c r="D13" s="530">
        <v>2</v>
      </c>
      <c r="E13" s="196"/>
      <c r="F13" s="196"/>
      <c r="G13" s="298"/>
      <c r="H13" s="196"/>
      <c r="I13" s="196"/>
      <c r="J13" s="298"/>
      <c r="K13" s="201">
        <v>600</v>
      </c>
      <c r="L13" s="201">
        <v>638</v>
      </c>
      <c r="M13" s="532">
        <f t="shared" si="3"/>
        <v>1.0633333333333332</v>
      </c>
      <c r="N13" s="201">
        <v>600</v>
      </c>
      <c r="O13" s="201">
        <v>638</v>
      </c>
      <c r="P13" s="532">
        <f t="shared" ref="P13" si="7">O13/N13</f>
        <v>1.0633333333333332</v>
      </c>
      <c r="Q13" s="201">
        <v>600</v>
      </c>
      <c r="R13" s="201">
        <f t="shared" si="5"/>
        <v>638</v>
      </c>
      <c r="S13" s="532">
        <f t="shared" si="1"/>
        <v>1.0633333333333332</v>
      </c>
      <c r="T13" s="201">
        <v>600</v>
      </c>
      <c r="U13" s="201">
        <f t="shared" si="6"/>
        <v>638</v>
      </c>
      <c r="V13" s="532">
        <f t="shared" si="2"/>
        <v>1.0633333333333332</v>
      </c>
    </row>
    <row r="14" spans="1:22">
      <c r="A14" s="194">
        <v>4</v>
      </c>
      <c r="B14" s="195"/>
      <c r="C14" s="194"/>
      <c r="D14" s="196"/>
      <c r="E14" s="196"/>
      <c r="F14" s="196"/>
      <c r="G14" s="298"/>
      <c r="H14" s="196"/>
      <c r="I14" s="196"/>
      <c r="J14" s="298"/>
      <c r="K14" s="201"/>
      <c r="L14" s="201"/>
      <c r="M14" s="301"/>
      <c r="N14" s="201"/>
      <c r="O14" s="201"/>
      <c r="P14" s="301"/>
      <c r="Q14" s="201"/>
      <c r="R14" s="201"/>
      <c r="S14" s="301"/>
      <c r="T14" s="201"/>
      <c r="U14" s="201"/>
      <c r="V14" s="303"/>
    </row>
    <row r="15" spans="1:22">
      <c r="A15" s="194">
        <v>5</v>
      </c>
      <c r="B15" s="195"/>
      <c r="C15" s="194"/>
      <c r="D15" s="196"/>
      <c r="E15" s="196"/>
      <c r="F15" s="196"/>
      <c r="G15" s="298"/>
      <c r="H15" s="196"/>
      <c r="I15" s="196"/>
      <c r="J15" s="298"/>
      <c r="K15" s="201"/>
      <c r="L15" s="201"/>
      <c r="M15" s="301"/>
      <c r="N15" s="201"/>
      <c r="O15" s="201"/>
      <c r="P15" s="301"/>
      <c r="Q15" s="201"/>
      <c r="R15" s="201"/>
      <c r="S15" s="301"/>
      <c r="T15" s="201"/>
      <c r="U15" s="201"/>
      <c r="V15" s="303"/>
    </row>
    <row r="16" spans="1:22">
      <c r="A16" s="194">
        <v>6</v>
      </c>
      <c r="B16" s="195"/>
      <c r="C16" s="194"/>
      <c r="D16" s="196"/>
      <c r="E16" s="196"/>
      <c r="F16" s="196"/>
      <c r="G16" s="298"/>
      <c r="H16" s="196"/>
      <c r="I16" s="196"/>
      <c r="J16" s="298"/>
      <c r="K16" s="201"/>
      <c r="L16" s="201"/>
      <c r="M16" s="301"/>
      <c r="N16" s="201"/>
      <c r="O16" s="201"/>
      <c r="P16" s="301"/>
      <c r="Q16" s="201"/>
      <c r="R16" s="201"/>
      <c r="S16" s="301"/>
      <c r="T16" s="201"/>
      <c r="U16" s="201"/>
      <c r="V16" s="303"/>
    </row>
    <row r="17" spans="1:22">
      <c r="A17" s="194">
        <v>7</v>
      </c>
      <c r="B17" s="195"/>
      <c r="C17" s="197"/>
      <c r="D17" s="196"/>
      <c r="E17" s="196"/>
      <c r="F17" s="196"/>
      <c r="G17" s="298"/>
      <c r="H17" s="196"/>
      <c r="I17" s="196"/>
      <c r="J17" s="298"/>
      <c r="K17" s="201"/>
      <c r="L17" s="201"/>
      <c r="M17" s="301"/>
      <c r="N17" s="201"/>
      <c r="O17" s="201"/>
      <c r="P17" s="301"/>
      <c r="Q17" s="201"/>
      <c r="R17" s="201"/>
      <c r="S17" s="301"/>
      <c r="T17" s="201"/>
      <c r="U17" s="201"/>
      <c r="V17" s="303"/>
    </row>
    <row r="18" spans="1:22">
      <c r="A18" s="194">
        <v>8</v>
      </c>
      <c r="B18" s="195"/>
      <c r="C18" s="197"/>
      <c r="D18" s="196"/>
      <c r="E18" s="196"/>
      <c r="F18" s="196"/>
      <c r="G18" s="298"/>
      <c r="H18" s="196"/>
      <c r="I18" s="196"/>
      <c r="J18" s="298"/>
      <c r="K18" s="201"/>
      <c r="L18" s="201"/>
      <c r="M18" s="301"/>
      <c r="N18" s="201"/>
      <c r="O18" s="201"/>
      <c r="P18" s="301"/>
      <c r="Q18" s="201"/>
      <c r="R18" s="201"/>
      <c r="S18" s="301"/>
      <c r="T18" s="201"/>
      <c r="U18" s="201"/>
      <c r="V18" s="303"/>
    </row>
    <row r="19" spans="1:22">
      <c r="A19" s="194">
        <v>9</v>
      </c>
      <c r="B19" s="195"/>
      <c r="C19" s="197"/>
      <c r="D19" s="196"/>
      <c r="E19" s="196"/>
      <c r="F19" s="196"/>
      <c r="G19" s="298"/>
      <c r="H19" s="196"/>
      <c r="I19" s="196"/>
      <c r="J19" s="298"/>
      <c r="K19" s="201"/>
      <c r="L19" s="201"/>
      <c r="M19" s="301"/>
      <c r="N19" s="201"/>
      <c r="O19" s="201"/>
      <c r="P19" s="301"/>
      <c r="Q19" s="201"/>
      <c r="R19" s="201"/>
      <c r="S19" s="301"/>
      <c r="T19" s="201"/>
      <c r="U19" s="201"/>
      <c r="V19" s="303"/>
    </row>
    <row r="20" spans="1:22">
      <c r="A20" s="194">
        <v>10</v>
      </c>
      <c r="B20" s="195"/>
      <c r="C20" s="195"/>
      <c r="D20" s="198"/>
      <c r="E20" s="198"/>
      <c r="F20" s="198"/>
      <c r="G20" s="299"/>
      <c r="H20" s="198"/>
      <c r="I20" s="198"/>
      <c r="J20" s="299"/>
      <c r="K20" s="202"/>
      <c r="L20" s="202"/>
      <c r="M20" s="302"/>
      <c r="N20" s="202"/>
      <c r="O20" s="202"/>
      <c r="P20" s="302"/>
      <c r="Q20" s="202"/>
      <c r="R20" s="202"/>
      <c r="S20" s="302"/>
      <c r="T20" s="202"/>
      <c r="U20" s="202"/>
      <c r="V20" s="303"/>
    </row>
    <row r="21" spans="1:22">
      <c r="A21" s="195" t="s">
        <v>62</v>
      </c>
      <c r="B21" s="195"/>
      <c r="C21" s="194">
        <f>SUM(C11:C20)</f>
        <v>112</v>
      </c>
      <c r="D21" s="194">
        <f t="shared" ref="D21:U21" si="8">SUM(D11:D20)</f>
        <v>7</v>
      </c>
      <c r="E21" s="194">
        <f t="shared" si="8"/>
        <v>0</v>
      </c>
      <c r="F21" s="194">
        <f t="shared" si="8"/>
        <v>0</v>
      </c>
      <c r="G21" s="300"/>
      <c r="H21" s="194">
        <f t="shared" si="8"/>
        <v>0</v>
      </c>
      <c r="I21" s="194">
        <f t="shared" si="8"/>
        <v>0</v>
      </c>
      <c r="J21" s="300"/>
      <c r="K21" s="194">
        <f t="shared" si="8"/>
        <v>2015</v>
      </c>
      <c r="L21" s="194">
        <f t="shared" si="8"/>
        <v>1713</v>
      </c>
      <c r="M21" s="532">
        <f t="shared" ref="M21" si="9">L21/K21</f>
        <v>0.85012406947890817</v>
      </c>
      <c r="N21" s="194">
        <f t="shared" si="8"/>
        <v>2415</v>
      </c>
      <c r="O21" s="194">
        <f t="shared" si="8"/>
        <v>1966</v>
      </c>
      <c r="P21" s="532">
        <f t="shared" ref="P21" si="10">O21/N21</f>
        <v>0.81407867494824016</v>
      </c>
      <c r="Q21" s="194">
        <f t="shared" si="8"/>
        <v>2015</v>
      </c>
      <c r="R21" s="194">
        <f t="shared" si="8"/>
        <v>1713</v>
      </c>
      <c r="S21" s="532">
        <f t="shared" ref="S21" si="11">R21/Q21</f>
        <v>0.85012406947890817</v>
      </c>
      <c r="T21" s="194">
        <f t="shared" si="8"/>
        <v>2415</v>
      </c>
      <c r="U21" s="194">
        <f t="shared" si="8"/>
        <v>1966</v>
      </c>
      <c r="V21" s="532">
        <f t="shared" ref="V21" si="12">U21/T21</f>
        <v>0.81407867494824016</v>
      </c>
    </row>
    <row r="23" spans="1:22">
      <c r="R23" s="203"/>
      <c r="S23" s="203"/>
    </row>
  </sheetData>
  <mergeCells count="10">
    <mergeCell ref="H9:J9"/>
    <mergeCell ref="K9:M9"/>
    <mergeCell ref="N9:P9"/>
    <mergeCell ref="Q9:S9"/>
    <mergeCell ref="T9:V9"/>
    <mergeCell ref="A9:A10"/>
    <mergeCell ref="B9:B10"/>
    <mergeCell ref="C9:C10"/>
    <mergeCell ref="D9:D10"/>
    <mergeCell ref="E9:G9"/>
  </mergeCells>
  <pageMargins left="0.70866141732283505" right="0.70866141732283505" top="0.74803149606299202" bottom="0.74803149606299202" header="0.31496062992126" footer="0.31496062992126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34"/>
  <sheetViews>
    <sheetView view="pageBreakPreview" zoomScaleNormal="100" zoomScaleSheetLayoutView="100" workbookViewId="0">
      <pane ySplit="8" topLeftCell="A9" activePane="bottomLeft" state="frozen"/>
      <selection pane="bottomLeft" activeCell="G11" sqref="G11"/>
    </sheetView>
  </sheetViews>
  <sheetFormatPr defaultColWidth="9" defaultRowHeight="12"/>
  <cols>
    <col min="1" max="1" width="7.7109375" customWidth="1"/>
    <col min="2" max="2" width="82.140625" customWidth="1"/>
    <col min="3" max="3" width="12.7109375" customWidth="1"/>
    <col min="4" max="4" width="10.5703125" customWidth="1"/>
    <col min="5" max="5" width="12.85546875" customWidth="1"/>
    <col min="6" max="7" width="9.140625" customWidth="1"/>
  </cols>
  <sheetData>
    <row r="1" spans="1:7" ht="12.75">
      <c r="A1" s="162"/>
      <c r="B1" s="163" t="s">
        <v>51</v>
      </c>
      <c r="C1" s="3" t="s">
        <v>1947</v>
      </c>
      <c r="D1" s="164"/>
      <c r="E1" s="164"/>
      <c r="F1" s="165"/>
      <c r="G1" s="6"/>
    </row>
    <row r="2" spans="1:7" ht="12.75">
      <c r="A2" s="162"/>
      <c r="B2" s="163" t="s">
        <v>52</v>
      </c>
      <c r="C2" s="3">
        <v>17688383</v>
      </c>
      <c r="D2" s="164"/>
      <c r="E2" s="164"/>
      <c r="F2" s="165"/>
      <c r="G2" s="6"/>
    </row>
    <row r="3" spans="1:7" ht="12.75">
      <c r="A3" s="162"/>
      <c r="B3" s="163" t="s">
        <v>53</v>
      </c>
      <c r="C3" s="281" t="str">
        <f>Kadar.ode.!C3</f>
        <v>31.12.2023.</v>
      </c>
      <c r="D3" s="282"/>
      <c r="E3" s="164"/>
      <c r="F3" s="165"/>
      <c r="G3" s="6"/>
    </row>
    <row r="4" spans="1:7" ht="14.25">
      <c r="A4" s="162"/>
      <c r="B4" s="163" t="s">
        <v>208</v>
      </c>
      <c r="C4" s="166" t="s">
        <v>30</v>
      </c>
      <c r="D4" s="167"/>
      <c r="E4" s="167"/>
      <c r="F4" s="168"/>
      <c r="G4" s="6"/>
    </row>
    <row r="5" spans="1:7" ht="14.25">
      <c r="A5" s="162"/>
      <c r="B5" s="163" t="s">
        <v>186</v>
      </c>
      <c r="C5" s="166"/>
      <c r="D5" s="167"/>
      <c r="E5" s="167"/>
      <c r="F5" s="168"/>
      <c r="G5" s="6"/>
    </row>
    <row r="6" spans="1:7" ht="15.75">
      <c r="A6" s="10"/>
      <c r="B6" s="10"/>
      <c r="C6" s="10"/>
      <c r="D6" s="10"/>
      <c r="E6" s="10"/>
      <c r="F6" s="11"/>
      <c r="G6" s="11"/>
    </row>
    <row r="7" spans="1:7" ht="34.5" thickBot="1">
      <c r="A7" s="43" t="s">
        <v>209</v>
      </c>
      <c r="B7" s="59" t="s">
        <v>210</v>
      </c>
      <c r="C7" s="278" t="s">
        <v>1897</v>
      </c>
      <c r="D7" s="584" t="s">
        <v>4659</v>
      </c>
      <c r="E7" s="169" t="s">
        <v>1894</v>
      </c>
      <c r="F7" s="170"/>
      <c r="G7" s="171"/>
    </row>
    <row r="8" spans="1:7" ht="21" thickTop="1">
      <c r="A8" s="43"/>
      <c r="B8" s="172" t="s">
        <v>211</v>
      </c>
      <c r="C8" s="385">
        <f>SUM(C9,C27,C89,C109,C138,C186,C267,C314,C343,C428,C463,C492,C530,C547,C566,C581,C607,C617,C636,C655,C667,C674,C704,C713,C727,C731)</f>
        <v>11630</v>
      </c>
      <c r="D8" s="385">
        <f>SUM(D9,D27,D89,D109,D138,D186,D267,D314,D343,D428,D463,D492,D530,D547,D566,D581,D607,D617,D636,D655,D667,D674,D704,D713,D727,D731)</f>
        <v>11678</v>
      </c>
      <c r="E8" s="391">
        <f>D8/C8</f>
        <v>1.0041272570937232</v>
      </c>
      <c r="F8" s="170"/>
      <c r="G8" s="787"/>
    </row>
    <row r="9" spans="1:7" ht="18.75">
      <c r="A9" s="173">
        <v>0</v>
      </c>
      <c r="B9" s="172" t="s">
        <v>212</v>
      </c>
      <c r="C9" s="386">
        <f>SUM(C10:C26)</f>
        <v>25</v>
      </c>
      <c r="D9" s="786">
        <f>SUM(D10:D26)</f>
        <v>0</v>
      </c>
      <c r="E9" s="303"/>
    </row>
    <row r="10" spans="1:7" ht="12.75">
      <c r="A10" s="174" t="s">
        <v>213</v>
      </c>
      <c r="B10" s="175" t="s">
        <v>214</v>
      </c>
      <c r="C10" s="387">
        <v>0</v>
      </c>
      <c r="D10" s="303">
        <v>0</v>
      </c>
      <c r="E10" s="303"/>
    </row>
    <row r="11" spans="1:7" ht="12.75">
      <c r="A11" s="174" t="s">
        <v>215</v>
      </c>
      <c r="B11" s="175" t="s">
        <v>216</v>
      </c>
      <c r="C11" s="387">
        <v>0</v>
      </c>
      <c r="D11" s="303">
        <v>0</v>
      </c>
      <c r="E11" s="303"/>
    </row>
    <row r="12" spans="1:7" ht="12.75">
      <c r="A12" s="174" t="s">
        <v>217</v>
      </c>
      <c r="B12" s="175" t="s">
        <v>218</v>
      </c>
      <c r="C12" s="387">
        <v>0</v>
      </c>
      <c r="D12" s="303">
        <v>0</v>
      </c>
      <c r="E12" s="303"/>
    </row>
    <row r="13" spans="1:7" ht="12.75">
      <c r="A13" s="174" t="s">
        <v>219</v>
      </c>
      <c r="B13" s="175" t="s">
        <v>220</v>
      </c>
      <c r="C13" s="387">
        <v>0</v>
      </c>
      <c r="D13" s="303">
        <v>0</v>
      </c>
      <c r="E13" s="303"/>
    </row>
    <row r="14" spans="1:7" ht="25.5">
      <c r="A14" s="174" t="s">
        <v>221</v>
      </c>
      <c r="B14" s="175" t="s">
        <v>222</v>
      </c>
      <c r="C14" s="387">
        <v>5</v>
      </c>
      <c r="D14" s="303">
        <v>0</v>
      </c>
      <c r="E14" s="303"/>
    </row>
    <row r="15" spans="1:7" ht="12.75">
      <c r="A15" s="174" t="s">
        <v>223</v>
      </c>
      <c r="B15" s="175" t="s">
        <v>224</v>
      </c>
      <c r="C15" s="387">
        <v>20</v>
      </c>
      <c r="D15" s="303">
        <v>0</v>
      </c>
      <c r="E15" s="303"/>
    </row>
    <row r="16" spans="1:7" ht="12.75">
      <c r="A16" s="174" t="s">
        <v>225</v>
      </c>
      <c r="B16" s="175" t="s">
        <v>226</v>
      </c>
      <c r="C16" s="387">
        <v>0</v>
      </c>
      <c r="D16" s="303">
        <v>0</v>
      </c>
      <c r="E16" s="303"/>
    </row>
    <row r="17" spans="1:5" ht="12.75">
      <c r="A17" s="174" t="s">
        <v>227</v>
      </c>
      <c r="B17" s="176" t="s">
        <v>228</v>
      </c>
      <c r="C17" s="387">
        <v>0</v>
      </c>
      <c r="D17" s="303">
        <v>0</v>
      </c>
      <c r="E17" s="303"/>
    </row>
    <row r="18" spans="1:5" ht="12.75">
      <c r="A18" s="174" t="s">
        <v>229</v>
      </c>
      <c r="B18" s="176" t="s">
        <v>230</v>
      </c>
      <c r="C18" s="387">
        <v>0</v>
      </c>
      <c r="D18" s="303">
        <v>0</v>
      </c>
      <c r="E18" s="303"/>
    </row>
    <row r="19" spans="1:5" ht="12.75">
      <c r="A19" s="174" t="s">
        <v>231</v>
      </c>
      <c r="B19" s="176" t="s">
        <v>232</v>
      </c>
      <c r="C19" s="387">
        <v>0</v>
      </c>
      <c r="D19" s="303">
        <v>0</v>
      </c>
      <c r="E19" s="303"/>
    </row>
    <row r="20" spans="1:5" ht="12.75">
      <c r="A20" s="174" t="s">
        <v>233</v>
      </c>
      <c r="B20" s="176" t="s">
        <v>234</v>
      </c>
      <c r="C20" s="387">
        <v>0</v>
      </c>
      <c r="D20" s="303">
        <v>0</v>
      </c>
      <c r="E20" s="303"/>
    </row>
    <row r="21" spans="1:5" ht="12.75">
      <c r="A21" s="174" t="s">
        <v>235</v>
      </c>
      <c r="B21" s="176" t="s">
        <v>236</v>
      </c>
      <c r="C21" s="387">
        <v>0</v>
      </c>
      <c r="D21" s="303">
        <v>0</v>
      </c>
      <c r="E21" s="303"/>
    </row>
    <row r="22" spans="1:5" ht="12.75">
      <c r="A22" s="174" t="s">
        <v>237</v>
      </c>
      <c r="B22" s="176" t="s">
        <v>238</v>
      </c>
      <c r="C22" s="387">
        <v>0</v>
      </c>
      <c r="D22" s="303">
        <v>0</v>
      </c>
      <c r="E22" s="303"/>
    </row>
    <row r="23" spans="1:5" ht="12.75">
      <c r="A23" s="174" t="s">
        <v>239</v>
      </c>
      <c r="B23" s="176" t="s">
        <v>240</v>
      </c>
      <c r="C23" s="387">
        <v>0</v>
      </c>
      <c r="D23" s="303">
        <v>0</v>
      </c>
      <c r="E23" s="303"/>
    </row>
    <row r="24" spans="1:5" ht="12.75">
      <c r="A24" s="174" t="s">
        <v>241</v>
      </c>
      <c r="B24" s="176" t="s">
        <v>242</v>
      </c>
      <c r="C24" s="387">
        <v>0</v>
      </c>
      <c r="D24" s="303">
        <v>0</v>
      </c>
      <c r="E24" s="303"/>
    </row>
    <row r="25" spans="1:5" ht="12.75">
      <c r="A25" s="174" t="s">
        <v>243</v>
      </c>
      <c r="B25" s="176" t="s">
        <v>244</v>
      </c>
      <c r="C25" s="387">
        <v>0</v>
      </c>
      <c r="D25" s="303">
        <v>0</v>
      </c>
      <c r="E25" s="303"/>
    </row>
    <row r="26" spans="1:5" ht="12.75">
      <c r="A26" s="174" t="s">
        <v>245</v>
      </c>
      <c r="B26" s="176" t="s">
        <v>246</v>
      </c>
      <c r="C26" s="387">
        <v>0</v>
      </c>
      <c r="D26" s="303">
        <v>0</v>
      </c>
      <c r="E26" s="303"/>
    </row>
    <row r="27" spans="1:5" ht="18.75">
      <c r="A27" s="173">
        <v>1</v>
      </c>
      <c r="B27" s="177" t="s">
        <v>247</v>
      </c>
      <c r="C27" s="388">
        <f>SUM(C28:C88)</f>
        <v>850</v>
      </c>
      <c r="D27" s="786">
        <f>SUM(D28:D88)</f>
        <v>804</v>
      </c>
      <c r="E27" s="303"/>
    </row>
    <row r="28" spans="1:5" ht="12.75">
      <c r="A28" s="174" t="s">
        <v>248</v>
      </c>
      <c r="B28" s="176" t="s">
        <v>249</v>
      </c>
      <c r="C28" s="387">
        <v>0</v>
      </c>
      <c r="D28" s="303">
        <v>0</v>
      </c>
      <c r="E28" s="303"/>
    </row>
    <row r="29" spans="1:5" ht="12.75">
      <c r="A29" s="174" t="s">
        <v>250</v>
      </c>
      <c r="B29" s="176" t="s">
        <v>251</v>
      </c>
      <c r="C29" s="387">
        <v>0</v>
      </c>
      <c r="D29" s="303">
        <v>0</v>
      </c>
      <c r="E29" s="303"/>
    </row>
    <row r="30" spans="1:5" ht="12.75">
      <c r="A30" s="174" t="s">
        <v>252</v>
      </c>
      <c r="B30" s="175" t="s">
        <v>253</v>
      </c>
      <c r="C30" s="387">
        <v>0</v>
      </c>
      <c r="D30" s="303">
        <v>0</v>
      </c>
      <c r="E30" s="303"/>
    </row>
    <row r="31" spans="1:5" ht="12.75">
      <c r="A31" s="174" t="s">
        <v>254</v>
      </c>
      <c r="B31" s="175" t="s">
        <v>255</v>
      </c>
      <c r="C31" s="387">
        <v>0</v>
      </c>
      <c r="D31" s="303">
        <v>0</v>
      </c>
      <c r="E31" s="303"/>
    </row>
    <row r="32" spans="1:5" ht="12.75">
      <c r="A32" s="174" t="s">
        <v>256</v>
      </c>
      <c r="B32" s="175" t="s">
        <v>257</v>
      </c>
      <c r="C32" s="387">
        <v>0</v>
      </c>
      <c r="D32" s="303">
        <v>0</v>
      </c>
      <c r="E32" s="303"/>
    </row>
    <row r="33" spans="1:5" ht="12.75">
      <c r="A33" s="174" t="s">
        <v>258</v>
      </c>
      <c r="B33" s="175" t="s">
        <v>259</v>
      </c>
      <c r="C33" s="387">
        <v>0</v>
      </c>
      <c r="D33" s="303">
        <v>0</v>
      </c>
      <c r="E33" s="303"/>
    </row>
    <row r="34" spans="1:5" ht="12.75">
      <c r="A34" s="174" t="s">
        <v>260</v>
      </c>
      <c r="B34" s="175" t="s">
        <v>261</v>
      </c>
      <c r="C34" s="387">
        <v>0</v>
      </c>
      <c r="D34" s="303">
        <v>0</v>
      </c>
      <c r="E34" s="303"/>
    </row>
    <row r="35" spans="1:5" ht="12.75">
      <c r="A35" s="174" t="s">
        <v>262</v>
      </c>
      <c r="B35" s="175" t="s">
        <v>263</v>
      </c>
      <c r="C35" s="387">
        <v>0</v>
      </c>
      <c r="D35" s="303">
        <v>0</v>
      </c>
      <c r="E35" s="303"/>
    </row>
    <row r="36" spans="1:5" ht="12.75">
      <c r="A36" s="174" t="s">
        <v>264</v>
      </c>
      <c r="B36" s="175" t="s">
        <v>265</v>
      </c>
      <c r="C36" s="387">
        <v>0</v>
      </c>
      <c r="D36" s="303">
        <v>0</v>
      </c>
      <c r="E36" s="303"/>
    </row>
    <row r="37" spans="1:5" ht="12.75">
      <c r="A37" s="174" t="s">
        <v>266</v>
      </c>
      <c r="B37" s="175" t="s">
        <v>267</v>
      </c>
      <c r="C37" s="387">
        <v>0</v>
      </c>
      <c r="D37" s="303">
        <v>0</v>
      </c>
      <c r="E37" s="303"/>
    </row>
    <row r="38" spans="1:5" ht="25.5">
      <c r="A38" s="174" t="s">
        <v>268</v>
      </c>
      <c r="B38" s="178" t="s">
        <v>269</v>
      </c>
      <c r="C38" s="387">
        <v>0</v>
      </c>
      <c r="D38" s="303">
        <v>0</v>
      </c>
      <c r="E38" s="303"/>
    </row>
    <row r="39" spans="1:5" ht="25.5">
      <c r="A39" s="174" t="s">
        <v>270</v>
      </c>
      <c r="B39" s="178" t="s">
        <v>271</v>
      </c>
      <c r="C39" s="387">
        <v>0</v>
      </c>
      <c r="D39" s="303">
        <v>0</v>
      </c>
      <c r="E39" s="303"/>
    </row>
    <row r="40" spans="1:5" ht="25.5">
      <c r="A40" s="174" t="s">
        <v>272</v>
      </c>
      <c r="B40" s="178" t="s">
        <v>273</v>
      </c>
      <c r="C40" s="387">
        <v>0</v>
      </c>
      <c r="D40" s="303">
        <v>0</v>
      </c>
      <c r="E40" s="303"/>
    </row>
    <row r="41" spans="1:5" ht="25.5">
      <c r="A41" s="174" t="s">
        <v>274</v>
      </c>
      <c r="B41" s="178" t="s">
        <v>275</v>
      </c>
      <c r="C41" s="387">
        <v>1</v>
      </c>
      <c r="D41" s="303">
        <v>0</v>
      </c>
      <c r="E41" s="303"/>
    </row>
    <row r="42" spans="1:5" ht="12.75">
      <c r="A42" s="174" t="s">
        <v>276</v>
      </c>
      <c r="B42" s="175" t="s">
        <v>277</v>
      </c>
      <c r="C42" s="387">
        <v>0</v>
      </c>
      <c r="D42" s="303">
        <v>0</v>
      </c>
      <c r="E42" s="303"/>
    </row>
    <row r="43" spans="1:5" ht="12.75">
      <c r="A43" s="174" t="s">
        <v>278</v>
      </c>
      <c r="B43" s="176" t="s">
        <v>279</v>
      </c>
      <c r="C43" s="387">
        <v>0</v>
      </c>
      <c r="D43" s="303">
        <v>0</v>
      </c>
      <c r="E43" s="303"/>
    </row>
    <row r="44" spans="1:5" ht="12.75">
      <c r="A44" s="174" t="s">
        <v>280</v>
      </c>
      <c r="B44" s="176" t="s">
        <v>281</v>
      </c>
      <c r="C44" s="387">
        <v>0</v>
      </c>
      <c r="D44" s="303">
        <v>0</v>
      </c>
      <c r="E44" s="303"/>
    </row>
    <row r="45" spans="1:5" ht="12.75">
      <c r="A45" s="174" t="s">
        <v>282</v>
      </c>
      <c r="B45" s="176" t="s">
        <v>283</v>
      </c>
      <c r="C45" s="387">
        <v>0</v>
      </c>
      <c r="D45" s="303">
        <v>0</v>
      </c>
      <c r="E45" s="303"/>
    </row>
    <row r="46" spans="1:5" ht="12.75">
      <c r="A46" s="174" t="s">
        <v>284</v>
      </c>
      <c r="B46" s="175" t="s">
        <v>285</v>
      </c>
      <c r="C46" s="387">
        <v>0</v>
      </c>
      <c r="D46" s="303">
        <v>0</v>
      </c>
      <c r="E46" s="303"/>
    </row>
    <row r="47" spans="1:5" ht="12.75">
      <c r="A47" s="174" t="s">
        <v>286</v>
      </c>
      <c r="B47" s="175" t="s">
        <v>287</v>
      </c>
      <c r="C47" s="387">
        <v>0</v>
      </c>
      <c r="D47" s="303">
        <v>0</v>
      </c>
      <c r="E47" s="303"/>
    </row>
    <row r="48" spans="1:5" ht="12.75">
      <c r="A48" s="174" t="s">
        <v>288</v>
      </c>
      <c r="B48" s="178" t="s">
        <v>289</v>
      </c>
      <c r="C48" s="387">
        <v>0</v>
      </c>
      <c r="D48" s="303">
        <v>0</v>
      </c>
      <c r="E48" s="303"/>
    </row>
    <row r="49" spans="1:5" ht="12.75">
      <c r="A49" s="174" t="s">
        <v>290</v>
      </c>
      <c r="B49" s="178" t="s">
        <v>291</v>
      </c>
      <c r="C49" s="387">
        <v>0</v>
      </c>
      <c r="D49" s="303">
        <v>0</v>
      </c>
      <c r="E49" s="303"/>
    </row>
    <row r="50" spans="1:5" ht="12.75">
      <c r="A50" s="174" t="s">
        <v>292</v>
      </c>
      <c r="B50" s="175" t="s">
        <v>293</v>
      </c>
      <c r="C50" s="387">
        <v>0</v>
      </c>
      <c r="D50" s="303">
        <v>0</v>
      </c>
      <c r="E50" s="303"/>
    </row>
    <row r="51" spans="1:5" ht="12.75">
      <c r="A51" s="174" t="s">
        <v>294</v>
      </c>
      <c r="B51" s="175" t="s">
        <v>295</v>
      </c>
      <c r="C51" s="387">
        <v>10</v>
      </c>
      <c r="D51" s="303">
        <v>26</v>
      </c>
      <c r="E51" s="303"/>
    </row>
    <row r="52" spans="1:5" ht="12.75">
      <c r="A52" s="174" t="s">
        <v>296</v>
      </c>
      <c r="B52" s="175" t="s">
        <v>297</v>
      </c>
      <c r="C52" s="387">
        <v>0</v>
      </c>
      <c r="D52" s="303">
        <v>0</v>
      </c>
      <c r="E52" s="303"/>
    </row>
    <row r="53" spans="1:5" ht="12.75">
      <c r="A53" s="174" t="s">
        <v>298</v>
      </c>
      <c r="B53" s="175" t="s">
        <v>299</v>
      </c>
      <c r="C53" s="387">
        <v>5</v>
      </c>
      <c r="D53" s="303">
        <v>1</v>
      </c>
      <c r="E53" s="303"/>
    </row>
    <row r="54" spans="1:5" ht="12.75">
      <c r="A54" s="174" t="s">
        <v>300</v>
      </c>
      <c r="B54" s="175" t="s">
        <v>301</v>
      </c>
      <c r="C54" s="387">
        <v>0</v>
      </c>
      <c r="D54" s="303">
        <v>0</v>
      </c>
      <c r="E54" s="303"/>
    </row>
    <row r="55" spans="1:5" ht="12.75">
      <c r="A55" s="174" t="s">
        <v>302</v>
      </c>
      <c r="B55" s="175" t="s">
        <v>303</v>
      </c>
      <c r="C55" s="387">
        <v>2</v>
      </c>
      <c r="D55" s="303">
        <v>1</v>
      </c>
      <c r="E55" s="303"/>
    </row>
    <row r="56" spans="1:5" ht="12.75">
      <c r="A56" s="174" t="s">
        <v>304</v>
      </c>
      <c r="B56" s="175" t="s">
        <v>305</v>
      </c>
      <c r="C56" s="387">
        <v>25</v>
      </c>
      <c r="D56" s="303">
        <v>32</v>
      </c>
      <c r="E56" s="303"/>
    </row>
    <row r="57" spans="1:5" ht="12.75">
      <c r="A57" s="174" t="s">
        <v>306</v>
      </c>
      <c r="B57" s="178" t="s">
        <v>307</v>
      </c>
      <c r="C57" s="387">
        <v>1</v>
      </c>
      <c r="D57" s="303">
        <v>2</v>
      </c>
      <c r="E57" s="303"/>
    </row>
    <row r="58" spans="1:5" ht="25.5">
      <c r="A58" s="174" t="s">
        <v>308</v>
      </c>
      <c r="B58" s="178" t="s">
        <v>309</v>
      </c>
      <c r="C58" s="387">
        <v>1</v>
      </c>
      <c r="D58" s="303">
        <v>1</v>
      </c>
      <c r="E58" s="303"/>
    </row>
    <row r="59" spans="1:5" ht="25.5">
      <c r="A59" s="174" t="s">
        <v>310</v>
      </c>
      <c r="B59" s="178" t="s">
        <v>311</v>
      </c>
      <c r="C59" s="387">
        <v>15</v>
      </c>
      <c r="D59" s="303">
        <v>28</v>
      </c>
      <c r="E59" s="303"/>
    </row>
    <row r="60" spans="1:5" ht="12.75">
      <c r="A60" s="174" t="s">
        <v>312</v>
      </c>
      <c r="B60" s="175" t="s">
        <v>313</v>
      </c>
      <c r="C60" s="387">
        <v>0</v>
      </c>
      <c r="D60" s="303">
        <v>0</v>
      </c>
      <c r="E60" s="303"/>
    </row>
    <row r="61" spans="1:5" ht="12.75">
      <c r="A61" s="174" t="s">
        <v>314</v>
      </c>
      <c r="B61" s="175" t="s">
        <v>315</v>
      </c>
      <c r="C61" s="387">
        <v>20</v>
      </c>
      <c r="D61" s="303">
        <v>46</v>
      </c>
      <c r="E61" s="303"/>
    </row>
    <row r="62" spans="1:5" ht="12.75">
      <c r="A62" s="174" t="s">
        <v>316</v>
      </c>
      <c r="B62" s="175" t="s">
        <v>317</v>
      </c>
      <c r="C62" s="387">
        <v>0</v>
      </c>
      <c r="D62" s="303">
        <v>2</v>
      </c>
      <c r="E62" s="303"/>
    </row>
    <row r="63" spans="1:5" ht="12.75">
      <c r="A63" s="174" t="s">
        <v>318</v>
      </c>
      <c r="B63" s="175" t="s">
        <v>319</v>
      </c>
      <c r="C63" s="387">
        <v>3</v>
      </c>
      <c r="D63" s="303">
        <v>8</v>
      </c>
      <c r="E63" s="303"/>
    </row>
    <row r="64" spans="1:5" ht="12.75">
      <c r="A64" s="179" t="s">
        <v>320</v>
      </c>
      <c r="B64" s="175" t="s">
        <v>321</v>
      </c>
      <c r="C64" s="387">
        <v>1</v>
      </c>
      <c r="D64" s="303">
        <v>2</v>
      </c>
      <c r="E64" s="303"/>
    </row>
    <row r="65" spans="1:5" ht="12.75">
      <c r="A65" s="174" t="s">
        <v>322</v>
      </c>
      <c r="B65" s="175" t="s">
        <v>323</v>
      </c>
      <c r="C65" s="387">
        <v>5</v>
      </c>
      <c r="D65" s="303">
        <v>5</v>
      </c>
      <c r="E65" s="303"/>
    </row>
    <row r="66" spans="1:5" ht="12.75">
      <c r="A66" s="174" t="s">
        <v>324</v>
      </c>
      <c r="B66" s="175" t="s">
        <v>325</v>
      </c>
      <c r="C66" s="387">
        <v>200</v>
      </c>
      <c r="D66" s="303">
        <v>236</v>
      </c>
      <c r="E66" s="303"/>
    </row>
    <row r="67" spans="1:5" ht="12.75">
      <c r="A67" s="174" t="s">
        <v>326</v>
      </c>
      <c r="B67" s="175" t="s">
        <v>327</v>
      </c>
      <c r="C67" s="387">
        <v>10</v>
      </c>
      <c r="D67" s="303">
        <v>20</v>
      </c>
      <c r="E67" s="303"/>
    </row>
    <row r="68" spans="1:5" ht="12.75">
      <c r="A68" s="174" t="s">
        <v>328</v>
      </c>
      <c r="B68" s="175" t="s">
        <v>329</v>
      </c>
      <c r="C68" s="387">
        <v>0</v>
      </c>
      <c r="D68" s="303">
        <v>16</v>
      </c>
      <c r="E68" s="303"/>
    </row>
    <row r="69" spans="1:5" ht="12.75">
      <c r="A69" s="174" t="s">
        <v>330</v>
      </c>
      <c r="B69" s="175" t="s">
        <v>329</v>
      </c>
      <c r="C69" s="387">
        <v>30</v>
      </c>
      <c r="D69" s="303">
        <v>50</v>
      </c>
      <c r="E69" s="303"/>
    </row>
    <row r="70" spans="1:5" ht="12.75">
      <c r="A70" s="174" t="s">
        <v>331</v>
      </c>
      <c r="B70" s="175" t="s">
        <v>332</v>
      </c>
      <c r="C70" s="387">
        <v>0</v>
      </c>
      <c r="D70" s="303">
        <v>0</v>
      </c>
      <c r="E70" s="303"/>
    </row>
    <row r="71" spans="1:5" ht="12.75">
      <c r="A71" s="174" t="s">
        <v>333</v>
      </c>
      <c r="B71" s="175" t="s">
        <v>334</v>
      </c>
      <c r="C71" s="387">
        <v>0</v>
      </c>
      <c r="D71" s="303">
        <v>0</v>
      </c>
      <c r="E71" s="303"/>
    </row>
    <row r="72" spans="1:5" ht="12.75">
      <c r="A72" s="174" t="s">
        <v>335</v>
      </c>
      <c r="B72" s="175" t="s">
        <v>336</v>
      </c>
      <c r="C72" s="387">
        <v>0</v>
      </c>
      <c r="D72" s="303">
        <v>0</v>
      </c>
      <c r="E72" s="303"/>
    </row>
    <row r="73" spans="1:5" ht="12.75">
      <c r="A73" s="174" t="s">
        <v>337</v>
      </c>
      <c r="B73" s="175" t="s">
        <v>338</v>
      </c>
      <c r="C73" s="387">
        <v>1</v>
      </c>
      <c r="D73" s="303">
        <v>0</v>
      </c>
      <c r="E73" s="303"/>
    </row>
    <row r="74" spans="1:5" ht="12.75">
      <c r="A74" s="174" t="s">
        <v>339</v>
      </c>
      <c r="B74" s="175" t="s">
        <v>340</v>
      </c>
      <c r="C74" s="387">
        <v>2</v>
      </c>
      <c r="D74" s="303">
        <v>5</v>
      </c>
      <c r="E74" s="303"/>
    </row>
    <row r="75" spans="1:5" ht="12.75">
      <c r="A75" s="174" t="s">
        <v>341</v>
      </c>
      <c r="B75" s="175" t="s">
        <v>342</v>
      </c>
      <c r="C75" s="387">
        <v>5</v>
      </c>
      <c r="D75" s="303">
        <v>5</v>
      </c>
      <c r="E75" s="303"/>
    </row>
    <row r="76" spans="1:5" ht="12.75">
      <c r="A76" s="174" t="s">
        <v>343</v>
      </c>
      <c r="B76" s="175" t="s">
        <v>344</v>
      </c>
      <c r="C76" s="387">
        <v>4</v>
      </c>
      <c r="D76" s="303">
        <v>0</v>
      </c>
      <c r="E76" s="303"/>
    </row>
    <row r="77" spans="1:5" ht="12.75">
      <c r="A77" s="174" t="s">
        <v>345</v>
      </c>
      <c r="B77" s="175" t="s">
        <v>346</v>
      </c>
      <c r="C77" s="387">
        <v>300</v>
      </c>
      <c r="D77" s="303">
        <v>28</v>
      </c>
      <c r="E77" s="303"/>
    </row>
    <row r="78" spans="1:5" ht="12.75">
      <c r="A78" s="174" t="s">
        <v>347</v>
      </c>
      <c r="B78" s="175" t="s">
        <v>348</v>
      </c>
      <c r="C78" s="387">
        <v>50</v>
      </c>
      <c r="D78" s="303">
        <v>56</v>
      </c>
      <c r="E78" s="303"/>
    </row>
    <row r="79" spans="1:5" ht="12.75">
      <c r="A79" s="174" t="s">
        <v>349</v>
      </c>
      <c r="B79" s="175" t="s">
        <v>350</v>
      </c>
      <c r="C79" s="387">
        <v>0</v>
      </c>
      <c r="D79" s="303">
        <v>0</v>
      </c>
      <c r="E79" s="303"/>
    </row>
    <row r="80" spans="1:5" ht="12.75">
      <c r="A80" s="174" t="s">
        <v>351</v>
      </c>
      <c r="B80" s="175" t="s">
        <v>352</v>
      </c>
      <c r="C80" s="387">
        <v>0</v>
      </c>
      <c r="D80" s="303">
        <v>1</v>
      </c>
      <c r="E80" s="303"/>
    </row>
    <row r="81" spans="1:5" ht="12.75">
      <c r="A81" s="174" t="s">
        <v>353</v>
      </c>
      <c r="B81" s="175" t="s">
        <v>354</v>
      </c>
      <c r="C81" s="387">
        <v>0</v>
      </c>
      <c r="D81" s="303">
        <v>0</v>
      </c>
      <c r="E81" s="303"/>
    </row>
    <row r="82" spans="1:5" ht="12.75">
      <c r="A82" s="174" t="s">
        <v>355</v>
      </c>
      <c r="B82" s="175" t="s">
        <v>356</v>
      </c>
      <c r="C82" s="387">
        <v>0</v>
      </c>
      <c r="D82" s="303">
        <v>0</v>
      </c>
      <c r="E82" s="303"/>
    </row>
    <row r="83" spans="1:5" ht="12.75">
      <c r="A83" s="174" t="s">
        <v>357</v>
      </c>
      <c r="B83" s="175" t="s">
        <v>358</v>
      </c>
      <c r="C83" s="387">
        <v>0</v>
      </c>
      <c r="D83" s="303">
        <v>2</v>
      </c>
      <c r="E83" s="303"/>
    </row>
    <row r="84" spans="1:5" ht="12.75">
      <c r="A84" s="174" t="s">
        <v>359</v>
      </c>
      <c r="B84" s="175" t="s">
        <v>360</v>
      </c>
      <c r="C84" s="387">
        <v>4</v>
      </c>
      <c r="D84" s="303">
        <v>6</v>
      </c>
      <c r="E84" s="303"/>
    </row>
    <row r="85" spans="1:5" ht="12.75">
      <c r="A85" s="174" t="s">
        <v>361</v>
      </c>
      <c r="B85" s="175" t="s">
        <v>362</v>
      </c>
      <c r="C85" s="387">
        <v>150</v>
      </c>
      <c r="D85" s="303">
        <v>201</v>
      </c>
      <c r="E85" s="303"/>
    </row>
    <row r="86" spans="1:5" ht="25.5">
      <c r="A86" s="174" t="s">
        <v>363</v>
      </c>
      <c r="B86" s="175" t="s">
        <v>364</v>
      </c>
      <c r="C86" s="387">
        <v>1</v>
      </c>
      <c r="D86" s="303">
        <v>0</v>
      </c>
      <c r="E86" s="303"/>
    </row>
    <row r="87" spans="1:5" ht="25.5">
      <c r="A87" s="174" t="s">
        <v>365</v>
      </c>
      <c r="B87" s="175" t="s">
        <v>366</v>
      </c>
      <c r="C87" s="387">
        <v>1</v>
      </c>
      <c r="D87" s="303">
        <v>2</v>
      </c>
      <c r="E87" s="303"/>
    </row>
    <row r="88" spans="1:5" ht="25.5">
      <c r="A88" s="174" t="s">
        <v>367</v>
      </c>
      <c r="B88" s="175" t="s">
        <v>368</v>
      </c>
      <c r="C88" s="387">
        <v>3</v>
      </c>
      <c r="D88" s="303">
        <v>22</v>
      </c>
      <c r="E88" s="303"/>
    </row>
    <row r="89" spans="1:5" ht="18.75">
      <c r="A89" s="173">
        <v>2</v>
      </c>
      <c r="B89" s="180" t="s">
        <v>369</v>
      </c>
      <c r="C89" s="388">
        <f>SUM(C90:C108)</f>
        <v>5</v>
      </c>
      <c r="D89" s="786">
        <f>SUM(D90:D108)</f>
        <v>3</v>
      </c>
      <c r="E89" s="303"/>
    </row>
    <row r="90" spans="1:5" ht="12.75">
      <c r="A90" s="174" t="s">
        <v>370</v>
      </c>
      <c r="B90" s="175" t="s">
        <v>371</v>
      </c>
      <c r="C90" s="387">
        <v>0</v>
      </c>
      <c r="D90" s="303">
        <v>0</v>
      </c>
      <c r="E90" s="303"/>
    </row>
    <row r="91" spans="1:5" ht="12.75">
      <c r="A91" s="174" t="s">
        <v>372</v>
      </c>
      <c r="B91" s="175" t="s">
        <v>373</v>
      </c>
      <c r="C91" s="387">
        <v>0</v>
      </c>
      <c r="D91" s="303">
        <v>0</v>
      </c>
      <c r="E91" s="303"/>
    </row>
    <row r="92" spans="1:5" ht="12.75">
      <c r="A92" s="174" t="s">
        <v>374</v>
      </c>
      <c r="B92" s="175" t="s">
        <v>375</v>
      </c>
      <c r="C92" s="387">
        <v>0</v>
      </c>
      <c r="D92" s="303">
        <v>0</v>
      </c>
      <c r="E92" s="303"/>
    </row>
    <row r="93" spans="1:5" ht="12.75">
      <c r="A93" s="174" t="s">
        <v>376</v>
      </c>
      <c r="B93" s="178" t="s">
        <v>377</v>
      </c>
      <c r="C93" s="387">
        <v>0</v>
      </c>
      <c r="D93" s="303">
        <v>0</v>
      </c>
      <c r="E93" s="303"/>
    </row>
    <row r="94" spans="1:5" ht="12.75">
      <c r="A94" s="174" t="s">
        <v>378</v>
      </c>
      <c r="B94" s="178" t="s">
        <v>379</v>
      </c>
      <c r="C94" s="387">
        <v>0</v>
      </c>
      <c r="D94" s="303">
        <v>0</v>
      </c>
      <c r="E94" s="303"/>
    </row>
    <row r="95" spans="1:5" ht="12.75">
      <c r="A95" s="174" t="s">
        <v>380</v>
      </c>
      <c r="B95" s="178" t="s">
        <v>381</v>
      </c>
      <c r="C95" s="387">
        <v>0</v>
      </c>
      <c r="D95" s="303">
        <v>0</v>
      </c>
      <c r="E95" s="303"/>
    </row>
    <row r="96" spans="1:5" ht="12.75">
      <c r="A96" s="174" t="s">
        <v>382</v>
      </c>
      <c r="B96" s="178" t="s">
        <v>383</v>
      </c>
      <c r="C96" s="387">
        <v>0</v>
      </c>
      <c r="D96" s="303">
        <v>0</v>
      </c>
      <c r="E96" s="303"/>
    </row>
    <row r="97" spans="1:5" ht="12.75">
      <c r="A97" s="174" t="s">
        <v>384</v>
      </c>
      <c r="B97" s="178" t="s">
        <v>385</v>
      </c>
      <c r="C97" s="387">
        <v>0</v>
      </c>
      <c r="D97" s="303">
        <v>0</v>
      </c>
      <c r="E97" s="303"/>
    </row>
    <row r="98" spans="1:5" ht="12.75">
      <c r="A98" s="174" t="s">
        <v>386</v>
      </c>
      <c r="B98" s="178" t="s">
        <v>387</v>
      </c>
      <c r="C98" s="387">
        <v>0</v>
      </c>
      <c r="D98" s="303">
        <v>0</v>
      </c>
      <c r="E98" s="303"/>
    </row>
    <row r="99" spans="1:5" ht="12.75">
      <c r="A99" s="174" t="s">
        <v>388</v>
      </c>
      <c r="B99" s="178" t="s">
        <v>389</v>
      </c>
      <c r="C99" s="387">
        <v>0</v>
      </c>
      <c r="D99" s="303">
        <v>0</v>
      </c>
      <c r="E99" s="303"/>
    </row>
    <row r="100" spans="1:5" ht="12.75">
      <c r="A100" s="174" t="s">
        <v>390</v>
      </c>
      <c r="B100" s="178" t="s">
        <v>391</v>
      </c>
      <c r="C100" s="387">
        <v>0</v>
      </c>
      <c r="D100" s="303">
        <v>0</v>
      </c>
      <c r="E100" s="303"/>
    </row>
    <row r="101" spans="1:5" ht="12.75">
      <c r="A101" s="174" t="s">
        <v>392</v>
      </c>
      <c r="B101" s="178" t="s">
        <v>393</v>
      </c>
      <c r="C101" s="387">
        <v>0</v>
      </c>
      <c r="D101" s="303">
        <v>0</v>
      </c>
      <c r="E101" s="303"/>
    </row>
    <row r="102" spans="1:5" ht="12.75">
      <c r="A102" s="174" t="s">
        <v>394</v>
      </c>
      <c r="B102" s="178" t="s">
        <v>395</v>
      </c>
      <c r="C102" s="387">
        <v>0</v>
      </c>
      <c r="D102" s="303">
        <v>0</v>
      </c>
      <c r="E102" s="303"/>
    </row>
    <row r="103" spans="1:5" ht="12.75">
      <c r="A103" s="174" t="s">
        <v>396</v>
      </c>
      <c r="B103" s="178" t="s">
        <v>397</v>
      </c>
      <c r="C103" s="387">
        <v>0</v>
      </c>
      <c r="D103" s="303">
        <v>0</v>
      </c>
      <c r="E103" s="303"/>
    </row>
    <row r="104" spans="1:5" ht="12.75">
      <c r="A104" s="174" t="s">
        <v>398</v>
      </c>
      <c r="B104" s="178" t="s">
        <v>399</v>
      </c>
      <c r="C104" s="387">
        <v>0</v>
      </c>
      <c r="D104" s="303">
        <v>0</v>
      </c>
      <c r="E104" s="303"/>
    </row>
    <row r="105" spans="1:5" ht="12.75">
      <c r="A105" s="174" t="s">
        <v>400</v>
      </c>
      <c r="B105" s="178" t="s">
        <v>401</v>
      </c>
      <c r="C105" s="387">
        <v>1</v>
      </c>
      <c r="D105" s="303">
        <v>0</v>
      </c>
      <c r="E105" s="303"/>
    </row>
    <row r="106" spans="1:5" ht="12.75">
      <c r="A106" s="174" t="s">
        <v>402</v>
      </c>
      <c r="B106" s="178" t="s">
        <v>403</v>
      </c>
      <c r="C106" s="387">
        <v>3</v>
      </c>
      <c r="D106" s="303">
        <v>1</v>
      </c>
      <c r="E106" s="303"/>
    </row>
    <row r="107" spans="1:5" ht="12.75">
      <c r="A107" s="174" t="s">
        <v>404</v>
      </c>
      <c r="B107" s="178" t="s">
        <v>405</v>
      </c>
      <c r="C107" s="387">
        <v>1</v>
      </c>
      <c r="D107" s="303">
        <v>2</v>
      </c>
      <c r="E107" s="303"/>
    </row>
    <row r="108" spans="1:5" ht="12.75">
      <c r="A108" s="174" t="s">
        <v>406</v>
      </c>
      <c r="B108" s="178" t="s">
        <v>407</v>
      </c>
      <c r="C108" s="387">
        <v>0</v>
      </c>
      <c r="D108" s="303">
        <v>0</v>
      </c>
      <c r="E108" s="303"/>
    </row>
    <row r="109" spans="1:5" ht="18.75">
      <c r="A109" s="173">
        <v>3</v>
      </c>
      <c r="B109" s="180" t="s">
        <v>408</v>
      </c>
      <c r="C109" s="388">
        <f>SUM(C110:C137)</f>
        <v>622</v>
      </c>
      <c r="D109" s="786">
        <f>SUM(D110:D137)</f>
        <v>451</v>
      </c>
      <c r="E109" s="303"/>
    </row>
    <row r="110" spans="1:5" ht="12.75">
      <c r="A110" s="174" t="s">
        <v>409</v>
      </c>
      <c r="B110" s="178" t="s">
        <v>410</v>
      </c>
      <c r="C110" s="387">
        <v>0</v>
      </c>
      <c r="D110" s="303">
        <v>0</v>
      </c>
      <c r="E110" s="303"/>
    </row>
    <row r="111" spans="1:5" ht="12.75">
      <c r="A111" s="174" t="s">
        <v>411</v>
      </c>
      <c r="B111" s="178" t="s">
        <v>412</v>
      </c>
      <c r="C111" s="387">
        <v>0</v>
      </c>
      <c r="D111" s="303">
        <v>0</v>
      </c>
      <c r="E111" s="303"/>
    </row>
    <row r="112" spans="1:5" ht="12.75">
      <c r="A112" s="174" t="s">
        <v>413</v>
      </c>
      <c r="B112" s="178" t="s">
        <v>414</v>
      </c>
      <c r="C112" s="387">
        <v>0</v>
      </c>
      <c r="D112" s="303">
        <v>0</v>
      </c>
      <c r="E112" s="303"/>
    </row>
    <row r="113" spans="1:5" ht="12.75">
      <c r="A113" s="174" t="s">
        <v>415</v>
      </c>
      <c r="B113" s="178" t="s">
        <v>416</v>
      </c>
      <c r="C113" s="387">
        <v>0</v>
      </c>
      <c r="D113" s="303">
        <v>0</v>
      </c>
      <c r="E113" s="303"/>
    </row>
    <row r="114" spans="1:5" ht="12.75">
      <c r="A114" s="174" t="s">
        <v>417</v>
      </c>
      <c r="B114" s="178" t="s">
        <v>418</v>
      </c>
      <c r="C114" s="387">
        <v>0</v>
      </c>
      <c r="D114" s="303">
        <v>0</v>
      </c>
      <c r="E114" s="303"/>
    </row>
    <row r="115" spans="1:5" ht="12.75">
      <c r="A115" s="174" t="s">
        <v>419</v>
      </c>
      <c r="B115" s="178" t="s">
        <v>420</v>
      </c>
      <c r="C115" s="387">
        <v>0</v>
      </c>
      <c r="D115" s="303">
        <v>0</v>
      </c>
      <c r="E115" s="303"/>
    </row>
    <row r="116" spans="1:5" ht="12.75">
      <c r="A116" s="174" t="s">
        <v>421</v>
      </c>
      <c r="B116" s="178" t="s">
        <v>422</v>
      </c>
      <c r="C116" s="387">
        <v>0</v>
      </c>
      <c r="D116" s="303">
        <v>0</v>
      </c>
      <c r="E116" s="303"/>
    </row>
    <row r="117" spans="1:5" ht="12.75">
      <c r="A117" s="174" t="s">
        <v>423</v>
      </c>
      <c r="B117" s="178" t="s">
        <v>424</v>
      </c>
      <c r="C117" s="387">
        <v>0</v>
      </c>
      <c r="D117" s="303">
        <v>0</v>
      </c>
      <c r="E117" s="303"/>
    </row>
    <row r="118" spans="1:5" ht="25.5">
      <c r="A118" s="174" t="s">
        <v>425</v>
      </c>
      <c r="B118" s="178" t="s">
        <v>426</v>
      </c>
      <c r="C118" s="387">
        <v>0</v>
      </c>
      <c r="D118" s="303">
        <v>0</v>
      </c>
      <c r="E118" s="303"/>
    </row>
    <row r="119" spans="1:5" ht="12.75">
      <c r="A119" s="179" t="s">
        <v>427</v>
      </c>
      <c r="B119" s="181" t="s">
        <v>428</v>
      </c>
      <c r="C119" s="387">
        <v>0</v>
      </c>
      <c r="D119" s="303">
        <v>0</v>
      </c>
      <c r="E119" s="303"/>
    </row>
    <row r="120" spans="1:5" ht="12.75">
      <c r="A120" s="174" t="s">
        <v>429</v>
      </c>
      <c r="B120" s="178" t="s">
        <v>430</v>
      </c>
      <c r="C120" s="387">
        <v>0</v>
      </c>
      <c r="D120" s="303">
        <v>0</v>
      </c>
      <c r="E120" s="303"/>
    </row>
    <row r="121" spans="1:5" ht="12.75">
      <c r="A121" s="174" t="s">
        <v>431</v>
      </c>
      <c r="B121" s="178" t="s">
        <v>432</v>
      </c>
      <c r="C121" s="387">
        <v>0</v>
      </c>
      <c r="D121" s="303">
        <v>1</v>
      </c>
      <c r="E121" s="303"/>
    </row>
    <row r="122" spans="1:5" ht="12.75">
      <c r="A122" s="174" t="s">
        <v>433</v>
      </c>
      <c r="B122" s="178" t="s">
        <v>434</v>
      </c>
      <c r="C122" s="387">
        <v>0</v>
      </c>
      <c r="D122" s="303">
        <v>0</v>
      </c>
      <c r="E122" s="303"/>
    </row>
    <row r="123" spans="1:5" ht="12.75">
      <c r="A123" s="174" t="s">
        <v>435</v>
      </c>
      <c r="B123" s="178" t="s">
        <v>436</v>
      </c>
      <c r="C123" s="387">
        <v>0</v>
      </c>
      <c r="D123" s="303">
        <v>0</v>
      </c>
      <c r="E123" s="303"/>
    </row>
    <row r="124" spans="1:5" ht="12.75">
      <c r="A124" s="174" t="s">
        <v>437</v>
      </c>
      <c r="B124" s="178" t="s">
        <v>438</v>
      </c>
      <c r="C124" s="387">
        <v>0</v>
      </c>
      <c r="D124" s="303">
        <v>0</v>
      </c>
      <c r="E124" s="303"/>
    </row>
    <row r="125" spans="1:5" ht="12.75">
      <c r="A125" s="174" t="s">
        <v>439</v>
      </c>
      <c r="B125" s="178" t="s">
        <v>440</v>
      </c>
      <c r="C125" s="387">
        <v>0</v>
      </c>
      <c r="D125" s="303">
        <v>0</v>
      </c>
      <c r="E125" s="303"/>
    </row>
    <row r="126" spans="1:5" ht="12.75">
      <c r="A126" s="174" t="s">
        <v>441</v>
      </c>
      <c r="B126" s="182" t="s">
        <v>442</v>
      </c>
      <c r="C126" s="387">
        <v>0</v>
      </c>
      <c r="D126" s="303">
        <v>0</v>
      </c>
      <c r="E126" s="303"/>
    </row>
    <row r="127" spans="1:5" ht="12.75">
      <c r="A127" s="174" t="s">
        <v>443</v>
      </c>
      <c r="B127" s="178" t="s">
        <v>444</v>
      </c>
      <c r="C127" s="387">
        <v>4</v>
      </c>
      <c r="D127" s="303">
        <v>4</v>
      </c>
      <c r="E127" s="303"/>
    </row>
    <row r="128" spans="1:5" ht="12.75">
      <c r="A128" s="174" t="s">
        <v>445</v>
      </c>
      <c r="B128" s="178" t="s">
        <v>446</v>
      </c>
      <c r="C128" s="387">
        <v>9</v>
      </c>
      <c r="D128" s="303">
        <v>13</v>
      </c>
      <c r="E128" s="303"/>
    </row>
    <row r="129" spans="1:5" ht="12.75">
      <c r="A129" s="174" t="s">
        <v>447</v>
      </c>
      <c r="B129" s="178" t="s">
        <v>448</v>
      </c>
      <c r="C129" s="387">
        <v>1</v>
      </c>
      <c r="D129" s="303">
        <v>4</v>
      </c>
      <c r="E129" s="303"/>
    </row>
    <row r="130" spans="1:5" ht="12.75">
      <c r="A130" s="174" t="s">
        <v>449</v>
      </c>
      <c r="B130" s="178" t="s">
        <v>450</v>
      </c>
      <c r="C130" s="387">
        <v>600</v>
      </c>
      <c r="D130" s="303">
        <v>415</v>
      </c>
      <c r="E130" s="303"/>
    </row>
    <row r="131" spans="1:5" ht="12.75">
      <c r="A131" s="174" t="s">
        <v>451</v>
      </c>
      <c r="B131" s="178" t="s">
        <v>452</v>
      </c>
      <c r="C131" s="387">
        <v>4</v>
      </c>
      <c r="D131" s="303">
        <v>2</v>
      </c>
      <c r="E131" s="303"/>
    </row>
    <row r="132" spans="1:5" ht="12.75">
      <c r="A132" s="174" t="s">
        <v>453</v>
      </c>
      <c r="B132" s="178" t="s">
        <v>454</v>
      </c>
      <c r="C132" s="387">
        <v>1</v>
      </c>
      <c r="D132" s="303">
        <v>1</v>
      </c>
      <c r="E132" s="303"/>
    </row>
    <row r="133" spans="1:5" ht="12.75">
      <c r="A133" s="174" t="s">
        <v>455</v>
      </c>
      <c r="B133" s="178" t="s">
        <v>456</v>
      </c>
      <c r="C133" s="387">
        <v>0</v>
      </c>
      <c r="D133" s="303">
        <v>2</v>
      </c>
      <c r="E133" s="303"/>
    </row>
    <row r="134" spans="1:5" ht="12.75">
      <c r="A134" s="174" t="s">
        <v>457</v>
      </c>
      <c r="B134" s="178" t="s">
        <v>458</v>
      </c>
      <c r="C134" s="387">
        <v>2</v>
      </c>
      <c r="D134" s="303">
        <v>4</v>
      </c>
      <c r="E134" s="303"/>
    </row>
    <row r="135" spans="1:5" ht="12.75">
      <c r="A135" s="174" t="s">
        <v>459</v>
      </c>
      <c r="B135" s="178" t="s">
        <v>460</v>
      </c>
      <c r="C135" s="387">
        <v>1</v>
      </c>
      <c r="D135" s="303">
        <v>3</v>
      </c>
      <c r="E135" s="303"/>
    </row>
    <row r="136" spans="1:5" ht="12.75">
      <c r="A136" s="174" t="s">
        <v>461</v>
      </c>
      <c r="B136" s="182" t="s">
        <v>462</v>
      </c>
      <c r="C136" s="387">
        <v>0</v>
      </c>
      <c r="D136" s="303">
        <v>2</v>
      </c>
      <c r="E136" s="303"/>
    </row>
    <row r="137" spans="1:5" ht="15.75">
      <c r="A137" s="174" t="s">
        <v>463</v>
      </c>
      <c r="B137" s="182" t="s">
        <v>464</v>
      </c>
      <c r="C137" s="389">
        <v>0</v>
      </c>
      <c r="D137" s="303"/>
      <c r="E137" s="303"/>
    </row>
    <row r="138" spans="1:5" ht="18.75">
      <c r="A138" s="173">
        <v>4</v>
      </c>
      <c r="B138" s="180" t="s">
        <v>465</v>
      </c>
      <c r="C138" s="388">
        <f>SUM(C139:C185)</f>
        <v>1641</v>
      </c>
      <c r="D138" s="786">
        <f>SUM(D139:D185)</f>
        <v>958</v>
      </c>
      <c r="E138" s="303"/>
    </row>
    <row r="139" spans="1:5" ht="12.75">
      <c r="A139" s="174" t="s">
        <v>466</v>
      </c>
      <c r="B139" s="178" t="s">
        <v>467</v>
      </c>
      <c r="C139" s="387">
        <v>0</v>
      </c>
      <c r="D139" s="303">
        <v>0</v>
      </c>
      <c r="E139" s="303"/>
    </row>
    <row r="140" spans="1:5" ht="12.75">
      <c r="A140" s="174" t="s">
        <v>468</v>
      </c>
      <c r="B140" s="178" t="s">
        <v>469</v>
      </c>
      <c r="C140" s="387">
        <v>0</v>
      </c>
      <c r="D140" s="303">
        <v>0</v>
      </c>
      <c r="E140" s="303"/>
    </row>
    <row r="141" spans="1:5" ht="12.75">
      <c r="A141" s="174" t="s">
        <v>470</v>
      </c>
      <c r="B141" s="178" t="s">
        <v>471</v>
      </c>
      <c r="C141" s="387">
        <v>0</v>
      </c>
      <c r="D141" s="303">
        <v>0</v>
      </c>
      <c r="E141" s="303"/>
    </row>
    <row r="142" spans="1:5" ht="12.75">
      <c r="A142" s="174" t="s">
        <v>472</v>
      </c>
      <c r="B142" s="178" t="s">
        <v>473</v>
      </c>
      <c r="C142" s="387">
        <v>0</v>
      </c>
      <c r="D142" s="303">
        <v>0</v>
      </c>
      <c r="E142" s="303"/>
    </row>
    <row r="143" spans="1:5" ht="12.75">
      <c r="A143" s="174" t="s">
        <v>474</v>
      </c>
      <c r="B143" s="178" t="s">
        <v>475</v>
      </c>
      <c r="C143" s="387">
        <v>1</v>
      </c>
      <c r="D143" s="303">
        <v>0</v>
      </c>
      <c r="E143" s="303"/>
    </row>
    <row r="144" spans="1:5" ht="12.75">
      <c r="A144" s="174" t="s">
        <v>476</v>
      </c>
      <c r="B144" s="178" t="s">
        <v>477</v>
      </c>
      <c r="C144" s="387">
        <v>1</v>
      </c>
      <c r="D144" s="303">
        <v>1</v>
      </c>
      <c r="E144" s="303"/>
    </row>
    <row r="145" spans="1:5" ht="12.75">
      <c r="A145" s="174" t="s">
        <v>478</v>
      </c>
      <c r="B145" s="178" t="s">
        <v>479</v>
      </c>
      <c r="C145" s="387">
        <v>3</v>
      </c>
      <c r="D145" s="303">
        <v>2</v>
      </c>
      <c r="E145" s="303"/>
    </row>
    <row r="146" spans="1:5" ht="12.75">
      <c r="A146" s="174" t="s">
        <v>480</v>
      </c>
      <c r="B146" s="178" t="s">
        <v>481</v>
      </c>
      <c r="C146" s="387">
        <v>0</v>
      </c>
      <c r="D146" s="303">
        <v>0</v>
      </c>
      <c r="E146" s="303"/>
    </row>
    <row r="147" spans="1:5" ht="12.75">
      <c r="A147" s="174" t="s">
        <v>482</v>
      </c>
      <c r="B147" s="178" t="s">
        <v>483</v>
      </c>
      <c r="C147" s="387">
        <v>0</v>
      </c>
      <c r="D147" s="303">
        <v>0</v>
      </c>
      <c r="E147" s="303"/>
    </row>
    <row r="148" spans="1:5" ht="12.75">
      <c r="A148" s="174" t="s">
        <v>484</v>
      </c>
      <c r="B148" s="178" t="s">
        <v>485</v>
      </c>
      <c r="C148" s="387">
        <v>0</v>
      </c>
      <c r="D148" s="303">
        <v>0</v>
      </c>
      <c r="E148" s="303"/>
    </row>
    <row r="149" spans="1:5" ht="12.75">
      <c r="A149" s="174" t="s">
        <v>486</v>
      </c>
      <c r="B149" s="178" t="s">
        <v>487</v>
      </c>
      <c r="C149" s="387">
        <v>0</v>
      </c>
      <c r="D149" s="303">
        <v>0</v>
      </c>
      <c r="E149" s="303"/>
    </row>
    <row r="150" spans="1:5" ht="12.75">
      <c r="A150" s="174" t="s">
        <v>488</v>
      </c>
      <c r="B150" s="178" t="s">
        <v>489</v>
      </c>
      <c r="C150" s="387">
        <v>0</v>
      </c>
      <c r="D150" s="303">
        <v>0</v>
      </c>
      <c r="E150" s="303"/>
    </row>
    <row r="151" spans="1:5" ht="12.75">
      <c r="A151" s="174" t="s">
        <v>490</v>
      </c>
      <c r="B151" s="178" t="s">
        <v>491</v>
      </c>
      <c r="C151" s="387">
        <v>3</v>
      </c>
      <c r="D151" s="303">
        <v>1</v>
      </c>
      <c r="E151" s="303"/>
    </row>
    <row r="152" spans="1:5" ht="12.75">
      <c r="A152" s="174" t="s">
        <v>492</v>
      </c>
      <c r="B152" s="178" t="s">
        <v>493</v>
      </c>
      <c r="C152" s="387">
        <v>2</v>
      </c>
      <c r="D152" s="303">
        <v>2</v>
      </c>
      <c r="E152" s="303"/>
    </row>
    <row r="153" spans="1:5" ht="12.75">
      <c r="A153" s="174" t="s">
        <v>494</v>
      </c>
      <c r="B153" s="178" t="s">
        <v>495</v>
      </c>
      <c r="C153" s="387">
        <v>8</v>
      </c>
      <c r="D153" s="303">
        <v>20</v>
      </c>
      <c r="E153" s="303"/>
    </row>
    <row r="154" spans="1:5" ht="12.75">
      <c r="A154" s="174" t="s">
        <v>496</v>
      </c>
      <c r="B154" s="178" t="s">
        <v>497</v>
      </c>
      <c r="C154" s="387">
        <v>7</v>
      </c>
      <c r="D154" s="303">
        <v>24</v>
      </c>
      <c r="E154" s="303"/>
    </row>
    <row r="155" spans="1:5" ht="12.75">
      <c r="A155" s="174" t="s">
        <v>498</v>
      </c>
      <c r="B155" s="178" t="s">
        <v>499</v>
      </c>
      <c r="C155" s="387">
        <v>150</v>
      </c>
      <c r="D155" s="303">
        <v>154</v>
      </c>
      <c r="E155" s="303"/>
    </row>
    <row r="156" spans="1:5" ht="12.75">
      <c r="A156" s="174" t="s">
        <v>500</v>
      </c>
      <c r="B156" s="178" t="s">
        <v>501</v>
      </c>
      <c r="C156" s="387">
        <v>1200</v>
      </c>
      <c r="D156" s="303">
        <v>299</v>
      </c>
      <c r="E156" s="303"/>
    </row>
    <row r="157" spans="1:5" ht="12.75">
      <c r="A157" s="174" t="s">
        <v>502</v>
      </c>
      <c r="B157" s="178" t="s">
        <v>503</v>
      </c>
      <c r="C157" s="387">
        <v>0</v>
      </c>
      <c r="D157" s="303">
        <v>0</v>
      </c>
      <c r="E157" s="303"/>
    </row>
    <row r="158" spans="1:5" ht="12.75">
      <c r="A158" s="174" t="s">
        <v>504</v>
      </c>
      <c r="B158" s="178" t="s">
        <v>505</v>
      </c>
      <c r="C158" s="387">
        <v>1</v>
      </c>
      <c r="D158" s="303">
        <v>16</v>
      </c>
      <c r="E158" s="303"/>
    </row>
    <row r="159" spans="1:5" ht="12.75">
      <c r="A159" s="174" t="s">
        <v>506</v>
      </c>
      <c r="B159" s="178" t="s">
        <v>507</v>
      </c>
      <c r="C159" s="387">
        <v>13</v>
      </c>
      <c r="D159" s="303">
        <v>23</v>
      </c>
      <c r="E159" s="303"/>
    </row>
    <row r="160" spans="1:5" ht="12.75">
      <c r="A160" s="174" t="s">
        <v>508</v>
      </c>
      <c r="B160" s="178" t="s">
        <v>509</v>
      </c>
      <c r="C160" s="387">
        <v>6</v>
      </c>
      <c r="D160" s="303">
        <v>21</v>
      </c>
      <c r="E160" s="303"/>
    </row>
    <row r="161" spans="1:5" ht="12.75">
      <c r="A161" s="174" t="s">
        <v>510</v>
      </c>
      <c r="B161" s="178" t="s">
        <v>511</v>
      </c>
      <c r="C161" s="387">
        <v>50</v>
      </c>
      <c r="D161" s="303">
        <v>50</v>
      </c>
      <c r="E161" s="303"/>
    </row>
    <row r="162" spans="1:5" ht="12.75">
      <c r="A162" s="174" t="s">
        <v>512</v>
      </c>
      <c r="B162" s="178" t="s">
        <v>513</v>
      </c>
      <c r="C162" s="387">
        <v>0</v>
      </c>
      <c r="D162" s="303">
        <v>1</v>
      </c>
      <c r="E162" s="303"/>
    </row>
    <row r="163" spans="1:5" ht="12.75">
      <c r="A163" s="174" t="s">
        <v>514</v>
      </c>
      <c r="B163" s="178" t="s">
        <v>515</v>
      </c>
      <c r="C163" s="387">
        <v>1</v>
      </c>
      <c r="D163" s="303">
        <v>2</v>
      </c>
      <c r="E163" s="303"/>
    </row>
    <row r="164" spans="1:5" ht="12.75">
      <c r="A164" s="174" t="s">
        <v>516</v>
      </c>
      <c r="B164" s="178" t="s">
        <v>517</v>
      </c>
      <c r="C164" s="387">
        <v>1</v>
      </c>
      <c r="D164" s="303">
        <v>7</v>
      </c>
      <c r="E164" s="303"/>
    </row>
    <row r="165" spans="1:5" ht="12.75">
      <c r="A165" s="174" t="s">
        <v>518</v>
      </c>
      <c r="B165" s="178" t="s">
        <v>519</v>
      </c>
      <c r="C165" s="387">
        <v>5</v>
      </c>
      <c r="D165" s="303">
        <v>7</v>
      </c>
      <c r="E165" s="303"/>
    </row>
    <row r="166" spans="1:5" ht="12.75">
      <c r="A166" s="174" t="s">
        <v>520</v>
      </c>
      <c r="B166" s="178" t="s">
        <v>521</v>
      </c>
      <c r="C166" s="387">
        <v>7</v>
      </c>
      <c r="D166" s="303">
        <v>15</v>
      </c>
      <c r="E166" s="303"/>
    </row>
    <row r="167" spans="1:5" ht="12.75">
      <c r="A167" s="174" t="s">
        <v>522</v>
      </c>
      <c r="B167" s="178" t="s">
        <v>523</v>
      </c>
      <c r="C167" s="387">
        <v>0</v>
      </c>
      <c r="D167" s="303">
        <v>2</v>
      </c>
      <c r="E167" s="303"/>
    </row>
    <row r="168" spans="1:5" ht="12.75">
      <c r="A168" s="174" t="s">
        <v>524</v>
      </c>
      <c r="B168" s="178" t="s">
        <v>525</v>
      </c>
      <c r="C168" s="387">
        <v>2</v>
      </c>
      <c r="D168" s="303">
        <v>4</v>
      </c>
      <c r="E168" s="303"/>
    </row>
    <row r="169" spans="1:5" ht="12.75">
      <c r="A169" s="174" t="s">
        <v>526</v>
      </c>
      <c r="B169" s="178" t="s">
        <v>527</v>
      </c>
      <c r="C169" s="387">
        <v>10</v>
      </c>
      <c r="D169" s="303">
        <v>29</v>
      </c>
      <c r="E169" s="303"/>
    </row>
    <row r="170" spans="1:5" ht="12.75">
      <c r="A170" s="174" t="s">
        <v>528</v>
      </c>
      <c r="B170" s="178" t="s">
        <v>529</v>
      </c>
      <c r="C170" s="387">
        <v>50</v>
      </c>
      <c r="D170" s="303">
        <v>173</v>
      </c>
      <c r="E170" s="303"/>
    </row>
    <row r="171" spans="1:5" ht="12.75">
      <c r="A171" s="174" t="s">
        <v>530</v>
      </c>
      <c r="B171" s="178" t="s">
        <v>531</v>
      </c>
      <c r="C171" s="387">
        <v>1</v>
      </c>
      <c r="D171" s="303">
        <v>1</v>
      </c>
      <c r="E171" s="303"/>
    </row>
    <row r="172" spans="1:5" ht="12.75">
      <c r="A172" s="174" t="s">
        <v>532</v>
      </c>
      <c r="B172" s="178" t="s">
        <v>533</v>
      </c>
      <c r="C172" s="387">
        <v>30</v>
      </c>
      <c r="D172" s="303">
        <v>17</v>
      </c>
      <c r="E172" s="303"/>
    </row>
    <row r="173" spans="1:5" ht="12.75">
      <c r="A173" s="174" t="s">
        <v>534</v>
      </c>
      <c r="B173" s="178" t="s">
        <v>535</v>
      </c>
      <c r="C173" s="387">
        <v>8</v>
      </c>
      <c r="D173" s="303">
        <v>8</v>
      </c>
      <c r="E173" s="303"/>
    </row>
    <row r="174" spans="1:5" ht="12.75">
      <c r="A174" s="174" t="s">
        <v>536</v>
      </c>
      <c r="B174" s="181" t="s">
        <v>537</v>
      </c>
      <c r="C174" s="387">
        <v>60</v>
      </c>
      <c r="D174" s="303">
        <v>66</v>
      </c>
      <c r="E174" s="303"/>
    </row>
    <row r="175" spans="1:5" ht="12.75">
      <c r="A175" s="174" t="s">
        <v>538</v>
      </c>
      <c r="B175" s="178" t="s">
        <v>539</v>
      </c>
      <c r="C175" s="387">
        <v>0</v>
      </c>
      <c r="D175" s="303">
        <v>0</v>
      </c>
      <c r="E175" s="303"/>
    </row>
    <row r="176" spans="1:5" ht="12.75">
      <c r="A176" s="174" t="s">
        <v>540</v>
      </c>
      <c r="B176" s="178" t="s">
        <v>541</v>
      </c>
      <c r="C176" s="387">
        <v>3</v>
      </c>
      <c r="D176" s="303">
        <v>0</v>
      </c>
      <c r="E176" s="303"/>
    </row>
    <row r="177" spans="1:5" ht="12.75">
      <c r="A177" s="174" t="s">
        <v>542</v>
      </c>
      <c r="B177" s="178" t="s">
        <v>543</v>
      </c>
      <c r="C177" s="387">
        <v>9</v>
      </c>
      <c r="D177" s="303">
        <v>5</v>
      </c>
      <c r="E177" s="303"/>
    </row>
    <row r="178" spans="1:5" ht="12.75">
      <c r="A178" s="174" t="s">
        <v>544</v>
      </c>
      <c r="B178" s="178" t="s">
        <v>545</v>
      </c>
      <c r="C178" s="387">
        <v>3</v>
      </c>
      <c r="D178" s="303">
        <v>0</v>
      </c>
      <c r="E178" s="303"/>
    </row>
    <row r="179" spans="1:5" ht="12.75">
      <c r="A179" s="174" t="s">
        <v>546</v>
      </c>
      <c r="B179" s="178" t="s">
        <v>547</v>
      </c>
      <c r="C179" s="387">
        <v>0</v>
      </c>
      <c r="D179" s="303">
        <v>0</v>
      </c>
      <c r="E179" s="303"/>
    </row>
    <row r="180" spans="1:5" ht="12.75">
      <c r="A180" s="174" t="s">
        <v>548</v>
      </c>
      <c r="B180" s="178" t="s">
        <v>549</v>
      </c>
      <c r="C180" s="387">
        <v>1</v>
      </c>
      <c r="D180" s="303">
        <v>1</v>
      </c>
      <c r="E180" s="303"/>
    </row>
    <row r="181" spans="1:5" ht="12.75">
      <c r="A181" s="174" t="s">
        <v>550</v>
      </c>
      <c r="B181" s="178" t="s">
        <v>551</v>
      </c>
      <c r="C181" s="387">
        <v>0</v>
      </c>
      <c r="D181" s="303">
        <v>0</v>
      </c>
      <c r="E181" s="303"/>
    </row>
    <row r="182" spans="1:5" ht="12.75">
      <c r="A182" s="174" t="s">
        <v>552</v>
      </c>
      <c r="B182" s="178" t="s">
        <v>553</v>
      </c>
      <c r="C182" s="387">
        <v>1</v>
      </c>
      <c r="D182" s="303">
        <v>1</v>
      </c>
      <c r="E182" s="303"/>
    </row>
    <row r="183" spans="1:5" ht="12.75">
      <c r="A183" s="174" t="s">
        <v>554</v>
      </c>
      <c r="B183" s="178" t="s">
        <v>555</v>
      </c>
      <c r="C183" s="387">
        <v>1</v>
      </c>
      <c r="D183" s="303">
        <v>1</v>
      </c>
      <c r="E183" s="303"/>
    </row>
    <row r="184" spans="1:5" ht="12.75">
      <c r="A184" s="174" t="s">
        <v>556</v>
      </c>
      <c r="B184" s="178" t="s">
        <v>557</v>
      </c>
      <c r="C184" s="387">
        <v>3</v>
      </c>
      <c r="D184" s="303">
        <v>3</v>
      </c>
      <c r="E184" s="303"/>
    </row>
    <row r="185" spans="1:5" ht="12.75">
      <c r="A185" s="174" t="s">
        <v>558</v>
      </c>
      <c r="B185" s="178" t="s">
        <v>559</v>
      </c>
      <c r="C185" s="387">
        <v>0</v>
      </c>
      <c r="D185" s="303">
        <v>2</v>
      </c>
      <c r="E185" s="303"/>
    </row>
    <row r="186" spans="1:5" ht="18.75">
      <c r="A186" s="173">
        <v>5</v>
      </c>
      <c r="B186" s="180" t="s">
        <v>560</v>
      </c>
      <c r="C186" s="388">
        <f>SUM(C187:C266)</f>
        <v>952</v>
      </c>
      <c r="D186" s="786">
        <f>SUM(D187:D266)</f>
        <v>1114</v>
      </c>
      <c r="E186" s="303"/>
    </row>
    <row r="187" spans="1:5" ht="25.5">
      <c r="A187" s="174" t="s">
        <v>561</v>
      </c>
      <c r="B187" s="178" t="s">
        <v>562</v>
      </c>
      <c r="C187" s="387">
        <v>0</v>
      </c>
      <c r="D187" s="303">
        <v>0</v>
      </c>
      <c r="E187" s="303"/>
    </row>
    <row r="188" spans="1:5" ht="25.5">
      <c r="A188" s="174" t="s">
        <v>563</v>
      </c>
      <c r="B188" s="178" t="s">
        <v>564</v>
      </c>
      <c r="C188" s="387">
        <v>0</v>
      </c>
      <c r="D188" s="303">
        <v>0</v>
      </c>
      <c r="E188" s="303"/>
    </row>
    <row r="189" spans="1:5" ht="12.75">
      <c r="A189" s="174" t="s">
        <v>565</v>
      </c>
      <c r="B189" s="178" t="s">
        <v>566</v>
      </c>
      <c r="C189" s="387">
        <v>0</v>
      </c>
      <c r="D189" s="303">
        <v>0</v>
      </c>
      <c r="E189" s="303"/>
    </row>
    <row r="190" spans="1:5" ht="25.5">
      <c r="A190" s="179" t="s">
        <v>567</v>
      </c>
      <c r="B190" s="181" t="s">
        <v>568</v>
      </c>
      <c r="C190" s="387">
        <v>0</v>
      </c>
      <c r="D190" s="303">
        <v>0</v>
      </c>
      <c r="E190" s="303"/>
    </row>
    <row r="191" spans="1:5" ht="25.5">
      <c r="A191" s="179" t="s">
        <v>569</v>
      </c>
      <c r="B191" s="181" t="s">
        <v>570</v>
      </c>
      <c r="C191" s="387">
        <v>0</v>
      </c>
      <c r="D191" s="303">
        <v>0</v>
      </c>
      <c r="E191" s="303"/>
    </row>
    <row r="192" spans="1:5" ht="25.5">
      <c r="A192" s="179" t="s">
        <v>571</v>
      </c>
      <c r="B192" s="181" t="s">
        <v>568</v>
      </c>
      <c r="C192" s="387">
        <v>0</v>
      </c>
      <c r="D192" s="303">
        <v>0</v>
      </c>
      <c r="E192" s="303"/>
    </row>
    <row r="193" spans="1:5" ht="25.5">
      <c r="A193" s="179" t="s">
        <v>572</v>
      </c>
      <c r="B193" s="181" t="s">
        <v>573</v>
      </c>
      <c r="C193" s="387">
        <v>0</v>
      </c>
      <c r="D193" s="303">
        <v>0</v>
      </c>
      <c r="E193" s="303"/>
    </row>
    <row r="194" spans="1:5" ht="12.75">
      <c r="A194" s="174" t="s">
        <v>574</v>
      </c>
      <c r="B194" s="178" t="s">
        <v>575</v>
      </c>
      <c r="C194" s="387">
        <v>0</v>
      </c>
      <c r="D194" s="303">
        <v>0</v>
      </c>
      <c r="E194" s="303"/>
    </row>
    <row r="195" spans="1:5" ht="12.75">
      <c r="A195" s="174" t="s">
        <v>576</v>
      </c>
      <c r="B195" s="178" t="s">
        <v>577</v>
      </c>
      <c r="C195" s="387">
        <v>0</v>
      </c>
      <c r="D195" s="303">
        <v>0</v>
      </c>
      <c r="E195" s="303"/>
    </row>
    <row r="196" spans="1:5" ht="12.75">
      <c r="A196" s="174" t="s">
        <v>578</v>
      </c>
      <c r="B196" s="178" t="s">
        <v>579</v>
      </c>
      <c r="C196" s="387">
        <v>0</v>
      </c>
      <c r="D196" s="303">
        <v>0</v>
      </c>
      <c r="E196" s="303"/>
    </row>
    <row r="197" spans="1:5" ht="12.75">
      <c r="A197" s="174" t="s">
        <v>580</v>
      </c>
      <c r="B197" s="178" t="s">
        <v>581</v>
      </c>
      <c r="C197" s="387">
        <v>0</v>
      </c>
      <c r="D197" s="303">
        <v>0</v>
      </c>
      <c r="E197" s="303"/>
    </row>
    <row r="198" spans="1:5" ht="25.5">
      <c r="A198" s="174" t="s">
        <v>582</v>
      </c>
      <c r="B198" s="178" t="s">
        <v>583</v>
      </c>
      <c r="C198" s="387">
        <v>0</v>
      </c>
      <c r="D198" s="303">
        <v>0</v>
      </c>
      <c r="E198" s="303"/>
    </row>
    <row r="199" spans="1:5" ht="25.5">
      <c r="A199" s="174" t="s">
        <v>584</v>
      </c>
      <c r="B199" s="178" t="s">
        <v>585</v>
      </c>
      <c r="C199" s="387">
        <v>0</v>
      </c>
      <c r="D199" s="303">
        <v>0</v>
      </c>
      <c r="E199" s="303"/>
    </row>
    <row r="200" spans="1:5" ht="25.5">
      <c r="A200" s="174" t="s">
        <v>586</v>
      </c>
      <c r="B200" s="178" t="s">
        <v>587</v>
      </c>
      <c r="C200" s="387">
        <v>0</v>
      </c>
      <c r="D200" s="303">
        <v>0</v>
      </c>
      <c r="E200" s="303"/>
    </row>
    <row r="201" spans="1:5" ht="25.5">
      <c r="A201" s="174" t="s">
        <v>588</v>
      </c>
      <c r="B201" s="178" t="s">
        <v>589</v>
      </c>
      <c r="C201" s="387">
        <v>1</v>
      </c>
      <c r="D201" s="303">
        <v>0</v>
      </c>
      <c r="E201" s="303"/>
    </row>
    <row r="202" spans="1:5" ht="25.5">
      <c r="A202" s="174" t="s">
        <v>590</v>
      </c>
      <c r="B202" s="178" t="s">
        <v>591</v>
      </c>
      <c r="C202" s="387">
        <v>0</v>
      </c>
      <c r="D202" s="303">
        <v>0</v>
      </c>
      <c r="E202" s="303"/>
    </row>
    <row r="203" spans="1:5" ht="25.5">
      <c r="A203" s="174" t="s">
        <v>592</v>
      </c>
      <c r="B203" s="178" t="s">
        <v>593</v>
      </c>
      <c r="C203" s="387">
        <v>0</v>
      </c>
      <c r="D203" s="303">
        <v>0</v>
      </c>
      <c r="E203" s="303"/>
    </row>
    <row r="204" spans="1:5" ht="25.5">
      <c r="A204" s="174" t="s">
        <v>594</v>
      </c>
      <c r="B204" s="178" t="s">
        <v>595</v>
      </c>
      <c r="C204" s="387">
        <v>0</v>
      </c>
      <c r="D204" s="303">
        <v>0</v>
      </c>
      <c r="E204" s="303"/>
    </row>
    <row r="205" spans="1:5" ht="12.75">
      <c r="A205" s="174" t="s">
        <v>596</v>
      </c>
      <c r="B205" s="178" t="s">
        <v>597</v>
      </c>
      <c r="C205" s="387">
        <v>0</v>
      </c>
      <c r="D205" s="303">
        <v>0</v>
      </c>
      <c r="E205" s="303"/>
    </row>
    <row r="206" spans="1:5" ht="25.5">
      <c r="A206" s="174" t="s">
        <v>598</v>
      </c>
      <c r="B206" s="178" t="s">
        <v>599</v>
      </c>
      <c r="C206" s="387">
        <v>0</v>
      </c>
      <c r="D206" s="303">
        <v>0</v>
      </c>
      <c r="E206" s="303"/>
    </row>
    <row r="207" spans="1:5" ht="12.75">
      <c r="A207" s="174" t="s">
        <v>600</v>
      </c>
      <c r="B207" s="178" t="s">
        <v>601</v>
      </c>
      <c r="C207" s="387">
        <v>0</v>
      </c>
      <c r="D207" s="303">
        <v>0</v>
      </c>
      <c r="E207" s="303"/>
    </row>
    <row r="208" spans="1:5" ht="25.5">
      <c r="A208" s="174" t="s">
        <v>602</v>
      </c>
      <c r="B208" s="178" t="s">
        <v>603</v>
      </c>
      <c r="C208" s="387">
        <v>4</v>
      </c>
      <c r="D208" s="303">
        <v>9</v>
      </c>
      <c r="E208" s="303"/>
    </row>
    <row r="209" spans="1:5" ht="25.5">
      <c r="A209" s="174" t="s">
        <v>604</v>
      </c>
      <c r="B209" s="178" t="s">
        <v>605</v>
      </c>
      <c r="C209" s="387">
        <v>20</v>
      </c>
      <c r="D209" s="303">
        <v>15</v>
      </c>
      <c r="E209" s="303"/>
    </row>
    <row r="210" spans="1:5" ht="12.75">
      <c r="A210" s="174" t="s">
        <v>606</v>
      </c>
      <c r="B210" s="178" t="s">
        <v>607</v>
      </c>
      <c r="C210" s="387">
        <v>0</v>
      </c>
      <c r="D210" s="303">
        <v>0</v>
      </c>
      <c r="E210" s="303"/>
    </row>
    <row r="211" spans="1:5" ht="12.75">
      <c r="A211" s="174" t="s">
        <v>608</v>
      </c>
      <c r="B211" s="178" t="s">
        <v>609</v>
      </c>
      <c r="C211" s="387">
        <v>0</v>
      </c>
      <c r="D211" s="303">
        <v>0</v>
      </c>
      <c r="E211" s="303"/>
    </row>
    <row r="212" spans="1:5" ht="25.5">
      <c r="A212" s="179" t="s">
        <v>610</v>
      </c>
      <c r="B212" s="181" t="s">
        <v>611</v>
      </c>
      <c r="C212" s="387">
        <v>3</v>
      </c>
      <c r="D212" s="303">
        <v>4</v>
      </c>
      <c r="E212" s="303"/>
    </row>
    <row r="213" spans="1:5" ht="25.5">
      <c r="A213" s="179" t="s">
        <v>612</v>
      </c>
      <c r="B213" s="181" t="s">
        <v>613</v>
      </c>
      <c r="C213" s="387">
        <v>5</v>
      </c>
      <c r="D213" s="303">
        <v>12</v>
      </c>
      <c r="E213" s="303"/>
    </row>
    <row r="214" spans="1:5" ht="25.5">
      <c r="A214" s="174" t="s">
        <v>614</v>
      </c>
      <c r="B214" s="178" t="s">
        <v>615</v>
      </c>
      <c r="C214" s="387">
        <v>0</v>
      </c>
      <c r="D214" s="303">
        <v>0</v>
      </c>
      <c r="E214" s="303"/>
    </row>
    <row r="215" spans="1:5" ht="25.5">
      <c r="A215" s="174" t="s">
        <v>616</v>
      </c>
      <c r="B215" s="178" t="s">
        <v>617</v>
      </c>
      <c r="C215" s="387">
        <v>0</v>
      </c>
      <c r="D215" s="303">
        <v>0</v>
      </c>
      <c r="E215" s="303"/>
    </row>
    <row r="216" spans="1:5" ht="25.5">
      <c r="A216" s="174" t="s">
        <v>618</v>
      </c>
      <c r="B216" s="178" t="s">
        <v>619</v>
      </c>
      <c r="C216" s="387">
        <v>0</v>
      </c>
      <c r="D216" s="303">
        <v>0</v>
      </c>
      <c r="E216" s="303"/>
    </row>
    <row r="217" spans="1:5" ht="25.5">
      <c r="A217" s="174" t="s">
        <v>620</v>
      </c>
      <c r="B217" s="178" t="s">
        <v>621</v>
      </c>
      <c r="C217" s="387">
        <v>0</v>
      </c>
      <c r="D217" s="303">
        <v>0</v>
      </c>
      <c r="E217" s="303"/>
    </row>
    <row r="218" spans="1:5" ht="25.5">
      <c r="A218" s="174" t="s">
        <v>622</v>
      </c>
      <c r="B218" s="178" t="s">
        <v>623</v>
      </c>
      <c r="C218" s="387">
        <v>0</v>
      </c>
      <c r="D218" s="303">
        <v>0</v>
      </c>
      <c r="E218" s="303"/>
    </row>
    <row r="219" spans="1:5" ht="25.5">
      <c r="A219" s="179" t="s">
        <v>624</v>
      </c>
      <c r="B219" s="181" t="s">
        <v>625</v>
      </c>
      <c r="C219" s="387">
        <v>0</v>
      </c>
      <c r="D219" s="303">
        <v>0</v>
      </c>
      <c r="E219" s="303"/>
    </row>
    <row r="220" spans="1:5" ht="25.5">
      <c r="A220" s="179" t="s">
        <v>626</v>
      </c>
      <c r="B220" s="181" t="s">
        <v>627</v>
      </c>
      <c r="C220" s="387">
        <v>0</v>
      </c>
      <c r="D220" s="303">
        <v>0</v>
      </c>
      <c r="E220" s="303"/>
    </row>
    <row r="221" spans="1:5" ht="12.75">
      <c r="A221" s="174" t="s">
        <v>628</v>
      </c>
      <c r="B221" s="182" t="s">
        <v>629</v>
      </c>
      <c r="C221" s="387">
        <v>0</v>
      </c>
      <c r="D221" s="303">
        <v>0</v>
      </c>
      <c r="E221" s="303"/>
    </row>
    <row r="222" spans="1:5" ht="12.75">
      <c r="A222" s="174" t="s">
        <v>630</v>
      </c>
      <c r="B222" s="182" t="s">
        <v>629</v>
      </c>
      <c r="C222" s="387">
        <v>0</v>
      </c>
      <c r="D222" s="303">
        <v>0</v>
      </c>
      <c r="E222" s="303"/>
    </row>
    <row r="223" spans="1:5" ht="12.75">
      <c r="A223" s="174" t="s">
        <v>631</v>
      </c>
      <c r="B223" s="182" t="s">
        <v>632</v>
      </c>
      <c r="C223" s="387">
        <v>0</v>
      </c>
      <c r="D223" s="303">
        <v>0</v>
      </c>
      <c r="E223" s="303"/>
    </row>
    <row r="224" spans="1:5" ht="12.75">
      <c r="A224" s="174" t="s">
        <v>633</v>
      </c>
      <c r="B224" s="182" t="s">
        <v>634</v>
      </c>
      <c r="C224" s="387">
        <v>0</v>
      </c>
      <c r="D224" s="303">
        <v>0</v>
      </c>
      <c r="E224" s="303"/>
    </row>
    <row r="225" spans="1:5" ht="12.75">
      <c r="A225" s="174" t="s">
        <v>635</v>
      </c>
      <c r="B225" s="178" t="s">
        <v>636</v>
      </c>
      <c r="C225" s="387">
        <v>0</v>
      </c>
      <c r="D225" s="303">
        <v>0</v>
      </c>
      <c r="E225" s="303"/>
    </row>
    <row r="226" spans="1:5" ht="12.75">
      <c r="A226" s="174" t="s">
        <v>637</v>
      </c>
      <c r="B226" s="178" t="s">
        <v>638</v>
      </c>
      <c r="C226" s="387">
        <v>25</v>
      </c>
      <c r="D226" s="303">
        <v>10</v>
      </c>
      <c r="E226" s="303"/>
    </row>
    <row r="227" spans="1:5" ht="12.75">
      <c r="A227" s="174" t="s">
        <v>639</v>
      </c>
      <c r="B227" s="178" t="s">
        <v>640</v>
      </c>
      <c r="C227" s="387">
        <v>0</v>
      </c>
      <c r="D227" s="303">
        <v>1</v>
      </c>
      <c r="E227" s="303"/>
    </row>
    <row r="228" spans="1:5" ht="12.75">
      <c r="A228" s="174" t="s">
        <v>641</v>
      </c>
      <c r="B228" s="178" t="s">
        <v>642</v>
      </c>
      <c r="C228" s="387">
        <v>0</v>
      </c>
      <c r="D228" s="303">
        <v>1</v>
      </c>
      <c r="E228" s="303"/>
    </row>
    <row r="229" spans="1:5" ht="12.75">
      <c r="A229" s="174" t="s">
        <v>643</v>
      </c>
      <c r="B229" s="178" t="s">
        <v>644</v>
      </c>
      <c r="C229" s="387">
        <v>1</v>
      </c>
      <c r="D229" s="303">
        <v>1</v>
      </c>
      <c r="E229" s="303"/>
    </row>
    <row r="230" spans="1:5" ht="12.75">
      <c r="A230" s="174" t="s">
        <v>645</v>
      </c>
      <c r="B230" s="178" t="s">
        <v>646</v>
      </c>
      <c r="C230" s="387">
        <v>4</v>
      </c>
      <c r="D230" s="303">
        <v>3</v>
      </c>
      <c r="E230" s="303"/>
    </row>
    <row r="231" spans="1:5" ht="25.5">
      <c r="A231" s="174" t="s">
        <v>647</v>
      </c>
      <c r="B231" s="178" t="s">
        <v>648</v>
      </c>
      <c r="C231" s="387">
        <v>0</v>
      </c>
      <c r="D231" s="303">
        <v>0</v>
      </c>
      <c r="E231" s="303"/>
    </row>
    <row r="232" spans="1:5" ht="25.5">
      <c r="A232" s="174" t="s">
        <v>649</v>
      </c>
      <c r="B232" s="178" t="s">
        <v>650</v>
      </c>
      <c r="C232" s="387">
        <v>0</v>
      </c>
      <c r="D232" s="303">
        <v>0</v>
      </c>
      <c r="E232" s="303"/>
    </row>
    <row r="233" spans="1:5" ht="25.5">
      <c r="A233" s="174" t="s">
        <v>651</v>
      </c>
      <c r="B233" s="178" t="s">
        <v>652</v>
      </c>
      <c r="C233" s="387">
        <v>0</v>
      </c>
      <c r="D233" s="303">
        <v>0</v>
      </c>
      <c r="E233" s="303"/>
    </row>
    <row r="234" spans="1:5" ht="25.5">
      <c r="A234" s="174" t="s">
        <v>653</v>
      </c>
      <c r="B234" s="178" t="s">
        <v>654</v>
      </c>
      <c r="C234" s="387">
        <v>0</v>
      </c>
      <c r="D234" s="303">
        <v>0</v>
      </c>
      <c r="E234" s="303"/>
    </row>
    <row r="235" spans="1:5" ht="12.75">
      <c r="A235" s="174" t="s">
        <v>655</v>
      </c>
      <c r="B235" s="178" t="s">
        <v>656</v>
      </c>
      <c r="C235" s="387">
        <v>0</v>
      </c>
      <c r="D235" s="303">
        <v>0</v>
      </c>
      <c r="E235" s="303"/>
    </row>
    <row r="236" spans="1:5" ht="12.75">
      <c r="A236" s="174" t="s">
        <v>657</v>
      </c>
      <c r="B236" s="178" t="s">
        <v>658</v>
      </c>
      <c r="C236" s="387">
        <v>0</v>
      </c>
      <c r="D236" s="303">
        <v>0</v>
      </c>
      <c r="E236" s="303"/>
    </row>
    <row r="237" spans="1:5" ht="25.5">
      <c r="A237" s="174" t="s">
        <v>659</v>
      </c>
      <c r="B237" s="178" t="s">
        <v>660</v>
      </c>
      <c r="C237" s="387">
        <v>1</v>
      </c>
      <c r="D237" s="303">
        <v>5</v>
      </c>
      <c r="E237" s="303"/>
    </row>
    <row r="238" spans="1:5" ht="25.5">
      <c r="A238" s="174" t="s">
        <v>661</v>
      </c>
      <c r="B238" s="178" t="s">
        <v>662</v>
      </c>
      <c r="C238" s="387">
        <v>250</v>
      </c>
      <c r="D238" s="303">
        <v>269</v>
      </c>
      <c r="E238" s="303"/>
    </row>
    <row r="239" spans="1:5" ht="12.75">
      <c r="A239" s="174" t="s">
        <v>663</v>
      </c>
      <c r="B239" s="178" t="s">
        <v>664</v>
      </c>
      <c r="C239" s="387">
        <v>0</v>
      </c>
      <c r="D239" s="303">
        <v>0</v>
      </c>
      <c r="E239" s="303"/>
    </row>
    <row r="240" spans="1:5" ht="12.75">
      <c r="A240" s="174" t="s">
        <v>665</v>
      </c>
      <c r="B240" s="178" t="s">
        <v>666</v>
      </c>
      <c r="C240" s="387">
        <v>1</v>
      </c>
      <c r="D240" s="303">
        <v>1</v>
      </c>
      <c r="E240" s="303"/>
    </row>
    <row r="241" spans="1:5" ht="12.75">
      <c r="A241" s="174" t="s">
        <v>667</v>
      </c>
      <c r="B241" s="178" t="s">
        <v>668</v>
      </c>
      <c r="C241" s="387">
        <v>18</v>
      </c>
      <c r="D241" s="303">
        <v>13</v>
      </c>
      <c r="E241" s="303"/>
    </row>
    <row r="242" spans="1:5" ht="12.75">
      <c r="A242" s="174" t="s">
        <v>669</v>
      </c>
      <c r="B242" s="178" t="s">
        <v>670</v>
      </c>
      <c r="C242" s="387">
        <v>300</v>
      </c>
      <c r="D242" s="303">
        <v>287</v>
      </c>
      <c r="E242" s="303"/>
    </row>
    <row r="243" spans="1:5" ht="12.75">
      <c r="A243" s="174" t="s">
        <v>671</v>
      </c>
      <c r="B243" s="178" t="s">
        <v>672</v>
      </c>
      <c r="C243" s="387">
        <v>3</v>
      </c>
      <c r="D243" s="303">
        <v>6</v>
      </c>
      <c r="E243" s="303"/>
    </row>
    <row r="244" spans="1:5" ht="12.75">
      <c r="A244" s="174" t="s">
        <v>673</v>
      </c>
      <c r="B244" s="178" t="s">
        <v>674</v>
      </c>
      <c r="C244" s="387">
        <v>21</v>
      </c>
      <c r="D244" s="303">
        <v>33</v>
      </c>
      <c r="E244" s="303"/>
    </row>
    <row r="245" spans="1:5" ht="12.75">
      <c r="A245" s="174" t="s">
        <v>675</v>
      </c>
      <c r="B245" s="178" t="s">
        <v>676</v>
      </c>
      <c r="C245" s="387">
        <v>1</v>
      </c>
      <c r="D245" s="303">
        <v>1</v>
      </c>
      <c r="E245" s="303"/>
    </row>
    <row r="246" spans="1:5" ht="12.75">
      <c r="A246" s="174" t="s">
        <v>677</v>
      </c>
      <c r="B246" s="178" t="s">
        <v>678</v>
      </c>
      <c r="C246" s="387">
        <v>4</v>
      </c>
      <c r="D246" s="303">
        <v>10</v>
      </c>
      <c r="E246" s="303"/>
    </row>
    <row r="247" spans="1:5" ht="12.75">
      <c r="A247" s="174" t="s">
        <v>679</v>
      </c>
      <c r="B247" s="178" t="s">
        <v>680</v>
      </c>
      <c r="C247" s="387">
        <v>9</v>
      </c>
      <c r="D247" s="303">
        <v>18</v>
      </c>
      <c r="E247" s="303"/>
    </row>
    <row r="248" spans="1:5" ht="12.75">
      <c r="A248" s="174" t="s">
        <v>681</v>
      </c>
      <c r="B248" s="178" t="s">
        <v>682</v>
      </c>
      <c r="C248" s="387">
        <v>17</v>
      </c>
      <c r="D248" s="303">
        <v>40</v>
      </c>
      <c r="E248" s="303"/>
    </row>
    <row r="249" spans="1:5" ht="12.75">
      <c r="A249" s="174" t="s">
        <v>683</v>
      </c>
      <c r="B249" s="178" t="s">
        <v>684</v>
      </c>
      <c r="C249" s="387">
        <v>4</v>
      </c>
      <c r="D249" s="303">
        <v>7</v>
      </c>
      <c r="E249" s="303"/>
    </row>
    <row r="250" spans="1:5" ht="12.75">
      <c r="A250" s="174" t="s">
        <v>685</v>
      </c>
      <c r="B250" s="178" t="s">
        <v>686</v>
      </c>
      <c r="C250" s="387">
        <v>17</v>
      </c>
      <c r="D250" s="303">
        <v>45</v>
      </c>
      <c r="E250" s="303"/>
    </row>
    <row r="251" spans="1:5" ht="12.75">
      <c r="A251" s="174" t="s">
        <v>687</v>
      </c>
      <c r="B251" s="178" t="s">
        <v>688</v>
      </c>
      <c r="C251" s="387">
        <v>2</v>
      </c>
      <c r="D251" s="303">
        <v>6</v>
      </c>
      <c r="E251" s="303"/>
    </row>
    <row r="252" spans="1:5" ht="12.75">
      <c r="A252" s="174" t="s">
        <v>689</v>
      </c>
      <c r="B252" s="178" t="s">
        <v>690</v>
      </c>
      <c r="C252" s="387">
        <v>25</v>
      </c>
      <c r="D252" s="303">
        <v>31</v>
      </c>
      <c r="E252" s="303"/>
    </row>
    <row r="253" spans="1:5" ht="12.75">
      <c r="A253" s="174" t="s">
        <v>691</v>
      </c>
      <c r="B253" s="178" t="s">
        <v>692</v>
      </c>
      <c r="C253" s="387">
        <v>0</v>
      </c>
      <c r="D253" s="303">
        <v>0</v>
      </c>
      <c r="E253" s="303"/>
    </row>
    <row r="254" spans="1:5" ht="12.75">
      <c r="A254" s="174" t="s">
        <v>693</v>
      </c>
      <c r="B254" s="178" t="s">
        <v>694</v>
      </c>
      <c r="C254" s="387">
        <v>0</v>
      </c>
      <c r="D254" s="303">
        <v>2</v>
      </c>
      <c r="E254" s="303"/>
    </row>
    <row r="255" spans="1:5" ht="12.75">
      <c r="A255" s="174" t="s">
        <v>695</v>
      </c>
      <c r="B255" s="178" t="s">
        <v>696</v>
      </c>
      <c r="C255" s="387">
        <v>0</v>
      </c>
      <c r="D255" s="303">
        <v>0</v>
      </c>
      <c r="E255" s="303"/>
    </row>
    <row r="256" spans="1:5" ht="12.75">
      <c r="A256" s="174" t="s">
        <v>697</v>
      </c>
      <c r="B256" s="178" t="s">
        <v>698</v>
      </c>
      <c r="C256" s="387">
        <v>3</v>
      </c>
      <c r="D256" s="303">
        <v>5</v>
      </c>
      <c r="E256" s="303"/>
    </row>
    <row r="257" spans="1:5" ht="12.75">
      <c r="A257" s="174" t="s">
        <v>699</v>
      </c>
      <c r="B257" s="182" t="s">
        <v>700</v>
      </c>
      <c r="C257" s="387">
        <v>1</v>
      </c>
      <c r="D257" s="303">
        <v>6</v>
      </c>
      <c r="E257" s="303"/>
    </row>
    <row r="258" spans="1:5" ht="12.75">
      <c r="A258" s="174" t="s">
        <v>701</v>
      </c>
      <c r="B258" s="182" t="s">
        <v>702</v>
      </c>
      <c r="C258" s="387">
        <v>100</v>
      </c>
      <c r="D258" s="303">
        <v>71</v>
      </c>
      <c r="E258" s="303"/>
    </row>
    <row r="259" spans="1:5" ht="12.75">
      <c r="A259" s="174" t="s">
        <v>703</v>
      </c>
      <c r="B259" s="182" t="s">
        <v>704</v>
      </c>
      <c r="C259" s="387">
        <v>0</v>
      </c>
      <c r="D259" s="303">
        <v>0</v>
      </c>
      <c r="E259" s="303"/>
    </row>
    <row r="260" spans="1:5" ht="12.75">
      <c r="A260" s="174" t="s">
        <v>705</v>
      </c>
      <c r="B260" s="182" t="s">
        <v>706</v>
      </c>
      <c r="C260" s="387">
        <v>10</v>
      </c>
      <c r="D260" s="303">
        <v>16</v>
      </c>
      <c r="E260" s="303"/>
    </row>
    <row r="261" spans="1:5" ht="12.75">
      <c r="A261" s="174" t="s">
        <v>707</v>
      </c>
      <c r="B261" s="178" t="s">
        <v>708</v>
      </c>
      <c r="C261" s="387">
        <v>15</v>
      </c>
      <c r="D261" s="303">
        <v>39</v>
      </c>
      <c r="E261" s="303"/>
    </row>
    <row r="262" spans="1:5" ht="12.75">
      <c r="A262" s="174" t="s">
        <v>709</v>
      </c>
      <c r="B262" s="178" t="s">
        <v>710</v>
      </c>
      <c r="C262" s="387">
        <v>0</v>
      </c>
      <c r="D262" s="303">
        <v>2</v>
      </c>
      <c r="E262" s="303"/>
    </row>
    <row r="263" spans="1:5" ht="12.75">
      <c r="A263" s="174" t="s">
        <v>711</v>
      </c>
      <c r="B263" s="182" t="s">
        <v>712</v>
      </c>
      <c r="C263" s="387">
        <v>7</v>
      </c>
      <c r="D263" s="303">
        <v>22</v>
      </c>
      <c r="E263" s="303"/>
    </row>
    <row r="264" spans="1:5" ht="12.75">
      <c r="A264" s="174" t="s">
        <v>713</v>
      </c>
      <c r="B264" s="182" t="s">
        <v>714</v>
      </c>
      <c r="C264" s="387">
        <v>9</v>
      </c>
      <c r="D264" s="303">
        <v>16</v>
      </c>
      <c r="E264" s="303"/>
    </row>
    <row r="265" spans="1:5" ht="12.75">
      <c r="A265" s="174" t="s">
        <v>715</v>
      </c>
      <c r="B265" s="182" t="s">
        <v>716</v>
      </c>
      <c r="C265" s="387">
        <v>11</v>
      </c>
      <c r="D265" s="303">
        <v>10</v>
      </c>
      <c r="E265" s="303"/>
    </row>
    <row r="266" spans="1:5" ht="12.75">
      <c r="A266" s="174" t="s">
        <v>717</v>
      </c>
      <c r="B266" s="182" t="s">
        <v>718</v>
      </c>
      <c r="C266" s="387">
        <v>60</v>
      </c>
      <c r="D266" s="303">
        <v>97</v>
      </c>
      <c r="E266" s="303"/>
    </row>
    <row r="267" spans="1:5" ht="18.75">
      <c r="A267" s="173">
        <v>6</v>
      </c>
      <c r="B267" s="180" t="s">
        <v>719</v>
      </c>
      <c r="C267" s="388">
        <f>SUM(C268:C313)</f>
        <v>1035</v>
      </c>
      <c r="D267" s="786">
        <f>SUM(D268:D313)</f>
        <v>1105</v>
      </c>
      <c r="E267" s="303"/>
    </row>
    <row r="268" spans="1:5" ht="12.75">
      <c r="A268" s="174" t="s">
        <v>720</v>
      </c>
      <c r="B268" s="182" t="s">
        <v>721</v>
      </c>
      <c r="C268" s="387">
        <v>1</v>
      </c>
      <c r="D268" s="303">
        <v>1</v>
      </c>
      <c r="E268" s="303"/>
    </row>
    <row r="269" spans="1:5" ht="12.75">
      <c r="A269" s="174" t="s">
        <v>722</v>
      </c>
      <c r="B269" s="182" t="s">
        <v>723</v>
      </c>
      <c r="C269" s="387">
        <v>16</v>
      </c>
      <c r="D269" s="303">
        <v>11</v>
      </c>
      <c r="E269" s="303"/>
    </row>
    <row r="270" spans="1:5" ht="12.75">
      <c r="A270" s="174" t="s">
        <v>724</v>
      </c>
      <c r="B270" s="178" t="s">
        <v>725</v>
      </c>
      <c r="C270" s="387">
        <v>4</v>
      </c>
      <c r="D270" s="303">
        <v>12</v>
      </c>
      <c r="E270" s="303"/>
    </row>
    <row r="271" spans="1:5" ht="12.75">
      <c r="A271" s="174" t="s">
        <v>726</v>
      </c>
      <c r="B271" s="178" t="s">
        <v>727</v>
      </c>
      <c r="C271" s="387">
        <v>17</v>
      </c>
      <c r="D271" s="303">
        <v>11</v>
      </c>
      <c r="E271" s="303"/>
    </row>
    <row r="272" spans="1:5" ht="12.75">
      <c r="A272" s="174" t="s">
        <v>728</v>
      </c>
      <c r="B272" s="178" t="s">
        <v>729</v>
      </c>
      <c r="C272" s="387">
        <v>1</v>
      </c>
      <c r="D272" s="303">
        <v>1</v>
      </c>
      <c r="E272" s="303"/>
    </row>
    <row r="273" spans="1:5" ht="25.5">
      <c r="A273" s="174" t="s">
        <v>730</v>
      </c>
      <c r="B273" s="178" t="s">
        <v>731</v>
      </c>
      <c r="C273" s="387">
        <v>6</v>
      </c>
      <c r="D273" s="303">
        <v>5</v>
      </c>
      <c r="E273" s="303"/>
    </row>
    <row r="274" spans="1:5" ht="25.5">
      <c r="A274" s="174" t="s">
        <v>732</v>
      </c>
      <c r="B274" s="178" t="s">
        <v>733</v>
      </c>
      <c r="C274" s="387">
        <v>3</v>
      </c>
      <c r="D274" s="303">
        <v>4</v>
      </c>
      <c r="E274" s="303"/>
    </row>
    <row r="275" spans="1:5" ht="12.75">
      <c r="A275" s="174" t="s">
        <v>734</v>
      </c>
      <c r="B275" s="178" t="s">
        <v>735</v>
      </c>
      <c r="C275" s="387">
        <v>0</v>
      </c>
      <c r="D275" s="303">
        <v>1</v>
      </c>
      <c r="E275" s="303"/>
    </row>
    <row r="276" spans="1:5" ht="12.75">
      <c r="A276" s="174" t="s">
        <v>736</v>
      </c>
      <c r="B276" s="182" t="s">
        <v>737</v>
      </c>
      <c r="C276" s="387">
        <v>1</v>
      </c>
      <c r="D276" s="303">
        <v>0</v>
      </c>
      <c r="E276" s="303"/>
    </row>
    <row r="277" spans="1:5" ht="12.75">
      <c r="A277" s="174" t="s">
        <v>738</v>
      </c>
      <c r="B277" s="182" t="s">
        <v>739</v>
      </c>
      <c r="C277" s="387">
        <v>2</v>
      </c>
      <c r="D277" s="303">
        <v>4</v>
      </c>
      <c r="E277" s="303"/>
    </row>
    <row r="278" spans="1:5" ht="12.75">
      <c r="A278" s="174" t="s">
        <v>740</v>
      </c>
      <c r="B278" s="182" t="s">
        <v>741</v>
      </c>
      <c r="C278" s="387">
        <v>0</v>
      </c>
      <c r="D278" s="303">
        <v>0</v>
      </c>
      <c r="E278" s="303"/>
    </row>
    <row r="279" spans="1:5" ht="12.75">
      <c r="A279" s="174" t="s">
        <v>742</v>
      </c>
      <c r="B279" s="182" t="s">
        <v>743</v>
      </c>
      <c r="C279" s="387">
        <v>0</v>
      </c>
      <c r="D279" s="303">
        <v>2</v>
      </c>
      <c r="E279" s="303"/>
    </row>
    <row r="280" spans="1:5" ht="12.75">
      <c r="A280" s="174" t="s">
        <v>744</v>
      </c>
      <c r="B280" s="182" t="s">
        <v>745</v>
      </c>
      <c r="C280" s="387">
        <v>2</v>
      </c>
      <c r="D280" s="303">
        <v>1</v>
      </c>
      <c r="E280" s="303"/>
    </row>
    <row r="281" spans="1:5" ht="12.75">
      <c r="A281" s="174" t="s">
        <v>746</v>
      </c>
      <c r="B281" s="182" t="s">
        <v>747</v>
      </c>
      <c r="C281" s="387">
        <v>0</v>
      </c>
      <c r="D281" s="303">
        <v>0</v>
      </c>
      <c r="E281" s="303"/>
    </row>
    <row r="282" spans="1:5" ht="12.75">
      <c r="A282" s="174" t="s">
        <v>748</v>
      </c>
      <c r="B282" s="182" t="s">
        <v>749</v>
      </c>
      <c r="C282" s="387">
        <v>12</v>
      </c>
      <c r="D282" s="303">
        <v>19</v>
      </c>
      <c r="E282" s="303"/>
    </row>
    <row r="283" spans="1:5" ht="12.75">
      <c r="A283" s="174" t="s">
        <v>750</v>
      </c>
      <c r="B283" s="178" t="s">
        <v>751</v>
      </c>
      <c r="C283" s="387">
        <v>2</v>
      </c>
      <c r="D283" s="303">
        <v>6</v>
      </c>
      <c r="E283" s="303"/>
    </row>
    <row r="284" spans="1:5" ht="12.75">
      <c r="A284" s="179" t="s">
        <v>752</v>
      </c>
      <c r="B284" s="181" t="s">
        <v>753</v>
      </c>
      <c r="C284" s="387">
        <v>8</v>
      </c>
      <c r="D284" s="303">
        <v>16</v>
      </c>
      <c r="E284" s="303"/>
    </row>
    <row r="285" spans="1:5" ht="12.75">
      <c r="A285" s="179" t="s">
        <v>754</v>
      </c>
      <c r="B285" s="181" t="s">
        <v>755</v>
      </c>
      <c r="C285" s="387">
        <v>300</v>
      </c>
      <c r="D285" s="303">
        <v>264</v>
      </c>
      <c r="E285" s="303"/>
    </row>
    <row r="286" spans="1:5" ht="12.75">
      <c r="A286" s="174" t="s">
        <v>756</v>
      </c>
      <c r="B286" s="181" t="s">
        <v>757</v>
      </c>
      <c r="C286" s="387">
        <v>9</v>
      </c>
      <c r="D286" s="303">
        <v>9</v>
      </c>
      <c r="E286" s="303"/>
    </row>
    <row r="287" spans="1:5" ht="12.75">
      <c r="A287" s="174" t="s">
        <v>758</v>
      </c>
      <c r="B287" s="178" t="s">
        <v>759</v>
      </c>
      <c r="C287" s="387">
        <v>0</v>
      </c>
      <c r="D287" s="303">
        <v>0</v>
      </c>
      <c r="E287" s="303"/>
    </row>
    <row r="288" spans="1:5" ht="12.75">
      <c r="A288" s="174" t="s">
        <v>760</v>
      </c>
      <c r="B288" s="178" t="s">
        <v>761</v>
      </c>
      <c r="C288" s="387">
        <v>0</v>
      </c>
      <c r="D288" s="303">
        <v>3</v>
      </c>
      <c r="E288" s="303"/>
    </row>
    <row r="289" spans="1:5" ht="12.75">
      <c r="A289" s="174" t="s">
        <v>762</v>
      </c>
      <c r="B289" s="178" t="s">
        <v>763</v>
      </c>
      <c r="C289" s="387">
        <v>2</v>
      </c>
      <c r="D289" s="303">
        <v>1</v>
      </c>
      <c r="E289" s="303"/>
    </row>
    <row r="290" spans="1:5" ht="12.75">
      <c r="A290" s="174" t="s">
        <v>764</v>
      </c>
      <c r="B290" s="178" t="s">
        <v>765</v>
      </c>
      <c r="C290" s="387">
        <v>0</v>
      </c>
      <c r="D290" s="303">
        <v>0</v>
      </c>
      <c r="E290" s="303"/>
    </row>
    <row r="291" spans="1:5" ht="12.75">
      <c r="A291" s="174" t="s">
        <v>766</v>
      </c>
      <c r="B291" s="178" t="s">
        <v>767</v>
      </c>
      <c r="C291" s="387">
        <v>10</v>
      </c>
      <c r="D291" s="303">
        <v>6</v>
      </c>
      <c r="E291" s="303"/>
    </row>
    <row r="292" spans="1:5" ht="12.75">
      <c r="A292" s="174" t="s">
        <v>768</v>
      </c>
      <c r="B292" s="178" t="s">
        <v>769</v>
      </c>
      <c r="C292" s="387">
        <v>2</v>
      </c>
      <c r="D292" s="303">
        <v>0</v>
      </c>
      <c r="E292" s="303"/>
    </row>
    <row r="293" spans="1:5" ht="12.75">
      <c r="A293" s="174" t="s">
        <v>770</v>
      </c>
      <c r="B293" s="178" t="s">
        <v>771</v>
      </c>
      <c r="C293" s="387">
        <v>0</v>
      </c>
      <c r="D293" s="303">
        <v>0</v>
      </c>
      <c r="E293" s="303"/>
    </row>
    <row r="294" spans="1:5" ht="12.75">
      <c r="A294" s="174" t="s">
        <v>772</v>
      </c>
      <c r="B294" s="178" t="s">
        <v>773</v>
      </c>
      <c r="C294" s="387">
        <v>35</v>
      </c>
      <c r="D294" s="303">
        <v>37</v>
      </c>
      <c r="E294" s="303"/>
    </row>
    <row r="295" spans="1:5" ht="12.75">
      <c r="A295" s="174" t="s">
        <v>774</v>
      </c>
      <c r="B295" s="178" t="s">
        <v>775</v>
      </c>
      <c r="C295" s="387">
        <v>0</v>
      </c>
      <c r="D295" s="303">
        <v>0</v>
      </c>
      <c r="E295" s="303"/>
    </row>
    <row r="296" spans="1:5" ht="12.75">
      <c r="A296" s="174" t="s">
        <v>776</v>
      </c>
      <c r="B296" s="178" t="s">
        <v>777</v>
      </c>
      <c r="C296" s="387">
        <v>2</v>
      </c>
      <c r="D296" s="303">
        <v>3</v>
      </c>
      <c r="E296" s="303"/>
    </row>
    <row r="297" spans="1:5" ht="12.75">
      <c r="A297" s="174" t="s">
        <v>778</v>
      </c>
      <c r="B297" s="178" t="s">
        <v>779</v>
      </c>
      <c r="C297" s="387">
        <v>11</v>
      </c>
      <c r="D297" s="303">
        <v>10</v>
      </c>
      <c r="E297" s="303"/>
    </row>
    <row r="298" spans="1:5" ht="12.75">
      <c r="A298" s="174" t="s">
        <v>780</v>
      </c>
      <c r="B298" s="178" t="s">
        <v>781</v>
      </c>
      <c r="C298" s="387">
        <v>32</v>
      </c>
      <c r="D298" s="303">
        <v>0</v>
      </c>
      <c r="E298" s="303"/>
    </row>
    <row r="299" spans="1:5" ht="12.75">
      <c r="A299" s="174" t="s">
        <v>782</v>
      </c>
      <c r="B299" s="178" t="s">
        <v>783</v>
      </c>
      <c r="C299" s="387">
        <v>2</v>
      </c>
      <c r="D299" s="303">
        <v>10</v>
      </c>
      <c r="E299" s="303"/>
    </row>
    <row r="300" spans="1:5" ht="12.75">
      <c r="A300" s="174" t="s">
        <v>784</v>
      </c>
      <c r="B300" s="178" t="s">
        <v>785</v>
      </c>
      <c r="C300" s="387">
        <v>160</v>
      </c>
      <c r="D300" s="303">
        <v>182</v>
      </c>
      <c r="E300" s="303"/>
    </row>
    <row r="301" spans="1:5" ht="12.75">
      <c r="A301" s="174" t="s">
        <v>786</v>
      </c>
      <c r="B301" s="178" t="s">
        <v>787</v>
      </c>
      <c r="C301" s="387">
        <v>11</v>
      </c>
      <c r="D301" s="303">
        <v>16</v>
      </c>
      <c r="E301" s="303"/>
    </row>
    <row r="302" spans="1:5" ht="12.75">
      <c r="A302" s="174" t="s">
        <v>788</v>
      </c>
      <c r="B302" s="178" t="s">
        <v>789</v>
      </c>
      <c r="C302" s="387">
        <v>38</v>
      </c>
      <c r="D302" s="303">
        <v>43</v>
      </c>
      <c r="E302" s="303"/>
    </row>
    <row r="303" spans="1:5" ht="12.75">
      <c r="A303" s="174" t="s">
        <v>790</v>
      </c>
      <c r="B303" s="178" t="s">
        <v>791</v>
      </c>
      <c r="C303" s="387">
        <v>0</v>
      </c>
      <c r="D303" s="303">
        <v>4</v>
      </c>
      <c r="E303" s="303"/>
    </row>
    <row r="304" spans="1:5" ht="12.75">
      <c r="A304" s="174" t="s">
        <v>792</v>
      </c>
      <c r="B304" s="178" t="s">
        <v>793</v>
      </c>
      <c r="C304" s="387">
        <v>2</v>
      </c>
      <c r="D304" s="303">
        <v>2</v>
      </c>
      <c r="E304" s="303"/>
    </row>
    <row r="305" spans="1:5" ht="12.75">
      <c r="A305" s="174" t="s">
        <v>794</v>
      </c>
      <c r="B305" s="178" t="s">
        <v>795</v>
      </c>
      <c r="C305" s="387">
        <v>1</v>
      </c>
      <c r="D305" s="303">
        <v>0</v>
      </c>
      <c r="E305" s="303"/>
    </row>
    <row r="306" spans="1:5" ht="12.75">
      <c r="A306" s="174" t="s">
        <v>796</v>
      </c>
      <c r="B306" s="178" t="s">
        <v>797</v>
      </c>
      <c r="C306" s="387">
        <v>6</v>
      </c>
      <c r="D306" s="303">
        <v>10</v>
      </c>
      <c r="E306" s="303"/>
    </row>
    <row r="307" spans="1:5" ht="12.75">
      <c r="A307" s="174" t="s">
        <v>798</v>
      </c>
      <c r="B307" s="182" t="s">
        <v>799</v>
      </c>
      <c r="C307" s="387">
        <v>3</v>
      </c>
      <c r="D307" s="303">
        <v>9</v>
      </c>
      <c r="E307" s="303"/>
    </row>
    <row r="308" spans="1:5" ht="12.75">
      <c r="A308" s="174" t="s">
        <v>800</v>
      </c>
      <c r="B308" s="182" t="s">
        <v>801</v>
      </c>
      <c r="C308" s="387">
        <v>10</v>
      </c>
      <c r="D308" s="303">
        <v>22</v>
      </c>
      <c r="E308" s="303"/>
    </row>
    <row r="309" spans="1:5" ht="12.75">
      <c r="A309" s="174" t="s">
        <v>802</v>
      </c>
      <c r="B309" s="182" t="s">
        <v>803</v>
      </c>
      <c r="C309" s="387">
        <v>36</v>
      </c>
      <c r="D309" s="303">
        <v>65</v>
      </c>
      <c r="E309" s="303"/>
    </row>
    <row r="310" spans="1:5" ht="25.5">
      <c r="A310" s="174" t="s">
        <v>804</v>
      </c>
      <c r="B310" s="182" t="s">
        <v>805</v>
      </c>
      <c r="C310" s="387">
        <v>2</v>
      </c>
      <c r="D310" s="303">
        <v>4</v>
      </c>
      <c r="E310" s="303"/>
    </row>
    <row r="311" spans="1:5" ht="25.5">
      <c r="A311" s="174" t="s">
        <v>806</v>
      </c>
      <c r="B311" s="182" t="s">
        <v>807</v>
      </c>
      <c r="C311" s="387">
        <v>210</v>
      </c>
      <c r="D311" s="303">
        <v>142</v>
      </c>
      <c r="E311" s="303"/>
    </row>
    <row r="312" spans="1:5" ht="12.75">
      <c r="A312" s="174" t="s">
        <v>808</v>
      </c>
      <c r="B312" s="182" t="s">
        <v>809</v>
      </c>
      <c r="C312" s="387">
        <v>8</v>
      </c>
      <c r="D312" s="303">
        <v>10</v>
      </c>
      <c r="E312" s="303"/>
    </row>
    <row r="313" spans="1:5" ht="12.75">
      <c r="A313" s="174" t="s">
        <v>810</v>
      </c>
      <c r="B313" s="182" t="s">
        <v>811</v>
      </c>
      <c r="C313" s="387">
        <v>68</v>
      </c>
      <c r="D313" s="303">
        <v>159</v>
      </c>
      <c r="E313" s="303"/>
    </row>
    <row r="314" spans="1:5" ht="18.75">
      <c r="A314" s="173">
        <v>7</v>
      </c>
      <c r="B314" s="180" t="s">
        <v>812</v>
      </c>
      <c r="C314" s="388">
        <f>SUM(C315:C342)</f>
        <v>208</v>
      </c>
      <c r="D314" s="786">
        <f>SUM(D315:D342)</f>
        <v>283</v>
      </c>
      <c r="E314" s="303"/>
    </row>
    <row r="315" spans="1:5" ht="12.75">
      <c r="A315" s="174" t="s">
        <v>813</v>
      </c>
      <c r="B315" s="182" t="s">
        <v>814</v>
      </c>
      <c r="C315" s="387">
        <v>0</v>
      </c>
      <c r="D315" s="303">
        <v>1</v>
      </c>
      <c r="E315" s="303"/>
    </row>
    <row r="316" spans="1:5" ht="12.75">
      <c r="A316" s="174" t="s">
        <v>815</v>
      </c>
      <c r="B316" s="182" t="s">
        <v>816</v>
      </c>
      <c r="C316" s="387">
        <v>0</v>
      </c>
      <c r="D316" s="303">
        <v>0</v>
      </c>
      <c r="E316" s="303"/>
    </row>
    <row r="317" spans="1:5" ht="12.75">
      <c r="A317" s="174" t="s">
        <v>817</v>
      </c>
      <c r="B317" s="182" t="s">
        <v>818</v>
      </c>
      <c r="C317" s="387">
        <v>0</v>
      </c>
      <c r="D317" s="303">
        <v>1</v>
      </c>
      <c r="E317" s="303"/>
    </row>
    <row r="318" spans="1:5" ht="12.75">
      <c r="A318" s="174" t="s">
        <v>819</v>
      </c>
      <c r="B318" s="182" t="s">
        <v>820</v>
      </c>
      <c r="C318" s="387">
        <v>0</v>
      </c>
      <c r="D318" s="303">
        <v>1</v>
      </c>
      <c r="E318" s="303"/>
    </row>
    <row r="319" spans="1:5" ht="12.75">
      <c r="A319" s="174" t="s">
        <v>821</v>
      </c>
      <c r="B319" s="182" t="s">
        <v>822</v>
      </c>
      <c r="C319" s="387">
        <v>3</v>
      </c>
      <c r="D319" s="303">
        <v>0</v>
      </c>
      <c r="E319" s="303"/>
    </row>
    <row r="320" spans="1:5" ht="12.75">
      <c r="A320" s="174" t="s">
        <v>823</v>
      </c>
      <c r="B320" s="182" t="s">
        <v>824</v>
      </c>
      <c r="C320" s="387">
        <v>0</v>
      </c>
      <c r="D320" s="303">
        <v>0</v>
      </c>
      <c r="E320" s="303"/>
    </row>
    <row r="321" spans="1:5" ht="12.75">
      <c r="A321" s="174" t="s">
        <v>825</v>
      </c>
      <c r="B321" s="182" t="s">
        <v>826</v>
      </c>
      <c r="C321" s="387">
        <v>1</v>
      </c>
      <c r="D321" s="303">
        <v>3</v>
      </c>
      <c r="E321" s="303"/>
    </row>
    <row r="322" spans="1:5" ht="12.75">
      <c r="A322" s="174" t="s">
        <v>827</v>
      </c>
      <c r="B322" s="181" t="s">
        <v>828</v>
      </c>
      <c r="C322" s="387">
        <v>0</v>
      </c>
      <c r="D322" s="303">
        <v>0</v>
      </c>
      <c r="E322" s="303"/>
    </row>
    <row r="323" spans="1:5" ht="12.75">
      <c r="A323" s="174" t="s">
        <v>829</v>
      </c>
      <c r="B323" s="181" t="s">
        <v>830</v>
      </c>
      <c r="C323" s="387">
        <v>1</v>
      </c>
      <c r="D323" s="303">
        <v>1</v>
      </c>
      <c r="E323" s="303"/>
    </row>
    <row r="324" spans="1:5" ht="25.5">
      <c r="A324" s="174" t="s">
        <v>831</v>
      </c>
      <c r="B324" s="182" t="s">
        <v>832</v>
      </c>
      <c r="C324" s="387">
        <v>0</v>
      </c>
      <c r="D324" s="303">
        <v>1</v>
      </c>
      <c r="E324" s="303"/>
    </row>
    <row r="325" spans="1:5" ht="25.5">
      <c r="A325" s="174" t="s">
        <v>833</v>
      </c>
      <c r="B325" s="182" t="s">
        <v>834</v>
      </c>
      <c r="C325" s="387">
        <v>25</v>
      </c>
      <c r="D325" s="303">
        <v>21</v>
      </c>
      <c r="E325" s="303"/>
    </row>
    <row r="326" spans="1:5" ht="25.5">
      <c r="A326" s="174" t="s">
        <v>835</v>
      </c>
      <c r="B326" s="182" t="s">
        <v>836</v>
      </c>
      <c r="C326" s="387">
        <v>3</v>
      </c>
      <c r="D326" s="303">
        <v>10</v>
      </c>
      <c r="E326" s="303"/>
    </row>
    <row r="327" spans="1:5" ht="25.5">
      <c r="A327" s="174" t="s">
        <v>837</v>
      </c>
      <c r="B327" s="182" t="s">
        <v>838</v>
      </c>
      <c r="C327" s="387">
        <v>40</v>
      </c>
      <c r="D327" s="303">
        <v>74</v>
      </c>
      <c r="E327" s="303"/>
    </row>
    <row r="328" spans="1:5" ht="12.75">
      <c r="A328" s="174" t="s">
        <v>839</v>
      </c>
      <c r="B328" s="181" t="s">
        <v>840</v>
      </c>
      <c r="C328" s="387">
        <v>0</v>
      </c>
      <c r="D328" s="303">
        <v>0</v>
      </c>
      <c r="E328" s="303"/>
    </row>
    <row r="329" spans="1:5" ht="12.75">
      <c r="A329" s="174" t="s">
        <v>841</v>
      </c>
      <c r="B329" s="181" t="s">
        <v>842</v>
      </c>
      <c r="C329" s="387">
        <v>0</v>
      </c>
      <c r="D329" s="303">
        <v>0</v>
      </c>
      <c r="E329" s="303"/>
    </row>
    <row r="330" spans="1:5" ht="12.75">
      <c r="A330" s="174" t="s">
        <v>843</v>
      </c>
      <c r="B330" s="182" t="s">
        <v>844</v>
      </c>
      <c r="C330" s="387">
        <v>0</v>
      </c>
      <c r="D330" s="303">
        <v>1</v>
      </c>
      <c r="E330" s="303"/>
    </row>
    <row r="331" spans="1:5" ht="12.75">
      <c r="A331" s="174" t="s">
        <v>845</v>
      </c>
      <c r="B331" s="182" t="s">
        <v>846</v>
      </c>
      <c r="C331" s="387">
        <v>0</v>
      </c>
      <c r="D331" s="303">
        <v>0</v>
      </c>
      <c r="E331" s="303"/>
    </row>
    <row r="332" spans="1:5" ht="12.75">
      <c r="A332" s="174" t="s">
        <v>847</v>
      </c>
      <c r="B332" s="178" t="s">
        <v>848</v>
      </c>
      <c r="C332" s="387">
        <v>1</v>
      </c>
      <c r="D332" s="303">
        <v>0</v>
      </c>
      <c r="E332" s="303"/>
    </row>
    <row r="333" spans="1:5" ht="12.75">
      <c r="A333" s="174" t="s">
        <v>849</v>
      </c>
      <c r="B333" s="178" t="s">
        <v>850</v>
      </c>
      <c r="C333" s="387">
        <v>0</v>
      </c>
      <c r="D333" s="303">
        <v>11</v>
      </c>
      <c r="E333" s="303"/>
    </row>
    <row r="334" spans="1:5" ht="12.75">
      <c r="A334" s="174" t="s">
        <v>851</v>
      </c>
      <c r="B334" s="178" t="s">
        <v>852</v>
      </c>
      <c r="C334" s="387">
        <v>3</v>
      </c>
      <c r="D334" s="303">
        <v>5</v>
      </c>
      <c r="E334" s="303"/>
    </row>
    <row r="335" spans="1:5" ht="25.5">
      <c r="A335" s="174" t="s">
        <v>853</v>
      </c>
      <c r="B335" s="178" t="s">
        <v>854</v>
      </c>
      <c r="C335" s="387">
        <v>0</v>
      </c>
      <c r="D335" s="303">
        <v>3</v>
      </c>
      <c r="E335" s="303"/>
    </row>
    <row r="336" spans="1:5" ht="25.5">
      <c r="A336" s="174" t="s">
        <v>855</v>
      </c>
      <c r="B336" s="178" t="s">
        <v>856</v>
      </c>
      <c r="C336" s="387">
        <v>32</v>
      </c>
      <c r="D336" s="303">
        <v>19</v>
      </c>
      <c r="E336" s="303"/>
    </row>
    <row r="337" spans="1:5" ht="12.75">
      <c r="A337" s="174" t="s">
        <v>857</v>
      </c>
      <c r="B337" s="178" t="s">
        <v>858</v>
      </c>
      <c r="C337" s="387">
        <v>3</v>
      </c>
      <c r="D337" s="303">
        <v>8</v>
      </c>
      <c r="E337" s="303"/>
    </row>
    <row r="338" spans="1:5" ht="12.75">
      <c r="A338" s="174" t="s">
        <v>859</v>
      </c>
      <c r="B338" s="178" t="s">
        <v>860</v>
      </c>
      <c r="C338" s="387">
        <v>40</v>
      </c>
      <c r="D338" s="303">
        <v>53</v>
      </c>
      <c r="E338" s="303"/>
    </row>
    <row r="339" spans="1:5" ht="25.5">
      <c r="A339" s="174" t="s">
        <v>861</v>
      </c>
      <c r="B339" s="178" t="s">
        <v>862</v>
      </c>
      <c r="C339" s="387">
        <v>0</v>
      </c>
      <c r="D339" s="303">
        <v>6</v>
      </c>
      <c r="E339" s="303"/>
    </row>
    <row r="340" spans="1:5" ht="25.5">
      <c r="A340" s="174" t="s">
        <v>863</v>
      </c>
      <c r="B340" s="178" t="s">
        <v>864</v>
      </c>
      <c r="C340" s="387">
        <v>17</v>
      </c>
      <c r="D340" s="303">
        <v>23</v>
      </c>
      <c r="E340" s="303"/>
    </row>
    <row r="341" spans="1:5" ht="12.75">
      <c r="A341" s="174" t="s">
        <v>865</v>
      </c>
      <c r="B341" s="178" t="s">
        <v>866</v>
      </c>
      <c r="C341" s="387">
        <v>9</v>
      </c>
      <c r="D341" s="303">
        <v>15</v>
      </c>
      <c r="E341" s="303"/>
    </row>
    <row r="342" spans="1:5" ht="12.75">
      <c r="A342" s="174" t="s">
        <v>867</v>
      </c>
      <c r="B342" s="178" t="s">
        <v>868</v>
      </c>
      <c r="C342" s="387">
        <v>30</v>
      </c>
      <c r="D342" s="303">
        <v>26</v>
      </c>
      <c r="E342" s="303"/>
    </row>
    <row r="343" spans="1:5" ht="37.5">
      <c r="A343" s="173">
        <v>8</v>
      </c>
      <c r="B343" s="180" t="s">
        <v>869</v>
      </c>
      <c r="C343" s="388">
        <f>SUM(C344:C427)</f>
        <v>320</v>
      </c>
      <c r="D343" s="786">
        <f>SUM(D344:D427)</f>
        <v>489</v>
      </c>
      <c r="E343" s="303"/>
    </row>
    <row r="344" spans="1:5" ht="25.5">
      <c r="A344" s="183" t="s">
        <v>870</v>
      </c>
      <c r="B344" s="181" t="s">
        <v>871</v>
      </c>
      <c r="C344" s="387">
        <v>0</v>
      </c>
      <c r="D344" s="303">
        <v>0</v>
      </c>
      <c r="E344" s="303"/>
    </row>
    <row r="345" spans="1:5" ht="25.5">
      <c r="A345" s="183" t="s">
        <v>872</v>
      </c>
      <c r="B345" s="181" t="s">
        <v>873</v>
      </c>
      <c r="C345" s="387">
        <v>0</v>
      </c>
      <c r="D345" s="303">
        <v>0</v>
      </c>
      <c r="E345" s="303"/>
    </row>
    <row r="346" spans="1:5" ht="12.75">
      <c r="A346" s="174" t="s">
        <v>874</v>
      </c>
      <c r="B346" s="178" t="s">
        <v>875</v>
      </c>
      <c r="C346" s="387">
        <v>0</v>
      </c>
      <c r="D346" s="303">
        <v>0</v>
      </c>
      <c r="E346" s="303"/>
    </row>
    <row r="347" spans="1:5" ht="12.75">
      <c r="A347" s="174" t="s">
        <v>876</v>
      </c>
      <c r="B347" s="178" t="s">
        <v>877</v>
      </c>
      <c r="C347" s="387">
        <v>0</v>
      </c>
      <c r="D347" s="303">
        <v>0</v>
      </c>
      <c r="E347" s="303"/>
    </row>
    <row r="348" spans="1:5" ht="12.75">
      <c r="A348" s="179" t="s">
        <v>878</v>
      </c>
      <c r="B348" s="181" t="s">
        <v>879</v>
      </c>
      <c r="C348" s="387">
        <v>0</v>
      </c>
      <c r="D348" s="303">
        <v>4</v>
      </c>
      <c r="E348" s="303"/>
    </row>
    <row r="349" spans="1:5" ht="12.75">
      <c r="A349" s="179" t="s">
        <v>880</v>
      </c>
      <c r="B349" s="181" t="s">
        <v>881</v>
      </c>
      <c r="C349" s="387">
        <v>170</v>
      </c>
      <c r="D349" s="303">
        <v>177</v>
      </c>
      <c r="E349" s="303"/>
    </row>
    <row r="350" spans="1:5" ht="12.75">
      <c r="A350" s="179" t="s">
        <v>882</v>
      </c>
      <c r="B350" s="181" t="s">
        <v>883</v>
      </c>
      <c r="C350" s="387">
        <v>0</v>
      </c>
      <c r="D350" s="303">
        <v>0</v>
      </c>
      <c r="E350" s="303"/>
    </row>
    <row r="351" spans="1:5" ht="12.75">
      <c r="A351" s="179" t="s">
        <v>884</v>
      </c>
      <c r="B351" s="181" t="s">
        <v>885</v>
      </c>
      <c r="C351" s="387">
        <v>0</v>
      </c>
      <c r="D351" s="303">
        <v>0</v>
      </c>
      <c r="E351" s="303"/>
    </row>
    <row r="352" spans="1:5" ht="12.75">
      <c r="A352" s="179" t="s">
        <v>886</v>
      </c>
      <c r="B352" s="181" t="s">
        <v>887</v>
      </c>
      <c r="C352" s="387">
        <v>0</v>
      </c>
      <c r="D352" s="303">
        <v>0</v>
      </c>
      <c r="E352" s="303"/>
    </row>
    <row r="353" spans="1:5" ht="12.75">
      <c r="A353" s="174" t="s">
        <v>888</v>
      </c>
      <c r="B353" s="182" t="s">
        <v>889</v>
      </c>
      <c r="C353" s="387">
        <v>0</v>
      </c>
      <c r="D353" s="303">
        <v>0</v>
      </c>
      <c r="E353" s="303"/>
    </row>
    <row r="354" spans="1:5" ht="12.75">
      <c r="A354" s="174" t="s">
        <v>890</v>
      </c>
      <c r="B354" s="182" t="s">
        <v>891</v>
      </c>
      <c r="C354" s="387">
        <v>0</v>
      </c>
      <c r="D354" s="303">
        <v>0</v>
      </c>
      <c r="E354" s="303"/>
    </row>
    <row r="355" spans="1:5" ht="12.75">
      <c r="A355" s="174" t="s">
        <v>892</v>
      </c>
      <c r="B355" s="178" t="s">
        <v>893</v>
      </c>
      <c r="C355" s="387">
        <v>1</v>
      </c>
      <c r="D355" s="303">
        <v>0</v>
      </c>
      <c r="E355" s="303"/>
    </row>
    <row r="356" spans="1:5" ht="12.75">
      <c r="A356" s="174" t="s">
        <v>894</v>
      </c>
      <c r="B356" s="178" t="s">
        <v>895</v>
      </c>
      <c r="C356" s="387">
        <v>0</v>
      </c>
      <c r="D356" s="303">
        <v>4</v>
      </c>
      <c r="E356" s="303"/>
    </row>
    <row r="357" spans="1:5" ht="12.75">
      <c r="A357" s="174" t="s">
        <v>896</v>
      </c>
      <c r="B357" s="178" t="s">
        <v>897</v>
      </c>
      <c r="C357" s="387">
        <v>5</v>
      </c>
      <c r="D357" s="303">
        <v>9</v>
      </c>
      <c r="E357" s="303"/>
    </row>
    <row r="358" spans="1:5" ht="12.75">
      <c r="A358" s="174" t="s">
        <v>898</v>
      </c>
      <c r="B358" s="178" t="s">
        <v>899</v>
      </c>
      <c r="C358" s="387">
        <v>0</v>
      </c>
      <c r="D358" s="303">
        <v>0</v>
      </c>
      <c r="E358" s="303"/>
    </row>
    <row r="359" spans="1:5" ht="12.75">
      <c r="A359" s="174" t="s">
        <v>900</v>
      </c>
      <c r="B359" s="178" t="s">
        <v>901</v>
      </c>
      <c r="C359" s="387">
        <v>0</v>
      </c>
      <c r="D359" s="303">
        <v>0</v>
      </c>
      <c r="E359" s="303"/>
    </row>
    <row r="360" spans="1:5" ht="12.75">
      <c r="A360" s="174" t="s">
        <v>902</v>
      </c>
      <c r="B360" s="178" t="s">
        <v>901</v>
      </c>
      <c r="C360" s="387">
        <v>0</v>
      </c>
      <c r="D360" s="303">
        <v>0</v>
      </c>
      <c r="E360" s="303"/>
    </row>
    <row r="361" spans="1:5" ht="12.75">
      <c r="A361" s="174" t="s">
        <v>903</v>
      </c>
      <c r="B361" s="182" t="s">
        <v>904</v>
      </c>
      <c r="C361" s="387">
        <v>0</v>
      </c>
      <c r="D361" s="303">
        <v>0</v>
      </c>
      <c r="E361" s="303"/>
    </row>
    <row r="362" spans="1:5" ht="12.75">
      <c r="A362" s="174" t="s">
        <v>905</v>
      </c>
      <c r="B362" s="182" t="s">
        <v>906</v>
      </c>
      <c r="C362" s="387">
        <v>0</v>
      </c>
      <c r="D362" s="303">
        <v>0</v>
      </c>
      <c r="E362" s="303"/>
    </row>
    <row r="363" spans="1:5" ht="12.75">
      <c r="A363" s="174" t="s">
        <v>907</v>
      </c>
      <c r="B363" s="178" t="s">
        <v>908</v>
      </c>
      <c r="C363" s="387">
        <v>0</v>
      </c>
      <c r="D363" s="303">
        <v>1</v>
      </c>
      <c r="E363" s="303"/>
    </row>
    <row r="364" spans="1:5" ht="25.5">
      <c r="A364" s="174" t="s">
        <v>909</v>
      </c>
      <c r="B364" s="178" t="s">
        <v>910</v>
      </c>
      <c r="C364" s="387">
        <v>0</v>
      </c>
      <c r="D364" s="303">
        <v>1</v>
      </c>
      <c r="E364" s="303"/>
    </row>
    <row r="365" spans="1:5" ht="25.5">
      <c r="A365" s="174" t="s">
        <v>911</v>
      </c>
      <c r="B365" s="178" t="s">
        <v>912</v>
      </c>
      <c r="C365" s="387">
        <v>0</v>
      </c>
      <c r="D365" s="303">
        <v>0</v>
      </c>
      <c r="E365" s="303"/>
    </row>
    <row r="366" spans="1:5" ht="25.5">
      <c r="A366" s="174" t="s">
        <v>913</v>
      </c>
      <c r="B366" s="178" t="s">
        <v>914</v>
      </c>
      <c r="C366" s="387">
        <v>0</v>
      </c>
      <c r="D366" s="303">
        <v>1</v>
      </c>
      <c r="E366" s="303"/>
    </row>
    <row r="367" spans="1:5" ht="12.75">
      <c r="A367" s="174" t="s">
        <v>915</v>
      </c>
      <c r="B367" s="178" t="s">
        <v>916</v>
      </c>
      <c r="C367" s="387">
        <v>4</v>
      </c>
      <c r="D367" s="303">
        <v>4</v>
      </c>
      <c r="E367" s="303"/>
    </row>
    <row r="368" spans="1:5" ht="12.75">
      <c r="A368" s="174" t="s">
        <v>917</v>
      </c>
      <c r="B368" s="178" t="s">
        <v>918</v>
      </c>
      <c r="C368" s="387">
        <v>0</v>
      </c>
      <c r="D368" s="303">
        <v>0</v>
      </c>
      <c r="E368" s="303"/>
    </row>
    <row r="369" spans="1:5" ht="12.75">
      <c r="A369" s="174" t="s">
        <v>919</v>
      </c>
      <c r="B369" s="178" t="s">
        <v>920</v>
      </c>
      <c r="C369" s="387">
        <v>0</v>
      </c>
      <c r="D369" s="303">
        <v>0</v>
      </c>
      <c r="E369" s="303"/>
    </row>
    <row r="370" spans="1:5" ht="12.75">
      <c r="A370" s="174" t="s">
        <v>921</v>
      </c>
      <c r="B370" s="178" t="s">
        <v>922</v>
      </c>
      <c r="C370" s="387">
        <v>0</v>
      </c>
      <c r="D370" s="303">
        <v>0</v>
      </c>
      <c r="E370" s="303"/>
    </row>
    <row r="371" spans="1:5" ht="12.75">
      <c r="A371" s="174" t="s">
        <v>923</v>
      </c>
      <c r="B371" s="181" t="s">
        <v>924</v>
      </c>
      <c r="C371" s="387">
        <v>0</v>
      </c>
      <c r="D371" s="303">
        <v>0</v>
      </c>
      <c r="E371" s="303"/>
    </row>
    <row r="372" spans="1:5" ht="12.75">
      <c r="A372" s="174" t="s">
        <v>925</v>
      </c>
      <c r="B372" s="181" t="s">
        <v>926</v>
      </c>
      <c r="C372" s="387">
        <v>1</v>
      </c>
      <c r="D372" s="303">
        <v>5</v>
      </c>
      <c r="E372" s="303"/>
    </row>
    <row r="373" spans="1:5" ht="12.75">
      <c r="A373" s="174" t="s">
        <v>927</v>
      </c>
      <c r="B373" s="178" t="s">
        <v>928</v>
      </c>
      <c r="C373" s="387">
        <v>0</v>
      </c>
      <c r="D373" s="303">
        <v>1</v>
      </c>
      <c r="E373" s="303"/>
    </row>
    <row r="374" spans="1:5" ht="12.75">
      <c r="A374" s="174" t="s">
        <v>929</v>
      </c>
      <c r="B374" s="181" t="s">
        <v>930</v>
      </c>
      <c r="C374" s="387">
        <v>6</v>
      </c>
      <c r="D374" s="303">
        <v>5</v>
      </c>
      <c r="E374" s="303"/>
    </row>
    <row r="375" spans="1:5" ht="12.75">
      <c r="A375" s="174" t="s">
        <v>931</v>
      </c>
      <c r="B375" s="181" t="s">
        <v>932</v>
      </c>
      <c r="C375" s="387">
        <v>1</v>
      </c>
      <c r="D375" s="303">
        <v>4</v>
      </c>
      <c r="E375" s="303"/>
    </row>
    <row r="376" spans="1:5" ht="12.75">
      <c r="A376" s="174" t="s">
        <v>933</v>
      </c>
      <c r="B376" s="178" t="s">
        <v>934</v>
      </c>
      <c r="C376" s="387">
        <v>5</v>
      </c>
      <c r="D376" s="303">
        <v>2</v>
      </c>
      <c r="E376" s="303"/>
    </row>
    <row r="377" spans="1:5" ht="12.75">
      <c r="A377" s="174" t="s">
        <v>935</v>
      </c>
      <c r="B377" s="178" t="s">
        <v>936</v>
      </c>
      <c r="C377" s="387">
        <v>0</v>
      </c>
      <c r="D377" s="303">
        <v>0</v>
      </c>
      <c r="E377" s="303"/>
    </row>
    <row r="378" spans="1:5" ht="12.75">
      <c r="A378" s="174" t="s">
        <v>937</v>
      </c>
      <c r="B378" s="178" t="s">
        <v>938</v>
      </c>
      <c r="C378" s="387">
        <v>0</v>
      </c>
      <c r="D378" s="303">
        <v>0</v>
      </c>
      <c r="E378" s="303"/>
    </row>
    <row r="379" spans="1:5" ht="12.75">
      <c r="A379" s="174" t="s">
        <v>939</v>
      </c>
      <c r="B379" s="181" t="s">
        <v>940</v>
      </c>
      <c r="C379" s="387">
        <v>0</v>
      </c>
      <c r="D379" s="303">
        <v>0</v>
      </c>
      <c r="E379" s="303"/>
    </row>
    <row r="380" spans="1:5" ht="12.75">
      <c r="A380" s="174" t="s">
        <v>941</v>
      </c>
      <c r="B380" s="181" t="s">
        <v>942</v>
      </c>
      <c r="C380" s="387">
        <v>0</v>
      </c>
      <c r="D380" s="303">
        <v>0</v>
      </c>
      <c r="E380" s="303"/>
    </row>
    <row r="381" spans="1:5" ht="12.75">
      <c r="A381" s="174" t="s">
        <v>943</v>
      </c>
      <c r="B381" s="181" t="s">
        <v>944</v>
      </c>
      <c r="C381" s="387">
        <v>1</v>
      </c>
      <c r="D381" s="303">
        <v>0</v>
      </c>
      <c r="E381" s="303"/>
    </row>
    <row r="382" spans="1:5" ht="12.75">
      <c r="A382" s="174" t="s">
        <v>945</v>
      </c>
      <c r="B382" s="178" t="s">
        <v>946</v>
      </c>
      <c r="C382" s="387">
        <v>1</v>
      </c>
      <c r="D382" s="303">
        <v>7</v>
      </c>
      <c r="E382" s="303"/>
    </row>
    <row r="383" spans="1:5" ht="12.75">
      <c r="A383" s="174" t="s">
        <v>947</v>
      </c>
      <c r="B383" s="178" t="s">
        <v>948</v>
      </c>
      <c r="C383" s="387">
        <v>0</v>
      </c>
      <c r="D383" s="303">
        <v>0</v>
      </c>
      <c r="E383" s="303"/>
    </row>
    <row r="384" spans="1:5" ht="12.75">
      <c r="A384" s="174" t="s">
        <v>949</v>
      </c>
      <c r="B384" s="178" t="s">
        <v>950</v>
      </c>
      <c r="C384" s="387">
        <v>1</v>
      </c>
      <c r="D384" s="303">
        <v>0</v>
      </c>
      <c r="E384" s="303"/>
    </row>
    <row r="385" spans="1:5" ht="12.75">
      <c r="A385" s="174" t="s">
        <v>951</v>
      </c>
      <c r="B385" s="178" t="s">
        <v>952</v>
      </c>
      <c r="C385" s="387">
        <v>0</v>
      </c>
      <c r="D385" s="303">
        <v>0</v>
      </c>
      <c r="E385" s="303"/>
    </row>
    <row r="386" spans="1:5" ht="12.75">
      <c r="A386" s="174" t="s">
        <v>953</v>
      </c>
      <c r="B386" s="178" t="s">
        <v>954</v>
      </c>
      <c r="C386" s="387">
        <v>0</v>
      </c>
      <c r="D386" s="303">
        <v>3</v>
      </c>
      <c r="E386" s="303"/>
    </row>
    <row r="387" spans="1:5" ht="12.75">
      <c r="A387" s="174" t="s">
        <v>955</v>
      </c>
      <c r="B387" s="178" t="s">
        <v>956</v>
      </c>
      <c r="C387" s="387">
        <v>0</v>
      </c>
      <c r="D387" s="303">
        <v>0</v>
      </c>
      <c r="E387" s="303"/>
    </row>
    <row r="388" spans="1:5" ht="12.75">
      <c r="A388" s="174" t="s">
        <v>957</v>
      </c>
      <c r="B388" s="178" t="s">
        <v>958</v>
      </c>
      <c r="C388" s="387">
        <v>0</v>
      </c>
      <c r="D388" s="303">
        <v>0</v>
      </c>
      <c r="E388" s="303"/>
    </row>
    <row r="389" spans="1:5" ht="12.75">
      <c r="A389" s="174" t="s">
        <v>959</v>
      </c>
      <c r="B389" s="178" t="s">
        <v>960</v>
      </c>
      <c r="C389" s="387">
        <v>0</v>
      </c>
      <c r="D389" s="303">
        <v>0</v>
      </c>
      <c r="E389" s="303"/>
    </row>
    <row r="390" spans="1:5" ht="12.75">
      <c r="A390" s="174" t="s">
        <v>961</v>
      </c>
      <c r="B390" s="178" t="s">
        <v>962</v>
      </c>
      <c r="C390" s="387">
        <v>0</v>
      </c>
      <c r="D390" s="303">
        <v>0</v>
      </c>
      <c r="E390" s="303"/>
    </row>
    <row r="391" spans="1:5" ht="12.75">
      <c r="A391" s="174" t="s">
        <v>963</v>
      </c>
      <c r="B391" s="178" t="s">
        <v>964</v>
      </c>
      <c r="C391" s="387">
        <v>0</v>
      </c>
      <c r="D391" s="303">
        <v>0</v>
      </c>
      <c r="E391" s="303"/>
    </row>
    <row r="392" spans="1:5" ht="12.75">
      <c r="A392" s="174" t="s">
        <v>965</v>
      </c>
      <c r="B392" s="178" t="s">
        <v>966</v>
      </c>
      <c r="C392" s="387">
        <v>1</v>
      </c>
      <c r="D392" s="303">
        <v>3</v>
      </c>
      <c r="E392" s="303"/>
    </row>
    <row r="393" spans="1:5" ht="12.75">
      <c r="A393" s="174" t="s">
        <v>967</v>
      </c>
      <c r="B393" s="178" t="s">
        <v>968</v>
      </c>
      <c r="C393" s="387">
        <v>0</v>
      </c>
      <c r="D393" s="303">
        <v>3</v>
      </c>
      <c r="E393" s="303"/>
    </row>
    <row r="394" spans="1:5" ht="12.75">
      <c r="A394" s="174" t="s">
        <v>969</v>
      </c>
      <c r="B394" s="181" t="s">
        <v>970</v>
      </c>
      <c r="C394" s="387">
        <v>0</v>
      </c>
      <c r="D394" s="303">
        <v>3</v>
      </c>
      <c r="E394" s="303"/>
    </row>
    <row r="395" spans="1:5" ht="12.75">
      <c r="A395" s="174" t="s">
        <v>971</v>
      </c>
      <c r="B395" s="181" t="s">
        <v>972</v>
      </c>
      <c r="C395" s="387">
        <v>0</v>
      </c>
      <c r="D395" s="303">
        <v>0</v>
      </c>
      <c r="E395" s="303"/>
    </row>
    <row r="396" spans="1:5" ht="12.75">
      <c r="A396" s="174" t="s">
        <v>973</v>
      </c>
      <c r="B396" s="181" t="s">
        <v>974</v>
      </c>
      <c r="C396" s="387">
        <v>0</v>
      </c>
      <c r="D396" s="303">
        <v>3</v>
      </c>
      <c r="E396" s="303"/>
    </row>
    <row r="397" spans="1:5" ht="12.75">
      <c r="A397" s="174" t="s">
        <v>975</v>
      </c>
      <c r="B397" s="181" t="s">
        <v>976</v>
      </c>
      <c r="C397" s="387">
        <v>0</v>
      </c>
      <c r="D397" s="303">
        <v>1</v>
      </c>
      <c r="E397" s="303"/>
    </row>
    <row r="398" spans="1:5" ht="12.75">
      <c r="A398" s="174" t="s">
        <v>977</v>
      </c>
      <c r="B398" s="178" t="s">
        <v>978</v>
      </c>
      <c r="C398" s="387">
        <v>1</v>
      </c>
      <c r="D398" s="303">
        <v>0</v>
      </c>
      <c r="E398" s="303"/>
    </row>
    <row r="399" spans="1:5" ht="12.75">
      <c r="A399" s="174" t="s">
        <v>979</v>
      </c>
      <c r="B399" s="178" t="s">
        <v>980</v>
      </c>
      <c r="C399" s="387">
        <v>0</v>
      </c>
      <c r="D399" s="303">
        <v>1</v>
      </c>
      <c r="E399" s="303"/>
    </row>
    <row r="400" spans="1:5" ht="12.75">
      <c r="A400" s="174" t="s">
        <v>981</v>
      </c>
      <c r="B400" s="178" t="s">
        <v>982</v>
      </c>
      <c r="C400" s="387">
        <v>1</v>
      </c>
      <c r="D400" s="303">
        <v>9</v>
      </c>
      <c r="E400" s="303"/>
    </row>
    <row r="401" spans="1:5" ht="12.75">
      <c r="A401" s="174" t="s">
        <v>983</v>
      </c>
      <c r="B401" s="178" t="s">
        <v>984</v>
      </c>
      <c r="C401" s="387">
        <v>0</v>
      </c>
      <c r="D401" s="303">
        <v>0</v>
      </c>
      <c r="E401" s="303"/>
    </row>
    <row r="402" spans="1:5" ht="12.75">
      <c r="A402" s="174" t="s">
        <v>985</v>
      </c>
      <c r="B402" s="178" t="s">
        <v>986</v>
      </c>
      <c r="C402" s="387">
        <v>9</v>
      </c>
      <c r="D402" s="303">
        <v>3</v>
      </c>
      <c r="E402" s="303"/>
    </row>
    <row r="403" spans="1:5" ht="12.75">
      <c r="A403" s="174" t="s">
        <v>987</v>
      </c>
      <c r="B403" s="178" t="s">
        <v>988</v>
      </c>
      <c r="C403" s="387">
        <v>0</v>
      </c>
      <c r="D403" s="303">
        <v>0</v>
      </c>
      <c r="E403" s="303"/>
    </row>
    <row r="404" spans="1:5" ht="12.75">
      <c r="A404" s="174" t="s">
        <v>989</v>
      </c>
      <c r="B404" s="178" t="s">
        <v>990</v>
      </c>
      <c r="C404" s="387">
        <v>0</v>
      </c>
      <c r="D404" s="303">
        <v>0</v>
      </c>
      <c r="E404" s="303"/>
    </row>
    <row r="405" spans="1:5" ht="12.75">
      <c r="A405" s="174" t="s">
        <v>991</v>
      </c>
      <c r="B405" s="178" t="s">
        <v>992</v>
      </c>
      <c r="C405" s="387">
        <v>4</v>
      </c>
      <c r="D405" s="303">
        <v>7</v>
      </c>
      <c r="E405" s="303"/>
    </row>
    <row r="406" spans="1:5" ht="12.75">
      <c r="A406" s="174" t="s">
        <v>993</v>
      </c>
      <c r="B406" s="178" t="s">
        <v>994</v>
      </c>
      <c r="C406" s="387">
        <v>34</v>
      </c>
      <c r="D406" s="303">
        <v>85</v>
      </c>
      <c r="E406" s="303"/>
    </row>
    <row r="407" spans="1:5" ht="12.75">
      <c r="A407" s="174" t="s">
        <v>995</v>
      </c>
      <c r="B407" s="178" t="s">
        <v>996</v>
      </c>
      <c r="C407" s="387">
        <v>0</v>
      </c>
      <c r="D407" s="303">
        <v>0</v>
      </c>
      <c r="E407" s="303"/>
    </row>
    <row r="408" spans="1:5" ht="12.75">
      <c r="A408" s="174" t="s">
        <v>997</v>
      </c>
      <c r="B408" s="178" t="s">
        <v>998</v>
      </c>
      <c r="C408" s="387">
        <v>1</v>
      </c>
      <c r="D408" s="303">
        <v>4</v>
      </c>
      <c r="E408" s="303"/>
    </row>
    <row r="409" spans="1:5" ht="12.75">
      <c r="A409" s="174" t="s">
        <v>999</v>
      </c>
      <c r="B409" s="178" t="s">
        <v>1000</v>
      </c>
      <c r="C409" s="387">
        <v>18</v>
      </c>
      <c r="D409" s="303">
        <v>33</v>
      </c>
      <c r="E409" s="303"/>
    </row>
    <row r="410" spans="1:5" ht="12.75">
      <c r="A410" s="174" t="s">
        <v>1001</v>
      </c>
      <c r="B410" s="178" t="s">
        <v>1002</v>
      </c>
      <c r="C410" s="387">
        <v>0</v>
      </c>
      <c r="D410" s="303">
        <v>0</v>
      </c>
      <c r="E410" s="303"/>
    </row>
    <row r="411" spans="1:5" ht="12.75">
      <c r="A411" s="174" t="s">
        <v>1003</v>
      </c>
      <c r="B411" s="175" t="s">
        <v>1004</v>
      </c>
      <c r="C411" s="387">
        <v>3</v>
      </c>
      <c r="D411" s="303">
        <v>5</v>
      </c>
      <c r="E411" s="303"/>
    </row>
    <row r="412" spans="1:5" ht="12.75">
      <c r="A412" s="174" t="s">
        <v>1005</v>
      </c>
      <c r="B412" s="175" t="s">
        <v>1006</v>
      </c>
      <c r="C412" s="387">
        <v>0</v>
      </c>
      <c r="D412" s="303">
        <v>1</v>
      </c>
      <c r="E412" s="303"/>
    </row>
    <row r="413" spans="1:5" ht="12.75">
      <c r="A413" s="174" t="s">
        <v>1007</v>
      </c>
      <c r="B413" s="175" t="s">
        <v>1008</v>
      </c>
      <c r="C413" s="387">
        <v>5</v>
      </c>
      <c r="D413" s="303">
        <v>1</v>
      </c>
      <c r="E413" s="303"/>
    </row>
    <row r="414" spans="1:5" ht="12.75">
      <c r="A414" s="174" t="s">
        <v>1009</v>
      </c>
      <c r="B414" s="175" t="s">
        <v>1010</v>
      </c>
      <c r="C414" s="387">
        <v>0</v>
      </c>
      <c r="D414" s="303">
        <v>5</v>
      </c>
      <c r="E414" s="303"/>
    </row>
    <row r="415" spans="1:5" ht="12.75">
      <c r="A415" s="174" t="s">
        <v>1011</v>
      </c>
      <c r="B415" s="175" t="s">
        <v>1012</v>
      </c>
      <c r="C415" s="387">
        <v>22</v>
      </c>
      <c r="D415" s="303">
        <v>15</v>
      </c>
      <c r="E415" s="303"/>
    </row>
    <row r="416" spans="1:5" ht="12.75">
      <c r="A416" s="174" t="s">
        <v>1013</v>
      </c>
      <c r="B416" s="175" t="s">
        <v>1014</v>
      </c>
      <c r="C416" s="387">
        <v>2</v>
      </c>
      <c r="D416" s="303">
        <v>4</v>
      </c>
      <c r="E416" s="303"/>
    </row>
    <row r="417" spans="1:5" ht="12.75">
      <c r="A417" s="174" t="s">
        <v>1015</v>
      </c>
      <c r="B417" s="184" t="s">
        <v>1016</v>
      </c>
      <c r="C417" s="387">
        <v>0</v>
      </c>
      <c r="D417" s="303">
        <v>4</v>
      </c>
      <c r="E417" s="303"/>
    </row>
    <row r="418" spans="1:5" ht="12.75">
      <c r="A418" s="174" t="s">
        <v>1017</v>
      </c>
      <c r="B418" s="175" t="s">
        <v>1018</v>
      </c>
      <c r="C418" s="387">
        <v>10</v>
      </c>
      <c r="D418" s="303">
        <v>11</v>
      </c>
      <c r="E418" s="303"/>
    </row>
    <row r="419" spans="1:5" ht="12.75">
      <c r="A419" s="174" t="s">
        <v>1019</v>
      </c>
      <c r="B419" s="175" t="s">
        <v>1020</v>
      </c>
      <c r="C419" s="387">
        <v>0</v>
      </c>
      <c r="D419" s="303">
        <v>0</v>
      </c>
      <c r="E419" s="303"/>
    </row>
    <row r="420" spans="1:5" ht="12.75">
      <c r="A420" s="174" t="s">
        <v>1021</v>
      </c>
      <c r="B420" s="175" t="s">
        <v>1022</v>
      </c>
      <c r="C420" s="387">
        <v>1</v>
      </c>
      <c r="D420" s="303">
        <v>18</v>
      </c>
      <c r="E420" s="303"/>
    </row>
    <row r="421" spans="1:5" ht="12.75">
      <c r="A421" s="174" t="s">
        <v>1023</v>
      </c>
      <c r="B421" s="175" t="s">
        <v>1024</v>
      </c>
      <c r="C421" s="387">
        <v>0</v>
      </c>
      <c r="D421" s="303">
        <v>1</v>
      </c>
      <c r="E421" s="303"/>
    </row>
    <row r="422" spans="1:5" ht="12.75">
      <c r="A422" s="174" t="s">
        <v>1025</v>
      </c>
      <c r="B422" s="175" t="s">
        <v>1026</v>
      </c>
      <c r="C422" s="387">
        <v>0</v>
      </c>
      <c r="D422" s="303">
        <v>2</v>
      </c>
      <c r="E422" s="303"/>
    </row>
    <row r="423" spans="1:5" ht="12.75">
      <c r="A423" s="174" t="s">
        <v>1027</v>
      </c>
      <c r="B423" s="175" t="s">
        <v>1028</v>
      </c>
      <c r="C423" s="387">
        <v>0</v>
      </c>
      <c r="D423" s="303">
        <v>10</v>
      </c>
      <c r="E423" s="303"/>
    </row>
    <row r="424" spans="1:5" ht="12.75">
      <c r="A424" s="174" t="s">
        <v>1029</v>
      </c>
      <c r="B424" s="175" t="s">
        <v>1030</v>
      </c>
      <c r="C424" s="387">
        <v>11</v>
      </c>
      <c r="D424" s="303">
        <v>27</v>
      </c>
      <c r="E424" s="303"/>
    </row>
    <row r="425" spans="1:5" ht="12.75">
      <c r="A425" s="174" t="s">
        <v>1031</v>
      </c>
      <c r="B425" s="175" t="s">
        <v>1032</v>
      </c>
      <c r="C425" s="387">
        <v>0</v>
      </c>
      <c r="D425" s="303">
        <v>0</v>
      </c>
      <c r="E425" s="303"/>
    </row>
    <row r="426" spans="1:5" ht="12.75">
      <c r="A426" s="174" t="s">
        <v>1033</v>
      </c>
      <c r="B426" s="175" t="s">
        <v>1034</v>
      </c>
      <c r="C426" s="387">
        <v>1</v>
      </c>
      <c r="D426" s="303">
        <v>2</v>
      </c>
      <c r="E426" s="303"/>
    </row>
    <row r="427" spans="1:5" ht="12.75">
      <c r="A427" s="174" t="s">
        <v>1035</v>
      </c>
      <c r="B427" s="175" t="s">
        <v>1036</v>
      </c>
      <c r="C427" s="387">
        <v>0</v>
      </c>
      <c r="D427" s="303">
        <v>0</v>
      </c>
      <c r="E427" s="303"/>
    </row>
    <row r="428" spans="1:5" ht="18.75">
      <c r="A428" s="173">
        <v>9</v>
      </c>
      <c r="B428" s="180" t="s">
        <v>1037</v>
      </c>
      <c r="C428" s="388">
        <f>SUM(C429:C462)</f>
        <v>190</v>
      </c>
      <c r="D428" s="786">
        <f>SUM(D429:D462)</f>
        <v>336</v>
      </c>
      <c r="E428" s="303"/>
    </row>
    <row r="429" spans="1:5" ht="12.75">
      <c r="A429" s="174" t="s">
        <v>1038</v>
      </c>
      <c r="B429" s="184" t="s">
        <v>1039</v>
      </c>
      <c r="C429" s="387">
        <v>0</v>
      </c>
      <c r="D429" s="303">
        <v>0</v>
      </c>
      <c r="E429" s="303"/>
    </row>
    <row r="430" spans="1:5" ht="12.75">
      <c r="A430" s="174" t="s">
        <v>1040</v>
      </c>
      <c r="B430" s="184" t="s">
        <v>1041</v>
      </c>
      <c r="C430" s="387">
        <v>0</v>
      </c>
      <c r="D430" s="303">
        <v>0</v>
      </c>
      <c r="E430" s="303"/>
    </row>
    <row r="431" spans="1:5" ht="12.75">
      <c r="A431" s="174" t="s">
        <v>1042</v>
      </c>
      <c r="B431" s="184" t="s">
        <v>1043</v>
      </c>
      <c r="C431" s="387">
        <v>16</v>
      </c>
      <c r="D431" s="303">
        <v>32</v>
      </c>
      <c r="E431" s="303"/>
    </row>
    <row r="432" spans="1:5" ht="12.75">
      <c r="A432" s="174" t="s">
        <v>1044</v>
      </c>
      <c r="B432" s="176" t="s">
        <v>1045</v>
      </c>
      <c r="C432" s="387">
        <v>40</v>
      </c>
      <c r="D432" s="303">
        <v>47</v>
      </c>
      <c r="E432" s="303"/>
    </row>
    <row r="433" spans="1:5" ht="12.75">
      <c r="A433" s="174" t="s">
        <v>1046</v>
      </c>
      <c r="B433" s="175" t="s">
        <v>1047</v>
      </c>
      <c r="C433" s="387">
        <v>0</v>
      </c>
      <c r="D433" s="303">
        <v>1</v>
      </c>
      <c r="E433" s="303"/>
    </row>
    <row r="434" spans="1:5" ht="12.75">
      <c r="A434" s="174" t="s">
        <v>1048</v>
      </c>
      <c r="B434" s="175" t="s">
        <v>1049</v>
      </c>
      <c r="C434" s="387">
        <v>0</v>
      </c>
      <c r="D434" s="303">
        <v>1</v>
      </c>
      <c r="E434" s="303"/>
    </row>
    <row r="435" spans="1:5" ht="12.75">
      <c r="A435" s="174" t="s">
        <v>1050</v>
      </c>
      <c r="B435" s="175" t="s">
        <v>1051</v>
      </c>
      <c r="C435" s="387">
        <v>8</v>
      </c>
      <c r="D435" s="303">
        <v>21</v>
      </c>
      <c r="E435" s="303"/>
    </row>
    <row r="436" spans="1:5" ht="12.75">
      <c r="A436" s="174" t="s">
        <v>1052</v>
      </c>
      <c r="B436" s="175" t="s">
        <v>1053</v>
      </c>
      <c r="C436" s="387">
        <v>1</v>
      </c>
      <c r="D436" s="303">
        <v>3</v>
      </c>
      <c r="E436" s="303"/>
    </row>
    <row r="437" spans="1:5" ht="12.75">
      <c r="A437" s="174" t="s">
        <v>1054</v>
      </c>
      <c r="B437" s="175" t="s">
        <v>1055</v>
      </c>
      <c r="C437" s="387">
        <v>30</v>
      </c>
      <c r="D437" s="303">
        <v>91</v>
      </c>
      <c r="E437" s="303"/>
    </row>
    <row r="438" spans="1:5" ht="12.75">
      <c r="A438" s="174" t="s">
        <v>1056</v>
      </c>
      <c r="B438" s="175" t="s">
        <v>1057</v>
      </c>
      <c r="C438" s="387">
        <v>0</v>
      </c>
      <c r="D438" s="303">
        <v>2</v>
      </c>
      <c r="E438" s="303"/>
    </row>
    <row r="439" spans="1:5" ht="25.5">
      <c r="A439" s="174" t="s">
        <v>1058</v>
      </c>
      <c r="B439" s="175" t="s">
        <v>1059</v>
      </c>
      <c r="C439" s="387">
        <v>0</v>
      </c>
      <c r="D439" s="303">
        <v>0</v>
      </c>
      <c r="E439" s="303"/>
    </row>
    <row r="440" spans="1:5" ht="12.75">
      <c r="A440" s="174" t="s">
        <v>1060</v>
      </c>
      <c r="B440" s="175" t="s">
        <v>1061</v>
      </c>
      <c r="C440" s="387">
        <v>0</v>
      </c>
      <c r="D440" s="303">
        <v>0</v>
      </c>
      <c r="E440" s="303"/>
    </row>
    <row r="441" spans="1:5" ht="25.5">
      <c r="A441" s="174" t="s">
        <v>1062</v>
      </c>
      <c r="B441" s="175" t="s">
        <v>1063</v>
      </c>
      <c r="C441" s="387">
        <v>0</v>
      </c>
      <c r="D441" s="303">
        <v>0</v>
      </c>
      <c r="E441" s="303"/>
    </row>
    <row r="442" spans="1:5" ht="25.5">
      <c r="A442" s="174" t="s">
        <v>1064</v>
      </c>
      <c r="B442" s="175" t="s">
        <v>1065</v>
      </c>
      <c r="C442" s="387">
        <v>0</v>
      </c>
      <c r="D442" s="303">
        <v>0</v>
      </c>
      <c r="E442" s="303"/>
    </row>
    <row r="443" spans="1:5" ht="12.75">
      <c r="A443" s="174" t="s">
        <v>1066</v>
      </c>
      <c r="B443" s="175" t="s">
        <v>1067</v>
      </c>
      <c r="C443" s="387">
        <v>0</v>
      </c>
      <c r="D443" s="303">
        <v>0</v>
      </c>
      <c r="E443" s="303"/>
    </row>
    <row r="444" spans="1:5" ht="12.75">
      <c r="A444" s="174" t="s">
        <v>1068</v>
      </c>
      <c r="B444" s="175" t="s">
        <v>1069</v>
      </c>
      <c r="C444" s="387">
        <v>0</v>
      </c>
      <c r="D444" s="303">
        <v>3</v>
      </c>
      <c r="E444" s="303"/>
    </row>
    <row r="445" spans="1:5" ht="12.75">
      <c r="A445" s="174" t="s">
        <v>1070</v>
      </c>
      <c r="B445" s="175" t="s">
        <v>1071</v>
      </c>
      <c r="C445" s="387">
        <v>2</v>
      </c>
      <c r="D445" s="303">
        <v>14</v>
      </c>
      <c r="E445" s="303"/>
    </row>
    <row r="446" spans="1:5" ht="12.75">
      <c r="A446" s="174" t="s">
        <v>1072</v>
      </c>
      <c r="B446" s="175" t="s">
        <v>1073</v>
      </c>
      <c r="C446" s="387">
        <v>1</v>
      </c>
      <c r="D446" s="303">
        <v>0</v>
      </c>
      <c r="E446" s="303"/>
    </row>
    <row r="447" spans="1:5" ht="12.75">
      <c r="A447" s="174" t="s">
        <v>1074</v>
      </c>
      <c r="B447" s="175" t="s">
        <v>1075</v>
      </c>
      <c r="C447" s="387">
        <v>4</v>
      </c>
      <c r="D447" s="303">
        <v>11</v>
      </c>
      <c r="E447" s="303"/>
    </row>
    <row r="448" spans="1:5" ht="12.75">
      <c r="A448" s="174" t="s">
        <v>1076</v>
      </c>
      <c r="B448" s="175" t="s">
        <v>1077</v>
      </c>
      <c r="C448" s="387">
        <v>12</v>
      </c>
      <c r="D448" s="303">
        <v>11</v>
      </c>
      <c r="E448" s="303"/>
    </row>
    <row r="449" spans="1:5" ht="12.75">
      <c r="A449" s="174" t="s">
        <v>1078</v>
      </c>
      <c r="B449" s="184" t="s">
        <v>1079</v>
      </c>
      <c r="C449" s="387">
        <v>0</v>
      </c>
      <c r="D449" s="303">
        <v>0</v>
      </c>
      <c r="E449" s="303"/>
    </row>
    <row r="450" spans="1:5" ht="12.75">
      <c r="A450" s="174" t="s">
        <v>1080</v>
      </c>
      <c r="B450" s="184" t="s">
        <v>1081</v>
      </c>
      <c r="C450" s="387">
        <v>0</v>
      </c>
      <c r="D450" s="303">
        <v>4</v>
      </c>
      <c r="E450" s="303"/>
    </row>
    <row r="451" spans="1:5" ht="12.75">
      <c r="A451" s="174" t="s">
        <v>1082</v>
      </c>
      <c r="B451" s="175" t="s">
        <v>1083</v>
      </c>
      <c r="C451" s="387">
        <v>6</v>
      </c>
      <c r="D451" s="303">
        <v>9</v>
      </c>
      <c r="E451" s="303"/>
    </row>
    <row r="452" spans="1:5" ht="12.75">
      <c r="A452" s="174" t="s">
        <v>1084</v>
      </c>
      <c r="B452" s="175" t="s">
        <v>1085</v>
      </c>
      <c r="C452" s="387">
        <v>24</v>
      </c>
      <c r="D452" s="303">
        <v>26</v>
      </c>
      <c r="E452" s="303"/>
    </row>
    <row r="453" spans="1:5" ht="12.75">
      <c r="A453" s="174" t="s">
        <v>1086</v>
      </c>
      <c r="B453" s="175" t="s">
        <v>1087</v>
      </c>
      <c r="C453" s="387">
        <v>0</v>
      </c>
      <c r="D453" s="303">
        <v>2</v>
      </c>
      <c r="E453" s="303"/>
    </row>
    <row r="454" spans="1:5" ht="12.75">
      <c r="A454" s="174" t="s">
        <v>1088</v>
      </c>
      <c r="B454" s="175" t="s">
        <v>1089</v>
      </c>
      <c r="C454" s="387">
        <v>22</v>
      </c>
      <c r="D454" s="303">
        <v>20</v>
      </c>
      <c r="E454" s="303"/>
    </row>
    <row r="455" spans="1:5" ht="12.75">
      <c r="A455" s="174" t="s">
        <v>1090</v>
      </c>
      <c r="B455" s="175" t="s">
        <v>1091</v>
      </c>
      <c r="C455" s="387">
        <v>16</v>
      </c>
      <c r="D455" s="303">
        <v>23</v>
      </c>
      <c r="E455" s="303"/>
    </row>
    <row r="456" spans="1:5" ht="12.75">
      <c r="A456" s="174" t="s">
        <v>1092</v>
      </c>
      <c r="B456" s="175" t="s">
        <v>1093</v>
      </c>
      <c r="C456" s="387">
        <v>5</v>
      </c>
      <c r="D456" s="303">
        <v>7</v>
      </c>
      <c r="E456" s="303"/>
    </row>
    <row r="457" spans="1:5" ht="12.75">
      <c r="A457" s="174" t="s">
        <v>1094</v>
      </c>
      <c r="B457" s="175" t="s">
        <v>1095</v>
      </c>
      <c r="C457" s="387">
        <v>0</v>
      </c>
      <c r="D457" s="303">
        <v>0</v>
      </c>
      <c r="E457" s="303"/>
    </row>
    <row r="458" spans="1:5" ht="12.75">
      <c r="A458" s="174" t="s">
        <v>1096</v>
      </c>
      <c r="B458" s="175" t="s">
        <v>1097</v>
      </c>
      <c r="C458" s="387">
        <v>2</v>
      </c>
      <c r="D458" s="303">
        <v>5</v>
      </c>
      <c r="E458" s="303"/>
    </row>
    <row r="459" spans="1:5" ht="12.75">
      <c r="A459" s="174" t="s">
        <v>1098</v>
      </c>
      <c r="B459" s="175" t="s">
        <v>1099</v>
      </c>
      <c r="C459" s="387">
        <v>1</v>
      </c>
      <c r="D459" s="303">
        <v>1</v>
      </c>
      <c r="E459" s="303"/>
    </row>
    <row r="460" spans="1:5" ht="12.75">
      <c r="A460" s="174" t="s">
        <v>1100</v>
      </c>
      <c r="B460" s="175" t="s">
        <v>1101</v>
      </c>
      <c r="C460" s="387">
        <v>0</v>
      </c>
      <c r="D460" s="303">
        <v>0</v>
      </c>
      <c r="E460" s="303"/>
    </row>
    <row r="461" spans="1:5" ht="12.75">
      <c r="A461" s="174" t="s">
        <v>1102</v>
      </c>
      <c r="B461" s="175" t="s">
        <v>1103</v>
      </c>
      <c r="C461" s="387">
        <v>0</v>
      </c>
      <c r="D461" s="303">
        <v>2</v>
      </c>
      <c r="E461" s="303"/>
    </row>
    <row r="462" spans="1:5" ht="12.75">
      <c r="A462" s="174" t="s">
        <v>1104</v>
      </c>
      <c r="B462" s="175" t="s">
        <v>1105</v>
      </c>
      <c r="C462" s="387">
        <v>0</v>
      </c>
      <c r="D462" s="303">
        <v>0</v>
      </c>
      <c r="E462" s="303"/>
    </row>
    <row r="463" spans="1:5" ht="37.5">
      <c r="A463" s="173">
        <v>10</v>
      </c>
      <c r="B463" s="180" t="s">
        <v>1106</v>
      </c>
      <c r="C463" s="388">
        <f>SUM(C464:C491)</f>
        <v>77</v>
      </c>
      <c r="D463" s="786">
        <f>SUM(D464:D491)</f>
        <v>100</v>
      </c>
      <c r="E463" s="303"/>
    </row>
    <row r="464" spans="1:5" ht="12.75">
      <c r="A464" s="174" t="s">
        <v>1107</v>
      </c>
      <c r="B464" s="175" t="s">
        <v>1108</v>
      </c>
      <c r="C464" s="387">
        <v>0</v>
      </c>
      <c r="D464" s="303">
        <v>0</v>
      </c>
      <c r="E464" s="303"/>
    </row>
    <row r="465" spans="1:5" ht="12.75">
      <c r="A465" s="174" t="s">
        <v>1109</v>
      </c>
      <c r="B465" s="175" t="s">
        <v>1110</v>
      </c>
      <c r="C465" s="387">
        <v>0</v>
      </c>
      <c r="D465" s="303">
        <v>1</v>
      </c>
      <c r="E465" s="303"/>
    </row>
    <row r="466" spans="1:5" ht="12.75">
      <c r="A466" s="174" t="s">
        <v>1111</v>
      </c>
      <c r="B466" s="184" t="s">
        <v>1112</v>
      </c>
      <c r="C466" s="387">
        <v>0</v>
      </c>
      <c r="D466" s="303">
        <v>0</v>
      </c>
      <c r="E466" s="303"/>
    </row>
    <row r="467" spans="1:5" ht="12.75">
      <c r="A467" s="174" t="s">
        <v>1113</v>
      </c>
      <c r="B467" s="184" t="s">
        <v>1114</v>
      </c>
      <c r="C467" s="387">
        <v>0</v>
      </c>
      <c r="D467" s="303">
        <v>0</v>
      </c>
      <c r="E467" s="303"/>
    </row>
    <row r="468" spans="1:5" ht="12.75">
      <c r="A468" s="174" t="s">
        <v>1115</v>
      </c>
      <c r="B468" s="175" t="s">
        <v>1116</v>
      </c>
      <c r="C468" s="387">
        <v>0</v>
      </c>
      <c r="D468" s="303">
        <v>0</v>
      </c>
      <c r="E468" s="303"/>
    </row>
    <row r="469" spans="1:5" ht="12.75">
      <c r="A469" s="174" t="s">
        <v>1117</v>
      </c>
      <c r="B469" s="184" t="s">
        <v>1118</v>
      </c>
      <c r="C469" s="387">
        <v>0</v>
      </c>
      <c r="D469" s="303">
        <v>0</v>
      </c>
      <c r="E469" s="303"/>
    </row>
    <row r="470" spans="1:5" ht="12.75">
      <c r="A470" s="174" t="s">
        <v>1119</v>
      </c>
      <c r="B470" s="184" t="s">
        <v>1120</v>
      </c>
      <c r="C470" s="387">
        <v>0</v>
      </c>
      <c r="D470" s="303">
        <v>0</v>
      </c>
      <c r="E470" s="303"/>
    </row>
    <row r="471" spans="1:5" ht="12.75">
      <c r="A471" s="174" t="s">
        <v>1121</v>
      </c>
      <c r="B471" s="184" t="s">
        <v>1122</v>
      </c>
      <c r="C471" s="387">
        <v>0</v>
      </c>
      <c r="D471" s="303">
        <v>0</v>
      </c>
      <c r="E471" s="303"/>
    </row>
    <row r="472" spans="1:5" ht="12.75">
      <c r="A472" s="174" t="s">
        <v>1123</v>
      </c>
      <c r="B472" s="184" t="s">
        <v>1124</v>
      </c>
      <c r="C472" s="387">
        <v>0</v>
      </c>
      <c r="D472" s="303">
        <v>0</v>
      </c>
      <c r="E472" s="303"/>
    </row>
    <row r="473" spans="1:5" ht="12.75">
      <c r="A473" s="174" t="s">
        <v>1125</v>
      </c>
      <c r="B473" s="184" t="s">
        <v>1126</v>
      </c>
      <c r="C473" s="387">
        <v>0</v>
      </c>
      <c r="D473" s="303">
        <v>0</v>
      </c>
      <c r="E473" s="303"/>
    </row>
    <row r="474" spans="1:5" ht="12.75">
      <c r="A474" s="174" t="s">
        <v>1127</v>
      </c>
      <c r="B474" s="184" t="s">
        <v>1128</v>
      </c>
      <c r="C474" s="387">
        <v>0</v>
      </c>
      <c r="D474" s="303">
        <v>0</v>
      </c>
      <c r="E474" s="303"/>
    </row>
    <row r="475" spans="1:5" ht="12.75">
      <c r="A475" s="174" t="s">
        <v>1129</v>
      </c>
      <c r="B475" s="175" t="s">
        <v>1130</v>
      </c>
      <c r="C475" s="387">
        <v>0</v>
      </c>
      <c r="D475" s="303">
        <v>0</v>
      </c>
      <c r="E475" s="303"/>
    </row>
    <row r="476" spans="1:5" ht="12.75">
      <c r="A476" s="174" t="s">
        <v>1131</v>
      </c>
      <c r="B476" s="175" t="s">
        <v>1132</v>
      </c>
      <c r="C476" s="387">
        <v>0</v>
      </c>
      <c r="D476" s="303">
        <v>0</v>
      </c>
      <c r="E476" s="303"/>
    </row>
    <row r="477" spans="1:5" ht="25.5">
      <c r="A477" s="174" t="s">
        <v>1133</v>
      </c>
      <c r="B477" s="184" t="s">
        <v>1134</v>
      </c>
      <c r="C477" s="387">
        <v>0</v>
      </c>
      <c r="D477" s="303">
        <v>0</v>
      </c>
      <c r="E477" s="303"/>
    </row>
    <row r="478" spans="1:5" ht="25.5">
      <c r="A478" s="174" t="s">
        <v>1135</v>
      </c>
      <c r="B478" s="184" t="s">
        <v>1136</v>
      </c>
      <c r="C478" s="387">
        <v>0</v>
      </c>
      <c r="D478" s="303">
        <v>0</v>
      </c>
      <c r="E478" s="303"/>
    </row>
    <row r="479" spans="1:5" ht="12.75">
      <c r="A479" s="174" t="s">
        <v>1137</v>
      </c>
      <c r="B479" s="184" t="s">
        <v>1138</v>
      </c>
      <c r="C479" s="387">
        <v>0</v>
      </c>
      <c r="D479" s="303">
        <v>0</v>
      </c>
      <c r="E479" s="303"/>
    </row>
    <row r="480" spans="1:5" ht="12.75">
      <c r="A480" s="174" t="s">
        <v>1139</v>
      </c>
      <c r="B480" s="184" t="s">
        <v>1140</v>
      </c>
      <c r="C480" s="387">
        <v>0</v>
      </c>
      <c r="D480" s="303">
        <v>0</v>
      </c>
      <c r="E480" s="303"/>
    </row>
    <row r="481" spans="1:5" ht="12.75">
      <c r="A481" s="174" t="s">
        <v>1141</v>
      </c>
      <c r="B481" s="184" t="s">
        <v>1142</v>
      </c>
      <c r="C481" s="387">
        <v>0</v>
      </c>
      <c r="D481" s="303">
        <v>0</v>
      </c>
      <c r="E481" s="303"/>
    </row>
    <row r="482" spans="1:5" ht="12.75">
      <c r="A482" s="174" t="s">
        <v>1143</v>
      </c>
      <c r="B482" s="184" t="s">
        <v>1144</v>
      </c>
      <c r="C482" s="387">
        <v>0</v>
      </c>
      <c r="D482" s="303">
        <v>0</v>
      </c>
      <c r="E482" s="303"/>
    </row>
    <row r="483" spans="1:5" ht="12.75">
      <c r="A483" s="174" t="s">
        <v>1145</v>
      </c>
      <c r="B483" s="175" t="s">
        <v>1146</v>
      </c>
      <c r="C483" s="387">
        <v>3</v>
      </c>
      <c r="D483" s="303">
        <v>6</v>
      </c>
      <c r="E483" s="303"/>
    </row>
    <row r="484" spans="1:5" ht="12.75">
      <c r="A484" s="174" t="s">
        <v>1147</v>
      </c>
      <c r="B484" s="175" t="s">
        <v>1148</v>
      </c>
      <c r="C484" s="387">
        <v>53</v>
      </c>
      <c r="D484" s="303">
        <v>60</v>
      </c>
      <c r="E484" s="303"/>
    </row>
    <row r="485" spans="1:5" ht="12.75">
      <c r="A485" s="174" t="s">
        <v>1149</v>
      </c>
      <c r="B485" s="175" t="s">
        <v>1150</v>
      </c>
      <c r="C485" s="387">
        <v>4</v>
      </c>
      <c r="D485" s="303">
        <v>2</v>
      </c>
      <c r="E485" s="303"/>
    </row>
    <row r="486" spans="1:5" ht="12.75">
      <c r="A486" s="174" t="s">
        <v>1151</v>
      </c>
      <c r="B486" s="175" t="s">
        <v>1152</v>
      </c>
      <c r="C486" s="387">
        <v>2</v>
      </c>
      <c r="D486" s="303">
        <v>5</v>
      </c>
      <c r="E486" s="303"/>
    </row>
    <row r="487" spans="1:5" ht="12.75">
      <c r="A487" s="174" t="s">
        <v>1153</v>
      </c>
      <c r="B487" s="175" t="s">
        <v>1154</v>
      </c>
      <c r="C487" s="387">
        <v>7</v>
      </c>
      <c r="D487" s="303">
        <v>10</v>
      </c>
      <c r="E487" s="303"/>
    </row>
    <row r="488" spans="1:5" ht="12.75">
      <c r="A488" s="174" t="s">
        <v>1155</v>
      </c>
      <c r="B488" s="184" t="s">
        <v>1156</v>
      </c>
      <c r="C488" s="387">
        <v>0</v>
      </c>
      <c r="D488" s="303">
        <v>0</v>
      </c>
      <c r="E488" s="303"/>
    </row>
    <row r="489" spans="1:5" ht="12.75">
      <c r="A489" s="174" t="s">
        <v>1157</v>
      </c>
      <c r="B489" s="184" t="s">
        <v>1158</v>
      </c>
      <c r="C489" s="387">
        <v>0</v>
      </c>
      <c r="D489" s="303">
        <v>1</v>
      </c>
      <c r="E489" s="303"/>
    </row>
    <row r="490" spans="1:5" ht="12.75">
      <c r="A490" s="174" t="s">
        <v>1159</v>
      </c>
      <c r="B490" s="175" t="s">
        <v>1160</v>
      </c>
      <c r="C490" s="387">
        <v>0</v>
      </c>
      <c r="D490" s="303">
        <v>3</v>
      </c>
      <c r="E490" s="303"/>
    </row>
    <row r="491" spans="1:5" ht="12.75">
      <c r="A491" s="174" t="s">
        <v>1161</v>
      </c>
      <c r="B491" s="175" t="s">
        <v>1162</v>
      </c>
      <c r="C491" s="387">
        <v>8</v>
      </c>
      <c r="D491" s="303">
        <v>12</v>
      </c>
      <c r="E491" s="303"/>
    </row>
    <row r="492" spans="1:5" ht="18.75">
      <c r="A492" s="173">
        <v>11</v>
      </c>
      <c r="B492" s="180" t="s">
        <v>1163</v>
      </c>
      <c r="C492" s="388">
        <f>SUM(C493:C529)</f>
        <v>95</v>
      </c>
      <c r="D492" s="786">
        <f>SUM(D493:D529)</f>
        <v>110</v>
      </c>
      <c r="E492" s="303"/>
    </row>
    <row r="493" spans="1:5" ht="12.75">
      <c r="A493" s="174" t="s">
        <v>1164</v>
      </c>
      <c r="B493" s="175" t="s">
        <v>1165</v>
      </c>
      <c r="C493" s="387">
        <v>0</v>
      </c>
      <c r="D493" s="303">
        <v>0</v>
      </c>
      <c r="E493" s="303"/>
    </row>
    <row r="494" spans="1:5" ht="12.75">
      <c r="A494" s="174" t="s">
        <v>1166</v>
      </c>
      <c r="B494" s="175" t="s">
        <v>1167</v>
      </c>
      <c r="C494" s="387">
        <v>0</v>
      </c>
      <c r="D494" s="303">
        <v>0</v>
      </c>
      <c r="E494" s="303"/>
    </row>
    <row r="495" spans="1:5" ht="12.75">
      <c r="A495" s="174" t="s">
        <v>1168</v>
      </c>
      <c r="B495" s="175" t="s">
        <v>1169</v>
      </c>
      <c r="C495" s="387">
        <v>0</v>
      </c>
      <c r="D495" s="303">
        <v>0</v>
      </c>
      <c r="E495" s="303"/>
    </row>
    <row r="496" spans="1:5" ht="12.75">
      <c r="A496" s="174" t="s">
        <v>1170</v>
      </c>
      <c r="B496" s="175" t="s">
        <v>1171</v>
      </c>
      <c r="C496" s="387">
        <v>0</v>
      </c>
      <c r="D496" s="303">
        <v>0</v>
      </c>
      <c r="E496" s="303"/>
    </row>
    <row r="497" spans="1:5" ht="25.5">
      <c r="A497" s="174" t="s">
        <v>1172</v>
      </c>
      <c r="B497" s="175" t="s">
        <v>1173</v>
      </c>
      <c r="C497" s="387">
        <v>0</v>
      </c>
      <c r="D497" s="303">
        <v>0</v>
      </c>
      <c r="E497" s="303"/>
    </row>
    <row r="498" spans="1:5" ht="25.5">
      <c r="A498" s="174" t="s">
        <v>1174</v>
      </c>
      <c r="B498" s="175" t="s">
        <v>1175</v>
      </c>
      <c r="C498" s="387">
        <v>0</v>
      </c>
      <c r="D498" s="303">
        <v>0</v>
      </c>
      <c r="E498" s="303"/>
    </row>
    <row r="499" spans="1:5" ht="25.5">
      <c r="A499" s="174" t="s">
        <v>1176</v>
      </c>
      <c r="B499" s="175" t="s">
        <v>1177</v>
      </c>
      <c r="C499" s="387">
        <v>0</v>
      </c>
      <c r="D499" s="303">
        <v>0</v>
      </c>
      <c r="E499" s="303"/>
    </row>
    <row r="500" spans="1:5" ht="12.75">
      <c r="A500" s="174" t="s">
        <v>1178</v>
      </c>
      <c r="B500" s="175" t="s">
        <v>1179</v>
      </c>
      <c r="C500" s="387">
        <v>0</v>
      </c>
      <c r="D500" s="303">
        <v>0</v>
      </c>
      <c r="E500" s="303"/>
    </row>
    <row r="501" spans="1:5" ht="12.75">
      <c r="A501" s="174" t="s">
        <v>1180</v>
      </c>
      <c r="B501" s="175" t="s">
        <v>1181</v>
      </c>
      <c r="C501" s="387">
        <v>0</v>
      </c>
      <c r="D501" s="303">
        <v>0</v>
      </c>
      <c r="E501" s="303"/>
    </row>
    <row r="502" spans="1:5" ht="12.75">
      <c r="A502" s="174" t="s">
        <v>1182</v>
      </c>
      <c r="B502" s="175" t="s">
        <v>1183</v>
      </c>
      <c r="C502" s="387">
        <v>0</v>
      </c>
      <c r="D502" s="303">
        <v>0</v>
      </c>
      <c r="E502" s="303"/>
    </row>
    <row r="503" spans="1:5" ht="12.75">
      <c r="A503" s="174" t="s">
        <v>1184</v>
      </c>
      <c r="B503" s="175" t="s">
        <v>1185</v>
      </c>
      <c r="C503" s="387">
        <v>1</v>
      </c>
      <c r="D503" s="303">
        <v>0</v>
      </c>
      <c r="E503" s="303"/>
    </row>
    <row r="504" spans="1:5" ht="12.75">
      <c r="A504" s="174" t="s">
        <v>1186</v>
      </c>
      <c r="B504" s="175" t="s">
        <v>1187</v>
      </c>
      <c r="C504" s="387">
        <v>0</v>
      </c>
      <c r="D504" s="303">
        <v>0</v>
      </c>
      <c r="E504" s="303"/>
    </row>
    <row r="505" spans="1:5" ht="12.75">
      <c r="A505" s="174" t="s">
        <v>1188</v>
      </c>
      <c r="B505" s="175" t="s">
        <v>1189</v>
      </c>
      <c r="C505" s="387">
        <v>0</v>
      </c>
      <c r="D505" s="303">
        <v>0</v>
      </c>
      <c r="E505" s="303"/>
    </row>
    <row r="506" spans="1:5" ht="12.75">
      <c r="A506" s="174" t="s">
        <v>1190</v>
      </c>
      <c r="B506" s="175" t="s">
        <v>1191</v>
      </c>
      <c r="C506" s="387">
        <v>0</v>
      </c>
      <c r="D506" s="303">
        <v>0</v>
      </c>
      <c r="E506" s="303"/>
    </row>
    <row r="507" spans="1:5" ht="12.75">
      <c r="A507" s="174" t="s">
        <v>1192</v>
      </c>
      <c r="B507" s="175" t="s">
        <v>1193</v>
      </c>
      <c r="C507" s="387">
        <v>0</v>
      </c>
      <c r="D507" s="303">
        <v>0</v>
      </c>
      <c r="E507" s="303"/>
    </row>
    <row r="508" spans="1:5" ht="12.75">
      <c r="A508" s="174" t="s">
        <v>1194</v>
      </c>
      <c r="B508" s="175" t="s">
        <v>1195</v>
      </c>
      <c r="C508" s="387">
        <v>0</v>
      </c>
      <c r="D508" s="303">
        <v>0</v>
      </c>
      <c r="E508" s="303"/>
    </row>
    <row r="509" spans="1:5" ht="12.75">
      <c r="A509" s="174" t="s">
        <v>1196</v>
      </c>
      <c r="B509" s="175" t="s">
        <v>1197</v>
      </c>
      <c r="C509" s="387">
        <v>0</v>
      </c>
      <c r="D509" s="303">
        <v>0</v>
      </c>
      <c r="E509" s="303"/>
    </row>
    <row r="510" spans="1:5" ht="12.75">
      <c r="A510" s="174" t="s">
        <v>1198</v>
      </c>
      <c r="B510" s="175" t="s">
        <v>1199</v>
      </c>
      <c r="C510" s="387">
        <v>0</v>
      </c>
      <c r="D510" s="303">
        <v>0</v>
      </c>
      <c r="E510" s="303"/>
    </row>
    <row r="511" spans="1:5" ht="12.75">
      <c r="A511" s="174" t="s">
        <v>1200</v>
      </c>
      <c r="B511" s="175" t="s">
        <v>1201</v>
      </c>
      <c r="C511" s="387">
        <v>17</v>
      </c>
      <c r="D511" s="303">
        <v>0</v>
      </c>
      <c r="E511" s="303"/>
    </row>
    <row r="512" spans="1:5" ht="12.75">
      <c r="A512" s="174" t="s">
        <v>1202</v>
      </c>
      <c r="B512" s="175" t="s">
        <v>1203</v>
      </c>
      <c r="C512" s="387">
        <v>0</v>
      </c>
      <c r="D512" s="303">
        <v>0</v>
      </c>
      <c r="E512" s="303"/>
    </row>
    <row r="513" spans="1:5" ht="12.75">
      <c r="A513" s="174" t="s">
        <v>1204</v>
      </c>
      <c r="B513" s="175" t="s">
        <v>1205</v>
      </c>
      <c r="C513" s="387">
        <v>0</v>
      </c>
      <c r="D513" s="303">
        <v>0</v>
      </c>
      <c r="E513" s="303"/>
    </row>
    <row r="514" spans="1:5" ht="12.75">
      <c r="A514" s="174" t="s">
        <v>1206</v>
      </c>
      <c r="B514" s="175" t="s">
        <v>1207</v>
      </c>
      <c r="C514" s="387">
        <v>0</v>
      </c>
      <c r="D514" s="303">
        <v>0</v>
      </c>
      <c r="E514" s="303"/>
    </row>
    <row r="515" spans="1:5" ht="12.75">
      <c r="A515" s="174" t="s">
        <v>1208</v>
      </c>
      <c r="B515" s="175" t="s">
        <v>1209</v>
      </c>
      <c r="C515" s="387">
        <v>1</v>
      </c>
      <c r="D515" s="303">
        <v>2</v>
      </c>
      <c r="E515" s="303"/>
    </row>
    <row r="516" spans="1:5" ht="12.75">
      <c r="A516" s="174" t="s">
        <v>1210</v>
      </c>
      <c r="B516" s="175" t="s">
        <v>1211</v>
      </c>
      <c r="C516" s="387">
        <v>2</v>
      </c>
      <c r="D516" s="303">
        <v>6</v>
      </c>
      <c r="E516" s="303"/>
    </row>
    <row r="517" spans="1:5" ht="12.75">
      <c r="A517" s="174" t="s">
        <v>1212</v>
      </c>
      <c r="B517" s="175" t="s">
        <v>1213</v>
      </c>
      <c r="C517" s="387">
        <v>7</v>
      </c>
      <c r="D517" s="303">
        <v>13</v>
      </c>
      <c r="E517" s="303"/>
    </row>
    <row r="518" spans="1:5" ht="12.75">
      <c r="A518" s="174" t="s">
        <v>1214</v>
      </c>
      <c r="B518" s="175" t="s">
        <v>1215</v>
      </c>
      <c r="C518" s="387">
        <v>0</v>
      </c>
      <c r="D518" s="303">
        <v>0</v>
      </c>
      <c r="E518" s="303"/>
    </row>
    <row r="519" spans="1:5" ht="12.75">
      <c r="A519" s="174" t="s">
        <v>1216</v>
      </c>
      <c r="B519" s="175" t="s">
        <v>1217</v>
      </c>
      <c r="C519" s="387">
        <v>1</v>
      </c>
      <c r="D519" s="303">
        <v>2</v>
      </c>
      <c r="E519" s="303"/>
    </row>
    <row r="520" spans="1:5" ht="12.75">
      <c r="A520" s="174" t="s">
        <v>1218</v>
      </c>
      <c r="B520" s="175" t="s">
        <v>1219</v>
      </c>
      <c r="C520" s="387">
        <v>7</v>
      </c>
      <c r="D520" s="303">
        <v>2</v>
      </c>
      <c r="E520" s="303"/>
    </row>
    <row r="521" spans="1:5" ht="12.75">
      <c r="A521" s="174" t="s">
        <v>1220</v>
      </c>
      <c r="B521" s="175" t="s">
        <v>1221</v>
      </c>
      <c r="C521" s="387">
        <v>2</v>
      </c>
      <c r="D521" s="303">
        <v>5</v>
      </c>
      <c r="E521" s="303"/>
    </row>
    <row r="522" spans="1:5" ht="12.75">
      <c r="A522" s="174" t="s">
        <v>1222</v>
      </c>
      <c r="B522" s="175" t="s">
        <v>1223</v>
      </c>
      <c r="C522" s="387">
        <v>23</v>
      </c>
      <c r="D522" s="303">
        <v>31</v>
      </c>
      <c r="E522" s="303"/>
    </row>
    <row r="523" spans="1:5" ht="12.75">
      <c r="A523" s="174" t="s">
        <v>1224</v>
      </c>
      <c r="B523" s="175" t="s">
        <v>1225</v>
      </c>
      <c r="C523" s="387">
        <v>18</v>
      </c>
      <c r="D523" s="303">
        <v>27</v>
      </c>
      <c r="E523" s="303"/>
    </row>
    <row r="524" spans="1:5" ht="12.75">
      <c r="A524" s="174" t="s">
        <v>1226</v>
      </c>
      <c r="B524" s="175" t="s">
        <v>1227</v>
      </c>
      <c r="C524" s="387">
        <v>0</v>
      </c>
      <c r="D524" s="303">
        <v>1</v>
      </c>
      <c r="E524" s="303"/>
    </row>
    <row r="525" spans="1:5" ht="12.75">
      <c r="A525" s="174" t="s">
        <v>1228</v>
      </c>
      <c r="B525" s="175" t="s">
        <v>1229</v>
      </c>
      <c r="C525" s="387">
        <v>2</v>
      </c>
      <c r="D525" s="303">
        <v>2</v>
      </c>
      <c r="E525" s="303"/>
    </row>
    <row r="526" spans="1:5" ht="12.75">
      <c r="A526" s="174" t="s">
        <v>1230</v>
      </c>
      <c r="B526" s="175" t="s">
        <v>1231</v>
      </c>
      <c r="C526" s="387">
        <v>0</v>
      </c>
      <c r="D526" s="303">
        <v>1</v>
      </c>
      <c r="E526" s="303"/>
    </row>
    <row r="527" spans="1:5" ht="12.75">
      <c r="A527" s="174" t="s">
        <v>1232</v>
      </c>
      <c r="B527" s="175" t="s">
        <v>1233</v>
      </c>
      <c r="C527" s="387">
        <v>2</v>
      </c>
      <c r="D527" s="303">
        <v>4</v>
      </c>
      <c r="E527" s="303"/>
    </row>
    <row r="528" spans="1:5" ht="12.75">
      <c r="A528" s="174" t="s">
        <v>1234</v>
      </c>
      <c r="B528" s="175" t="s">
        <v>1235</v>
      </c>
      <c r="C528" s="387">
        <v>12</v>
      </c>
      <c r="D528" s="303">
        <v>14</v>
      </c>
      <c r="E528" s="303"/>
    </row>
    <row r="529" spans="1:5" ht="12.75">
      <c r="A529" s="174" t="s">
        <v>1236</v>
      </c>
      <c r="B529" s="176" t="s">
        <v>1237</v>
      </c>
      <c r="C529" s="387">
        <v>0</v>
      </c>
      <c r="D529" s="303">
        <v>0</v>
      </c>
      <c r="E529" s="303"/>
    </row>
    <row r="530" spans="1:5" ht="18.75">
      <c r="A530" s="173">
        <v>12</v>
      </c>
      <c r="B530" s="180" t="s">
        <v>1238</v>
      </c>
      <c r="C530" s="388">
        <f>SUM(C531:C546)</f>
        <v>12</v>
      </c>
      <c r="D530" s="786">
        <f>SUM(D531:D546)</f>
        <v>9</v>
      </c>
      <c r="E530" s="303"/>
    </row>
    <row r="531" spans="1:5" ht="12.75">
      <c r="A531" s="174" t="s">
        <v>1239</v>
      </c>
      <c r="B531" s="184" t="s">
        <v>1240</v>
      </c>
      <c r="C531" s="387">
        <v>0</v>
      </c>
      <c r="D531" s="303">
        <v>0</v>
      </c>
      <c r="E531" s="303"/>
    </row>
    <row r="532" spans="1:5" ht="12.75">
      <c r="A532" s="174" t="s">
        <v>1241</v>
      </c>
      <c r="B532" s="184" t="s">
        <v>1242</v>
      </c>
      <c r="C532" s="387">
        <v>0</v>
      </c>
      <c r="D532" s="303">
        <v>0</v>
      </c>
      <c r="E532" s="303"/>
    </row>
    <row r="533" spans="1:5" ht="12.75">
      <c r="A533" s="174" t="s">
        <v>1243</v>
      </c>
      <c r="B533" s="175" t="s">
        <v>1244</v>
      </c>
      <c r="C533" s="387">
        <v>0</v>
      </c>
      <c r="D533" s="303">
        <v>0</v>
      </c>
      <c r="E533" s="303"/>
    </row>
    <row r="534" spans="1:5" ht="12.75">
      <c r="A534" s="174" t="s">
        <v>1245</v>
      </c>
      <c r="B534" s="175" t="s">
        <v>1246</v>
      </c>
      <c r="C534" s="387">
        <v>0</v>
      </c>
      <c r="D534" s="303">
        <v>0</v>
      </c>
      <c r="E534" s="303"/>
    </row>
    <row r="535" spans="1:5" ht="12.75">
      <c r="A535" s="174" t="s">
        <v>1247</v>
      </c>
      <c r="B535" s="175" t="s">
        <v>1248</v>
      </c>
      <c r="C535" s="387">
        <v>0</v>
      </c>
      <c r="D535" s="303">
        <v>0</v>
      </c>
      <c r="E535" s="303"/>
    </row>
    <row r="536" spans="1:5" ht="12.75">
      <c r="A536" s="174" t="s">
        <v>1249</v>
      </c>
      <c r="B536" s="176" t="s">
        <v>1250</v>
      </c>
      <c r="C536" s="387">
        <v>3</v>
      </c>
      <c r="D536" s="303">
        <v>3</v>
      </c>
      <c r="E536" s="303"/>
    </row>
    <row r="537" spans="1:5" ht="12.75">
      <c r="A537" s="174" t="s">
        <v>1251</v>
      </c>
      <c r="B537" s="175" t="s">
        <v>1252</v>
      </c>
      <c r="C537" s="387">
        <v>0</v>
      </c>
      <c r="D537" s="303">
        <v>0</v>
      </c>
      <c r="E537" s="303"/>
    </row>
    <row r="538" spans="1:5" ht="12.75">
      <c r="A538" s="174" t="s">
        <v>1253</v>
      </c>
      <c r="B538" s="175" t="s">
        <v>1254</v>
      </c>
      <c r="C538" s="387">
        <v>0</v>
      </c>
      <c r="D538" s="303">
        <v>0</v>
      </c>
      <c r="E538" s="303"/>
    </row>
    <row r="539" spans="1:5" ht="12.75">
      <c r="A539" s="174" t="s">
        <v>1255</v>
      </c>
      <c r="B539" s="175" t="s">
        <v>1256</v>
      </c>
      <c r="C539" s="387">
        <v>0</v>
      </c>
      <c r="D539" s="303">
        <v>0</v>
      </c>
      <c r="E539" s="303"/>
    </row>
    <row r="540" spans="1:5" ht="12.75">
      <c r="A540" s="174" t="s">
        <v>1257</v>
      </c>
      <c r="B540" s="175" t="s">
        <v>1258</v>
      </c>
      <c r="C540" s="387">
        <v>0</v>
      </c>
      <c r="D540" s="303">
        <v>0</v>
      </c>
      <c r="E540" s="303"/>
    </row>
    <row r="541" spans="1:5" ht="12.75">
      <c r="A541" s="174" t="s">
        <v>1259</v>
      </c>
      <c r="B541" s="175" t="s">
        <v>1260</v>
      </c>
      <c r="C541" s="387">
        <v>1</v>
      </c>
      <c r="D541" s="303">
        <v>1</v>
      </c>
      <c r="E541" s="303"/>
    </row>
    <row r="542" spans="1:5" ht="12.75">
      <c r="A542" s="174" t="s">
        <v>1261</v>
      </c>
      <c r="B542" s="175" t="s">
        <v>1262</v>
      </c>
      <c r="C542" s="387">
        <v>3</v>
      </c>
      <c r="D542" s="303">
        <v>3</v>
      </c>
      <c r="E542" s="303"/>
    </row>
    <row r="543" spans="1:5" ht="12.75">
      <c r="A543" s="174" t="s">
        <v>1263</v>
      </c>
      <c r="B543" s="184" t="s">
        <v>1264</v>
      </c>
      <c r="C543" s="387">
        <v>1</v>
      </c>
      <c r="D543" s="303">
        <v>1</v>
      </c>
      <c r="E543" s="303"/>
    </row>
    <row r="544" spans="1:5" ht="12.75">
      <c r="A544" s="174" t="s">
        <v>1265</v>
      </c>
      <c r="B544" s="176" t="s">
        <v>1266</v>
      </c>
      <c r="C544" s="387">
        <v>4</v>
      </c>
      <c r="D544" s="303">
        <v>0</v>
      </c>
      <c r="E544" s="303"/>
    </row>
    <row r="545" spans="1:5" ht="12.75">
      <c r="A545" s="174" t="s">
        <v>1267</v>
      </c>
      <c r="B545" s="175" t="s">
        <v>1268</v>
      </c>
      <c r="C545" s="387">
        <v>0</v>
      </c>
      <c r="D545" s="303">
        <v>0</v>
      </c>
      <c r="E545" s="303"/>
    </row>
    <row r="546" spans="1:5" ht="12.75">
      <c r="A546" s="174" t="s">
        <v>1269</v>
      </c>
      <c r="B546" s="175" t="s">
        <v>1270</v>
      </c>
      <c r="C546" s="387">
        <v>0</v>
      </c>
      <c r="D546" s="303">
        <v>1</v>
      </c>
      <c r="E546" s="303"/>
    </row>
    <row r="547" spans="1:5" ht="18.75">
      <c r="A547" s="173">
        <v>13</v>
      </c>
      <c r="B547" s="180" t="s">
        <v>1271</v>
      </c>
      <c r="C547" s="388">
        <f>SUM(C548:C565)</f>
        <v>473</v>
      </c>
      <c r="D547" s="786">
        <f>SUM(D548:D565)</f>
        <v>500</v>
      </c>
      <c r="E547" s="303"/>
    </row>
    <row r="548" spans="1:5" ht="12.75">
      <c r="A548" s="174" t="s">
        <v>1272</v>
      </c>
      <c r="B548" s="175" t="s">
        <v>1273</v>
      </c>
      <c r="C548" s="387">
        <v>0</v>
      </c>
      <c r="D548" s="303">
        <v>0</v>
      </c>
      <c r="E548" s="303"/>
    </row>
    <row r="549" spans="1:5" ht="12.75">
      <c r="A549" s="174" t="s">
        <v>1274</v>
      </c>
      <c r="B549" s="175" t="s">
        <v>1275</v>
      </c>
      <c r="C549" s="387">
        <v>0</v>
      </c>
      <c r="D549" s="303">
        <v>0</v>
      </c>
      <c r="E549" s="303"/>
    </row>
    <row r="550" spans="1:5" ht="12.75">
      <c r="A550" s="174" t="s">
        <v>1276</v>
      </c>
      <c r="B550" s="175" t="s">
        <v>1277</v>
      </c>
      <c r="C550" s="387">
        <v>13</v>
      </c>
      <c r="D550" s="303">
        <v>28</v>
      </c>
      <c r="E550" s="303"/>
    </row>
    <row r="551" spans="1:5" ht="25.5">
      <c r="A551" s="174" t="s">
        <v>1278</v>
      </c>
      <c r="B551" s="175" t="s">
        <v>1279</v>
      </c>
      <c r="C551" s="387">
        <v>0</v>
      </c>
      <c r="D551" s="303">
        <v>0</v>
      </c>
      <c r="E551" s="303"/>
    </row>
    <row r="552" spans="1:5" ht="25.5">
      <c r="A552" s="174" t="s">
        <v>1280</v>
      </c>
      <c r="B552" s="175" t="s">
        <v>1281</v>
      </c>
      <c r="C552" s="387">
        <v>0</v>
      </c>
      <c r="D552" s="303">
        <v>1</v>
      </c>
      <c r="E552" s="303"/>
    </row>
    <row r="553" spans="1:5" ht="25.5">
      <c r="A553" s="174" t="s">
        <v>1282</v>
      </c>
      <c r="B553" s="175" t="s">
        <v>1283</v>
      </c>
      <c r="C553" s="387">
        <v>0</v>
      </c>
      <c r="D553" s="303">
        <v>1</v>
      </c>
      <c r="E553" s="303"/>
    </row>
    <row r="554" spans="1:5" ht="25.5">
      <c r="A554" s="174" t="s">
        <v>1284</v>
      </c>
      <c r="B554" s="175" t="s">
        <v>1285</v>
      </c>
      <c r="C554" s="387">
        <v>6</v>
      </c>
      <c r="D554" s="303">
        <v>5</v>
      </c>
      <c r="E554" s="303"/>
    </row>
    <row r="555" spans="1:5" ht="12.75">
      <c r="A555" s="174" t="s">
        <v>1286</v>
      </c>
      <c r="B555" s="175" t="s">
        <v>1287</v>
      </c>
      <c r="C555" s="387">
        <v>1</v>
      </c>
      <c r="D555" s="303">
        <v>0</v>
      </c>
      <c r="E555" s="303"/>
    </row>
    <row r="556" spans="1:5" ht="12.75">
      <c r="A556" s="174" t="s">
        <v>1288</v>
      </c>
      <c r="B556" s="175" t="s">
        <v>1289</v>
      </c>
      <c r="C556" s="387">
        <v>0</v>
      </c>
      <c r="D556" s="303">
        <v>0</v>
      </c>
      <c r="E556" s="303"/>
    </row>
    <row r="557" spans="1:5" ht="12.75">
      <c r="A557" s="174" t="s">
        <v>1290</v>
      </c>
      <c r="B557" s="175" t="s">
        <v>1291</v>
      </c>
      <c r="C557" s="387">
        <v>155</v>
      </c>
      <c r="D557" s="303">
        <v>206</v>
      </c>
      <c r="E557" s="303"/>
    </row>
    <row r="558" spans="1:5" ht="12.75">
      <c r="A558" s="174" t="s">
        <v>1292</v>
      </c>
      <c r="B558" s="175" t="s">
        <v>1293</v>
      </c>
      <c r="C558" s="387">
        <v>125</v>
      </c>
      <c r="D558" s="303">
        <v>78</v>
      </c>
      <c r="E558" s="303"/>
    </row>
    <row r="559" spans="1:5" ht="12.75">
      <c r="A559" s="174" t="s">
        <v>1294</v>
      </c>
      <c r="B559" s="175" t="s">
        <v>1295</v>
      </c>
      <c r="C559" s="387">
        <v>0</v>
      </c>
      <c r="D559" s="303">
        <v>1</v>
      </c>
      <c r="E559" s="303"/>
    </row>
    <row r="560" spans="1:5" ht="12.75">
      <c r="A560" s="179" t="s">
        <v>1296</v>
      </c>
      <c r="B560" s="184" t="s">
        <v>1297</v>
      </c>
      <c r="C560" s="387">
        <v>0</v>
      </c>
      <c r="D560" s="303">
        <v>0</v>
      </c>
      <c r="E560" s="303"/>
    </row>
    <row r="561" spans="1:5" ht="12.75">
      <c r="A561" s="179" t="s">
        <v>1298</v>
      </c>
      <c r="B561" s="184" t="s">
        <v>1299</v>
      </c>
      <c r="C561" s="387">
        <v>27</v>
      </c>
      <c r="D561" s="303">
        <v>20</v>
      </c>
      <c r="E561" s="303"/>
    </row>
    <row r="562" spans="1:5" ht="12.75">
      <c r="A562" s="174" t="s">
        <v>1300</v>
      </c>
      <c r="B562" s="175" t="s">
        <v>1301</v>
      </c>
      <c r="C562" s="387">
        <v>1</v>
      </c>
      <c r="D562" s="303">
        <v>0</v>
      </c>
      <c r="E562" s="303"/>
    </row>
    <row r="563" spans="1:5" ht="12.75">
      <c r="A563" s="174" t="s">
        <v>1302</v>
      </c>
      <c r="B563" s="175" t="s">
        <v>1303</v>
      </c>
      <c r="C563" s="387">
        <v>28</v>
      </c>
      <c r="D563" s="303">
        <v>43</v>
      </c>
      <c r="E563" s="303"/>
    </row>
    <row r="564" spans="1:5" ht="12.75">
      <c r="A564" s="174" t="s">
        <v>1304</v>
      </c>
      <c r="B564" s="175" t="s">
        <v>1305</v>
      </c>
      <c r="C564" s="387">
        <v>14</v>
      </c>
      <c r="D564" s="303">
        <v>3</v>
      </c>
      <c r="E564" s="303"/>
    </row>
    <row r="565" spans="1:5" ht="12.75">
      <c r="A565" s="174" t="s">
        <v>1306</v>
      </c>
      <c r="B565" s="184" t="s">
        <v>1307</v>
      </c>
      <c r="C565" s="387">
        <v>103</v>
      </c>
      <c r="D565" s="303">
        <v>114</v>
      </c>
      <c r="E565" s="303"/>
    </row>
    <row r="566" spans="1:5" ht="18.75">
      <c r="A566" s="173">
        <v>14</v>
      </c>
      <c r="B566" s="180" t="s">
        <v>1308</v>
      </c>
      <c r="C566" s="388">
        <f>SUM(C567:C580)</f>
        <v>822</v>
      </c>
      <c r="D566" s="786">
        <f>SUM(D567:D580)</f>
        <v>722</v>
      </c>
      <c r="E566" s="303"/>
    </row>
    <row r="567" spans="1:5" ht="12.75">
      <c r="A567" s="174" t="s">
        <v>1309</v>
      </c>
      <c r="B567" s="175" t="s">
        <v>1310</v>
      </c>
      <c r="C567" s="387">
        <v>12</v>
      </c>
      <c r="D567" s="303">
        <v>6</v>
      </c>
      <c r="E567" s="303"/>
    </row>
    <row r="568" spans="1:5" ht="12.75">
      <c r="A568" s="174" t="s">
        <v>1311</v>
      </c>
      <c r="B568" s="175" t="s">
        <v>1312</v>
      </c>
      <c r="C568" s="387">
        <v>110</v>
      </c>
      <c r="D568" s="303">
        <v>141</v>
      </c>
      <c r="E568" s="303"/>
    </row>
    <row r="569" spans="1:5" ht="12.75">
      <c r="A569" s="174" t="s">
        <v>1313</v>
      </c>
      <c r="B569" s="175" t="s">
        <v>1314</v>
      </c>
      <c r="C569" s="387">
        <v>3</v>
      </c>
      <c r="D569" s="303">
        <v>2</v>
      </c>
      <c r="E569" s="303"/>
    </row>
    <row r="570" spans="1:5" ht="12.75">
      <c r="A570" s="174" t="s">
        <v>1315</v>
      </c>
      <c r="B570" s="175" t="s">
        <v>1316</v>
      </c>
      <c r="C570" s="387">
        <v>3</v>
      </c>
      <c r="D570" s="303">
        <v>4</v>
      </c>
      <c r="E570" s="303"/>
    </row>
    <row r="571" spans="1:5" ht="12.75">
      <c r="A571" s="174" t="s">
        <v>1317</v>
      </c>
      <c r="B571" s="184" t="s">
        <v>1318</v>
      </c>
      <c r="C571" s="387">
        <v>0</v>
      </c>
      <c r="D571" s="303">
        <v>0</v>
      </c>
      <c r="E571" s="303"/>
    </row>
    <row r="572" spans="1:5" ht="12.75">
      <c r="A572" s="174" t="s">
        <v>1319</v>
      </c>
      <c r="B572" s="184" t="s">
        <v>1320</v>
      </c>
      <c r="C572" s="387">
        <v>3</v>
      </c>
      <c r="D572" s="303">
        <v>0</v>
      </c>
      <c r="E572" s="303"/>
    </row>
    <row r="573" spans="1:5" ht="25.5">
      <c r="A573" s="174" t="s">
        <v>1321</v>
      </c>
      <c r="B573" s="184" t="s">
        <v>1322</v>
      </c>
      <c r="C573" s="387">
        <v>0</v>
      </c>
      <c r="D573" s="303">
        <v>0</v>
      </c>
      <c r="E573" s="303"/>
    </row>
    <row r="574" spans="1:5" ht="25.5">
      <c r="A574" s="174" t="s">
        <v>1323</v>
      </c>
      <c r="B574" s="184" t="s">
        <v>1324</v>
      </c>
      <c r="C574" s="387">
        <v>4</v>
      </c>
      <c r="D574" s="303">
        <v>2</v>
      </c>
      <c r="E574" s="303"/>
    </row>
    <row r="575" spans="1:5" ht="12.75">
      <c r="A575" s="174" t="s">
        <v>1325</v>
      </c>
      <c r="B575" s="175" t="s">
        <v>1326</v>
      </c>
      <c r="C575" s="387">
        <v>86</v>
      </c>
      <c r="D575" s="303">
        <v>89</v>
      </c>
      <c r="E575" s="303"/>
    </row>
    <row r="576" spans="1:5" ht="12.75">
      <c r="A576" s="185" t="s">
        <v>1327</v>
      </c>
      <c r="B576" s="186" t="s">
        <v>1328</v>
      </c>
      <c r="C576" s="387">
        <v>472</v>
      </c>
      <c r="D576" s="303">
        <v>315</v>
      </c>
      <c r="E576" s="303"/>
    </row>
    <row r="577" spans="1:5" ht="12.75">
      <c r="A577" s="185" t="s">
        <v>1329</v>
      </c>
      <c r="B577" s="186" t="s">
        <v>1330</v>
      </c>
      <c r="C577" s="387">
        <v>0</v>
      </c>
      <c r="D577" s="303">
        <v>0</v>
      </c>
      <c r="E577" s="303"/>
    </row>
    <row r="578" spans="1:5" ht="12.75">
      <c r="A578" s="185" t="s">
        <v>1331</v>
      </c>
      <c r="B578" s="186" t="s">
        <v>1332</v>
      </c>
      <c r="C578" s="387">
        <v>5</v>
      </c>
      <c r="D578" s="303">
        <v>13</v>
      </c>
      <c r="E578" s="303"/>
    </row>
    <row r="579" spans="1:5" ht="12.75">
      <c r="A579" s="185" t="s">
        <v>1333</v>
      </c>
      <c r="B579" s="186" t="s">
        <v>1334</v>
      </c>
      <c r="C579" s="387">
        <v>0</v>
      </c>
      <c r="D579" s="303">
        <v>1</v>
      </c>
      <c r="E579" s="303"/>
    </row>
    <row r="580" spans="1:5" ht="12.75">
      <c r="A580" s="185" t="s">
        <v>1335</v>
      </c>
      <c r="B580" s="186" t="s">
        <v>1336</v>
      </c>
      <c r="C580" s="387">
        <v>124</v>
      </c>
      <c r="D580" s="303">
        <v>149</v>
      </c>
      <c r="E580" s="303"/>
    </row>
    <row r="581" spans="1:5" ht="18.75">
      <c r="A581" s="173">
        <v>15</v>
      </c>
      <c r="B581" s="180" t="s">
        <v>1337</v>
      </c>
      <c r="C581" s="388">
        <f>SUM(C582:C606)</f>
        <v>600</v>
      </c>
      <c r="D581" s="786">
        <f>SUM(D582:D606)</f>
        <v>531</v>
      </c>
      <c r="E581" s="303"/>
    </row>
    <row r="582" spans="1:5" ht="25.5">
      <c r="A582" s="174" t="s">
        <v>1338</v>
      </c>
      <c r="B582" s="175" t="s">
        <v>1339</v>
      </c>
      <c r="C582" s="387">
        <v>0</v>
      </c>
      <c r="D582" s="303">
        <v>0</v>
      </c>
      <c r="E582" s="303"/>
    </row>
    <row r="583" spans="1:5" ht="12.75">
      <c r="A583" s="174" t="s">
        <v>1340</v>
      </c>
      <c r="B583" s="175" t="s">
        <v>1341</v>
      </c>
      <c r="C583" s="387">
        <v>0</v>
      </c>
      <c r="D583" s="303">
        <v>0</v>
      </c>
      <c r="E583" s="303"/>
    </row>
    <row r="584" spans="1:5" ht="12.75">
      <c r="A584" s="174" t="s">
        <v>1342</v>
      </c>
      <c r="B584" s="175" t="s">
        <v>1343</v>
      </c>
      <c r="C584" s="387">
        <v>0</v>
      </c>
      <c r="D584" s="303">
        <v>0</v>
      </c>
      <c r="E584" s="303"/>
    </row>
    <row r="585" spans="1:5" ht="12.75">
      <c r="A585" s="174" t="s">
        <v>1344</v>
      </c>
      <c r="B585" s="175" t="s">
        <v>1345</v>
      </c>
      <c r="C585" s="387">
        <v>0</v>
      </c>
      <c r="D585" s="303">
        <v>0</v>
      </c>
      <c r="E585" s="303"/>
    </row>
    <row r="586" spans="1:5" ht="12.75">
      <c r="A586" s="174" t="s">
        <v>1346</v>
      </c>
      <c r="B586" s="175" t="s">
        <v>1347</v>
      </c>
      <c r="C586" s="387">
        <v>0</v>
      </c>
      <c r="D586" s="303">
        <v>0</v>
      </c>
      <c r="E586" s="303"/>
    </row>
    <row r="587" spans="1:5" ht="25.5">
      <c r="A587" s="174" t="s">
        <v>1348</v>
      </c>
      <c r="B587" s="175" t="s">
        <v>1349</v>
      </c>
      <c r="C587" s="387">
        <v>0</v>
      </c>
      <c r="D587" s="303">
        <v>0</v>
      </c>
      <c r="E587" s="303"/>
    </row>
    <row r="588" spans="1:5" ht="25.5">
      <c r="A588" s="174" t="s">
        <v>1350</v>
      </c>
      <c r="B588" s="175" t="s">
        <v>1351</v>
      </c>
      <c r="C588" s="387">
        <v>0</v>
      </c>
      <c r="D588" s="303">
        <v>0</v>
      </c>
      <c r="E588" s="303"/>
    </row>
    <row r="589" spans="1:5" ht="25.5">
      <c r="A589" s="174" t="s">
        <v>1352</v>
      </c>
      <c r="B589" s="175" t="s">
        <v>1353</v>
      </c>
      <c r="C589" s="387">
        <v>1</v>
      </c>
      <c r="D589" s="303">
        <v>3</v>
      </c>
      <c r="E589" s="303"/>
    </row>
    <row r="590" spans="1:5" ht="25.5">
      <c r="A590" s="174" t="s">
        <v>1354</v>
      </c>
      <c r="B590" s="175" t="s">
        <v>1355</v>
      </c>
      <c r="C590" s="387">
        <v>0</v>
      </c>
      <c r="D590" s="303">
        <v>0</v>
      </c>
      <c r="E590" s="303"/>
    </row>
    <row r="591" spans="1:5" ht="12.75">
      <c r="A591" s="174" t="s">
        <v>1356</v>
      </c>
      <c r="B591" s="175" t="s">
        <v>1357</v>
      </c>
      <c r="C591" s="387">
        <v>0</v>
      </c>
      <c r="D591" s="303">
        <v>0</v>
      </c>
      <c r="E591" s="303"/>
    </row>
    <row r="592" spans="1:5" ht="12.75">
      <c r="A592" s="174" t="s">
        <v>1358</v>
      </c>
      <c r="B592" s="175" t="s">
        <v>1359</v>
      </c>
      <c r="C592" s="387">
        <v>0</v>
      </c>
      <c r="D592" s="303">
        <v>0</v>
      </c>
      <c r="E592" s="303"/>
    </row>
    <row r="593" spans="1:5" ht="12.75">
      <c r="A593" s="174" t="s">
        <v>1360</v>
      </c>
      <c r="B593" s="175" t="s">
        <v>1361</v>
      </c>
      <c r="C593" s="387">
        <v>0</v>
      </c>
      <c r="D593" s="303">
        <v>0</v>
      </c>
      <c r="E593" s="303"/>
    </row>
    <row r="594" spans="1:5" ht="12.75">
      <c r="A594" s="174" t="s">
        <v>1362</v>
      </c>
      <c r="B594" s="175" t="s">
        <v>1363</v>
      </c>
      <c r="C594" s="387">
        <v>0</v>
      </c>
      <c r="D594" s="303">
        <v>0</v>
      </c>
      <c r="E594" s="303"/>
    </row>
    <row r="595" spans="1:5" ht="25.5">
      <c r="A595" s="174" t="s">
        <v>1364</v>
      </c>
      <c r="B595" s="175" t="s">
        <v>1365</v>
      </c>
      <c r="C595" s="387">
        <v>0</v>
      </c>
      <c r="D595" s="303">
        <v>0</v>
      </c>
      <c r="E595" s="303"/>
    </row>
    <row r="596" spans="1:5" ht="25.5">
      <c r="A596" s="174" t="s">
        <v>1366</v>
      </c>
      <c r="B596" s="175" t="s">
        <v>1367</v>
      </c>
      <c r="C596" s="387">
        <v>1</v>
      </c>
      <c r="D596" s="303">
        <v>0</v>
      </c>
      <c r="E596" s="303"/>
    </row>
    <row r="597" spans="1:5" ht="25.5">
      <c r="A597" s="174" t="s">
        <v>1368</v>
      </c>
      <c r="B597" s="175" t="s">
        <v>1369</v>
      </c>
      <c r="C597" s="387">
        <v>0</v>
      </c>
      <c r="D597" s="303">
        <v>1</v>
      </c>
      <c r="E597" s="303"/>
    </row>
    <row r="598" spans="1:5" ht="25.5">
      <c r="A598" s="174" t="s">
        <v>1370</v>
      </c>
      <c r="B598" s="175" t="s">
        <v>1371</v>
      </c>
      <c r="C598" s="387">
        <v>2</v>
      </c>
      <c r="D598" s="303">
        <v>0</v>
      </c>
      <c r="E598" s="303"/>
    </row>
    <row r="599" spans="1:5" ht="25.5">
      <c r="A599" s="174" t="s">
        <v>1372</v>
      </c>
      <c r="B599" s="175" t="s">
        <v>1373</v>
      </c>
      <c r="C599" s="387">
        <v>0</v>
      </c>
      <c r="D599" s="303">
        <v>0</v>
      </c>
      <c r="E599" s="303"/>
    </row>
    <row r="600" spans="1:5" ht="25.5">
      <c r="A600" s="174" t="s">
        <v>1374</v>
      </c>
      <c r="B600" s="175" t="s">
        <v>1375</v>
      </c>
      <c r="C600" s="387">
        <v>0</v>
      </c>
      <c r="D600" s="303">
        <v>0</v>
      </c>
      <c r="E600" s="303"/>
    </row>
    <row r="601" spans="1:5" ht="25.5">
      <c r="A601" s="174" t="s">
        <v>1376</v>
      </c>
      <c r="B601" s="175" t="s">
        <v>1377</v>
      </c>
      <c r="C601" s="387">
        <v>6</v>
      </c>
      <c r="D601" s="303">
        <v>7</v>
      </c>
      <c r="E601" s="303"/>
    </row>
    <row r="602" spans="1:5" ht="25.5">
      <c r="A602" s="174" t="s">
        <v>1378</v>
      </c>
      <c r="B602" s="175" t="s">
        <v>1379</v>
      </c>
      <c r="C602" s="387">
        <v>3</v>
      </c>
      <c r="D602" s="303">
        <v>0</v>
      </c>
      <c r="E602" s="303"/>
    </row>
    <row r="603" spans="1:5" ht="25.5">
      <c r="A603" s="174" t="s">
        <v>1380</v>
      </c>
      <c r="B603" s="175" t="s">
        <v>1381</v>
      </c>
      <c r="C603" s="387">
        <v>3</v>
      </c>
      <c r="D603" s="303">
        <v>2</v>
      </c>
      <c r="E603" s="303"/>
    </row>
    <row r="604" spans="1:5" ht="25.5">
      <c r="A604" s="174" t="s">
        <v>1382</v>
      </c>
      <c r="B604" s="175" t="s">
        <v>1383</v>
      </c>
      <c r="C604" s="387">
        <v>9</v>
      </c>
      <c r="D604" s="303">
        <v>10</v>
      </c>
      <c r="E604" s="303"/>
    </row>
    <row r="605" spans="1:5" ht="25.5">
      <c r="A605" s="174" t="s">
        <v>1384</v>
      </c>
      <c r="B605" s="175" t="s">
        <v>1385</v>
      </c>
      <c r="C605" s="387">
        <v>546</v>
      </c>
      <c r="D605" s="303">
        <v>478</v>
      </c>
      <c r="E605" s="303"/>
    </row>
    <row r="606" spans="1:5" ht="25.5">
      <c r="A606" s="174" t="s">
        <v>1386</v>
      </c>
      <c r="B606" s="175" t="s">
        <v>1387</v>
      </c>
      <c r="C606" s="387">
        <v>29</v>
      </c>
      <c r="D606" s="303">
        <v>30</v>
      </c>
      <c r="E606" s="303"/>
    </row>
    <row r="607" spans="1:5" ht="37.5">
      <c r="A607" s="173">
        <v>16</v>
      </c>
      <c r="B607" s="180" t="s">
        <v>1388</v>
      </c>
      <c r="C607" s="388">
        <f>SUM(C608:C616)</f>
        <v>131</v>
      </c>
      <c r="D607" s="786">
        <f>SUM(D608:D616)</f>
        <v>140</v>
      </c>
      <c r="E607" s="303"/>
    </row>
    <row r="608" spans="1:5" ht="12.75">
      <c r="A608" s="174" t="s">
        <v>1389</v>
      </c>
      <c r="B608" s="175" t="s">
        <v>1390</v>
      </c>
      <c r="C608" s="387">
        <v>0</v>
      </c>
      <c r="D608" s="303">
        <v>0</v>
      </c>
      <c r="E608" s="303"/>
    </row>
    <row r="609" spans="1:5" ht="25.5">
      <c r="A609" s="174" t="s">
        <v>1391</v>
      </c>
      <c r="B609" s="175" t="s">
        <v>1392</v>
      </c>
      <c r="C609" s="387">
        <v>0</v>
      </c>
      <c r="D609" s="303">
        <v>0</v>
      </c>
      <c r="E609" s="303"/>
    </row>
    <row r="610" spans="1:5" ht="25.5">
      <c r="A610" s="174" t="s">
        <v>1393</v>
      </c>
      <c r="B610" s="175" t="s">
        <v>1394</v>
      </c>
      <c r="C610" s="387">
        <v>1</v>
      </c>
      <c r="D610" s="303">
        <v>2</v>
      </c>
      <c r="E610" s="303"/>
    </row>
    <row r="611" spans="1:5" ht="12.75">
      <c r="A611" s="174" t="s">
        <v>1395</v>
      </c>
      <c r="B611" s="175" t="s">
        <v>1396</v>
      </c>
      <c r="C611" s="387">
        <v>3</v>
      </c>
      <c r="D611" s="303">
        <v>12</v>
      </c>
      <c r="E611" s="303"/>
    </row>
    <row r="612" spans="1:5" ht="25.5">
      <c r="A612" s="174" t="s">
        <v>1397</v>
      </c>
      <c r="B612" s="175" t="s">
        <v>1398</v>
      </c>
      <c r="C612" s="387">
        <v>33</v>
      </c>
      <c r="D612" s="303">
        <v>19</v>
      </c>
      <c r="E612" s="303"/>
    </row>
    <row r="613" spans="1:5" ht="25.5">
      <c r="A613" s="174" t="s">
        <v>1399</v>
      </c>
      <c r="B613" s="175" t="s">
        <v>1400</v>
      </c>
      <c r="C613" s="387">
        <v>22</v>
      </c>
      <c r="D613" s="303">
        <v>14</v>
      </c>
      <c r="E613" s="303"/>
    </row>
    <row r="614" spans="1:5" ht="12.75">
      <c r="A614" s="174" t="s">
        <v>1401</v>
      </c>
      <c r="B614" s="175" t="s">
        <v>1402</v>
      </c>
      <c r="C614" s="387">
        <v>1</v>
      </c>
      <c r="D614" s="303">
        <v>13</v>
      </c>
      <c r="E614" s="303"/>
    </row>
    <row r="615" spans="1:5" ht="12.75">
      <c r="A615" s="174" t="s">
        <v>1403</v>
      </c>
      <c r="B615" s="175" t="s">
        <v>1404</v>
      </c>
      <c r="C615" s="387">
        <v>50</v>
      </c>
      <c r="D615" s="303">
        <v>66</v>
      </c>
      <c r="E615" s="303"/>
    </row>
    <row r="616" spans="1:5" ht="12.75">
      <c r="A616" s="174" t="s">
        <v>1405</v>
      </c>
      <c r="B616" s="175" t="s">
        <v>1406</v>
      </c>
      <c r="C616" s="387">
        <v>21</v>
      </c>
      <c r="D616" s="303">
        <v>14</v>
      </c>
      <c r="E616" s="303"/>
    </row>
    <row r="617" spans="1:5" ht="23.25">
      <c r="A617" s="187">
        <v>17</v>
      </c>
      <c r="B617" s="180" t="s">
        <v>1407</v>
      </c>
      <c r="C617" s="388">
        <f>SUM(C618:C635)</f>
        <v>3200</v>
      </c>
      <c r="D617" s="786">
        <f>SUM(D618:D635)</f>
        <v>3499</v>
      </c>
      <c r="E617" s="303"/>
    </row>
    <row r="618" spans="1:5" ht="12.75">
      <c r="A618" s="174" t="s">
        <v>1408</v>
      </c>
      <c r="B618" s="176" t="s">
        <v>1409</v>
      </c>
      <c r="C618" s="387">
        <v>0</v>
      </c>
      <c r="D618" s="303">
        <v>0</v>
      </c>
      <c r="E618" s="303"/>
    </row>
    <row r="619" spans="1:5" ht="12.75">
      <c r="A619" s="174" t="s">
        <v>1410</v>
      </c>
      <c r="B619" s="175" t="s">
        <v>1411</v>
      </c>
      <c r="C619" s="387">
        <v>0</v>
      </c>
      <c r="D619" s="303">
        <v>0</v>
      </c>
      <c r="E619" s="303"/>
    </row>
    <row r="620" spans="1:5" ht="12.75">
      <c r="A620" s="174" t="s">
        <v>1412</v>
      </c>
      <c r="B620" s="175" t="s">
        <v>1413</v>
      </c>
      <c r="C620" s="387">
        <v>0</v>
      </c>
      <c r="D620" s="303">
        <v>0</v>
      </c>
      <c r="E620" s="303"/>
    </row>
    <row r="621" spans="1:5" ht="25.5">
      <c r="A621" s="174" t="s">
        <v>1414</v>
      </c>
      <c r="B621" s="175" t="s">
        <v>1415</v>
      </c>
      <c r="C621" s="387">
        <v>0</v>
      </c>
      <c r="D621" s="303">
        <v>0</v>
      </c>
      <c r="E621" s="303"/>
    </row>
    <row r="622" spans="1:5" ht="12.75">
      <c r="A622" s="174" t="s">
        <v>1416</v>
      </c>
      <c r="B622" s="175" t="s">
        <v>1417</v>
      </c>
      <c r="C622" s="387">
        <v>0</v>
      </c>
      <c r="D622" s="303">
        <v>0</v>
      </c>
      <c r="E622" s="303"/>
    </row>
    <row r="623" spans="1:5" ht="12.75">
      <c r="A623" s="174" t="s">
        <v>1418</v>
      </c>
      <c r="B623" s="175" t="s">
        <v>1419</v>
      </c>
      <c r="C623" s="387">
        <v>0</v>
      </c>
      <c r="D623" s="303">
        <v>0</v>
      </c>
      <c r="E623" s="303"/>
    </row>
    <row r="624" spans="1:5" ht="12.75">
      <c r="A624" s="174" t="s">
        <v>1420</v>
      </c>
      <c r="B624" s="175" t="s">
        <v>1421</v>
      </c>
      <c r="C624" s="387">
        <v>0</v>
      </c>
      <c r="D624" s="303">
        <v>0</v>
      </c>
      <c r="E624" s="303"/>
    </row>
    <row r="625" spans="1:5" ht="25.5">
      <c r="A625" s="174" t="s">
        <v>1422</v>
      </c>
      <c r="B625" s="175" t="s">
        <v>1423</v>
      </c>
      <c r="C625" s="387">
        <v>0</v>
      </c>
      <c r="D625" s="303">
        <v>0</v>
      </c>
      <c r="E625" s="303"/>
    </row>
    <row r="626" spans="1:5" ht="25.5">
      <c r="A626" s="174" t="s">
        <v>1424</v>
      </c>
      <c r="B626" s="175" t="s">
        <v>1425</v>
      </c>
      <c r="C626" s="387">
        <v>0</v>
      </c>
      <c r="D626" s="303">
        <v>0</v>
      </c>
      <c r="E626" s="303"/>
    </row>
    <row r="627" spans="1:5" ht="12.75">
      <c r="A627" s="174" t="s">
        <v>1426</v>
      </c>
      <c r="B627" s="175" t="s">
        <v>1427</v>
      </c>
      <c r="C627" s="387">
        <v>0</v>
      </c>
      <c r="D627" s="303">
        <v>0</v>
      </c>
      <c r="E627" s="303"/>
    </row>
    <row r="628" spans="1:5" ht="12.75">
      <c r="A628" s="174" t="s">
        <v>1428</v>
      </c>
      <c r="B628" s="175" t="s">
        <v>1429</v>
      </c>
      <c r="C628" s="387">
        <v>0</v>
      </c>
      <c r="D628" s="303">
        <v>1</v>
      </c>
      <c r="E628" s="303"/>
    </row>
    <row r="629" spans="1:5" ht="12.75">
      <c r="A629" s="174" t="s">
        <v>1430</v>
      </c>
      <c r="B629" s="175" t="s">
        <v>1431</v>
      </c>
      <c r="C629" s="387">
        <v>1</v>
      </c>
      <c r="D629" s="303">
        <v>1</v>
      </c>
      <c r="E629" s="303"/>
    </row>
    <row r="630" spans="1:5" ht="12.75">
      <c r="A630" s="174" t="s">
        <v>1432</v>
      </c>
      <c r="B630" s="175" t="s">
        <v>1433</v>
      </c>
      <c r="C630" s="387">
        <v>46</v>
      </c>
      <c r="D630" s="303">
        <v>93</v>
      </c>
      <c r="E630" s="303"/>
    </row>
    <row r="631" spans="1:5" ht="12.75">
      <c r="A631" s="174" t="s">
        <v>1434</v>
      </c>
      <c r="B631" s="175" t="s">
        <v>1435</v>
      </c>
      <c r="C631" s="387">
        <v>144</v>
      </c>
      <c r="D631" s="303">
        <v>244</v>
      </c>
      <c r="E631" s="303"/>
    </row>
    <row r="632" spans="1:5" ht="12.75">
      <c r="A632" s="174" t="s">
        <v>1436</v>
      </c>
      <c r="B632" s="175" t="s">
        <v>1437</v>
      </c>
      <c r="C632" s="387">
        <v>4</v>
      </c>
      <c r="D632" s="303">
        <v>7</v>
      </c>
      <c r="E632" s="303"/>
    </row>
    <row r="633" spans="1:5" ht="12.75">
      <c r="A633" s="174" t="s">
        <v>1438</v>
      </c>
      <c r="B633" s="175" t="s">
        <v>1439</v>
      </c>
      <c r="C633" s="387">
        <v>5</v>
      </c>
      <c r="D633" s="303">
        <v>4</v>
      </c>
      <c r="E633" s="303"/>
    </row>
    <row r="634" spans="1:5" ht="12.75">
      <c r="A634" s="174" t="s">
        <v>1440</v>
      </c>
      <c r="B634" s="175" t="s">
        <v>1441</v>
      </c>
      <c r="C634" s="387">
        <v>3000</v>
      </c>
      <c r="D634" s="303">
        <v>3149</v>
      </c>
      <c r="E634" s="303"/>
    </row>
    <row r="635" spans="1:5" ht="12.75">
      <c r="A635" s="174" t="s">
        <v>1442</v>
      </c>
      <c r="B635" s="175" t="s">
        <v>1443</v>
      </c>
      <c r="C635" s="387">
        <v>0</v>
      </c>
      <c r="D635" s="303">
        <v>0</v>
      </c>
      <c r="E635" s="303"/>
    </row>
    <row r="636" spans="1:5" ht="18.75">
      <c r="A636" s="173">
        <v>18</v>
      </c>
      <c r="B636" s="180" t="s">
        <v>1444</v>
      </c>
      <c r="C636" s="388">
        <f>SUM(C637:C654)</f>
        <v>35</v>
      </c>
      <c r="D636" s="786">
        <f>SUM(D637:D654)</f>
        <v>57</v>
      </c>
      <c r="E636" s="303"/>
    </row>
    <row r="637" spans="1:5" ht="12.75">
      <c r="A637" s="174" t="s">
        <v>1445</v>
      </c>
      <c r="B637" s="175" t="s">
        <v>1446</v>
      </c>
      <c r="C637" s="387">
        <v>0</v>
      </c>
      <c r="D637" s="303">
        <v>0</v>
      </c>
      <c r="E637" s="303"/>
    </row>
    <row r="638" spans="1:5" ht="12.75">
      <c r="A638" s="174" t="s">
        <v>1447</v>
      </c>
      <c r="B638" s="175" t="s">
        <v>1448</v>
      </c>
      <c r="C638" s="387">
        <v>0</v>
      </c>
      <c r="D638" s="303">
        <v>0</v>
      </c>
      <c r="E638" s="303"/>
    </row>
    <row r="639" spans="1:5" ht="12.75">
      <c r="A639" s="174" t="s">
        <v>1449</v>
      </c>
      <c r="B639" s="175" t="s">
        <v>1450</v>
      </c>
      <c r="C639" s="387">
        <v>0</v>
      </c>
      <c r="D639" s="303">
        <v>0</v>
      </c>
      <c r="E639" s="303"/>
    </row>
    <row r="640" spans="1:5" ht="12.75">
      <c r="A640" s="174" t="s">
        <v>1451</v>
      </c>
      <c r="B640" s="175" t="s">
        <v>1452</v>
      </c>
      <c r="C640" s="387">
        <v>0</v>
      </c>
      <c r="D640" s="303">
        <v>0</v>
      </c>
      <c r="E640" s="303"/>
    </row>
    <row r="641" spans="1:5" ht="12.75">
      <c r="A641" s="174" t="s">
        <v>1453</v>
      </c>
      <c r="B641" s="175" t="s">
        <v>1454</v>
      </c>
      <c r="C641" s="387">
        <v>0</v>
      </c>
      <c r="D641" s="303">
        <v>0</v>
      </c>
      <c r="E641" s="303"/>
    </row>
    <row r="642" spans="1:5" ht="12.75">
      <c r="A642" s="174" t="s">
        <v>1455</v>
      </c>
      <c r="B642" s="175" t="s">
        <v>1456</v>
      </c>
      <c r="C642" s="387">
        <v>0</v>
      </c>
      <c r="D642" s="303">
        <v>0</v>
      </c>
      <c r="E642" s="303"/>
    </row>
    <row r="643" spans="1:5" ht="12.75">
      <c r="A643" s="174" t="s">
        <v>1457</v>
      </c>
      <c r="B643" s="175" t="s">
        <v>1458</v>
      </c>
      <c r="C643" s="387">
        <v>0</v>
      </c>
      <c r="D643" s="303">
        <v>0</v>
      </c>
      <c r="E643" s="303"/>
    </row>
    <row r="644" spans="1:5" ht="12.75">
      <c r="A644" s="174" t="s">
        <v>1459</v>
      </c>
      <c r="B644" s="175" t="s">
        <v>1460</v>
      </c>
      <c r="C644" s="387">
        <v>0</v>
      </c>
      <c r="D644" s="303">
        <v>0</v>
      </c>
      <c r="E644" s="303"/>
    </row>
    <row r="645" spans="1:5" ht="12.75">
      <c r="A645" s="174" t="s">
        <v>1461</v>
      </c>
      <c r="B645" s="175" t="s">
        <v>1462</v>
      </c>
      <c r="C645" s="387">
        <v>0</v>
      </c>
      <c r="D645" s="303">
        <v>0</v>
      </c>
      <c r="E645" s="303"/>
    </row>
    <row r="646" spans="1:5" ht="12.75">
      <c r="A646" s="174" t="s">
        <v>1463</v>
      </c>
      <c r="B646" s="175" t="s">
        <v>1464</v>
      </c>
      <c r="C646" s="387">
        <v>3</v>
      </c>
      <c r="D646" s="303">
        <v>5</v>
      </c>
      <c r="E646" s="303"/>
    </row>
    <row r="647" spans="1:5" ht="25.5">
      <c r="A647" s="174" t="s">
        <v>1465</v>
      </c>
      <c r="B647" s="175" t="s">
        <v>1466</v>
      </c>
      <c r="C647" s="387">
        <v>0</v>
      </c>
      <c r="D647" s="303">
        <v>0</v>
      </c>
      <c r="E647" s="303"/>
    </row>
    <row r="648" spans="1:5" ht="25.5">
      <c r="A648" s="174" t="s">
        <v>1467</v>
      </c>
      <c r="B648" s="175" t="s">
        <v>1468</v>
      </c>
      <c r="C648" s="387">
        <v>0</v>
      </c>
      <c r="D648" s="303">
        <v>0</v>
      </c>
      <c r="E648" s="303"/>
    </row>
    <row r="649" spans="1:5" ht="12.75">
      <c r="A649" s="174" t="s">
        <v>1469</v>
      </c>
      <c r="B649" s="175" t="s">
        <v>1470</v>
      </c>
      <c r="C649" s="387">
        <v>1</v>
      </c>
      <c r="D649" s="303">
        <v>2</v>
      </c>
      <c r="E649" s="303"/>
    </row>
    <row r="650" spans="1:5" ht="12.75">
      <c r="A650" s="174" t="s">
        <v>1471</v>
      </c>
      <c r="B650" s="175" t="s">
        <v>1472</v>
      </c>
      <c r="C650" s="387">
        <v>6</v>
      </c>
      <c r="D650" s="303">
        <v>11</v>
      </c>
      <c r="E650" s="303"/>
    </row>
    <row r="651" spans="1:5" ht="12.75">
      <c r="A651" s="174" t="s">
        <v>1473</v>
      </c>
      <c r="B651" s="175" t="s">
        <v>1474</v>
      </c>
      <c r="C651" s="387">
        <v>16</v>
      </c>
      <c r="D651" s="303">
        <v>33</v>
      </c>
      <c r="E651" s="303"/>
    </row>
    <row r="652" spans="1:5" ht="12.75">
      <c r="A652" s="174" t="s">
        <v>1475</v>
      </c>
      <c r="B652" s="175" t="s">
        <v>1476</v>
      </c>
      <c r="C652" s="387">
        <v>0</v>
      </c>
      <c r="D652" s="303">
        <v>0</v>
      </c>
      <c r="E652" s="303"/>
    </row>
    <row r="653" spans="1:5" ht="12.75">
      <c r="A653" s="174" t="s">
        <v>1477</v>
      </c>
      <c r="B653" s="175" t="s">
        <v>1478</v>
      </c>
      <c r="C653" s="387">
        <v>0</v>
      </c>
      <c r="D653" s="303">
        <v>1</v>
      </c>
      <c r="E653" s="303"/>
    </row>
    <row r="654" spans="1:5" ht="12.75">
      <c r="A654" s="174" t="s">
        <v>1479</v>
      </c>
      <c r="B654" s="175" t="s">
        <v>1480</v>
      </c>
      <c r="C654" s="387">
        <v>9</v>
      </c>
      <c r="D654" s="303">
        <v>5</v>
      </c>
      <c r="E654" s="303"/>
    </row>
    <row r="655" spans="1:5" ht="18.75">
      <c r="A655" s="173">
        <v>19</v>
      </c>
      <c r="B655" s="180" t="s">
        <v>1481</v>
      </c>
      <c r="C655" s="388">
        <f>SUM(C656:C666)</f>
        <v>182</v>
      </c>
      <c r="D655" s="786">
        <f>SUM(D656:D666)</f>
        <v>219</v>
      </c>
      <c r="E655" s="303"/>
    </row>
    <row r="656" spans="1:5" ht="12.75">
      <c r="A656" s="174" t="s">
        <v>1482</v>
      </c>
      <c r="B656" s="186" t="s">
        <v>1483</v>
      </c>
      <c r="C656" s="387">
        <v>0</v>
      </c>
      <c r="D656" s="303">
        <v>0</v>
      </c>
      <c r="E656" s="303"/>
    </row>
    <row r="657" spans="1:5" ht="12.75">
      <c r="A657" s="174" t="s">
        <v>1484</v>
      </c>
      <c r="B657" s="186" t="s">
        <v>1485</v>
      </c>
      <c r="C657" s="387">
        <v>1</v>
      </c>
      <c r="D657" s="303">
        <v>4</v>
      </c>
      <c r="E657" s="303"/>
    </row>
    <row r="658" spans="1:5" ht="12.75">
      <c r="A658" s="174" t="s">
        <v>1486</v>
      </c>
      <c r="B658" s="186" t="s">
        <v>1487</v>
      </c>
      <c r="C658" s="387">
        <v>54</v>
      </c>
      <c r="D658" s="303">
        <v>89</v>
      </c>
      <c r="E658" s="303"/>
    </row>
    <row r="659" spans="1:5" ht="12.75">
      <c r="A659" s="174" t="s">
        <v>1488</v>
      </c>
      <c r="B659" s="186" t="s">
        <v>1489</v>
      </c>
      <c r="C659" s="387">
        <v>0</v>
      </c>
      <c r="D659" s="303">
        <v>0</v>
      </c>
      <c r="E659" s="303"/>
    </row>
    <row r="660" spans="1:5" ht="25.5">
      <c r="A660" s="174" t="s">
        <v>1490</v>
      </c>
      <c r="B660" s="186" t="s">
        <v>1491</v>
      </c>
      <c r="C660" s="387">
        <v>18</v>
      </c>
      <c r="D660" s="303">
        <v>31</v>
      </c>
      <c r="E660" s="303"/>
    </row>
    <row r="661" spans="1:5" ht="12.75">
      <c r="A661" s="174" t="s">
        <v>1492</v>
      </c>
      <c r="B661" s="186" t="s">
        <v>1493</v>
      </c>
      <c r="C661" s="387">
        <v>100</v>
      </c>
      <c r="D661" s="303">
        <v>79</v>
      </c>
      <c r="E661" s="303"/>
    </row>
    <row r="662" spans="1:5" ht="12.75">
      <c r="A662" s="174" t="s">
        <v>1494</v>
      </c>
      <c r="B662" s="186" t="s">
        <v>1495</v>
      </c>
      <c r="C662" s="387">
        <v>2</v>
      </c>
      <c r="D662" s="303">
        <v>3</v>
      </c>
      <c r="E662" s="303"/>
    </row>
    <row r="663" spans="1:5" ht="12.75">
      <c r="A663" s="174" t="s">
        <v>1496</v>
      </c>
      <c r="B663" s="186" t="s">
        <v>1497</v>
      </c>
      <c r="C663" s="387">
        <v>0</v>
      </c>
      <c r="D663" s="303">
        <v>2</v>
      </c>
      <c r="E663" s="303"/>
    </row>
    <row r="664" spans="1:5" ht="12.75">
      <c r="A664" s="174" t="s">
        <v>1498</v>
      </c>
      <c r="B664" s="186" t="s">
        <v>1499</v>
      </c>
      <c r="C664" s="387">
        <v>0</v>
      </c>
      <c r="D664" s="303">
        <v>1</v>
      </c>
      <c r="E664" s="303"/>
    </row>
    <row r="665" spans="1:5" ht="12.75">
      <c r="A665" s="174" t="s">
        <v>1500</v>
      </c>
      <c r="B665" s="186" t="s">
        <v>1501</v>
      </c>
      <c r="C665" s="387">
        <v>6</v>
      </c>
      <c r="D665" s="303">
        <v>10</v>
      </c>
      <c r="E665" s="303"/>
    </row>
    <row r="666" spans="1:5" ht="12.75">
      <c r="A666" s="174" t="s">
        <v>1502</v>
      </c>
      <c r="B666" s="186" t="s">
        <v>1503</v>
      </c>
      <c r="C666" s="387">
        <v>1</v>
      </c>
      <c r="D666" s="303">
        <v>0</v>
      </c>
      <c r="E666" s="303"/>
    </row>
    <row r="667" spans="1:5" ht="37.5">
      <c r="A667" s="173">
        <v>20</v>
      </c>
      <c r="B667" s="180" t="s">
        <v>1504</v>
      </c>
      <c r="C667" s="388">
        <f>SUM(C668:C673)</f>
        <v>4</v>
      </c>
      <c r="D667" s="786">
        <f>SUM(D668:D673)</f>
        <v>13</v>
      </c>
      <c r="E667" s="303"/>
    </row>
    <row r="668" spans="1:5" ht="12.75">
      <c r="A668" s="174" t="s">
        <v>1505</v>
      </c>
      <c r="B668" s="175" t="s">
        <v>1506</v>
      </c>
      <c r="C668" s="387">
        <v>0</v>
      </c>
      <c r="D668" s="303">
        <v>4</v>
      </c>
      <c r="E668" s="303"/>
    </row>
    <row r="669" spans="1:5" ht="12.75">
      <c r="A669" s="174" t="s">
        <v>1507</v>
      </c>
      <c r="B669" s="175" t="s">
        <v>1508</v>
      </c>
      <c r="C669" s="387">
        <v>1</v>
      </c>
      <c r="D669" s="303">
        <v>1</v>
      </c>
      <c r="E669" s="303"/>
    </row>
    <row r="670" spans="1:5" ht="12.75">
      <c r="A670" s="174" t="s">
        <v>1509</v>
      </c>
      <c r="B670" s="175" t="s">
        <v>1510</v>
      </c>
      <c r="C670" s="387">
        <v>3</v>
      </c>
      <c r="D670" s="303">
        <v>8</v>
      </c>
      <c r="E670" s="303"/>
    </row>
    <row r="671" spans="1:5" ht="12.75">
      <c r="A671" s="174" t="s">
        <v>1511</v>
      </c>
      <c r="B671" s="175" t="s">
        <v>1512</v>
      </c>
      <c r="C671" s="387">
        <v>0</v>
      </c>
      <c r="D671" s="303">
        <v>0</v>
      </c>
      <c r="E671" s="303"/>
    </row>
    <row r="672" spans="1:5" ht="12.75">
      <c r="A672" s="174" t="s">
        <v>1513</v>
      </c>
      <c r="B672" s="175" t="s">
        <v>1514</v>
      </c>
      <c r="C672" s="387">
        <v>0</v>
      </c>
      <c r="D672" s="303">
        <v>0</v>
      </c>
      <c r="E672" s="303"/>
    </row>
    <row r="673" spans="1:5" ht="12.75">
      <c r="A673" s="174" t="s">
        <v>1515</v>
      </c>
      <c r="B673" s="175" t="s">
        <v>1516</v>
      </c>
      <c r="C673" s="387">
        <v>0</v>
      </c>
      <c r="D673" s="303">
        <v>0</v>
      </c>
      <c r="E673" s="303"/>
    </row>
    <row r="674" spans="1:5" ht="18.75">
      <c r="A674" s="173">
        <v>21</v>
      </c>
      <c r="B674" s="180" t="s">
        <v>1517</v>
      </c>
      <c r="C674" s="388">
        <f>SUM(C675:C703)</f>
        <v>11</v>
      </c>
      <c r="D674" s="786">
        <f>SUM(D675:D703)</f>
        <v>22</v>
      </c>
      <c r="E674" s="303"/>
    </row>
    <row r="675" spans="1:5" ht="12.75">
      <c r="A675" s="174" t="s">
        <v>1518</v>
      </c>
      <c r="B675" s="175" t="s">
        <v>1519</v>
      </c>
      <c r="C675" s="387">
        <v>0</v>
      </c>
      <c r="D675" s="303">
        <v>0</v>
      </c>
      <c r="E675" s="303"/>
    </row>
    <row r="676" spans="1:5" ht="25.5">
      <c r="A676" s="174" t="s">
        <v>1520</v>
      </c>
      <c r="B676" s="175" t="s">
        <v>1521</v>
      </c>
      <c r="C676" s="387">
        <v>0</v>
      </c>
      <c r="D676" s="303">
        <v>0</v>
      </c>
      <c r="E676" s="303"/>
    </row>
    <row r="677" spans="1:5" ht="25.5">
      <c r="A677" s="174" t="s">
        <v>1522</v>
      </c>
      <c r="B677" s="175" t="s">
        <v>1523</v>
      </c>
      <c r="C677" s="387">
        <v>0</v>
      </c>
      <c r="D677" s="303">
        <v>0</v>
      </c>
      <c r="E677" s="303"/>
    </row>
    <row r="678" spans="1:5" ht="12.75">
      <c r="A678" s="174" t="s">
        <v>1524</v>
      </c>
      <c r="B678" s="175" t="s">
        <v>1525</v>
      </c>
      <c r="C678" s="387">
        <v>0</v>
      </c>
      <c r="D678" s="303">
        <v>0</v>
      </c>
      <c r="E678" s="303"/>
    </row>
    <row r="679" spans="1:5" ht="12.75">
      <c r="A679" s="174" t="s">
        <v>1526</v>
      </c>
      <c r="B679" s="184" t="s">
        <v>1527</v>
      </c>
      <c r="C679" s="387">
        <v>0</v>
      </c>
      <c r="D679" s="303">
        <v>0</v>
      </c>
      <c r="E679" s="303"/>
    </row>
    <row r="680" spans="1:5" ht="12.75">
      <c r="A680" s="174" t="s">
        <v>1528</v>
      </c>
      <c r="B680" s="184" t="s">
        <v>1529</v>
      </c>
      <c r="C680" s="387">
        <v>0</v>
      </c>
      <c r="D680" s="303">
        <v>0</v>
      </c>
      <c r="E680" s="303"/>
    </row>
    <row r="681" spans="1:5" ht="12.75">
      <c r="A681" s="174" t="s">
        <v>1530</v>
      </c>
      <c r="B681" s="175" t="s">
        <v>1531</v>
      </c>
      <c r="C681" s="387">
        <v>0</v>
      </c>
      <c r="D681" s="303">
        <v>1</v>
      </c>
      <c r="E681" s="303"/>
    </row>
    <row r="682" spans="1:5" ht="12.75">
      <c r="A682" s="174" t="s">
        <v>1532</v>
      </c>
      <c r="B682" s="184" t="s">
        <v>1533</v>
      </c>
      <c r="C682" s="387">
        <v>0</v>
      </c>
      <c r="D682" s="303">
        <v>0</v>
      </c>
      <c r="E682" s="303"/>
    </row>
    <row r="683" spans="1:5" ht="12.75">
      <c r="A683" s="174" t="s">
        <v>1534</v>
      </c>
      <c r="B683" s="184" t="s">
        <v>1535</v>
      </c>
      <c r="C683" s="387">
        <v>0</v>
      </c>
      <c r="D683" s="303">
        <v>1</v>
      </c>
      <c r="E683" s="303"/>
    </row>
    <row r="684" spans="1:5" ht="25.5">
      <c r="A684" s="174" t="s">
        <v>1536</v>
      </c>
      <c r="B684" s="184" t="s">
        <v>1537</v>
      </c>
      <c r="C684" s="387">
        <v>1</v>
      </c>
      <c r="D684" s="303">
        <v>0</v>
      </c>
      <c r="E684" s="303"/>
    </row>
    <row r="685" spans="1:5" ht="12.75">
      <c r="A685" s="174" t="s">
        <v>1538</v>
      </c>
      <c r="B685" s="176" t="s">
        <v>1539</v>
      </c>
      <c r="C685" s="387">
        <v>0</v>
      </c>
      <c r="D685" s="303">
        <v>0</v>
      </c>
      <c r="E685" s="303"/>
    </row>
    <row r="686" spans="1:5" ht="12.75">
      <c r="A686" s="174" t="s">
        <v>1540</v>
      </c>
      <c r="B686" s="175" t="s">
        <v>1541</v>
      </c>
      <c r="C686" s="387">
        <v>0</v>
      </c>
      <c r="D686" s="303">
        <v>0</v>
      </c>
      <c r="E686" s="303"/>
    </row>
    <row r="687" spans="1:5" ht="12.75">
      <c r="A687" s="174" t="s">
        <v>1542</v>
      </c>
      <c r="B687" s="175" t="s">
        <v>1543</v>
      </c>
      <c r="C687" s="387">
        <v>0</v>
      </c>
      <c r="D687" s="303">
        <v>0</v>
      </c>
      <c r="E687" s="303"/>
    </row>
    <row r="688" spans="1:5" ht="12.75">
      <c r="A688" s="174" t="s">
        <v>1544</v>
      </c>
      <c r="B688" s="184" t="s">
        <v>1545</v>
      </c>
      <c r="C688" s="387">
        <v>0</v>
      </c>
      <c r="D688" s="303">
        <v>0</v>
      </c>
      <c r="E688" s="303"/>
    </row>
    <row r="689" spans="1:5" ht="12.75">
      <c r="A689" s="174" t="s">
        <v>1546</v>
      </c>
      <c r="B689" s="184" t="s">
        <v>1547</v>
      </c>
      <c r="C689" s="387">
        <v>0</v>
      </c>
      <c r="D689" s="303">
        <v>0</v>
      </c>
      <c r="E689" s="303"/>
    </row>
    <row r="690" spans="1:5" ht="12.75">
      <c r="A690" s="174" t="s">
        <v>1548</v>
      </c>
      <c r="B690" s="175" t="s">
        <v>1549</v>
      </c>
      <c r="C690" s="387">
        <v>0</v>
      </c>
      <c r="D690" s="303">
        <v>0</v>
      </c>
      <c r="E690" s="303"/>
    </row>
    <row r="691" spans="1:5" ht="12.75">
      <c r="A691" s="174" t="s">
        <v>1550</v>
      </c>
      <c r="B691" s="175" t="s">
        <v>1551</v>
      </c>
      <c r="C691" s="387">
        <v>1</v>
      </c>
      <c r="D691" s="303">
        <v>1</v>
      </c>
      <c r="E691" s="303"/>
    </row>
    <row r="692" spans="1:5" ht="25.5">
      <c r="A692" s="174" t="s">
        <v>1552</v>
      </c>
      <c r="B692" s="175" t="s">
        <v>1553</v>
      </c>
      <c r="C692" s="387">
        <v>0</v>
      </c>
      <c r="D692" s="303">
        <v>0</v>
      </c>
      <c r="E692" s="303"/>
    </row>
    <row r="693" spans="1:5" ht="25.5">
      <c r="A693" s="174" t="s">
        <v>1554</v>
      </c>
      <c r="B693" s="175" t="s">
        <v>1555</v>
      </c>
      <c r="C693" s="387">
        <v>0</v>
      </c>
      <c r="D693" s="303">
        <v>0</v>
      </c>
      <c r="E693" s="303"/>
    </row>
    <row r="694" spans="1:5" ht="12.75">
      <c r="A694" s="174" t="s">
        <v>1556</v>
      </c>
      <c r="B694" s="175" t="s">
        <v>1557</v>
      </c>
      <c r="C694" s="387">
        <v>0</v>
      </c>
      <c r="D694" s="303">
        <v>0</v>
      </c>
      <c r="E694" s="303"/>
    </row>
    <row r="695" spans="1:5" ht="12.75">
      <c r="A695" s="174" t="s">
        <v>1558</v>
      </c>
      <c r="B695" s="175" t="s">
        <v>1559</v>
      </c>
      <c r="C695" s="387">
        <v>0</v>
      </c>
      <c r="D695" s="303">
        <v>1</v>
      </c>
      <c r="E695" s="303"/>
    </row>
    <row r="696" spans="1:5" ht="12.75">
      <c r="A696" s="174" t="s">
        <v>1560</v>
      </c>
      <c r="B696" s="175" t="s">
        <v>1561</v>
      </c>
      <c r="C696" s="387">
        <v>6</v>
      </c>
      <c r="D696" s="303">
        <v>11</v>
      </c>
      <c r="E696" s="303"/>
    </row>
    <row r="697" spans="1:5" ht="12.75">
      <c r="A697" s="174" t="s">
        <v>1562</v>
      </c>
      <c r="B697" s="175" t="s">
        <v>1563</v>
      </c>
      <c r="C697" s="387">
        <v>1</v>
      </c>
      <c r="D697" s="303">
        <v>2</v>
      </c>
      <c r="E697" s="303"/>
    </row>
    <row r="698" spans="1:5" ht="12.75">
      <c r="A698" s="174" t="s">
        <v>1564</v>
      </c>
      <c r="B698" s="175" t="s">
        <v>1565</v>
      </c>
      <c r="C698" s="387">
        <v>0</v>
      </c>
      <c r="D698" s="303">
        <v>0</v>
      </c>
      <c r="E698" s="303"/>
    </row>
    <row r="699" spans="1:5" ht="12.75">
      <c r="A699" s="174" t="s">
        <v>1566</v>
      </c>
      <c r="B699" s="175" t="s">
        <v>1567</v>
      </c>
      <c r="C699" s="387">
        <v>2</v>
      </c>
      <c r="D699" s="303">
        <v>5</v>
      </c>
      <c r="E699" s="303"/>
    </row>
    <row r="700" spans="1:5" ht="12.75">
      <c r="A700" s="174" t="s">
        <v>1568</v>
      </c>
      <c r="B700" s="175" t="s">
        <v>1569</v>
      </c>
      <c r="C700" s="387">
        <v>0</v>
      </c>
      <c r="D700" s="303">
        <v>0</v>
      </c>
      <c r="E700" s="303"/>
    </row>
    <row r="701" spans="1:5" ht="12.75">
      <c r="A701" s="174" t="s">
        <v>1570</v>
      </c>
      <c r="B701" s="175" t="s">
        <v>1571</v>
      </c>
      <c r="C701" s="387">
        <v>0</v>
      </c>
      <c r="D701" s="303">
        <v>0</v>
      </c>
      <c r="E701" s="303"/>
    </row>
    <row r="702" spans="1:5" ht="12.75">
      <c r="A702" s="174" t="s">
        <v>1572</v>
      </c>
      <c r="B702" s="175" t="s">
        <v>1573</v>
      </c>
      <c r="C702" s="387">
        <v>0</v>
      </c>
      <c r="D702" s="303">
        <v>0</v>
      </c>
      <c r="E702" s="303"/>
    </row>
    <row r="703" spans="1:5" ht="12.75">
      <c r="A703" s="174" t="s">
        <v>1574</v>
      </c>
      <c r="B703" s="175" t="s">
        <v>1575</v>
      </c>
      <c r="C703" s="387">
        <v>0</v>
      </c>
      <c r="D703" s="303">
        <v>0</v>
      </c>
      <c r="E703" s="303"/>
    </row>
    <row r="704" spans="1:5" ht="18.75">
      <c r="A704" s="173">
        <v>22</v>
      </c>
      <c r="B704" s="180" t="s">
        <v>1576</v>
      </c>
      <c r="C704" s="388">
        <f>SUM(C705:C712)</f>
        <v>0</v>
      </c>
      <c r="D704" s="786">
        <f>SUM(D705:D712)</f>
        <v>0</v>
      </c>
      <c r="E704" s="303"/>
    </row>
    <row r="705" spans="1:5" ht="12.75">
      <c r="A705" s="174" t="s">
        <v>1577</v>
      </c>
      <c r="B705" s="175" t="s">
        <v>1578</v>
      </c>
      <c r="C705" s="387">
        <v>0</v>
      </c>
      <c r="D705" s="303">
        <v>0</v>
      </c>
      <c r="E705" s="303"/>
    </row>
    <row r="706" spans="1:5" ht="12.75">
      <c r="A706" s="174" t="s">
        <v>1579</v>
      </c>
      <c r="B706" s="175" t="s">
        <v>1580</v>
      </c>
      <c r="C706" s="387">
        <v>0</v>
      </c>
      <c r="D706" s="303">
        <v>0</v>
      </c>
      <c r="E706" s="303"/>
    </row>
    <row r="707" spans="1:5" ht="12.75">
      <c r="A707" s="174" t="s">
        <v>1581</v>
      </c>
      <c r="B707" s="175" t="s">
        <v>1582</v>
      </c>
      <c r="C707" s="387">
        <v>0</v>
      </c>
      <c r="D707" s="303">
        <v>0</v>
      </c>
      <c r="E707" s="303"/>
    </row>
    <row r="708" spans="1:5" ht="12.75">
      <c r="A708" s="174" t="s">
        <v>1583</v>
      </c>
      <c r="B708" s="175" t="s">
        <v>1584</v>
      </c>
      <c r="C708" s="387">
        <v>0</v>
      </c>
      <c r="D708" s="303">
        <v>0</v>
      </c>
      <c r="E708" s="303"/>
    </row>
    <row r="709" spans="1:5" ht="12.75">
      <c r="A709" s="174" t="s">
        <v>1585</v>
      </c>
      <c r="B709" s="175" t="s">
        <v>1586</v>
      </c>
      <c r="C709" s="387">
        <v>0</v>
      </c>
      <c r="D709" s="303">
        <v>0</v>
      </c>
      <c r="E709" s="303"/>
    </row>
    <row r="710" spans="1:5" ht="12.75">
      <c r="A710" s="174" t="s">
        <v>1587</v>
      </c>
      <c r="B710" s="175" t="s">
        <v>1588</v>
      </c>
      <c r="C710" s="387">
        <v>0</v>
      </c>
      <c r="D710" s="303">
        <v>0</v>
      </c>
      <c r="E710" s="303"/>
    </row>
    <row r="711" spans="1:5" ht="12.75">
      <c r="A711" s="174" t="s">
        <v>1589</v>
      </c>
      <c r="B711" s="175" t="s">
        <v>1590</v>
      </c>
      <c r="C711" s="387">
        <v>0</v>
      </c>
      <c r="D711" s="303">
        <v>0</v>
      </c>
      <c r="E711" s="303"/>
    </row>
    <row r="712" spans="1:5" ht="12.75">
      <c r="A712" s="174" t="s">
        <v>1591</v>
      </c>
      <c r="B712" s="175" t="s">
        <v>1592</v>
      </c>
      <c r="C712" s="387">
        <v>0</v>
      </c>
      <c r="D712" s="303">
        <v>0</v>
      </c>
      <c r="E712" s="303"/>
    </row>
    <row r="713" spans="1:5" ht="37.5">
      <c r="A713" s="173">
        <v>23</v>
      </c>
      <c r="B713" s="180" t="s">
        <v>1593</v>
      </c>
      <c r="C713" s="388">
        <f>SUM(C714:C726)</f>
        <v>140</v>
      </c>
      <c r="D713" s="786">
        <f>SUM(D714:D726)</f>
        <v>178</v>
      </c>
      <c r="E713" s="303"/>
    </row>
    <row r="714" spans="1:5" ht="25.5">
      <c r="A714" s="174" t="s">
        <v>1594</v>
      </c>
      <c r="B714" s="175" t="s">
        <v>1595</v>
      </c>
      <c r="C714" s="387">
        <v>0</v>
      </c>
      <c r="D714" s="303">
        <v>0</v>
      </c>
      <c r="E714" s="303"/>
    </row>
    <row r="715" spans="1:5" ht="25.5">
      <c r="A715" s="174" t="s">
        <v>1596</v>
      </c>
      <c r="B715" s="175" t="s">
        <v>1597</v>
      </c>
      <c r="C715" s="387">
        <v>1</v>
      </c>
      <c r="D715" s="303">
        <v>2</v>
      </c>
      <c r="E715" s="303"/>
    </row>
    <row r="716" spans="1:5" ht="12.75">
      <c r="A716" s="174" t="s">
        <v>1598</v>
      </c>
      <c r="B716" s="175" t="s">
        <v>1599</v>
      </c>
      <c r="C716" s="387">
        <v>1</v>
      </c>
      <c r="D716" s="303">
        <v>0</v>
      </c>
      <c r="E716" s="303"/>
    </row>
    <row r="717" spans="1:5" ht="12.75">
      <c r="A717" s="174" t="s">
        <v>1600</v>
      </c>
      <c r="B717" s="175" t="s">
        <v>1601</v>
      </c>
      <c r="C717" s="387">
        <v>0</v>
      </c>
      <c r="D717" s="303">
        <v>0</v>
      </c>
      <c r="E717" s="303"/>
    </row>
    <row r="718" spans="1:5" ht="12.75">
      <c r="A718" s="174" t="s">
        <v>1602</v>
      </c>
      <c r="B718" s="175" t="s">
        <v>1603</v>
      </c>
      <c r="C718" s="387">
        <v>0</v>
      </c>
      <c r="D718" s="303">
        <v>0</v>
      </c>
      <c r="E718" s="303"/>
    </row>
    <row r="719" spans="1:5" ht="12.75">
      <c r="A719" s="174" t="s">
        <v>1604</v>
      </c>
      <c r="B719" s="176" t="s">
        <v>1605</v>
      </c>
      <c r="C719" s="387">
        <v>0</v>
      </c>
      <c r="D719" s="303">
        <v>0</v>
      </c>
      <c r="E719" s="303"/>
    </row>
    <row r="720" spans="1:5" ht="12.75">
      <c r="A720" s="174" t="s">
        <v>1606</v>
      </c>
      <c r="B720" s="176" t="s">
        <v>1607</v>
      </c>
      <c r="C720" s="387">
        <v>7</v>
      </c>
      <c r="D720" s="303">
        <v>8</v>
      </c>
      <c r="E720" s="303"/>
    </row>
    <row r="721" spans="1:5" ht="12.75">
      <c r="A721" s="174" t="s">
        <v>1608</v>
      </c>
      <c r="B721" s="176" t="s">
        <v>1609</v>
      </c>
      <c r="C721" s="387">
        <v>7</v>
      </c>
      <c r="D721" s="303">
        <v>10</v>
      </c>
      <c r="E721" s="303"/>
    </row>
    <row r="722" spans="1:5" ht="12.75">
      <c r="A722" s="174" t="s">
        <v>1610</v>
      </c>
      <c r="B722" s="175" t="s">
        <v>1611</v>
      </c>
      <c r="C722" s="387">
        <v>0</v>
      </c>
      <c r="D722" s="303">
        <v>1</v>
      </c>
      <c r="E722" s="303"/>
    </row>
    <row r="723" spans="1:5" ht="12.75">
      <c r="A723" s="174" t="s">
        <v>1612</v>
      </c>
      <c r="B723" s="175" t="s">
        <v>1613</v>
      </c>
      <c r="C723" s="387">
        <v>9</v>
      </c>
      <c r="D723" s="303">
        <v>22</v>
      </c>
      <c r="E723" s="303"/>
    </row>
    <row r="724" spans="1:5" ht="12.75">
      <c r="A724" s="174" t="s">
        <v>1614</v>
      </c>
      <c r="B724" s="175" t="s">
        <v>1615</v>
      </c>
      <c r="C724" s="387">
        <v>12</v>
      </c>
      <c r="D724" s="303">
        <v>56</v>
      </c>
      <c r="E724" s="303"/>
    </row>
    <row r="725" spans="1:5" ht="12.75">
      <c r="A725" s="174" t="s">
        <v>1616</v>
      </c>
      <c r="B725" s="175" t="s">
        <v>1617</v>
      </c>
      <c r="C725" s="387">
        <v>100</v>
      </c>
      <c r="D725" s="303">
        <v>79</v>
      </c>
      <c r="E725" s="303"/>
    </row>
    <row r="726" spans="1:5" ht="12.75">
      <c r="A726" s="174" t="s">
        <v>1618</v>
      </c>
      <c r="B726" s="175" t="s">
        <v>1619</v>
      </c>
      <c r="C726" s="387">
        <v>3</v>
      </c>
      <c r="D726" s="303">
        <v>0</v>
      </c>
      <c r="E726" s="303"/>
    </row>
    <row r="727" spans="1:5" ht="23.25">
      <c r="A727" s="188"/>
      <c r="B727" s="189" t="s">
        <v>1620</v>
      </c>
      <c r="C727" s="390">
        <f>SUM(C728:C730)</f>
        <v>0</v>
      </c>
      <c r="D727" s="786">
        <f>SUM(D728:D730)</f>
        <v>16</v>
      </c>
      <c r="E727" s="303"/>
    </row>
    <row r="728" spans="1:5" ht="15.75">
      <c r="A728" s="174" t="s">
        <v>1621</v>
      </c>
      <c r="B728" s="190" t="s">
        <v>1622</v>
      </c>
      <c r="C728" s="389"/>
      <c r="D728" s="303">
        <v>3</v>
      </c>
      <c r="E728" s="303"/>
    </row>
    <row r="729" spans="1:5" ht="26.25">
      <c r="A729" s="191" t="s">
        <v>1623</v>
      </c>
      <c r="B729" s="190" t="s">
        <v>1624</v>
      </c>
      <c r="C729" s="389"/>
      <c r="D729" s="303">
        <v>4</v>
      </c>
      <c r="E729" s="303"/>
    </row>
    <row r="730" spans="1:5" ht="15.75">
      <c r="A730" s="191" t="s">
        <v>1625</v>
      </c>
      <c r="B730" s="190" t="s">
        <v>1626</v>
      </c>
      <c r="C730" s="389"/>
      <c r="D730" s="303">
        <v>9</v>
      </c>
      <c r="E730" s="303"/>
    </row>
    <row r="731" spans="1:5" ht="23.25">
      <c r="A731" s="192"/>
      <c r="B731" s="189" t="s">
        <v>1627</v>
      </c>
      <c r="C731" s="390">
        <f>SUM(C732:C734)</f>
        <v>0</v>
      </c>
      <c r="D731" s="786">
        <f>SUM(D732:D734)</f>
        <v>19</v>
      </c>
      <c r="E731" s="303"/>
    </row>
    <row r="732" spans="1:5" ht="15.75">
      <c r="A732" s="191" t="s">
        <v>1628</v>
      </c>
      <c r="B732" s="190" t="s">
        <v>1629</v>
      </c>
      <c r="C732" s="389"/>
      <c r="D732" s="303">
        <v>14</v>
      </c>
      <c r="E732" s="303"/>
    </row>
    <row r="733" spans="1:5" ht="15.75">
      <c r="A733" s="191" t="s">
        <v>1630</v>
      </c>
      <c r="B733" s="190" t="s">
        <v>1631</v>
      </c>
      <c r="C733" s="389"/>
      <c r="D733" s="303">
        <v>1</v>
      </c>
      <c r="E733" s="303"/>
    </row>
    <row r="734" spans="1:5" ht="15.75">
      <c r="A734" s="191" t="s">
        <v>1632</v>
      </c>
      <c r="B734" s="190" t="s">
        <v>1633</v>
      </c>
      <c r="C734" s="389"/>
      <c r="D734" s="303">
        <v>4</v>
      </c>
      <c r="E734" s="303"/>
    </row>
  </sheetData>
  <pageMargins left="0.23622047244094491" right="0.23622047244094491" top="0.35433070866141736" bottom="0.35433070866141736" header="0.31496062992125984" footer="0.31496062992125984"/>
  <pageSetup paperSize="9" scale="82" fitToHeight="0" orientation="portrait" r:id="rId1"/>
  <headerFooter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077"/>
  <sheetViews>
    <sheetView view="pageBreakPreview" topLeftCell="A40" zoomScaleNormal="100" zoomScaleSheetLayoutView="100" workbookViewId="0">
      <selection activeCell="C1894" sqref="C1894"/>
    </sheetView>
  </sheetViews>
  <sheetFormatPr defaultColWidth="9" defaultRowHeight="12"/>
  <cols>
    <col min="1" max="1" width="12.7109375" customWidth="1"/>
    <col min="2" max="2" width="46" customWidth="1"/>
    <col min="3" max="11" width="12.7109375" customWidth="1"/>
  </cols>
  <sheetData>
    <row r="1" spans="1:11" ht="12.75" hidden="1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  <c r="J1" s="6"/>
      <c r="K1" s="6"/>
    </row>
    <row r="2" spans="1:11" ht="12.75" hidden="1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  <c r="J2" s="6"/>
      <c r="K2" s="6"/>
    </row>
    <row r="3" spans="1:11" ht="12.75" hidden="1">
      <c r="A3" s="1"/>
      <c r="B3" s="2"/>
      <c r="C3" s="3"/>
      <c r="D3" s="4"/>
      <c r="E3" s="4"/>
      <c r="F3" s="4"/>
      <c r="G3" s="4"/>
      <c r="H3" s="4"/>
      <c r="I3" s="5"/>
      <c r="J3" s="6"/>
      <c r="K3" s="6"/>
    </row>
    <row r="4" spans="1:11" ht="14.25" hidden="1">
      <c r="A4" s="1"/>
      <c r="B4" s="2" t="s">
        <v>1634</v>
      </c>
      <c r="C4" s="7" t="s">
        <v>32</v>
      </c>
      <c r="D4" s="8"/>
      <c r="E4" s="8"/>
      <c r="F4" s="8"/>
      <c r="G4" s="8"/>
      <c r="H4" s="8"/>
      <c r="I4" s="9"/>
      <c r="J4" s="6"/>
      <c r="K4" s="6"/>
    </row>
    <row r="5" spans="1:11" ht="14.25" hidden="1">
      <c r="A5" s="1"/>
      <c r="B5" s="2" t="s">
        <v>186</v>
      </c>
      <c r="C5" s="7"/>
      <c r="D5" s="8"/>
      <c r="E5" s="8"/>
      <c r="F5" s="8"/>
      <c r="G5" s="8"/>
      <c r="H5" s="8"/>
      <c r="I5" s="9"/>
      <c r="J5" s="6"/>
      <c r="K5" s="6"/>
    </row>
    <row r="6" spans="1:11" ht="15.75" hidden="1">
      <c r="A6" s="10"/>
      <c r="B6" s="10"/>
      <c r="C6" s="10"/>
      <c r="D6" s="10"/>
      <c r="E6" s="10"/>
      <c r="F6" s="10"/>
      <c r="G6" s="10"/>
      <c r="H6" s="10"/>
      <c r="I6" s="11"/>
      <c r="J6" s="11"/>
      <c r="K6" s="11"/>
    </row>
    <row r="7" spans="1:11" ht="12.75" hidden="1" customHeight="1">
      <c r="A7" s="926" t="s">
        <v>1635</v>
      </c>
      <c r="B7" s="926" t="s">
        <v>1636</v>
      </c>
      <c r="C7" s="942" t="s">
        <v>189</v>
      </c>
      <c r="D7" s="943"/>
      <c r="E7" s="943"/>
      <c r="F7" s="920" t="s">
        <v>190</v>
      </c>
      <c r="G7" s="920"/>
      <c r="H7" s="920"/>
      <c r="I7" s="920" t="s">
        <v>129</v>
      </c>
      <c r="J7" s="920"/>
      <c r="K7" s="920"/>
    </row>
    <row r="8" spans="1:11" ht="23.25" hidden="1" thickBot="1">
      <c r="A8" s="927"/>
      <c r="B8" s="927"/>
      <c r="C8" s="367" t="s">
        <v>1897</v>
      </c>
      <c r="D8" s="367" t="s">
        <v>1898</v>
      </c>
      <c r="E8" s="287" t="s">
        <v>1894</v>
      </c>
      <c r="F8" s="367" t="s">
        <v>1897</v>
      </c>
      <c r="G8" s="367" t="s">
        <v>1898</v>
      </c>
      <c r="H8" s="367" t="s">
        <v>1894</v>
      </c>
      <c r="I8" s="367" t="s">
        <v>1897</v>
      </c>
      <c r="J8" s="367" t="s">
        <v>1898</v>
      </c>
      <c r="K8" s="367" t="s">
        <v>1894</v>
      </c>
    </row>
    <row r="9" spans="1:11" ht="15.75" hidden="1" thickTop="1">
      <c r="A9" s="83"/>
      <c r="B9" s="150" t="s">
        <v>28</v>
      </c>
      <c r="C9" s="395">
        <f>SUM(C11:C13)</f>
        <v>0</v>
      </c>
      <c r="D9" s="395">
        <f>SUM(D11:D13)</f>
        <v>0</v>
      </c>
      <c r="E9" s="396" t="e">
        <f t="shared" ref="E9:E13" si="0">D9/C9</f>
        <v>#DIV/0!</v>
      </c>
      <c r="F9" s="395">
        <f>SUM(F11:F13)</f>
        <v>0</v>
      </c>
      <c r="G9" s="395">
        <f>SUM(G11:G13)</f>
        <v>0</v>
      </c>
      <c r="H9" s="396" t="e">
        <f t="shared" ref="H9" si="1">G9/F9</f>
        <v>#DIV/0!</v>
      </c>
      <c r="I9" s="397">
        <f t="shared" ref="I9" si="2">C9+F9</f>
        <v>0</v>
      </c>
      <c r="J9" s="397">
        <f t="shared" ref="J9" si="3">D9+G9</f>
        <v>0</v>
      </c>
      <c r="K9" s="396" t="e">
        <f t="shared" ref="K9" si="4">J9/I9</f>
        <v>#DIV/0!</v>
      </c>
    </row>
    <row r="10" spans="1:11" ht="12.75" hidden="1">
      <c r="A10" s="151"/>
      <c r="B10" s="152"/>
      <c r="C10" s="153"/>
      <c r="D10" s="153"/>
      <c r="E10" s="394"/>
      <c r="F10" s="285"/>
      <c r="G10" s="285"/>
      <c r="H10" s="394"/>
      <c r="I10" s="285"/>
      <c r="J10" s="369"/>
      <c r="K10" s="394"/>
    </row>
    <row r="11" spans="1:11" ht="14.25" hidden="1">
      <c r="A11" s="14"/>
      <c r="B11" s="153"/>
      <c r="C11" s="153"/>
      <c r="D11" s="153"/>
      <c r="E11" s="394" t="e">
        <f t="shared" si="0"/>
        <v>#DIV/0!</v>
      </c>
      <c r="F11" s="285"/>
      <c r="G11" s="285"/>
      <c r="H11" s="394" t="e">
        <f t="shared" ref="H11:H13" si="5">G11/F11</f>
        <v>#DIV/0!</v>
      </c>
      <c r="I11" s="369">
        <f t="shared" ref="I11:J13" si="6">C11+F11</f>
        <v>0</v>
      </c>
      <c r="J11" s="369">
        <f t="shared" si="6"/>
        <v>0</v>
      </c>
      <c r="K11" s="394" t="e">
        <f t="shared" ref="K11:K13" si="7">J11/I11</f>
        <v>#DIV/0!</v>
      </c>
    </row>
    <row r="12" spans="1:11" ht="14.25" hidden="1">
      <c r="A12" s="14"/>
      <c r="B12" s="153"/>
      <c r="C12" s="153"/>
      <c r="D12" s="153"/>
      <c r="E12" s="394" t="e">
        <f t="shared" si="0"/>
        <v>#DIV/0!</v>
      </c>
      <c r="F12" s="285"/>
      <c r="G12" s="285"/>
      <c r="H12" s="394" t="e">
        <f t="shared" si="5"/>
        <v>#DIV/0!</v>
      </c>
      <c r="I12" s="369">
        <f t="shared" si="6"/>
        <v>0</v>
      </c>
      <c r="J12" s="369">
        <f t="shared" si="6"/>
        <v>0</v>
      </c>
      <c r="K12" s="394" t="e">
        <f t="shared" si="7"/>
        <v>#DIV/0!</v>
      </c>
    </row>
    <row r="13" spans="1:11" ht="14.25" hidden="1">
      <c r="A13" s="154"/>
      <c r="B13" s="155"/>
      <c r="C13" s="153"/>
      <c r="D13" s="153"/>
      <c r="E13" s="394" t="e">
        <f t="shared" si="0"/>
        <v>#DIV/0!</v>
      </c>
      <c r="F13" s="285"/>
      <c r="G13" s="285"/>
      <c r="H13" s="394" t="e">
        <f t="shared" si="5"/>
        <v>#DIV/0!</v>
      </c>
      <c r="I13" s="369">
        <f t="shared" si="6"/>
        <v>0</v>
      </c>
      <c r="J13" s="369">
        <f t="shared" si="6"/>
        <v>0</v>
      </c>
      <c r="K13" s="394" t="e">
        <f t="shared" si="7"/>
        <v>#DIV/0!</v>
      </c>
    </row>
    <row r="14" spans="1:11" ht="14.25" hidden="1">
      <c r="A14" s="154"/>
      <c r="B14" s="155"/>
      <c r="C14" s="153"/>
      <c r="D14" s="153"/>
      <c r="E14" s="288"/>
      <c r="F14" s="285"/>
      <c r="G14" s="285"/>
      <c r="H14" s="285"/>
      <c r="I14" s="285"/>
      <c r="J14" s="285"/>
      <c r="K14" s="285"/>
    </row>
    <row r="15" spans="1:11" ht="15" hidden="1">
      <c r="A15" s="154"/>
      <c r="B15" s="398" t="s">
        <v>1637</v>
      </c>
      <c r="C15" s="399">
        <f>SUM(C17:C25)</f>
        <v>0</v>
      </c>
      <c r="D15" s="399">
        <f>SUM(D17:D25)</f>
        <v>0</v>
      </c>
      <c r="E15" s="400" t="e">
        <f t="shared" ref="E15:E25" si="8">D15/C15</f>
        <v>#DIV/0!</v>
      </c>
      <c r="F15" s="399">
        <f>SUM(F17:F25)</f>
        <v>0</v>
      </c>
      <c r="G15" s="399">
        <f>SUM(G17:G25)</f>
        <v>0</v>
      </c>
      <c r="H15" s="400" t="e">
        <f t="shared" ref="H15" si="9">G15/F15</f>
        <v>#DIV/0!</v>
      </c>
      <c r="I15" s="401">
        <f t="shared" ref="I15" si="10">C15+F15</f>
        <v>0</v>
      </c>
      <c r="J15" s="401">
        <f t="shared" ref="J15" si="11">D15+G15</f>
        <v>0</v>
      </c>
      <c r="K15" s="400" t="e">
        <f t="shared" ref="K15" si="12">J15/I15</f>
        <v>#DIV/0!</v>
      </c>
    </row>
    <row r="16" spans="1:11" ht="14.25" hidden="1">
      <c r="A16" s="154"/>
      <c r="B16" s="155"/>
      <c r="C16" s="153"/>
      <c r="D16" s="153"/>
      <c r="E16" s="394"/>
      <c r="F16" s="285"/>
      <c r="G16" s="285"/>
      <c r="H16" s="394"/>
      <c r="I16" s="369"/>
      <c r="J16" s="369"/>
      <c r="K16" s="394"/>
    </row>
    <row r="17" spans="1:11" ht="14.25" hidden="1">
      <c r="A17" s="154"/>
      <c r="B17" s="155"/>
      <c r="C17" s="153"/>
      <c r="D17" s="153"/>
      <c r="E17" s="394" t="e">
        <f t="shared" si="8"/>
        <v>#DIV/0!</v>
      </c>
      <c r="F17" s="285"/>
      <c r="G17" s="285"/>
      <c r="H17" s="394" t="e">
        <f t="shared" ref="H17:H25" si="13">G17/F17</f>
        <v>#DIV/0!</v>
      </c>
      <c r="I17" s="369">
        <f t="shared" ref="I17:I25" si="14">C17+F17</f>
        <v>0</v>
      </c>
      <c r="J17" s="369">
        <f t="shared" ref="J17:J25" si="15">D17+G17</f>
        <v>0</v>
      </c>
      <c r="K17" s="394" t="e">
        <f t="shared" ref="K17:K25" si="16">J17/I17</f>
        <v>#DIV/0!</v>
      </c>
    </row>
    <row r="18" spans="1:11" ht="14.25" hidden="1">
      <c r="A18" s="154"/>
      <c r="B18" s="155"/>
      <c r="C18" s="153"/>
      <c r="D18" s="153"/>
      <c r="E18" s="394" t="e">
        <f t="shared" si="8"/>
        <v>#DIV/0!</v>
      </c>
      <c r="F18" s="285"/>
      <c r="G18" s="285"/>
      <c r="H18" s="394" t="e">
        <f t="shared" si="13"/>
        <v>#DIV/0!</v>
      </c>
      <c r="I18" s="369">
        <f t="shared" si="14"/>
        <v>0</v>
      </c>
      <c r="J18" s="369">
        <f t="shared" si="15"/>
        <v>0</v>
      </c>
      <c r="K18" s="394" t="e">
        <f t="shared" si="16"/>
        <v>#DIV/0!</v>
      </c>
    </row>
    <row r="19" spans="1:11" ht="14.25" hidden="1">
      <c r="A19" s="154"/>
      <c r="B19" s="155"/>
      <c r="C19" s="153"/>
      <c r="D19" s="153"/>
      <c r="E19" s="394" t="e">
        <f t="shared" si="8"/>
        <v>#DIV/0!</v>
      </c>
      <c r="F19" s="285"/>
      <c r="G19" s="285"/>
      <c r="H19" s="394" t="e">
        <f t="shared" si="13"/>
        <v>#DIV/0!</v>
      </c>
      <c r="I19" s="369">
        <f t="shared" si="14"/>
        <v>0</v>
      </c>
      <c r="J19" s="369">
        <f t="shared" si="15"/>
        <v>0</v>
      </c>
      <c r="K19" s="394" t="e">
        <f t="shared" si="16"/>
        <v>#DIV/0!</v>
      </c>
    </row>
    <row r="20" spans="1:11" ht="14.25" hidden="1">
      <c r="A20" s="14"/>
      <c r="B20" s="156"/>
      <c r="C20" s="156"/>
      <c r="D20" s="156"/>
      <c r="E20" s="394" t="e">
        <f t="shared" si="8"/>
        <v>#DIV/0!</v>
      </c>
      <c r="F20" s="285"/>
      <c r="G20" s="285"/>
      <c r="H20" s="394" t="e">
        <f t="shared" si="13"/>
        <v>#DIV/0!</v>
      </c>
      <c r="I20" s="369">
        <f t="shared" si="14"/>
        <v>0</v>
      </c>
      <c r="J20" s="369">
        <f t="shared" si="15"/>
        <v>0</v>
      </c>
      <c r="K20" s="394" t="e">
        <f t="shared" si="16"/>
        <v>#DIV/0!</v>
      </c>
    </row>
    <row r="21" spans="1:11" ht="14.25" hidden="1">
      <c r="A21" s="14"/>
      <c r="B21" s="156"/>
      <c r="C21" s="156"/>
      <c r="D21" s="156"/>
      <c r="E21" s="394" t="e">
        <f t="shared" si="8"/>
        <v>#DIV/0!</v>
      </c>
      <c r="F21" s="285"/>
      <c r="G21" s="285"/>
      <c r="H21" s="394" t="e">
        <f t="shared" si="13"/>
        <v>#DIV/0!</v>
      </c>
      <c r="I21" s="369">
        <f t="shared" si="14"/>
        <v>0</v>
      </c>
      <c r="J21" s="369">
        <f t="shared" si="15"/>
        <v>0</v>
      </c>
      <c r="K21" s="394" t="e">
        <f t="shared" si="16"/>
        <v>#DIV/0!</v>
      </c>
    </row>
    <row r="22" spans="1:11" ht="14.25" hidden="1">
      <c r="A22" s="154"/>
      <c r="B22" s="157"/>
      <c r="C22" s="157"/>
      <c r="D22" s="157"/>
      <c r="E22" s="394" t="e">
        <f t="shared" si="8"/>
        <v>#DIV/0!</v>
      </c>
      <c r="F22" s="285"/>
      <c r="G22" s="285"/>
      <c r="H22" s="394" t="e">
        <f t="shared" si="13"/>
        <v>#DIV/0!</v>
      </c>
      <c r="I22" s="369">
        <f t="shared" si="14"/>
        <v>0</v>
      </c>
      <c r="J22" s="369">
        <f t="shared" si="15"/>
        <v>0</v>
      </c>
      <c r="K22" s="394" t="e">
        <f t="shared" si="16"/>
        <v>#DIV/0!</v>
      </c>
    </row>
    <row r="23" spans="1:11" ht="14.25" hidden="1">
      <c r="A23" s="14"/>
      <c r="B23" s="156"/>
      <c r="C23" s="156"/>
      <c r="D23" s="156"/>
      <c r="E23" s="394" t="e">
        <f t="shared" si="8"/>
        <v>#DIV/0!</v>
      </c>
      <c r="F23" s="285"/>
      <c r="G23" s="285"/>
      <c r="H23" s="394" t="e">
        <f t="shared" si="13"/>
        <v>#DIV/0!</v>
      </c>
      <c r="I23" s="369">
        <f t="shared" si="14"/>
        <v>0</v>
      </c>
      <c r="J23" s="369">
        <f t="shared" si="15"/>
        <v>0</v>
      </c>
      <c r="K23" s="394" t="e">
        <f t="shared" si="16"/>
        <v>#DIV/0!</v>
      </c>
    </row>
    <row r="24" spans="1:11" ht="14.25" hidden="1">
      <c r="A24" s="14"/>
      <c r="B24" s="156"/>
      <c r="C24" s="156"/>
      <c r="D24" s="156"/>
      <c r="E24" s="394" t="e">
        <f t="shared" si="8"/>
        <v>#DIV/0!</v>
      </c>
      <c r="F24" s="285"/>
      <c r="G24" s="285"/>
      <c r="H24" s="394" t="e">
        <f t="shared" si="13"/>
        <v>#DIV/0!</v>
      </c>
      <c r="I24" s="369">
        <f t="shared" si="14"/>
        <v>0</v>
      </c>
      <c r="J24" s="369">
        <f t="shared" si="15"/>
        <v>0</v>
      </c>
      <c r="K24" s="394" t="e">
        <f t="shared" si="16"/>
        <v>#DIV/0!</v>
      </c>
    </row>
    <row r="25" spans="1:11" ht="14.25" hidden="1">
      <c r="A25" s="14"/>
      <c r="B25" s="156"/>
      <c r="C25" s="156"/>
      <c r="D25" s="156"/>
      <c r="E25" s="394" t="e">
        <f t="shared" si="8"/>
        <v>#DIV/0!</v>
      </c>
      <c r="F25" s="285"/>
      <c r="G25" s="285"/>
      <c r="H25" s="394" t="e">
        <f t="shared" si="13"/>
        <v>#DIV/0!</v>
      </c>
      <c r="I25" s="369">
        <f t="shared" si="14"/>
        <v>0</v>
      </c>
      <c r="J25" s="369">
        <f t="shared" si="15"/>
        <v>0</v>
      </c>
      <c r="K25" s="394" t="e">
        <f t="shared" si="16"/>
        <v>#DIV/0!</v>
      </c>
    </row>
    <row r="26" spans="1:11" ht="12.75" hidden="1">
      <c r="A26" s="29"/>
      <c r="B26" s="153"/>
      <c r="C26" s="153"/>
      <c r="D26" s="153"/>
      <c r="E26" s="288"/>
      <c r="F26" s="285"/>
      <c r="G26" s="285"/>
      <c r="H26" s="285"/>
      <c r="I26" s="285"/>
      <c r="J26" s="285"/>
      <c r="K26" s="285"/>
    </row>
    <row r="27" spans="1:11" ht="14.25" hidden="1">
      <c r="A27" s="158" t="s">
        <v>1638</v>
      </c>
      <c r="B27" s="159"/>
      <c r="C27" s="159"/>
      <c r="D27" s="159"/>
      <c r="E27" s="159"/>
      <c r="F27" s="306"/>
      <c r="G27" s="306"/>
      <c r="H27" s="306"/>
      <c r="I27" s="306"/>
      <c r="J27" s="306"/>
      <c r="K27" s="306"/>
    </row>
    <row r="28" spans="1:11" ht="14.25" hidden="1">
      <c r="A28" s="265" t="s">
        <v>1639</v>
      </c>
      <c r="B28" s="266" t="s">
        <v>1640</v>
      </c>
      <c r="C28" s="267"/>
      <c r="D28" s="267"/>
      <c r="E28" s="304"/>
      <c r="F28" s="268"/>
      <c r="G28" s="268"/>
      <c r="H28" s="268"/>
      <c r="I28" s="268"/>
      <c r="J28" s="268"/>
      <c r="K28" s="268"/>
    </row>
    <row r="29" spans="1:11" ht="14.25" hidden="1">
      <c r="A29" s="265" t="s">
        <v>1641</v>
      </c>
      <c r="B29" s="266" t="s">
        <v>1642</v>
      </c>
      <c r="C29" s="267"/>
      <c r="D29" s="267"/>
      <c r="E29" s="304"/>
      <c r="F29" s="268"/>
      <c r="G29" s="268"/>
      <c r="H29" s="268"/>
      <c r="I29" s="268"/>
      <c r="J29" s="268"/>
      <c r="K29" s="268"/>
    </row>
    <row r="30" spans="1:11" ht="14.25" hidden="1">
      <c r="A30" s="265" t="s">
        <v>1643</v>
      </c>
      <c r="B30" s="266" t="s">
        <v>1644</v>
      </c>
      <c r="C30" s="267"/>
      <c r="D30" s="267"/>
      <c r="E30" s="304"/>
      <c r="F30" s="268"/>
      <c r="G30" s="268"/>
      <c r="H30" s="268"/>
      <c r="I30" s="268"/>
      <c r="J30" s="268"/>
      <c r="K30" s="268"/>
    </row>
    <row r="31" spans="1:11" ht="25.5" hidden="1">
      <c r="A31" s="265" t="s">
        <v>1645</v>
      </c>
      <c r="B31" s="266" t="s">
        <v>1646</v>
      </c>
      <c r="C31" s="267"/>
      <c r="D31" s="267"/>
      <c r="E31" s="304"/>
      <c r="F31" s="268"/>
      <c r="G31" s="268"/>
      <c r="H31" s="268"/>
      <c r="I31" s="268"/>
      <c r="J31" s="268"/>
      <c r="K31" s="268"/>
    </row>
    <row r="32" spans="1:11" ht="14.25" hidden="1">
      <c r="A32" s="265" t="s">
        <v>1647</v>
      </c>
      <c r="B32" s="266" t="s">
        <v>1648</v>
      </c>
      <c r="C32" s="267"/>
      <c r="D32" s="267"/>
      <c r="E32" s="304"/>
      <c r="F32" s="268"/>
      <c r="G32" s="268"/>
      <c r="H32" s="268"/>
      <c r="I32" s="268"/>
      <c r="J32" s="268"/>
      <c r="K32" s="268"/>
    </row>
    <row r="33" spans="1:11" ht="25.5" hidden="1">
      <c r="A33" s="265" t="s">
        <v>1649</v>
      </c>
      <c r="B33" s="266" t="s">
        <v>1650</v>
      </c>
      <c r="C33" s="267"/>
      <c r="D33" s="267"/>
      <c r="E33" s="304"/>
      <c r="F33" s="268"/>
      <c r="G33" s="268"/>
      <c r="H33" s="268"/>
      <c r="I33" s="268"/>
      <c r="J33" s="268"/>
      <c r="K33" s="268"/>
    </row>
    <row r="34" spans="1:11" ht="51" hidden="1">
      <c r="A34" s="265" t="s">
        <v>1651</v>
      </c>
      <c r="B34" s="266" t="s">
        <v>1652</v>
      </c>
      <c r="C34" s="267"/>
      <c r="D34" s="267"/>
      <c r="E34" s="304"/>
      <c r="F34" s="268"/>
      <c r="G34" s="268"/>
      <c r="H34" s="268"/>
      <c r="I34" s="268"/>
      <c r="J34" s="268"/>
      <c r="K34" s="268"/>
    </row>
    <row r="35" spans="1:11" ht="63.75" hidden="1">
      <c r="A35" s="265" t="s">
        <v>1653</v>
      </c>
      <c r="B35" s="266" t="s">
        <v>1654</v>
      </c>
      <c r="C35" s="267"/>
      <c r="D35" s="267"/>
      <c r="E35" s="304"/>
      <c r="F35" s="268"/>
      <c r="G35" s="268"/>
      <c r="H35" s="268"/>
      <c r="I35" s="268"/>
      <c r="J35" s="268"/>
      <c r="K35" s="268"/>
    </row>
    <row r="36" spans="1:11" ht="12.75" hidden="1">
      <c r="A36" s="158" t="s">
        <v>1655</v>
      </c>
      <c r="B36" s="160"/>
      <c r="C36" s="160"/>
      <c r="D36" s="160"/>
      <c r="E36" s="305"/>
      <c r="F36" s="285"/>
      <c r="G36" s="285"/>
      <c r="H36" s="285"/>
      <c r="I36" s="285"/>
      <c r="J36" s="285"/>
      <c r="K36" s="285"/>
    </row>
    <row r="37" spans="1:11" ht="15" hidden="1">
      <c r="A37" s="161" t="s">
        <v>1656</v>
      </c>
      <c r="B37" s="87"/>
      <c r="C37" s="402">
        <f>SUM(C9,C15)</f>
        <v>0</v>
      </c>
      <c r="D37" s="402">
        <f>SUM(D9,D15)</f>
        <v>0</v>
      </c>
      <c r="E37" s="400" t="e">
        <f t="shared" ref="E37" si="17">D37/C37</f>
        <v>#DIV/0!</v>
      </c>
      <c r="F37" s="402">
        <f>SUM(F9,F15)</f>
        <v>0</v>
      </c>
      <c r="G37" s="402">
        <f>SUM(G9,G15)</f>
        <v>0</v>
      </c>
      <c r="H37" s="400" t="e">
        <f t="shared" ref="H37" si="18">G37/F37</f>
        <v>#DIV/0!</v>
      </c>
      <c r="I37" s="401">
        <f t="shared" ref="I37" si="19">C37+F37</f>
        <v>0</v>
      </c>
      <c r="J37" s="401">
        <f t="shared" ref="J37" si="20">D37+G37</f>
        <v>0</v>
      </c>
      <c r="K37" s="400" t="e">
        <f t="shared" ref="K37" si="21">J37/I37</f>
        <v>#DIV/0!</v>
      </c>
    </row>
    <row r="38" spans="1:11" ht="12.75" hidden="1">
      <c r="A38" s="944" t="s">
        <v>1657</v>
      </c>
      <c r="B38" s="944"/>
      <c r="C38" s="944"/>
      <c r="D38" s="944"/>
      <c r="E38" s="944"/>
      <c r="F38" s="944"/>
      <c r="G38" s="944"/>
      <c r="H38" s="944"/>
      <c r="I38" s="944"/>
      <c r="J38" s="944"/>
      <c r="K38" s="272"/>
    </row>
    <row r="39" spans="1:11" ht="12.75" hidden="1">
      <c r="A39" s="944" t="s">
        <v>1658</v>
      </c>
      <c r="B39" s="944"/>
      <c r="C39" s="944"/>
      <c r="D39" s="944"/>
      <c r="E39" s="944"/>
      <c r="F39" s="944"/>
      <c r="G39" s="944"/>
      <c r="H39" s="944"/>
      <c r="I39" s="944"/>
      <c r="J39" s="944"/>
      <c r="K39" s="272"/>
    </row>
    <row r="40" spans="1:11" ht="14.25">
      <c r="A40" s="11"/>
      <c r="B40" s="17"/>
      <c r="C40" s="17"/>
      <c r="D40" s="17"/>
      <c r="E40" s="17"/>
      <c r="F40" s="18"/>
      <c r="G40" s="18"/>
      <c r="H40" s="18"/>
      <c r="I40" s="19"/>
      <c r="J40" s="18"/>
      <c r="K40" s="18"/>
    </row>
    <row r="41" spans="1:11" ht="12.75">
      <c r="A41" s="1"/>
      <c r="B41" s="2" t="s">
        <v>51</v>
      </c>
      <c r="C41" s="3" t="s">
        <v>1947</v>
      </c>
      <c r="D41" s="4"/>
      <c r="E41" s="4"/>
      <c r="F41" s="4"/>
      <c r="G41" s="4"/>
      <c r="H41" s="4"/>
      <c r="I41" s="5"/>
      <c r="J41" s="6"/>
      <c r="K41" s="6"/>
    </row>
    <row r="42" spans="1:11" ht="12.75">
      <c r="A42" s="1"/>
      <c r="B42" s="2" t="s">
        <v>52</v>
      </c>
      <c r="C42" s="3">
        <v>17688383</v>
      </c>
      <c r="D42" s="4"/>
      <c r="E42" s="4"/>
      <c r="F42" s="4"/>
      <c r="G42" s="4"/>
      <c r="H42" s="4"/>
      <c r="I42" s="5"/>
      <c r="J42" s="6"/>
      <c r="K42" s="6"/>
    </row>
    <row r="43" spans="1:11" ht="12.75">
      <c r="A43" s="1"/>
      <c r="B43" s="2"/>
      <c r="C43" s="3"/>
      <c r="D43" s="4"/>
      <c r="E43" s="4"/>
      <c r="F43" s="4"/>
      <c r="G43" s="4"/>
      <c r="H43" s="4"/>
      <c r="I43" s="5"/>
      <c r="J43" s="6"/>
      <c r="K43" s="6"/>
    </row>
    <row r="44" spans="1:11" ht="14.25">
      <c r="A44" s="1"/>
      <c r="B44" s="2" t="s">
        <v>1634</v>
      </c>
      <c r="C44" s="7" t="s">
        <v>32</v>
      </c>
      <c r="D44" s="8"/>
      <c r="E44" s="8"/>
      <c r="F44" s="8"/>
      <c r="G44" s="8"/>
      <c r="H44" s="8"/>
      <c r="I44" s="9"/>
      <c r="J44" s="6"/>
      <c r="K44" s="6"/>
    </row>
    <row r="45" spans="1:11" ht="14.25">
      <c r="A45" s="1"/>
      <c r="B45" s="2" t="s">
        <v>186</v>
      </c>
      <c r="C45" s="374" t="s">
        <v>1954</v>
      </c>
      <c r="D45" s="8"/>
      <c r="E45" s="8"/>
      <c r="F45" s="8"/>
      <c r="G45" s="8"/>
      <c r="H45" s="8"/>
      <c r="I45" s="9"/>
      <c r="J45" s="6"/>
      <c r="K45" s="6"/>
    </row>
    <row r="46" spans="1:11" ht="15.75">
      <c r="A46" s="10"/>
      <c r="B46" s="10"/>
      <c r="C46" s="10"/>
      <c r="D46" s="10"/>
      <c r="E46" s="10"/>
      <c r="F46" s="10"/>
      <c r="G46" s="10"/>
      <c r="H46" s="10"/>
      <c r="I46" s="11"/>
      <c r="J46" s="11"/>
      <c r="K46" s="11"/>
    </row>
    <row r="47" spans="1:11" ht="12.75" customHeight="1">
      <c r="A47" s="926" t="s">
        <v>1635</v>
      </c>
      <c r="B47" s="926" t="s">
        <v>1636</v>
      </c>
      <c r="C47" s="942" t="s">
        <v>189</v>
      </c>
      <c r="D47" s="943"/>
      <c r="E47" s="943"/>
      <c r="F47" s="920" t="s">
        <v>190</v>
      </c>
      <c r="G47" s="920"/>
      <c r="H47" s="920"/>
      <c r="I47" s="920" t="s">
        <v>129</v>
      </c>
      <c r="J47" s="920"/>
      <c r="K47" s="920"/>
    </row>
    <row r="48" spans="1:11" ht="23.25" thickBot="1">
      <c r="A48" s="927"/>
      <c r="B48" s="927"/>
      <c r="C48" s="367" t="s">
        <v>1897</v>
      </c>
      <c r="D48" s="646" t="s">
        <v>4659</v>
      </c>
      <c r="E48" s="287" t="s">
        <v>1894</v>
      </c>
      <c r="F48" s="367" t="s">
        <v>1897</v>
      </c>
      <c r="G48" s="646" t="s">
        <v>4659</v>
      </c>
      <c r="H48" s="367" t="s">
        <v>1894</v>
      </c>
      <c r="I48" s="367" t="s">
        <v>1897</v>
      </c>
      <c r="J48" s="646" t="s">
        <v>4659</v>
      </c>
      <c r="K48" s="368" t="s">
        <v>1894</v>
      </c>
    </row>
    <row r="49" spans="1:11" ht="15.75" thickTop="1">
      <c r="A49" s="83"/>
      <c r="B49" s="150" t="s">
        <v>28</v>
      </c>
      <c r="C49" s="395">
        <f>SUM(C51:C53)</f>
        <v>0</v>
      </c>
      <c r="D49" s="395">
        <f>SUM(D51:D53)</f>
        <v>0</v>
      </c>
      <c r="E49" s="396" t="e">
        <f t="shared" ref="E49" si="22">D49/C49</f>
        <v>#DIV/0!</v>
      </c>
      <c r="F49" s="395">
        <f>SUM(F51:F53)</f>
        <v>0</v>
      </c>
      <c r="G49" s="395">
        <f>SUM(G51:G53)</f>
        <v>0</v>
      </c>
      <c r="H49" s="396" t="e">
        <f t="shared" ref="H49" si="23">G49/F49</f>
        <v>#DIV/0!</v>
      </c>
      <c r="I49" s="397">
        <f t="shared" ref="I49" si="24">C49+F49</f>
        <v>0</v>
      </c>
      <c r="J49" s="397">
        <f t="shared" ref="J49" si="25">D49+G49</f>
        <v>0</v>
      </c>
      <c r="K49" s="410" t="e">
        <f t="shared" ref="K49" si="26">J49/I49</f>
        <v>#DIV/0!</v>
      </c>
    </row>
    <row r="50" spans="1:11" ht="12.75">
      <c r="A50" s="151"/>
      <c r="B50" s="152"/>
      <c r="C50" s="153"/>
      <c r="D50" s="153"/>
      <c r="E50" s="394"/>
      <c r="F50" s="369"/>
      <c r="G50" s="369"/>
      <c r="H50" s="394"/>
      <c r="I50" s="369"/>
      <c r="J50" s="369"/>
      <c r="K50" s="411"/>
    </row>
    <row r="51" spans="1:11" ht="14.25">
      <c r="A51" s="14"/>
      <c r="B51" s="153"/>
      <c r="C51" s="153"/>
      <c r="D51" s="153"/>
      <c r="E51" s="394" t="e">
        <f t="shared" ref="E51:E53" si="27">D51/C51</f>
        <v>#DIV/0!</v>
      </c>
      <c r="F51" s="369"/>
      <c r="G51" s="369"/>
      <c r="H51" s="394" t="e">
        <f t="shared" ref="H51:H53" si="28">G51/F51</f>
        <v>#DIV/0!</v>
      </c>
      <c r="I51" s="369">
        <f t="shared" ref="I51:I53" si="29">C51+F51</f>
        <v>0</v>
      </c>
      <c r="J51" s="369">
        <f t="shared" ref="J51:J53" si="30">D51+G51</f>
        <v>0</v>
      </c>
      <c r="K51" s="411" t="e">
        <f t="shared" ref="K51:K53" si="31">J51/I51</f>
        <v>#DIV/0!</v>
      </c>
    </row>
    <row r="52" spans="1:11" ht="14.25">
      <c r="A52" s="14"/>
      <c r="B52" s="153"/>
      <c r="C52" s="153"/>
      <c r="D52" s="153"/>
      <c r="E52" s="394" t="e">
        <f t="shared" si="27"/>
        <v>#DIV/0!</v>
      </c>
      <c r="F52" s="369"/>
      <c r="G52" s="369"/>
      <c r="H52" s="394" t="e">
        <f t="shared" si="28"/>
        <v>#DIV/0!</v>
      </c>
      <c r="I52" s="369">
        <f t="shared" si="29"/>
        <v>0</v>
      </c>
      <c r="J52" s="369">
        <f t="shared" si="30"/>
        <v>0</v>
      </c>
      <c r="K52" s="411" t="e">
        <f t="shared" si="31"/>
        <v>#DIV/0!</v>
      </c>
    </row>
    <row r="53" spans="1:11" ht="14.25">
      <c r="A53" s="154"/>
      <c r="B53" s="155"/>
      <c r="C53" s="153"/>
      <c r="D53" s="153"/>
      <c r="E53" s="394" t="e">
        <f t="shared" si="27"/>
        <v>#DIV/0!</v>
      </c>
      <c r="F53" s="369"/>
      <c r="G53" s="369"/>
      <c r="H53" s="394" t="e">
        <f t="shared" si="28"/>
        <v>#DIV/0!</v>
      </c>
      <c r="I53" s="369">
        <f t="shared" si="29"/>
        <v>0</v>
      </c>
      <c r="J53" s="369">
        <f t="shared" si="30"/>
        <v>0</v>
      </c>
      <c r="K53" s="411" t="e">
        <f t="shared" si="31"/>
        <v>#DIV/0!</v>
      </c>
    </row>
    <row r="54" spans="1:11" ht="14.25">
      <c r="A54" s="154"/>
      <c r="B54" s="155"/>
      <c r="C54" s="153"/>
      <c r="D54" s="153"/>
      <c r="E54" s="288"/>
      <c r="F54" s="369"/>
      <c r="G54" s="369"/>
      <c r="H54" s="369"/>
      <c r="I54" s="369"/>
      <c r="J54" s="369"/>
      <c r="K54" s="369"/>
    </row>
    <row r="55" spans="1:11" ht="15">
      <c r="A55" s="154"/>
      <c r="B55" s="398" t="s">
        <v>1637</v>
      </c>
      <c r="C55" s="406">
        <f>SUM(C57:C79)</f>
        <v>50202</v>
      </c>
      <c r="D55" s="406">
        <f>SUM(D57:D79)</f>
        <v>54127</v>
      </c>
      <c r="E55" s="400">
        <f t="shared" ref="E55" si="32">D55/C55</f>
        <v>1.0781841360901956</v>
      </c>
      <c r="F55" s="406">
        <f>SUM(F57:F79)</f>
        <v>0</v>
      </c>
      <c r="G55" s="406">
        <f>SUM(G57:G79)</f>
        <v>0</v>
      </c>
      <c r="H55" s="400" t="e">
        <f t="shared" ref="H55" si="33">G55/F55</f>
        <v>#DIV/0!</v>
      </c>
      <c r="I55" s="407">
        <f t="shared" ref="I55" si="34">C55+F55</f>
        <v>50202</v>
      </c>
      <c r="J55" s="407">
        <f t="shared" ref="J55" si="35">D55+G55</f>
        <v>54127</v>
      </c>
      <c r="K55" s="409">
        <f t="shared" ref="K55" si="36">J55/I55</f>
        <v>1.0781841360901956</v>
      </c>
    </row>
    <row r="56" spans="1:11" ht="14.25">
      <c r="A56" s="154"/>
      <c r="B56" s="155"/>
      <c r="C56" s="153"/>
      <c r="D56" s="153"/>
      <c r="E56" s="394"/>
      <c r="F56" s="369"/>
      <c r="G56" s="369"/>
      <c r="H56" s="394"/>
      <c r="I56" s="369"/>
      <c r="J56" s="369"/>
      <c r="K56" s="411"/>
    </row>
    <row r="57" spans="1:11" ht="12.75">
      <c r="A57" s="403" t="s">
        <v>1987</v>
      </c>
      <c r="B57" s="404" t="s">
        <v>1988</v>
      </c>
      <c r="C57" s="405">
        <v>10000</v>
      </c>
      <c r="D57" s="416">
        <v>10909</v>
      </c>
      <c r="E57" s="394">
        <f t="shared" ref="E57:E79" si="37">D57/C57</f>
        <v>1.0909</v>
      </c>
      <c r="F57" s="369"/>
      <c r="G57" s="369"/>
      <c r="H57" s="394" t="e">
        <f t="shared" ref="H57:H79" si="38">G57/F57</f>
        <v>#DIV/0!</v>
      </c>
      <c r="I57" s="369">
        <f t="shared" ref="I57:I79" si="39">C57+F57</f>
        <v>10000</v>
      </c>
      <c r="J57" s="369">
        <f t="shared" ref="J57:J79" si="40">D57+G57</f>
        <v>10909</v>
      </c>
      <c r="K57" s="411">
        <f t="shared" ref="K57:K79" si="41">J57/I57</f>
        <v>1.0909</v>
      </c>
    </row>
    <row r="58" spans="1:11" ht="12.75">
      <c r="A58" s="403" t="s">
        <v>1989</v>
      </c>
      <c r="B58" s="404" t="s">
        <v>1990</v>
      </c>
      <c r="C58" s="405">
        <v>285</v>
      </c>
      <c r="D58" s="416">
        <v>269</v>
      </c>
      <c r="E58" s="394">
        <f t="shared" ref="E58:E75" si="42">D58/C58</f>
        <v>0.94385964912280707</v>
      </c>
      <c r="F58" s="369"/>
      <c r="G58" s="369"/>
      <c r="H58" s="394" t="e">
        <f t="shared" ref="H58:H75" si="43">G58/F58</f>
        <v>#DIV/0!</v>
      </c>
      <c r="I58" s="369">
        <f t="shared" ref="I58:I75" si="44">C58+F58</f>
        <v>285</v>
      </c>
      <c r="J58" s="369">
        <f t="shared" ref="J58:J75" si="45">D58+G58</f>
        <v>269</v>
      </c>
      <c r="K58" s="411">
        <f t="shared" ref="K58:K75" si="46">J58/I58</f>
        <v>0.94385964912280707</v>
      </c>
    </row>
    <row r="59" spans="1:11" ht="12.75">
      <c r="A59" s="403" t="s">
        <v>1991</v>
      </c>
      <c r="B59" s="404" t="s">
        <v>1992</v>
      </c>
      <c r="C59" s="405">
        <v>130</v>
      </c>
      <c r="D59" s="416">
        <v>149</v>
      </c>
      <c r="E59" s="394">
        <f t="shared" si="42"/>
        <v>1.1461538461538461</v>
      </c>
      <c r="F59" s="369"/>
      <c r="G59" s="369"/>
      <c r="H59" s="394" t="e">
        <f t="shared" ref="H59:H69" si="47">G59/F59</f>
        <v>#DIV/0!</v>
      </c>
      <c r="I59" s="369">
        <f t="shared" ref="I59:I69" si="48">C59+F59</f>
        <v>130</v>
      </c>
      <c r="J59" s="369">
        <f t="shared" ref="J59:J69" si="49">D59+G59</f>
        <v>149</v>
      </c>
      <c r="K59" s="411">
        <f t="shared" ref="K59:K69" si="50">J59/I59</f>
        <v>1.1461538461538461</v>
      </c>
    </row>
    <row r="60" spans="1:11" ht="12.75">
      <c r="A60" s="403" t="s">
        <v>1993</v>
      </c>
      <c r="B60" s="404" t="s">
        <v>1994</v>
      </c>
      <c r="C60" s="405">
        <v>25</v>
      </c>
      <c r="D60" s="417">
        <v>20</v>
      </c>
      <c r="E60" s="394">
        <f t="shared" si="42"/>
        <v>0.8</v>
      </c>
      <c r="F60" s="369"/>
      <c r="G60" s="369"/>
      <c r="H60" s="394" t="e">
        <f t="shared" si="47"/>
        <v>#DIV/0!</v>
      </c>
      <c r="I60" s="369">
        <f t="shared" si="48"/>
        <v>25</v>
      </c>
      <c r="J60" s="369">
        <f t="shared" si="49"/>
        <v>20</v>
      </c>
      <c r="K60" s="411">
        <f t="shared" si="50"/>
        <v>0.8</v>
      </c>
    </row>
    <row r="61" spans="1:11" ht="12.75">
      <c r="A61" s="403" t="s">
        <v>1995</v>
      </c>
      <c r="B61" s="404" t="s">
        <v>1996</v>
      </c>
      <c r="C61" s="405">
        <v>6</v>
      </c>
      <c r="D61" s="417">
        <v>17</v>
      </c>
      <c r="E61" s="394">
        <f t="shared" ref="E61:E69" si="51">D61/C61</f>
        <v>2.8333333333333335</v>
      </c>
      <c r="F61" s="369"/>
      <c r="G61" s="369"/>
      <c r="H61" s="394" t="e">
        <f t="shared" si="47"/>
        <v>#DIV/0!</v>
      </c>
      <c r="I61" s="369">
        <f t="shared" si="48"/>
        <v>6</v>
      </c>
      <c r="J61" s="369">
        <f t="shared" si="49"/>
        <v>17</v>
      </c>
      <c r="K61" s="411">
        <f t="shared" si="50"/>
        <v>2.8333333333333335</v>
      </c>
    </row>
    <row r="62" spans="1:11" ht="12.75">
      <c r="A62" s="403" t="s">
        <v>1997</v>
      </c>
      <c r="B62" s="404" t="s">
        <v>1998</v>
      </c>
      <c r="C62" s="405">
        <v>65</v>
      </c>
      <c r="D62" s="418">
        <v>69</v>
      </c>
      <c r="E62" s="394">
        <f t="shared" si="51"/>
        <v>1.0615384615384615</v>
      </c>
      <c r="F62" s="369"/>
      <c r="G62" s="369"/>
      <c r="H62" s="394" t="e">
        <f t="shared" si="47"/>
        <v>#DIV/0!</v>
      </c>
      <c r="I62" s="369">
        <f t="shared" si="48"/>
        <v>65</v>
      </c>
      <c r="J62" s="369">
        <f t="shared" si="49"/>
        <v>69</v>
      </c>
      <c r="K62" s="411">
        <f t="shared" si="50"/>
        <v>1.0615384615384615</v>
      </c>
    </row>
    <row r="63" spans="1:11" ht="12.75">
      <c r="A63" s="403" t="s">
        <v>1999</v>
      </c>
      <c r="B63" s="404" t="s">
        <v>2000</v>
      </c>
      <c r="C63" s="405">
        <v>1</v>
      </c>
      <c r="D63" s="417">
        <v>6</v>
      </c>
      <c r="E63" s="394">
        <f t="shared" si="51"/>
        <v>6</v>
      </c>
      <c r="F63" s="369"/>
      <c r="G63" s="369"/>
      <c r="H63" s="394" t="e">
        <f t="shared" si="47"/>
        <v>#DIV/0!</v>
      </c>
      <c r="I63" s="369">
        <f t="shared" si="48"/>
        <v>1</v>
      </c>
      <c r="J63" s="369">
        <f t="shared" si="49"/>
        <v>6</v>
      </c>
      <c r="K63" s="411">
        <f t="shared" si="50"/>
        <v>6</v>
      </c>
    </row>
    <row r="64" spans="1:11" ht="12.75">
      <c r="A64" s="403" t="s">
        <v>2001</v>
      </c>
      <c r="B64" s="404" t="s">
        <v>2002</v>
      </c>
      <c r="C64" s="405">
        <v>1</v>
      </c>
      <c r="D64" s="417">
        <v>1</v>
      </c>
      <c r="E64" s="394">
        <f t="shared" si="51"/>
        <v>1</v>
      </c>
      <c r="F64" s="369"/>
      <c r="G64" s="369"/>
      <c r="H64" s="394" t="e">
        <f t="shared" si="47"/>
        <v>#DIV/0!</v>
      </c>
      <c r="I64" s="369">
        <f t="shared" si="48"/>
        <v>1</v>
      </c>
      <c r="J64" s="369">
        <f t="shared" si="49"/>
        <v>1</v>
      </c>
      <c r="K64" s="411">
        <f t="shared" si="50"/>
        <v>1</v>
      </c>
    </row>
    <row r="65" spans="1:11" ht="12.75">
      <c r="A65" s="403" t="s">
        <v>2003</v>
      </c>
      <c r="B65" s="404" t="s">
        <v>2004</v>
      </c>
      <c r="C65" s="405">
        <v>6000</v>
      </c>
      <c r="D65" s="416">
        <v>6232</v>
      </c>
      <c r="E65" s="394">
        <f t="shared" si="51"/>
        <v>1.0386666666666666</v>
      </c>
      <c r="F65" s="369"/>
      <c r="G65" s="369"/>
      <c r="H65" s="394" t="e">
        <f t="shared" si="47"/>
        <v>#DIV/0!</v>
      </c>
      <c r="I65" s="369">
        <f t="shared" si="48"/>
        <v>6000</v>
      </c>
      <c r="J65" s="369">
        <f t="shared" si="49"/>
        <v>6232</v>
      </c>
      <c r="K65" s="411">
        <f t="shared" si="50"/>
        <v>1.0386666666666666</v>
      </c>
    </row>
    <row r="66" spans="1:11" ht="12.75">
      <c r="A66" s="403" t="s">
        <v>2005</v>
      </c>
      <c r="B66" s="404" t="s">
        <v>2006</v>
      </c>
      <c r="C66" s="405">
        <v>115</v>
      </c>
      <c r="D66" s="416">
        <v>759</v>
      </c>
      <c r="E66" s="394">
        <f t="shared" si="51"/>
        <v>6.6</v>
      </c>
      <c r="F66" s="369"/>
      <c r="G66" s="369"/>
      <c r="H66" s="394" t="e">
        <f t="shared" si="47"/>
        <v>#DIV/0!</v>
      </c>
      <c r="I66" s="369">
        <f t="shared" si="48"/>
        <v>115</v>
      </c>
      <c r="J66" s="369">
        <f t="shared" si="49"/>
        <v>759</v>
      </c>
      <c r="K66" s="411">
        <f t="shared" si="50"/>
        <v>6.6</v>
      </c>
    </row>
    <row r="67" spans="1:11" ht="12.75">
      <c r="A67" s="403" t="s">
        <v>2007</v>
      </c>
      <c r="B67" s="404" t="s">
        <v>2008</v>
      </c>
      <c r="C67" s="405">
        <v>7000</v>
      </c>
      <c r="D67" s="417">
        <v>7355</v>
      </c>
      <c r="E67" s="394">
        <f t="shared" si="51"/>
        <v>1.0507142857142857</v>
      </c>
      <c r="F67" s="369"/>
      <c r="G67" s="369"/>
      <c r="H67" s="394" t="e">
        <f t="shared" si="47"/>
        <v>#DIV/0!</v>
      </c>
      <c r="I67" s="369">
        <f t="shared" si="48"/>
        <v>7000</v>
      </c>
      <c r="J67" s="369">
        <f t="shared" si="49"/>
        <v>7355</v>
      </c>
      <c r="K67" s="411">
        <f t="shared" si="50"/>
        <v>1.0507142857142857</v>
      </c>
    </row>
    <row r="68" spans="1:11" ht="12.75">
      <c r="A68" s="403" t="s">
        <v>2009</v>
      </c>
      <c r="B68" s="404" t="s">
        <v>2010</v>
      </c>
      <c r="C68" s="405">
        <v>13000</v>
      </c>
      <c r="D68" s="417">
        <v>13015</v>
      </c>
      <c r="E68" s="394">
        <f t="shared" si="51"/>
        <v>1.0011538461538461</v>
      </c>
      <c r="F68" s="369"/>
      <c r="G68" s="369"/>
      <c r="H68" s="394" t="e">
        <f t="shared" si="47"/>
        <v>#DIV/0!</v>
      </c>
      <c r="I68" s="369">
        <f t="shared" si="48"/>
        <v>13000</v>
      </c>
      <c r="J68" s="369">
        <f t="shared" si="49"/>
        <v>13015</v>
      </c>
      <c r="K68" s="411">
        <f t="shared" si="50"/>
        <v>1.0011538461538461</v>
      </c>
    </row>
    <row r="69" spans="1:11" ht="12.75">
      <c r="A69" s="403" t="s">
        <v>2011</v>
      </c>
      <c r="B69" s="404" t="s">
        <v>2012</v>
      </c>
      <c r="C69" s="405">
        <v>200</v>
      </c>
      <c r="D69" s="418">
        <v>127</v>
      </c>
      <c r="E69" s="394">
        <f t="shared" si="51"/>
        <v>0.63500000000000001</v>
      </c>
      <c r="F69" s="369"/>
      <c r="G69" s="369"/>
      <c r="H69" s="394" t="e">
        <f t="shared" si="47"/>
        <v>#DIV/0!</v>
      </c>
      <c r="I69" s="369">
        <f t="shared" si="48"/>
        <v>200</v>
      </c>
      <c r="J69" s="369">
        <f t="shared" si="49"/>
        <v>127</v>
      </c>
      <c r="K69" s="411">
        <f t="shared" si="50"/>
        <v>0.63500000000000001</v>
      </c>
    </row>
    <row r="70" spans="1:11" ht="12.75">
      <c r="A70" s="403" t="s">
        <v>2013</v>
      </c>
      <c r="B70" s="404" t="s">
        <v>2014</v>
      </c>
      <c r="C70" s="405">
        <v>20</v>
      </c>
      <c r="D70" s="416">
        <v>26</v>
      </c>
      <c r="E70" s="394">
        <f t="shared" si="42"/>
        <v>1.3</v>
      </c>
      <c r="F70" s="369"/>
      <c r="G70" s="369"/>
      <c r="H70" s="394" t="e">
        <f t="shared" si="43"/>
        <v>#DIV/0!</v>
      </c>
      <c r="I70" s="369">
        <f t="shared" si="44"/>
        <v>20</v>
      </c>
      <c r="J70" s="369">
        <f t="shared" si="45"/>
        <v>26</v>
      </c>
      <c r="K70" s="411">
        <f t="shared" si="46"/>
        <v>1.3</v>
      </c>
    </row>
    <row r="71" spans="1:11" ht="12.75">
      <c r="A71" s="403" t="s">
        <v>2015</v>
      </c>
      <c r="B71" s="404" t="s">
        <v>2016</v>
      </c>
      <c r="C71" s="405">
        <v>600</v>
      </c>
      <c r="D71" s="417">
        <v>1130</v>
      </c>
      <c r="E71" s="394">
        <f t="shared" si="42"/>
        <v>1.8833333333333333</v>
      </c>
      <c r="F71" s="369"/>
      <c r="G71" s="369"/>
      <c r="H71" s="394" t="e">
        <f t="shared" si="43"/>
        <v>#DIV/0!</v>
      </c>
      <c r="I71" s="369">
        <f t="shared" si="44"/>
        <v>600</v>
      </c>
      <c r="J71" s="369">
        <f t="shared" si="45"/>
        <v>1130</v>
      </c>
      <c r="K71" s="411">
        <f t="shared" si="46"/>
        <v>1.8833333333333333</v>
      </c>
    </row>
    <row r="72" spans="1:11" ht="12.75">
      <c r="A72" s="403" t="s">
        <v>2017</v>
      </c>
      <c r="B72" s="404" t="s">
        <v>2018</v>
      </c>
      <c r="C72" s="405">
        <v>600</v>
      </c>
      <c r="D72" s="417">
        <v>1133</v>
      </c>
      <c r="E72" s="394">
        <f t="shared" si="42"/>
        <v>1.8883333333333334</v>
      </c>
      <c r="F72" s="369"/>
      <c r="G72" s="369"/>
      <c r="H72" s="394" t="e">
        <f t="shared" si="43"/>
        <v>#DIV/0!</v>
      </c>
      <c r="I72" s="369">
        <f t="shared" si="44"/>
        <v>600</v>
      </c>
      <c r="J72" s="369">
        <f t="shared" si="45"/>
        <v>1133</v>
      </c>
      <c r="K72" s="411">
        <f t="shared" si="46"/>
        <v>1.8883333333333334</v>
      </c>
    </row>
    <row r="73" spans="1:11" ht="12.75">
      <c r="A73" s="403" t="s">
        <v>2019</v>
      </c>
      <c r="B73" s="404" t="s">
        <v>2020</v>
      </c>
      <c r="C73" s="405">
        <v>220</v>
      </c>
      <c r="D73" s="418">
        <v>437</v>
      </c>
      <c r="E73" s="394">
        <f t="shared" si="42"/>
        <v>1.9863636363636363</v>
      </c>
      <c r="F73" s="369"/>
      <c r="G73" s="369"/>
      <c r="H73" s="394" t="e">
        <f t="shared" si="43"/>
        <v>#DIV/0!</v>
      </c>
      <c r="I73" s="369">
        <f t="shared" si="44"/>
        <v>220</v>
      </c>
      <c r="J73" s="369">
        <f t="shared" si="45"/>
        <v>437</v>
      </c>
      <c r="K73" s="411">
        <f t="shared" si="46"/>
        <v>1.9863636363636363</v>
      </c>
    </row>
    <row r="74" spans="1:11" ht="12.75">
      <c r="A74" s="403" t="s">
        <v>2021</v>
      </c>
      <c r="B74" s="404" t="s">
        <v>2022</v>
      </c>
      <c r="C74" s="405">
        <v>4000</v>
      </c>
      <c r="D74" s="417">
        <v>4142</v>
      </c>
      <c r="E74" s="394">
        <f t="shared" si="42"/>
        <v>1.0355000000000001</v>
      </c>
      <c r="F74" s="369"/>
      <c r="G74" s="369"/>
      <c r="H74" s="394" t="e">
        <f t="shared" si="43"/>
        <v>#DIV/0!</v>
      </c>
      <c r="I74" s="369">
        <f t="shared" si="44"/>
        <v>4000</v>
      </c>
      <c r="J74" s="369">
        <f t="shared" si="45"/>
        <v>4142</v>
      </c>
      <c r="K74" s="411">
        <f t="shared" si="46"/>
        <v>1.0355000000000001</v>
      </c>
    </row>
    <row r="75" spans="1:11" ht="12.75">
      <c r="A75" s="403" t="s">
        <v>2023</v>
      </c>
      <c r="B75" s="404" t="s">
        <v>2024</v>
      </c>
      <c r="C75" s="405">
        <v>10</v>
      </c>
      <c r="D75" s="417">
        <v>6</v>
      </c>
      <c r="E75" s="394">
        <f t="shared" si="42"/>
        <v>0.6</v>
      </c>
      <c r="F75" s="369"/>
      <c r="G75" s="369"/>
      <c r="H75" s="394" t="e">
        <f t="shared" si="43"/>
        <v>#DIV/0!</v>
      </c>
      <c r="I75" s="369">
        <f t="shared" si="44"/>
        <v>10</v>
      </c>
      <c r="J75" s="369">
        <f t="shared" si="45"/>
        <v>6</v>
      </c>
      <c r="K75" s="411">
        <f t="shared" si="46"/>
        <v>0.6</v>
      </c>
    </row>
    <row r="76" spans="1:11" ht="12.75">
      <c r="A76" s="403" t="s">
        <v>2025</v>
      </c>
      <c r="B76" s="404" t="s">
        <v>2026</v>
      </c>
      <c r="C76" s="405">
        <v>7000</v>
      </c>
      <c r="D76" s="416">
        <v>7279</v>
      </c>
      <c r="E76" s="394">
        <f t="shared" si="37"/>
        <v>1.0398571428571428</v>
      </c>
      <c r="F76" s="369"/>
      <c r="G76" s="369"/>
      <c r="H76" s="394" t="e">
        <f t="shared" si="38"/>
        <v>#DIV/0!</v>
      </c>
      <c r="I76" s="369">
        <f t="shared" si="39"/>
        <v>7000</v>
      </c>
      <c r="J76" s="369">
        <f t="shared" si="40"/>
        <v>7279</v>
      </c>
      <c r="K76" s="411">
        <f t="shared" si="41"/>
        <v>1.0398571428571428</v>
      </c>
    </row>
    <row r="77" spans="1:11" ht="12.75">
      <c r="A77" s="403" t="s">
        <v>2027</v>
      </c>
      <c r="B77" s="404" t="s">
        <v>2028</v>
      </c>
      <c r="C77" s="405">
        <v>924</v>
      </c>
      <c r="D77" s="416">
        <v>1046</v>
      </c>
      <c r="E77" s="394">
        <f t="shared" si="37"/>
        <v>1.1320346320346319</v>
      </c>
      <c r="F77" s="369"/>
      <c r="G77" s="369"/>
      <c r="H77" s="394" t="e">
        <f t="shared" si="38"/>
        <v>#DIV/0!</v>
      </c>
      <c r="I77" s="369">
        <f t="shared" si="39"/>
        <v>924</v>
      </c>
      <c r="J77" s="369">
        <f t="shared" si="40"/>
        <v>1046</v>
      </c>
      <c r="K77" s="411">
        <f t="shared" si="41"/>
        <v>1.1320346320346319</v>
      </c>
    </row>
    <row r="78" spans="1:11" ht="14.25">
      <c r="A78" s="14"/>
      <c r="B78" s="156"/>
      <c r="C78" s="156"/>
      <c r="D78" s="156"/>
      <c r="E78" s="394" t="e">
        <f t="shared" si="37"/>
        <v>#DIV/0!</v>
      </c>
      <c r="F78" s="369"/>
      <c r="G78" s="369"/>
      <c r="H78" s="394" t="e">
        <f t="shared" si="38"/>
        <v>#DIV/0!</v>
      </c>
      <c r="I78" s="369">
        <f t="shared" si="39"/>
        <v>0</v>
      </c>
      <c r="J78" s="369">
        <f t="shared" si="40"/>
        <v>0</v>
      </c>
      <c r="K78" s="411" t="e">
        <f t="shared" si="41"/>
        <v>#DIV/0!</v>
      </c>
    </row>
    <row r="79" spans="1:11" ht="14.25">
      <c r="A79" s="14"/>
      <c r="B79" s="156"/>
      <c r="C79" s="156"/>
      <c r="D79" s="156"/>
      <c r="E79" s="394" t="e">
        <f t="shared" si="37"/>
        <v>#DIV/0!</v>
      </c>
      <c r="F79" s="369"/>
      <c r="G79" s="369"/>
      <c r="H79" s="394" t="e">
        <f t="shared" si="38"/>
        <v>#DIV/0!</v>
      </c>
      <c r="I79" s="369">
        <f t="shared" si="39"/>
        <v>0</v>
      </c>
      <c r="J79" s="369">
        <f t="shared" si="40"/>
        <v>0</v>
      </c>
      <c r="K79" s="411" t="e">
        <f t="shared" si="41"/>
        <v>#DIV/0!</v>
      </c>
    </row>
    <row r="80" spans="1:11" ht="12.75">
      <c r="A80" s="29"/>
      <c r="B80" s="153"/>
      <c r="C80" s="153"/>
      <c r="D80" s="153"/>
      <c r="E80" s="288"/>
      <c r="F80" s="369"/>
      <c r="G80" s="369"/>
      <c r="H80" s="369"/>
      <c r="I80" s="369"/>
      <c r="J80" s="369"/>
      <c r="K80" s="369"/>
    </row>
    <row r="81" spans="1:11" ht="14.25">
      <c r="A81" s="158" t="s">
        <v>1638</v>
      </c>
      <c r="B81" s="159"/>
      <c r="C81" s="159"/>
      <c r="D81" s="159"/>
      <c r="E81" s="159"/>
      <c r="F81" s="306"/>
      <c r="G81" s="306"/>
      <c r="H81" s="306"/>
      <c r="I81" s="306"/>
      <c r="J81" s="306"/>
      <c r="K81" s="306"/>
    </row>
    <row r="82" spans="1:11" ht="14.25">
      <c r="A82" s="265" t="s">
        <v>1639</v>
      </c>
      <c r="B82" s="266" t="s">
        <v>1640</v>
      </c>
      <c r="C82" s="267"/>
      <c r="D82" s="267"/>
      <c r="E82" s="304"/>
      <c r="F82" s="268"/>
      <c r="G82" s="268"/>
      <c r="H82" s="268"/>
      <c r="I82" s="268"/>
      <c r="J82" s="268"/>
      <c r="K82" s="268"/>
    </row>
    <row r="83" spans="1:11" ht="14.25">
      <c r="A83" s="265" t="s">
        <v>1641</v>
      </c>
      <c r="B83" s="266" t="s">
        <v>1642</v>
      </c>
      <c r="C83" s="267"/>
      <c r="D83" s="267"/>
      <c r="E83" s="304"/>
      <c r="F83" s="268"/>
      <c r="G83" s="268"/>
      <c r="H83" s="268"/>
      <c r="I83" s="268"/>
      <c r="J83" s="268"/>
      <c r="K83" s="268"/>
    </row>
    <row r="84" spans="1:11" ht="14.25">
      <c r="A84" s="265" t="s">
        <v>1643</v>
      </c>
      <c r="B84" s="266" t="s">
        <v>1644</v>
      </c>
      <c r="C84" s="267"/>
      <c r="D84" s="267"/>
      <c r="E84" s="304"/>
      <c r="F84" s="268"/>
      <c r="G84" s="268"/>
      <c r="H84" s="268"/>
      <c r="I84" s="268"/>
      <c r="J84" s="268"/>
      <c r="K84" s="268"/>
    </row>
    <row r="85" spans="1:11" ht="25.5">
      <c r="A85" s="265" t="s">
        <v>1645</v>
      </c>
      <c r="B85" s="266" t="s">
        <v>1646</v>
      </c>
      <c r="C85" s="267"/>
      <c r="D85" s="267"/>
      <c r="E85" s="304"/>
      <c r="F85" s="268"/>
      <c r="G85" s="268"/>
      <c r="H85" s="268"/>
      <c r="I85" s="268"/>
      <c r="J85" s="268"/>
      <c r="K85" s="268"/>
    </row>
    <row r="86" spans="1:11" ht="14.25">
      <c r="A86" s="265" t="s">
        <v>1647</v>
      </c>
      <c r="B86" s="266" t="s">
        <v>1648</v>
      </c>
      <c r="C86" s="267"/>
      <c r="D86" s="267"/>
      <c r="E86" s="304"/>
      <c r="F86" s="268"/>
      <c r="G86" s="268"/>
      <c r="H86" s="268"/>
      <c r="I86" s="268"/>
      <c r="J86" s="268"/>
      <c r="K86" s="268"/>
    </row>
    <row r="87" spans="1:11" ht="25.5">
      <c r="A87" s="265" t="s">
        <v>1649</v>
      </c>
      <c r="B87" s="266" t="s">
        <v>1650</v>
      </c>
      <c r="C87" s="267"/>
      <c r="D87" s="267"/>
      <c r="E87" s="304"/>
      <c r="F87" s="268"/>
      <c r="G87" s="268"/>
      <c r="H87" s="268"/>
      <c r="I87" s="268"/>
      <c r="J87" s="268"/>
      <c r="K87" s="268"/>
    </row>
    <row r="88" spans="1:11" ht="51">
      <c r="A88" s="265" t="s">
        <v>1651</v>
      </c>
      <c r="B88" s="266" t="s">
        <v>1652</v>
      </c>
      <c r="C88" s="267"/>
      <c r="D88" s="267"/>
      <c r="E88" s="304"/>
      <c r="F88" s="268"/>
      <c r="G88" s="268"/>
      <c r="H88" s="268"/>
      <c r="I88" s="268"/>
      <c r="J88" s="268"/>
      <c r="K88" s="268"/>
    </row>
    <row r="89" spans="1:11" ht="63.75">
      <c r="A89" s="265" t="s">
        <v>1653</v>
      </c>
      <c r="B89" s="266" t="s">
        <v>1654</v>
      </c>
      <c r="C89" s="267"/>
      <c r="D89" s="267"/>
      <c r="E89" s="304"/>
      <c r="F89" s="268"/>
      <c r="G89" s="268"/>
      <c r="H89" s="268"/>
      <c r="I89" s="268"/>
      <c r="J89" s="268"/>
      <c r="K89" s="268"/>
    </row>
    <row r="90" spans="1:11" ht="12.75">
      <c r="A90" s="158" t="s">
        <v>1655</v>
      </c>
      <c r="B90" s="160"/>
      <c r="C90" s="160"/>
      <c r="D90" s="160"/>
      <c r="E90" s="305"/>
      <c r="F90" s="369"/>
      <c r="G90" s="369"/>
      <c r="H90" s="369"/>
      <c r="I90" s="369"/>
      <c r="J90" s="369"/>
      <c r="K90" s="369"/>
    </row>
    <row r="91" spans="1:11" ht="15">
      <c r="A91" s="161" t="s">
        <v>1656</v>
      </c>
      <c r="B91" s="87"/>
      <c r="C91" s="408">
        <f>SUM(C49,C55)</f>
        <v>50202</v>
      </c>
      <c r="D91" s="408">
        <f>SUM(D49,D55)</f>
        <v>54127</v>
      </c>
      <c r="E91" s="400">
        <f t="shared" ref="E91" si="52">D91/C91</f>
        <v>1.0781841360901956</v>
      </c>
      <c r="F91" s="408">
        <f>SUM(F49,F55)</f>
        <v>0</v>
      </c>
      <c r="G91" s="408">
        <f>SUM(G49,G55)</f>
        <v>0</v>
      </c>
      <c r="H91" s="400" t="e">
        <f t="shared" ref="H91" si="53">G91/F91</f>
        <v>#DIV/0!</v>
      </c>
      <c r="I91" s="407">
        <f t="shared" ref="I91" si="54">C91+F91</f>
        <v>50202</v>
      </c>
      <c r="J91" s="407">
        <f t="shared" ref="J91" si="55">D91+G91</f>
        <v>54127</v>
      </c>
      <c r="K91" s="409">
        <f t="shared" ref="K91" si="56">J91/I91</f>
        <v>1.0781841360901956</v>
      </c>
    </row>
    <row r="92" spans="1:11" ht="12.75">
      <c r="A92" s="944" t="s">
        <v>1657</v>
      </c>
      <c r="B92" s="944"/>
      <c r="C92" s="944"/>
      <c r="D92" s="944"/>
      <c r="E92" s="944"/>
      <c r="F92" s="944"/>
      <c r="G92" s="944"/>
      <c r="H92" s="944"/>
      <c r="I92" s="944"/>
      <c r="J92" s="944"/>
      <c r="K92" s="366"/>
    </row>
    <row r="93" spans="1:11" ht="12.75">
      <c r="A93" s="944" t="s">
        <v>1658</v>
      </c>
      <c r="B93" s="944"/>
      <c r="C93" s="944"/>
      <c r="D93" s="944"/>
      <c r="E93" s="944"/>
      <c r="F93" s="944"/>
      <c r="G93" s="944"/>
      <c r="H93" s="944"/>
      <c r="I93" s="944"/>
      <c r="J93" s="944"/>
      <c r="K93" s="366"/>
    </row>
    <row r="95" spans="1:11" ht="12.75">
      <c r="A95" s="1"/>
      <c r="B95" s="2" t="s">
        <v>51</v>
      </c>
      <c r="C95" s="3" t="s">
        <v>1947</v>
      </c>
      <c r="D95" s="4"/>
      <c r="E95" s="4"/>
      <c r="F95" s="4"/>
      <c r="G95" s="4"/>
      <c r="H95" s="4"/>
      <c r="I95" s="5"/>
      <c r="J95" s="6"/>
      <c r="K95" s="6"/>
    </row>
    <row r="96" spans="1:11" ht="12.75">
      <c r="A96" s="1"/>
      <c r="B96" s="2" t="s">
        <v>52</v>
      </c>
      <c r="C96" s="3">
        <v>17688383</v>
      </c>
      <c r="D96" s="4"/>
      <c r="E96" s="4"/>
      <c r="F96" s="4"/>
      <c r="G96" s="4"/>
      <c r="H96" s="4"/>
      <c r="I96" s="5"/>
      <c r="J96" s="6"/>
      <c r="K96" s="6"/>
    </row>
    <row r="97" spans="1:11" ht="12.75">
      <c r="A97" s="1"/>
      <c r="B97" s="2"/>
      <c r="C97" s="3"/>
      <c r="D97" s="4"/>
      <c r="E97" s="4"/>
      <c r="F97" s="4"/>
      <c r="G97" s="4"/>
      <c r="H97" s="4"/>
      <c r="I97" s="5"/>
      <c r="J97" s="6"/>
      <c r="K97" s="6"/>
    </row>
    <row r="98" spans="1:11" ht="14.25">
      <c r="A98" s="1"/>
      <c r="B98" s="2" t="s">
        <v>1634</v>
      </c>
      <c r="C98" s="7" t="s">
        <v>32</v>
      </c>
      <c r="D98" s="8"/>
      <c r="E98" s="8"/>
      <c r="F98" s="8"/>
      <c r="G98" s="8"/>
      <c r="H98" s="8"/>
      <c r="I98" s="9"/>
      <c r="J98" s="6"/>
      <c r="K98" s="6"/>
    </row>
    <row r="99" spans="1:11" ht="14.25">
      <c r="A99" s="1"/>
      <c r="B99" s="2" t="s">
        <v>186</v>
      </c>
      <c r="C99" s="374" t="s">
        <v>1955</v>
      </c>
      <c r="D99" s="8"/>
      <c r="E99" s="8"/>
      <c r="F99" s="8"/>
      <c r="G99" s="8"/>
      <c r="H99" s="8"/>
      <c r="I99" s="9"/>
      <c r="J99" s="6"/>
      <c r="K99" s="6"/>
    </row>
    <row r="100" spans="1:11" ht="15.75">
      <c r="A100" s="10"/>
      <c r="B100" s="10"/>
      <c r="C100" s="10"/>
      <c r="D100" s="10"/>
      <c r="E100" s="10"/>
      <c r="F100" s="10"/>
      <c r="G100" s="10"/>
      <c r="H100" s="10"/>
      <c r="I100" s="11"/>
      <c r="J100" s="11"/>
      <c r="K100" s="11"/>
    </row>
    <row r="101" spans="1:11" ht="12.75" customHeight="1">
      <c r="A101" s="926" t="s">
        <v>1635</v>
      </c>
      <c r="B101" s="926" t="s">
        <v>1636</v>
      </c>
      <c r="C101" s="942" t="s">
        <v>189</v>
      </c>
      <c r="D101" s="943"/>
      <c r="E101" s="943"/>
      <c r="F101" s="920" t="s">
        <v>190</v>
      </c>
      <c r="G101" s="920"/>
      <c r="H101" s="920"/>
      <c r="I101" s="920" t="s">
        <v>129</v>
      </c>
      <c r="J101" s="920"/>
      <c r="K101" s="920"/>
    </row>
    <row r="102" spans="1:11" ht="23.25" thickBot="1">
      <c r="A102" s="927"/>
      <c r="B102" s="927"/>
      <c r="C102" s="749" t="s">
        <v>1897</v>
      </c>
      <c r="D102" s="646" t="s">
        <v>4659</v>
      </c>
      <c r="E102" s="287" t="s">
        <v>1894</v>
      </c>
      <c r="F102" s="749" t="s">
        <v>1897</v>
      </c>
      <c r="G102" s="646" t="s">
        <v>4659</v>
      </c>
      <c r="H102" s="749" t="s">
        <v>1894</v>
      </c>
      <c r="I102" s="749" t="s">
        <v>1897</v>
      </c>
      <c r="J102" s="646" t="s">
        <v>4659</v>
      </c>
      <c r="K102" s="750" t="s">
        <v>1894</v>
      </c>
    </row>
    <row r="103" spans="1:11" ht="15.75" thickTop="1">
      <c r="A103" s="83"/>
      <c r="B103" s="150" t="s">
        <v>28</v>
      </c>
      <c r="C103" s="395">
        <f>SUM(C105:C107)</f>
        <v>0</v>
      </c>
      <c r="D103" s="395">
        <f>SUM(D105:D107)</f>
        <v>0</v>
      </c>
      <c r="E103" s="396" t="e">
        <f t="shared" ref="E103" si="57">D103/C103</f>
        <v>#DIV/0!</v>
      </c>
      <c r="F103" s="395">
        <f>SUM(F105:F107)</f>
        <v>0</v>
      </c>
      <c r="G103" s="395">
        <f>SUM(G105:G107)</f>
        <v>0</v>
      </c>
      <c r="H103" s="396" t="e">
        <f t="shared" ref="H103" si="58">G103/F103</f>
        <v>#DIV/0!</v>
      </c>
      <c r="I103" s="397">
        <f t="shared" ref="I103" si="59">C103+F103</f>
        <v>0</v>
      </c>
      <c r="J103" s="397">
        <f t="shared" ref="J103" si="60">D103+G103</f>
        <v>0</v>
      </c>
      <c r="K103" s="410" t="e">
        <f t="shared" ref="K103" si="61">J103/I103</f>
        <v>#DIV/0!</v>
      </c>
    </row>
    <row r="104" spans="1:11" ht="12.75">
      <c r="A104" s="151"/>
      <c r="B104" s="152"/>
      <c r="C104" s="153"/>
      <c r="D104" s="153"/>
      <c r="E104" s="394"/>
      <c r="F104" s="369"/>
      <c r="G104" s="369"/>
      <c r="H104" s="394"/>
      <c r="I104" s="369"/>
      <c r="J104" s="369"/>
      <c r="K104" s="411"/>
    </row>
    <row r="105" spans="1:11" ht="14.25">
      <c r="A105" s="14"/>
      <c r="B105" s="153"/>
      <c r="C105" s="153"/>
      <c r="D105" s="153"/>
      <c r="E105" s="394" t="e">
        <f t="shared" ref="E105:E107" si="62">D105/C105</f>
        <v>#DIV/0!</v>
      </c>
      <c r="F105" s="369"/>
      <c r="G105" s="369"/>
      <c r="H105" s="394" t="e">
        <f t="shared" ref="H105:H107" si="63">G105/F105</f>
        <v>#DIV/0!</v>
      </c>
      <c r="I105" s="369">
        <f t="shared" ref="I105:I107" si="64">C105+F105</f>
        <v>0</v>
      </c>
      <c r="J105" s="369">
        <f t="shared" ref="J105:J107" si="65">D105+G105</f>
        <v>0</v>
      </c>
      <c r="K105" s="411" t="e">
        <f t="shared" ref="K105:K107" si="66">J105/I105</f>
        <v>#DIV/0!</v>
      </c>
    </row>
    <row r="106" spans="1:11" ht="14.25">
      <c r="A106" s="14"/>
      <c r="B106" s="153"/>
      <c r="C106" s="153"/>
      <c r="D106" s="153"/>
      <c r="E106" s="394" t="e">
        <f t="shared" si="62"/>
        <v>#DIV/0!</v>
      </c>
      <c r="F106" s="369"/>
      <c r="G106" s="369"/>
      <c r="H106" s="394" t="e">
        <f t="shared" si="63"/>
        <v>#DIV/0!</v>
      </c>
      <c r="I106" s="369">
        <f t="shared" si="64"/>
        <v>0</v>
      </c>
      <c r="J106" s="369">
        <f t="shared" si="65"/>
        <v>0</v>
      </c>
      <c r="K106" s="411" t="e">
        <f t="shared" si="66"/>
        <v>#DIV/0!</v>
      </c>
    </row>
    <row r="107" spans="1:11" ht="14.25">
      <c r="A107" s="154"/>
      <c r="B107" s="155"/>
      <c r="C107" s="153"/>
      <c r="D107" s="153"/>
      <c r="E107" s="394" t="e">
        <f t="shared" si="62"/>
        <v>#DIV/0!</v>
      </c>
      <c r="F107" s="369"/>
      <c r="G107" s="369"/>
      <c r="H107" s="394" t="e">
        <f t="shared" si="63"/>
        <v>#DIV/0!</v>
      </c>
      <c r="I107" s="369">
        <f t="shared" si="64"/>
        <v>0</v>
      </c>
      <c r="J107" s="369">
        <f t="shared" si="65"/>
        <v>0</v>
      </c>
      <c r="K107" s="411" t="e">
        <f t="shared" si="66"/>
        <v>#DIV/0!</v>
      </c>
    </row>
    <row r="108" spans="1:11" ht="14.25">
      <c r="A108" s="154"/>
      <c r="B108" s="155"/>
      <c r="C108" s="153"/>
      <c r="D108" s="153"/>
      <c r="E108" s="288"/>
      <c r="F108" s="369"/>
      <c r="G108" s="369"/>
      <c r="H108" s="369"/>
      <c r="I108" s="369"/>
      <c r="J108" s="369"/>
      <c r="K108" s="369"/>
    </row>
    <row r="109" spans="1:11" ht="15">
      <c r="A109" s="154"/>
      <c r="B109" s="398" t="s">
        <v>1637</v>
      </c>
      <c r="C109" s="406">
        <f>SUM(C111:C136)</f>
        <v>14748</v>
      </c>
      <c r="D109" s="406">
        <f>SUM(D111:D136)</f>
        <v>16042</v>
      </c>
      <c r="E109" s="400">
        <f t="shared" ref="E109" si="67">D109/C109</f>
        <v>1.0877407106048278</v>
      </c>
      <c r="F109" s="406">
        <f>SUM(F111:F136)</f>
        <v>0</v>
      </c>
      <c r="G109" s="406">
        <f>SUM(G111:G136)</f>
        <v>0</v>
      </c>
      <c r="H109" s="400" t="e">
        <f t="shared" ref="H109" si="68">G109/F109</f>
        <v>#DIV/0!</v>
      </c>
      <c r="I109" s="407">
        <f t="shared" ref="I109" si="69">C109+F109</f>
        <v>14748</v>
      </c>
      <c r="J109" s="407">
        <f t="shared" ref="J109" si="70">D109+G109</f>
        <v>16042</v>
      </c>
      <c r="K109" s="409">
        <f t="shared" ref="K109" si="71">J109/I109</f>
        <v>1.0877407106048278</v>
      </c>
    </row>
    <row r="110" spans="1:11" ht="14.25">
      <c r="A110" s="154"/>
      <c r="B110" s="155"/>
      <c r="C110" s="153"/>
      <c r="D110" s="153"/>
      <c r="E110" s="394"/>
      <c r="F110" s="369"/>
      <c r="G110" s="369"/>
      <c r="H110" s="394"/>
      <c r="I110" s="369"/>
      <c r="J110" s="369"/>
      <c r="K110" s="411"/>
    </row>
    <row r="111" spans="1:11" ht="12.75">
      <c r="A111" s="412" t="s">
        <v>2029</v>
      </c>
      <c r="B111" s="413" t="s">
        <v>2030</v>
      </c>
      <c r="C111" s="414">
        <v>600</v>
      </c>
      <c r="D111" s="416">
        <v>666</v>
      </c>
      <c r="E111" s="394">
        <f t="shared" ref="E111:E136" si="72">D111/C111</f>
        <v>1.1100000000000001</v>
      </c>
      <c r="F111" s="369"/>
      <c r="G111" s="369"/>
      <c r="H111" s="394" t="e">
        <f t="shared" ref="H111:H136" si="73">G111/F111</f>
        <v>#DIV/0!</v>
      </c>
      <c r="I111" s="369">
        <f t="shared" ref="I111:I136" si="74">C111+F111</f>
        <v>600</v>
      </c>
      <c r="J111" s="369">
        <f t="shared" ref="J111:J136" si="75">D111+G111</f>
        <v>666</v>
      </c>
      <c r="K111" s="411">
        <f t="shared" ref="K111:K136" si="76">J111/I111</f>
        <v>1.1100000000000001</v>
      </c>
    </row>
    <row r="112" spans="1:11" ht="12.75">
      <c r="A112" s="412" t="s">
        <v>2031</v>
      </c>
      <c r="B112" s="413" t="s">
        <v>2032</v>
      </c>
      <c r="C112" s="414">
        <v>85</v>
      </c>
      <c r="D112" s="416">
        <v>146</v>
      </c>
      <c r="E112" s="394">
        <f t="shared" si="72"/>
        <v>1.7176470588235293</v>
      </c>
      <c r="F112" s="369"/>
      <c r="G112" s="369"/>
      <c r="H112" s="394" t="e">
        <f t="shared" si="73"/>
        <v>#DIV/0!</v>
      </c>
      <c r="I112" s="369">
        <f t="shared" si="74"/>
        <v>85</v>
      </c>
      <c r="J112" s="369">
        <f t="shared" si="75"/>
        <v>146</v>
      </c>
      <c r="K112" s="411">
        <f t="shared" si="76"/>
        <v>1.7176470588235293</v>
      </c>
    </row>
    <row r="113" spans="1:11" ht="12.75">
      <c r="A113" s="412" t="s">
        <v>2033</v>
      </c>
      <c r="B113" s="413" t="s">
        <v>2034</v>
      </c>
      <c r="C113" s="414">
        <v>15</v>
      </c>
      <c r="D113" s="416">
        <v>4</v>
      </c>
      <c r="E113" s="394">
        <f t="shared" si="72"/>
        <v>0.26666666666666666</v>
      </c>
      <c r="F113" s="369"/>
      <c r="G113" s="369"/>
      <c r="H113" s="394" t="e">
        <f t="shared" si="73"/>
        <v>#DIV/0!</v>
      </c>
      <c r="I113" s="369">
        <f t="shared" si="74"/>
        <v>15</v>
      </c>
      <c r="J113" s="369">
        <f t="shared" si="75"/>
        <v>4</v>
      </c>
      <c r="K113" s="411">
        <f t="shared" si="76"/>
        <v>0.26666666666666666</v>
      </c>
    </row>
    <row r="114" spans="1:11" ht="12.75">
      <c r="A114" s="412" t="s">
        <v>2035</v>
      </c>
      <c r="B114" s="413" t="s">
        <v>2036</v>
      </c>
      <c r="C114" s="414">
        <v>7</v>
      </c>
      <c r="D114" s="417">
        <v>2</v>
      </c>
      <c r="E114" s="394">
        <f t="shared" ref="E114:E124" si="77">D114/C114</f>
        <v>0.2857142857142857</v>
      </c>
      <c r="F114" s="369"/>
      <c r="G114" s="369"/>
      <c r="H114" s="394" t="e">
        <f t="shared" ref="H114:H124" si="78">G114/F114</f>
        <v>#DIV/0!</v>
      </c>
      <c r="I114" s="369">
        <f t="shared" ref="I114:I124" si="79">C114+F114</f>
        <v>7</v>
      </c>
      <c r="J114" s="369">
        <f t="shared" ref="J114:J124" si="80">D114+G114</f>
        <v>2</v>
      </c>
      <c r="K114" s="411">
        <f t="shared" ref="K114:K124" si="81">J114/I114</f>
        <v>0.2857142857142857</v>
      </c>
    </row>
    <row r="115" spans="1:11" ht="12.75">
      <c r="A115" s="412" t="s">
        <v>2037</v>
      </c>
      <c r="B115" s="413" t="s">
        <v>2038</v>
      </c>
      <c r="C115" s="414">
        <v>800</v>
      </c>
      <c r="D115" s="417">
        <v>1138</v>
      </c>
      <c r="E115" s="394">
        <f t="shared" si="77"/>
        <v>1.4225000000000001</v>
      </c>
      <c r="F115" s="369"/>
      <c r="G115" s="369"/>
      <c r="H115" s="394" t="e">
        <f t="shared" si="78"/>
        <v>#DIV/0!</v>
      </c>
      <c r="I115" s="369">
        <f t="shared" si="79"/>
        <v>800</v>
      </c>
      <c r="J115" s="369">
        <f t="shared" si="80"/>
        <v>1138</v>
      </c>
      <c r="K115" s="411">
        <f t="shared" si="81"/>
        <v>1.4225000000000001</v>
      </c>
    </row>
    <row r="116" spans="1:11" ht="12.75">
      <c r="A116" s="412" t="s">
        <v>2039</v>
      </c>
      <c r="B116" s="413" t="s">
        <v>2040</v>
      </c>
      <c r="C116" s="414">
        <v>180</v>
      </c>
      <c r="D116" s="647">
        <v>102</v>
      </c>
      <c r="E116" s="394">
        <f t="shared" si="77"/>
        <v>0.56666666666666665</v>
      </c>
      <c r="F116" s="369"/>
      <c r="G116" s="369"/>
      <c r="H116" s="394" t="e">
        <f t="shared" si="78"/>
        <v>#DIV/0!</v>
      </c>
      <c r="I116" s="369">
        <f t="shared" si="79"/>
        <v>180</v>
      </c>
      <c r="J116" s="369">
        <f t="shared" si="80"/>
        <v>102</v>
      </c>
      <c r="K116" s="411">
        <f t="shared" si="81"/>
        <v>0.56666666666666665</v>
      </c>
    </row>
    <row r="117" spans="1:11" ht="12.75">
      <c r="A117" s="412" t="s">
        <v>2041</v>
      </c>
      <c r="B117" s="413" t="s">
        <v>2042</v>
      </c>
      <c r="C117" s="414">
        <v>40</v>
      </c>
      <c r="D117" s="417">
        <v>56</v>
      </c>
      <c r="E117" s="394">
        <f t="shared" si="77"/>
        <v>1.4</v>
      </c>
      <c r="F117" s="369"/>
      <c r="G117" s="369"/>
      <c r="H117" s="394" t="e">
        <f t="shared" si="78"/>
        <v>#DIV/0!</v>
      </c>
      <c r="I117" s="369">
        <f t="shared" si="79"/>
        <v>40</v>
      </c>
      <c r="J117" s="369">
        <f t="shared" si="80"/>
        <v>56</v>
      </c>
      <c r="K117" s="411">
        <f t="shared" si="81"/>
        <v>1.4</v>
      </c>
    </row>
    <row r="118" spans="1:11" ht="12.75">
      <c r="A118" s="412" t="s">
        <v>2043</v>
      </c>
      <c r="B118" s="413" t="s">
        <v>2044</v>
      </c>
      <c r="C118" s="414">
        <v>15</v>
      </c>
      <c r="D118" s="417">
        <v>29</v>
      </c>
      <c r="E118" s="394">
        <f t="shared" si="77"/>
        <v>1.9333333333333333</v>
      </c>
      <c r="F118" s="369"/>
      <c r="G118" s="369"/>
      <c r="H118" s="394" t="e">
        <f t="shared" si="78"/>
        <v>#DIV/0!</v>
      </c>
      <c r="I118" s="369">
        <f t="shared" si="79"/>
        <v>15</v>
      </c>
      <c r="J118" s="369">
        <f t="shared" si="80"/>
        <v>29</v>
      </c>
      <c r="K118" s="411">
        <f t="shared" si="81"/>
        <v>1.9333333333333333</v>
      </c>
    </row>
    <row r="119" spans="1:11" ht="12.75">
      <c r="A119" s="412" t="s">
        <v>2045</v>
      </c>
      <c r="B119" s="413" t="s">
        <v>2046</v>
      </c>
      <c r="C119" s="414">
        <v>30</v>
      </c>
      <c r="D119" s="416">
        <v>72</v>
      </c>
      <c r="E119" s="394">
        <f t="shared" si="77"/>
        <v>2.4</v>
      </c>
      <c r="F119" s="369"/>
      <c r="G119" s="369"/>
      <c r="H119" s="394" t="e">
        <f t="shared" si="78"/>
        <v>#DIV/0!</v>
      </c>
      <c r="I119" s="369">
        <f t="shared" si="79"/>
        <v>30</v>
      </c>
      <c r="J119" s="369">
        <f t="shared" si="80"/>
        <v>72</v>
      </c>
      <c r="K119" s="411">
        <f t="shared" si="81"/>
        <v>2.4</v>
      </c>
    </row>
    <row r="120" spans="1:11" ht="12.75">
      <c r="A120" s="412" t="s">
        <v>2047</v>
      </c>
      <c r="B120" s="413" t="s">
        <v>2048</v>
      </c>
      <c r="C120" s="414">
        <v>587</v>
      </c>
      <c r="D120" s="416">
        <v>652</v>
      </c>
      <c r="E120" s="394">
        <f t="shared" si="77"/>
        <v>1.110732538330494</v>
      </c>
      <c r="F120" s="369"/>
      <c r="G120" s="369"/>
      <c r="H120" s="394" t="e">
        <f t="shared" si="78"/>
        <v>#DIV/0!</v>
      </c>
      <c r="I120" s="369">
        <f t="shared" si="79"/>
        <v>587</v>
      </c>
      <c r="J120" s="369">
        <f t="shared" si="80"/>
        <v>652</v>
      </c>
      <c r="K120" s="411">
        <f t="shared" si="81"/>
        <v>1.110732538330494</v>
      </c>
    </row>
    <row r="121" spans="1:11" ht="12.75">
      <c r="A121" s="412" t="s">
        <v>2049</v>
      </c>
      <c r="B121" s="413" t="s">
        <v>2050</v>
      </c>
      <c r="C121" s="414">
        <v>2500</v>
      </c>
      <c r="D121" s="417">
        <v>2603</v>
      </c>
      <c r="E121" s="394">
        <f t="shared" si="77"/>
        <v>1.0411999999999999</v>
      </c>
      <c r="F121" s="369"/>
      <c r="G121" s="369"/>
      <c r="H121" s="394" t="e">
        <f t="shared" si="78"/>
        <v>#DIV/0!</v>
      </c>
      <c r="I121" s="369">
        <f t="shared" si="79"/>
        <v>2500</v>
      </c>
      <c r="J121" s="369">
        <f t="shared" si="80"/>
        <v>2603</v>
      </c>
      <c r="K121" s="411">
        <f t="shared" si="81"/>
        <v>1.0411999999999999</v>
      </c>
    </row>
    <row r="122" spans="1:11" ht="12.75">
      <c r="A122" s="412" t="s">
        <v>2051</v>
      </c>
      <c r="B122" s="413" t="s">
        <v>2052</v>
      </c>
      <c r="C122" s="414">
        <v>100</v>
      </c>
      <c r="D122" s="417">
        <v>99</v>
      </c>
      <c r="E122" s="394">
        <f t="shared" si="77"/>
        <v>0.99</v>
      </c>
      <c r="F122" s="369"/>
      <c r="G122" s="369"/>
      <c r="H122" s="394" t="e">
        <f t="shared" si="78"/>
        <v>#DIV/0!</v>
      </c>
      <c r="I122" s="369">
        <f t="shared" si="79"/>
        <v>100</v>
      </c>
      <c r="J122" s="369">
        <f t="shared" si="80"/>
        <v>99</v>
      </c>
      <c r="K122" s="411">
        <f t="shared" si="81"/>
        <v>0.99</v>
      </c>
    </row>
    <row r="123" spans="1:11" ht="12.75">
      <c r="A123" s="412" t="s">
        <v>2053</v>
      </c>
      <c r="B123" s="413" t="s">
        <v>2054</v>
      </c>
      <c r="C123" s="414">
        <v>250</v>
      </c>
      <c r="D123" s="418">
        <v>278</v>
      </c>
      <c r="E123" s="394">
        <f t="shared" si="77"/>
        <v>1.1120000000000001</v>
      </c>
      <c r="F123" s="369"/>
      <c r="G123" s="369"/>
      <c r="H123" s="394" t="e">
        <f t="shared" si="78"/>
        <v>#DIV/0!</v>
      </c>
      <c r="I123" s="369">
        <f t="shared" si="79"/>
        <v>250</v>
      </c>
      <c r="J123" s="369">
        <f t="shared" si="80"/>
        <v>278</v>
      </c>
      <c r="K123" s="411">
        <f t="shared" si="81"/>
        <v>1.1120000000000001</v>
      </c>
    </row>
    <row r="124" spans="1:11" ht="12.75">
      <c r="A124" s="412" t="s">
        <v>2055</v>
      </c>
      <c r="B124" s="413" t="s">
        <v>2056</v>
      </c>
      <c r="C124" s="414">
        <v>13</v>
      </c>
      <c r="D124" s="416">
        <v>6</v>
      </c>
      <c r="E124" s="394">
        <f t="shared" si="77"/>
        <v>0.46153846153846156</v>
      </c>
      <c r="F124" s="369"/>
      <c r="G124" s="369"/>
      <c r="H124" s="394" t="e">
        <f t="shared" si="78"/>
        <v>#DIV/0!</v>
      </c>
      <c r="I124" s="369">
        <f t="shared" si="79"/>
        <v>13</v>
      </c>
      <c r="J124" s="369">
        <f t="shared" si="80"/>
        <v>6</v>
      </c>
      <c r="K124" s="411">
        <f t="shared" si="81"/>
        <v>0.46153846153846156</v>
      </c>
    </row>
    <row r="125" spans="1:11" ht="12.75">
      <c r="A125" s="412" t="s">
        <v>2057</v>
      </c>
      <c r="B125" s="413" t="s">
        <v>2058</v>
      </c>
      <c r="C125" s="414">
        <v>320</v>
      </c>
      <c r="D125" s="417">
        <v>314</v>
      </c>
      <c r="E125" s="394">
        <f t="shared" si="72"/>
        <v>0.98124999999999996</v>
      </c>
      <c r="F125" s="369"/>
      <c r="G125" s="369"/>
      <c r="H125" s="394" t="e">
        <f t="shared" si="73"/>
        <v>#DIV/0!</v>
      </c>
      <c r="I125" s="369">
        <f t="shared" si="74"/>
        <v>320</v>
      </c>
      <c r="J125" s="369">
        <f t="shared" si="75"/>
        <v>314</v>
      </c>
      <c r="K125" s="411">
        <f t="shared" si="76"/>
        <v>0.98124999999999996</v>
      </c>
    </row>
    <row r="126" spans="1:11" ht="12.75">
      <c r="A126" s="412" t="s">
        <v>2059</v>
      </c>
      <c r="B126" s="413" t="s">
        <v>2060</v>
      </c>
      <c r="C126" s="414">
        <v>2</v>
      </c>
      <c r="D126" s="417">
        <v>4</v>
      </c>
      <c r="E126" s="394">
        <f t="shared" si="72"/>
        <v>2</v>
      </c>
      <c r="F126" s="369"/>
      <c r="G126" s="369"/>
      <c r="H126" s="394" t="e">
        <f t="shared" si="73"/>
        <v>#DIV/0!</v>
      </c>
      <c r="I126" s="369">
        <f t="shared" si="74"/>
        <v>2</v>
      </c>
      <c r="J126" s="369">
        <f t="shared" si="75"/>
        <v>4</v>
      </c>
      <c r="K126" s="411">
        <f t="shared" si="76"/>
        <v>2</v>
      </c>
    </row>
    <row r="127" spans="1:11" ht="12.75">
      <c r="A127" s="412" t="s">
        <v>2061</v>
      </c>
      <c r="B127" s="413" t="s">
        <v>2062</v>
      </c>
      <c r="C127" s="414">
        <v>400</v>
      </c>
      <c r="D127" s="418">
        <v>465</v>
      </c>
      <c r="E127" s="394">
        <f t="shared" si="72"/>
        <v>1.1625000000000001</v>
      </c>
      <c r="F127" s="369"/>
      <c r="G127" s="369"/>
      <c r="H127" s="394" t="e">
        <f t="shared" si="73"/>
        <v>#DIV/0!</v>
      </c>
      <c r="I127" s="369">
        <f t="shared" si="74"/>
        <v>400</v>
      </c>
      <c r="J127" s="369">
        <f t="shared" si="75"/>
        <v>465</v>
      </c>
      <c r="K127" s="411">
        <f t="shared" si="76"/>
        <v>1.1625000000000001</v>
      </c>
    </row>
    <row r="128" spans="1:11" ht="12.75">
      <c r="A128" s="412" t="s">
        <v>2063</v>
      </c>
      <c r="B128" s="413" t="s">
        <v>2064</v>
      </c>
      <c r="C128" s="414">
        <v>400</v>
      </c>
      <c r="D128" s="417">
        <v>444</v>
      </c>
      <c r="E128" s="394">
        <f t="shared" si="72"/>
        <v>1.1100000000000001</v>
      </c>
      <c r="F128" s="369"/>
      <c r="G128" s="369"/>
      <c r="H128" s="394" t="e">
        <f t="shared" si="73"/>
        <v>#DIV/0!</v>
      </c>
      <c r="I128" s="369">
        <f t="shared" si="74"/>
        <v>400</v>
      </c>
      <c r="J128" s="369">
        <f t="shared" si="75"/>
        <v>444</v>
      </c>
      <c r="K128" s="411">
        <f t="shared" si="76"/>
        <v>1.1100000000000001</v>
      </c>
    </row>
    <row r="129" spans="1:11" ht="12.75">
      <c r="A129" s="412" t="s">
        <v>2065</v>
      </c>
      <c r="B129" s="413" t="s">
        <v>2066</v>
      </c>
      <c r="C129" s="414">
        <v>165</v>
      </c>
      <c r="D129" s="417">
        <v>113</v>
      </c>
      <c r="E129" s="394">
        <f t="shared" si="72"/>
        <v>0.68484848484848482</v>
      </c>
      <c r="F129" s="369"/>
      <c r="G129" s="369"/>
      <c r="H129" s="394" t="e">
        <f t="shared" si="73"/>
        <v>#DIV/0!</v>
      </c>
      <c r="I129" s="369">
        <f t="shared" si="74"/>
        <v>165</v>
      </c>
      <c r="J129" s="369">
        <f t="shared" si="75"/>
        <v>113</v>
      </c>
      <c r="K129" s="411">
        <f t="shared" si="76"/>
        <v>0.68484848484848482</v>
      </c>
    </row>
    <row r="130" spans="1:11" ht="12.75">
      <c r="A130" s="412" t="s">
        <v>2067</v>
      </c>
      <c r="B130" s="413" t="s">
        <v>2068</v>
      </c>
      <c r="C130" s="414">
        <v>15</v>
      </c>
      <c r="D130" s="416">
        <v>14</v>
      </c>
      <c r="E130" s="394">
        <f t="shared" si="72"/>
        <v>0.93333333333333335</v>
      </c>
      <c r="F130" s="369"/>
      <c r="G130" s="369"/>
      <c r="H130" s="394" t="e">
        <f t="shared" si="73"/>
        <v>#DIV/0!</v>
      </c>
      <c r="I130" s="369">
        <f t="shared" si="74"/>
        <v>15</v>
      </c>
      <c r="J130" s="369">
        <f t="shared" si="75"/>
        <v>14</v>
      </c>
      <c r="K130" s="411">
        <f t="shared" si="76"/>
        <v>0.93333333333333335</v>
      </c>
    </row>
    <row r="131" spans="1:11" ht="12.75">
      <c r="A131" s="412" t="s">
        <v>2069</v>
      </c>
      <c r="B131" s="413" t="s">
        <v>2070</v>
      </c>
      <c r="C131" s="414">
        <v>6000</v>
      </c>
      <c r="D131" s="416">
        <v>5954</v>
      </c>
      <c r="E131" s="394">
        <f t="shared" si="72"/>
        <v>0.99233333333333329</v>
      </c>
      <c r="F131" s="369"/>
      <c r="G131" s="369"/>
      <c r="H131" s="394" t="e">
        <f t="shared" si="73"/>
        <v>#DIV/0!</v>
      </c>
      <c r="I131" s="369">
        <f t="shared" si="74"/>
        <v>6000</v>
      </c>
      <c r="J131" s="369">
        <f t="shared" si="75"/>
        <v>5954</v>
      </c>
      <c r="K131" s="411">
        <f t="shared" si="76"/>
        <v>0.99233333333333329</v>
      </c>
    </row>
    <row r="132" spans="1:11" ht="12.75">
      <c r="A132" s="412" t="s">
        <v>2071</v>
      </c>
      <c r="B132" s="413" t="s">
        <v>2072</v>
      </c>
      <c r="C132" s="414">
        <v>1400</v>
      </c>
      <c r="D132" s="417">
        <v>1491</v>
      </c>
      <c r="E132" s="394">
        <f t="shared" si="72"/>
        <v>1.0649999999999999</v>
      </c>
      <c r="F132" s="369"/>
      <c r="G132" s="369"/>
      <c r="H132" s="394" t="e">
        <f t="shared" si="73"/>
        <v>#DIV/0!</v>
      </c>
      <c r="I132" s="369">
        <f t="shared" si="74"/>
        <v>1400</v>
      </c>
      <c r="J132" s="369">
        <f t="shared" si="75"/>
        <v>1491</v>
      </c>
      <c r="K132" s="411">
        <f t="shared" si="76"/>
        <v>1.0649999999999999</v>
      </c>
    </row>
    <row r="133" spans="1:11" ht="12.75">
      <c r="A133" s="412" t="s">
        <v>2073</v>
      </c>
      <c r="B133" s="413" t="s">
        <v>2074</v>
      </c>
      <c r="C133" s="414">
        <v>824</v>
      </c>
      <c r="D133" s="417">
        <v>1351</v>
      </c>
      <c r="E133" s="394">
        <f t="shared" si="72"/>
        <v>1.6395631067961165</v>
      </c>
      <c r="F133" s="369"/>
      <c r="G133" s="369"/>
      <c r="H133" s="394" t="e">
        <f t="shared" si="73"/>
        <v>#DIV/0!</v>
      </c>
      <c r="I133" s="369">
        <f t="shared" si="74"/>
        <v>824</v>
      </c>
      <c r="J133" s="369">
        <f t="shared" si="75"/>
        <v>1351</v>
      </c>
      <c r="K133" s="411">
        <f t="shared" si="76"/>
        <v>1.6395631067961165</v>
      </c>
    </row>
    <row r="134" spans="1:11" ht="12.75">
      <c r="A134" s="412" t="s">
        <v>2075</v>
      </c>
      <c r="B134" s="413" t="s">
        <v>2076</v>
      </c>
      <c r="C134" s="405">
        <v>0</v>
      </c>
      <c r="D134" s="418">
        <v>39</v>
      </c>
      <c r="E134" s="394" t="e">
        <f t="shared" si="72"/>
        <v>#DIV/0!</v>
      </c>
      <c r="F134" s="369"/>
      <c r="G134" s="369"/>
      <c r="H134" s="394" t="e">
        <f t="shared" si="73"/>
        <v>#DIV/0!</v>
      </c>
      <c r="I134" s="369">
        <f t="shared" si="74"/>
        <v>0</v>
      </c>
      <c r="J134" s="369">
        <f t="shared" si="75"/>
        <v>39</v>
      </c>
      <c r="K134" s="411" t="e">
        <f t="shared" si="76"/>
        <v>#DIV/0!</v>
      </c>
    </row>
    <row r="135" spans="1:11" ht="12.75">
      <c r="A135" s="403"/>
      <c r="B135" s="404"/>
      <c r="C135" s="405"/>
      <c r="D135" s="153"/>
      <c r="E135" s="394" t="e">
        <f t="shared" si="72"/>
        <v>#DIV/0!</v>
      </c>
      <c r="F135" s="369"/>
      <c r="G135" s="369"/>
      <c r="H135" s="394" t="e">
        <f t="shared" si="73"/>
        <v>#DIV/0!</v>
      </c>
      <c r="I135" s="369">
        <f t="shared" si="74"/>
        <v>0</v>
      </c>
      <c r="J135" s="369">
        <f t="shared" si="75"/>
        <v>0</v>
      </c>
      <c r="K135" s="411" t="e">
        <f t="shared" si="76"/>
        <v>#DIV/0!</v>
      </c>
    </row>
    <row r="136" spans="1:11" ht="14.25">
      <c r="A136" s="14"/>
      <c r="B136" s="156"/>
      <c r="C136" s="156"/>
      <c r="D136" s="156"/>
      <c r="E136" s="394" t="e">
        <f t="shared" si="72"/>
        <v>#DIV/0!</v>
      </c>
      <c r="F136" s="369"/>
      <c r="G136" s="369"/>
      <c r="H136" s="394" t="e">
        <f t="shared" si="73"/>
        <v>#DIV/0!</v>
      </c>
      <c r="I136" s="369">
        <f t="shared" si="74"/>
        <v>0</v>
      </c>
      <c r="J136" s="369">
        <f t="shared" si="75"/>
        <v>0</v>
      </c>
      <c r="K136" s="411" t="e">
        <f t="shared" si="76"/>
        <v>#DIV/0!</v>
      </c>
    </row>
    <row r="137" spans="1:11" ht="12.75">
      <c r="A137" s="29"/>
      <c r="B137" s="153"/>
      <c r="C137" s="153"/>
      <c r="D137" s="153"/>
      <c r="E137" s="288"/>
      <c r="F137" s="369"/>
      <c r="G137" s="369"/>
      <c r="H137" s="369"/>
      <c r="I137" s="369"/>
      <c r="J137" s="369"/>
      <c r="K137" s="369"/>
    </row>
    <row r="138" spans="1:11" ht="14.25">
      <c r="A138" s="158" t="s">
        <v>1638</v>
      </c>
      <c r="B138" s="159"/>
      <c r="C138" s="159"/>
      <c r="D138" s="159"/>
      <c r="E138" s="159"/>
      <c r="F138" s="306"/>
      <c r="G138" s="306"/>
      <c r="H138" s="306"/>
      <c r="I138" s="306"/>
      <c r="J138" s="306"/>
      <c r="K138" s="306"/>
    </row>
    <row r="139" spans="1:11" ht="14.25">
      <c r="A139" s="265" t="s">
        <v>1639</v>
      </c>
      <c r="B139" s="266" t="s">
        <v>1640</v>
      </c>
      <c r="C139" s="267"/>
      <c r="D139" s="267"/>
      <c r="E139" s="304"/>
      <c r="F139" s="268"/>
      <c r="G139" s="268"/>
      <c r="H139" s="268"/>
      <c r="I139" s="268"/>
      <c r="J139" s="268"/>
      <c r="K139" s="268"/>
    </row>
    <row r="140" spans="1:11" ht="14.25">
      <c r="A140" s="265" t="s">
        <v>1641</v>
      </c>
      <c r="B140" s="266" t="s">
        <v>1642</v>
      </c>
      <c r="C140" s="267"/>
      <c r="D140" s="267"/>
      <c r="E140" s="304"/>
      <c r="F140" s="268"/>
      <c r="G140" s="268"/>
      <c r="H140" s="268"/>
      <c r="I140" s="268"/>
      <c r="J140" s="268"/>
      <c r="K140" s="268"/>
    </row>
    <row r="141" spans="1:11" ht="14.25">
      <c r="A141" s="265" t="s">
        <v>1643</v>
      </c>
      <c r="B141" s="266" t="s">
        <v>1644</v>
      </c>
      <c r="C141" s="267"/>
      <c r="D141" s="267"/>
      <c r="E141" s="304"/>
      <c r="F141" s="268"/>
      <c r="G141" s="268"/>
      <c r="H141" s="268"/>
      <c r="I141" s="268"/>
      <c r="J141" s="268"/>
      <c r="K141" s="268"/>
    </row>
    <row r="142" spans="1:11" ht="25.5">
      <c r="A142" s="265" t="s">
        <v>1645</v>
      </c>
      <c r="B142" s="266" t="s">
        <v>1646</v>
      </c>
      <c r="C142" s="267"/>
      <c r="D142" s="267"/>
      <c r="E142" s="304"/>
      <c r="F142" s="268"/>
      <c r="G142" s="268"/>
      <c r="H142" s="268"/>
      <c r="I142" s="268"/>
      <c r="J142" s="268"/>
      <c r="K142" s="268"/>
    </row>
    <row r="143" spans="1:11" ht="14.25">
      <c r="A143" s="265" t="s">
        <v>1647</v>
      </c>
      <c r="B143" s="266" t="s">
        <v>1648</v>
      </c>
      <c r="C143" s="267"/>
      <c r="D143" s="267"/>
      <c r="E143" s="304"/>
      <c r="F143" s="268"/>
      <c r="G143" s="268"/>
      <c r="H143" s="268"/>
      <c r="I143" s="268"/>
      <c r="J143" s="268"/>
      <c r="K143" s="268"/>
    </row>
    <row r="144" spans="1:11" ht="25.5">
      <c r="A144" s="265" t="s">
        <v>1649</v>
      </c>
      <c r="B144" s="266" t="s">
        <v>1650</v>
      </c>
      <c r="C144" s="267"/>
      <c r="D144" s="267"/>
      <c r="E144" s="304"/>
      <c r="F144" s="268"/>
      <c r="G144" s="268"/>
      <c r="H144" s="268"/>
      <c r="I144" s="268"/>
      <c r="J144" s="268"/>
      <c r="K144" s="268"/>
    </row>
    <row r="145" spans="1:11" ht="51">
      <c r="A145" s="265" t="s">
        <v>1651</v>
      </c>
      <c r="B145" s="266" t="s">
        <v>1652</v>
      </c>
      <c r="C145" s="267"/>
      <c r="D145" s="267"/>
      <c r="E145" s="304"/>
      <c r="F145" s="268"/>
      <c r="G145" s="268"/>
      <c r="H145" s="268"/>
      <c r="I145" s="268"/>
      <c r="J145" s="268"/>
      <c r="K145" s="268"/>
    </row>
    <row r="146" spans="1:11" ht="63.75">
      <c r="A146" s="265" t="s">
        <v>1653</v>
      </c>
      <c r="B146" s="266" t="s">
        <v>1654</v>
      </c>
      <c r="C146" s="267"/>
      <c r="D146" s="267"/>
      <c r="E146" s="304"/>
      <c r="F146" s="268"/>
      <c r="G146" s="268"/>
      <c r="H146" s="268"/>
      <c r="I146" s="268"/>
      <c r="J146" s="268"/>
      <c r="K146" s="268"/>
    </row>
    <row r="147" spans="1:11" ht="12.75">
      <c r="A147" s="158" t="s">
        <v>1655</v>
      </c>
      <c r="B147" s="160"/>
      <c r="C147" s="160"/>
      <c r="D147" s="160"/>
      <c r="E147" s="305"/>
      <c r="F147" s="369"/>
      <c r="G147" s="369"/>
      <c r="H147" s="369"/>
      <c r="I147" s="369"/>
      <c r="J147" s="369"/>
      <c r="K147" s="369"/>
    </row>
    <row r="148" spans="1:11" ht="15">
      <c r="A148" s="161" t="s">
        <v>1656</v>
      </c>
      <c r="B148" s="87"/>
      <c r="C148" s="408">
        <f>SUM(C103,C109)</f>
        <v>14748</v>
      </c>
      <c r="D148" s="408">
        <f>SUM(D103,D109)</f>
        <v>16042</v>
      </c>
      <c r="E148" s="400">
        <f t="shared" ref="E148" si="82">D148/C148</f>
        <v>1.0877407106048278</v>
      </c>
      <c r="F148" s="408">
        <f>SUM(F103,F109)</f>
        <v>0</v>
      </c>
      <c r="G148" s="408">
        <f>SUM(G103,G109)</f>
        <v>0</v>
      </c>
      <c r="H148" s="400" t="e">
        <f t="shared" ref="H148" si="83">G148/F148</f>
        <v>#DIV/0!</v>
      </c>
      <c r="I148" s="407">
        <f t="shared" ref="I148" si="84">C148+F148</f>
        <v>14748</v>
      </c>
      <c r="J148" s="407">
        <f t="shared" ref="J148" si="85">D148+G148</f>
        <v>16042</v>
      </c>
      <c r="K148" s="409">
        <f t="shared" ref="K148" si="86">J148/I148</f>
        <v>1.0877407106048278</v>
      </c>
    </row>
    <row r="149" spans="1:11" ht="12.75">
      <c r="A149" s="944" t="s">
        <v>1657</v>
      </c>
      <c r="B149" s="944"/>
      <c r="C149" s="944"/>
      <c r="D149" s="944"/>
      <c r="E149" s="944"/>
      <c r="F149" s="944"/>
      <c r="G149" s="944"/>
      <c r="H149" s="944"/>
      <c r="I149" s="944"/>
      <c r="J149" s="944"/>
      <c r="K149" s="366"/>
    </row>
    <row r="150" spans="1:11" ht="12.75">
      <c r="A150" s="944" t="s">
        <v>1658</v>
      </c>
      <c r="B150" s="944"/>
      <c r="C150" s="944"/>
      <c r="D150" s="944"/>
      <c r="E150" s="944"/>
      <c r="F150" s="944"/>
      <c r="G150" s="944"/>
      <c r="H150" s="944"/>
      <c r="I150" s="944"/>
      <c r="J150" s="944"/>
      <c r="K150" s="366"/>
    </row>
    <row r="152" spans="1:11" ht="12.75">
      <c r="A152" s="1"/>
      <c r="B152" s="2" t="s">
        <v>51</v>
      </c>
      <c r="C152" s="3" t="s">
        <v>1947</v>
      </c>
      <c r="D152" s="4"/>
      <c r="E152" s="4"/>
      <c r="F152" s="4"/>
      <c r="G152" s="4"/>
      <c r="H152" s="4"/>
      <c r="I152" s="5"/>
      <c r="J152" s="6"/>
      <c r="K152" s="6"/>
    </row>
    <row r="153" spans="1:11" ht="12.75">
      <c r="A153" s="1"/>
      <c r="B153" s="2" t="s">
        <v>52</v>
      </c>
      <c r="C153" s="3">
        <v>17688383</v>
      </c>
      <c r="D153" s="4"/>
      <c r="E153" s="4"/>
      <c r="F153" s="4"/>
      <c r="G153" s="4"/>
      <c r="H153" s="4"/>
      <c r="I153" s="5"/>
      <c r="J153" s="6"/>
      <c r="K153" s="6"/>
    </row>
    <row r="154" spans="1:11" ht="12.75">
      <c r="A154" s="1"/>
      <c r="B154" s="2"/>
      <c r="C154" s="3"/>
      <c r="D154" s="4"/>
      <c r="E154" s="4"/>
      <c r="F154" s="4"/>
      <c r="G154" s="4"/>
      <c r="H154" s="4"/>
      <c r="I154" s="5"/>
      <c r="J154" s="6"/>
      <c r="K154" s="6"/>
    </row>
    <row r="155" spans="1:11" ht="14.25">
      <c r="A155" s="1"/>
      <c r="B155" s="2" t="s">
        <v>1634</v>
      </c>
      <c r="C155" s="7" t="s">
        <v>32</v>
      </c>
      <c r="D155" s="8"/>
      <c r="E155" s="8"/>
      <c r="F155" s="8"/>
      <c r="G155" s="8"/>
      <c r="H155" s="8"/>
      <c r="I155" s="9"/>
      <c r="J155" s="6"/>
      <c r="K155" s="6"/>
    </row>
    <row r="156" spans="1:11" ht="14.25">
      <c r="A156" s="1"/>
      <c r="B156" s="2" t="s">
        <v>186</v>
      </c>
      <c r="C156" s="374" t="s">
        <v>1956</v>
      </c>
      <c r="D156" s="8"/>
      <c r="E156" s="8"/>
      <c r="F156" s="8"/>
      <c r="G156" s="8"/>
      <c r="H156" s="8"/>
      <c r="I156" s="9"/>
      <c r="J156" s="6"/>
      <c r="K156" s="6"/>
    </row>
    <row r="157" spans="1:11" ht="15.75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1"/>
    </row>
    <row r="158" spans="1:11" ht="12.75" customHeight="1">
      <c r="A158" s="926" t="s">
        <v>1635</v>
      </c>
      <c r="B158" s="926" t="s">
        <v>1636</v>
      </c>
      <c r="C158" s="942" t="s">
        <v>189</v>
      </c>
      <c r="D158" s="943"/>
      <c r="E158" s="943"/>
      <c r="F158" s="920" t="s">
        <v>190</v>
      </c>
      <c r="G158" s="920"/>
      <c r="H158" s="920"/>
      <c r="I158" s="920" t="s">
        <v>129</v>
      </c>
      <c r="J158" s="920"/>
      <c r="K158" s="920"/>
    </row>
    <row r="159" spans="1:11" ht="23.25" thickBot="1">
      <c r="A159" s="927"/>
      <c r="B159" s="927"/>
      <c r="C159" s="749" t="s">
        <v>1897</v>
      </c>
      <c r="D159" s="646" t="s">
        <v>4659</v>
      </c>
      <c r="E159" s="287" t="s">
        <v>1894</v>
      </c>
      <c r="F159" s="749" t="s">
        <v>1897</v>
      </c>
      <c r="G159" s="646" t="s">
        <v>4659</v>
      </c>
      <c r="H159" s="749" t="s">
        <v>1894</v>
      </c>
      <c r="I159" s="749" t="s">
        <v>1897</v>
      </c>
      <c r="J159" s="646" t="s">
        <v>4659</v>
      </c>
      <c r="K159" s="750" t="s">
        <v>1894</v>
      </c>
    </row>
    <row r="160" spans="1:11" ht="15.75" thickTop="1">
      <c r="A160" s="83"/>
      <c r="B160" s="150" t="s">
        <v>28</v>
      </c>
      <c r="C160" s="395">
        <f>SUM(C162:C164)</f>
        <v>0</v>
      </c>
      <c r="D160" s="395">
        <f>SUM(D162:D164)</f>
        <v>0</v>
      </c>
      <c r="E160" s="396" t="e">
        <f t="shared" ref="E160" si="87">D160/C160</f>
        <v>#DIV/0!</v>
      </c>
      <c r="F160" s="395">
        <f>SUM(F162:F164)</f>
        <v>0</v>
      </c>
      <c r="G160" s="395">
        <f>SUM(G162:G164)</f>
        <v>0</v>
      </c>
      <c r="H160" s="396" t="e">
        <f t="shared" ref="H160" si="88">G160/F160</f>
        <v>#DIV/0!</v>
      </c>
      <c r="I160" s="397">
        <f t="shared" ref="I160" si="89">C160+F160</f>
        <v>0</v>
      </c>
      <c r="J160" s="397">
        <f t="shared" ref="J160" si="90">D160+G160</f>
        <v>0</v>
      </c>
      <c r="K160" s="410" t="e">
        <f t="shared" ref="K160" si="91">J160/I160</f>
        <v>#DIV/0!</v>
      </c>
    </row>
    <row r="161" spans="1:11" ht="12.75">
      <c r="A161" s="151"/>
      <c r="B161" s="152"/>
      <c r="C161" s="153"/>
      <c r="D161" s="153"/>
      <c r="E161" s="394"/>
      <c r="F161" s="369"/>
      <c r="G161" s="369"/>
      <c r="H161" s="394"/>
      <c r="I161" s="369"/>
      <c r="J161" s="369"/>
      <c r="K161" s="411"/>
    </row>
    <row r="162" spans="1:11" ht="14.25">
      <c r="A162" s="14"/>
      <c r="B162" s="153"/>
      <c r="C162" s="153"/>
      <c r="D162" s="153"/>
      <c r="E162" s="394" t="e">
        <f t="shared" ref="E162:E164" si="92">D162/C162</f>
        <v>#DIV/0!</v>
      </c>
      <c r="F162" s="369"/>
      <c r="G162" s="369"/>
      <c r="H162" s="394" t="e">
        <f t="shared" ref="H162:H164" si="93">G162/F162</f>
        <v>#DIV/0!</v>
      </c>
      <c r="I162" s="369">
        <f t="shared" ref="I162:I164" si="94">C162+F162</f>
        <v>0</v>
      </c>
      <c r="J162" s="369">
        <f t="shared" ref="J162:J164" si="95">D162+G162</f>
        <v>0</v>
      </c>
      <c r="K162" s="411" t="e">
        <f t="shared" ref="K162:K164" si="96">J162/I162</f>
        <v>#DIV/0!</v>
      </c>
    </row>
    <row r="163" spans="1:11" ht="14.25">
      <c r="A163" s="14"/>
      <c r="B163" s="153"/>
      <c r="C163" s="153"/>
      <c r="D163" s="153"/>
      <c r="E163" s="394" t="e">
        <f t="shared" si="92"/>
        <v>#DIV/0!</v>
      </c>
      <c r="F163" s="369"/>
      <c r="G163" s="369"/>
      <c r="H163" s="394" t="e">
        <f t="shared" si="93"/>
        <v>#DIV/0!</v>
      </c>
      <c r="I163" s="369">
        <f t="shared" si="94"/>
        <v>0</v>
      </c>
      <c r="J163" s="369">
        <f t="shared" si="95"/>
        <v>0</v>
      </c>
      <c r="K163" s="411" t="e">
        <f t="shared" si="96"/>
        <v>#DIV/0!</v>
      </c>
    </row>
    <row r="164" spans="1:11" ht="14.25">
      <c r="A164" s="154"/>
      <c r="B164" s="155"/>
      <c r="C164" s="153"/>
      <c r="D164" s="153"/>
      <c r="E164" s="394" t="e">
        <f t="shared" si="92"/>
        <v>#DIV/0!</v>
      </c>
      <c r="F164" s="369"/>
      <c r="G164" s="369"/>
      <c r="H164" s="394" t="e">
        <f t="shared" si="93"/>
        <v>#DIV/0!</v>
      </c>
      <c r="I164" s="369">
        <f t="shared" si="94"/>
        <v>0</v>
      </c>
      <c r="J164" s="369">
        <f t="shared" si="95"/>
        <v>0</v>
      </c>
      <c r="K164" s="411" t="e">
        <f t="shared" si="96"/>
        <v>#DIV/0!</v>
      </c>
    </row>
    <row r="165" spans="1:11" ht="14.25">
      <c r="A165" s="154"/>
      <c r="B165" s="155"/>
      <c r="C165" s="153"/>
      <c r="D165" s="153"/>
      <c r="E165" s="288"/>
      <c r="F165" s="369"/>
      <c r="G165" s="369"/>
      <c r="H165" s="369"/>
      <c r="I165" s="369"/>
      <c r="J165" s="369"/>
      <c r="K165" s="369"/>
    </row>
    <row r="166" spans="1:11" ht="15">
      <c r="A166" s="154"/>
      <c r="B166" s="398" t="s">
        <v>1637</v>
      </c>
      <c r="C166" s="406">
        <f>SUM(C168:C221)</f>
        <v>90800</v>
      </c>
      <c r="D166" s="406">
        <f>SUM(D168:D221)</f>
        <v>97540</v>
      </c>
      <c r="E166" s="400">
        <f t="shared" ref="E166" si="97">D166/C166</f>
        <v>1.0742290748898677</v>
      </c>
      <c r="F166" s="406">
        <f>SUM(F168:F221)</f>
        <v>0</v>
      </c>
      <c r="G166" s="406">
        <f>SUM(G168:G221)</f>
        <v>0</v>
      </c>
      <c r="H166" s="400" t="e">
        <f t="shared" ref="H166" si="98">G166/F166</f>
        <v>#DIV/0!</v>
      </c>
      <c r="I166" s="407">
        <f t="shared" ref="I166" si="99">C166+F166</f>
        <v>90800</v>
      </c>
      <c r="J166" s="407">
        <f t="shared" ref="J166" si="100">D166+G166</f>
        <v>97540</v>
      </c>
      <c r="K166" s="409">
        <f t="shared" ref="K166" si="101">J166/I166</f>
        <v>1.0742290748898677</v>
      </c>
    </row>
    <row r="167" spans="1:11" ht="14.25">
      <c r="A167" s="154"/>
      <c r="B167" s="155"/>
      <c r="C167" s="153"/>
      <c r="D167" s="153"/>
      <c r="E167" s="394"/>
      <c r="F167" s="369"/>
      <c r="G167" s="369"/>
      <c r="H167" s="394"/>
      <c r="I167" s="369"/>
      <c r="J167" s="369"/>
      <c r="K167" s="411"/>
    </row>
    <row r="168" spans="1:11" ht="12.75">
      <c r="A168" s="403" t="s">
        <v>2077</v>
      </c>
      <c r="B168" s="404" t="s">
        <v>2078</v>
      </c>
      <c r="C168" s="405">
        <v>1</v>
      </c>
      <c r="D168" s="416"/>
      <c r="E168" s="394">
        <f t="shared" ref="E168:E221" si="102">D168/C168</f>
        <v>0</v>
      </c>
      <c r="F168" s="369"/>
      <c r="G168" s="369"/>
      <c r="H168" s="394" t="e">
        <f t="shared" ref="H168:H221" si="103">G168/F168</f>
        <v>#DIV/0!</v>
      </c>
      <c r="I168" s="369">
        <f t="shared" ref="I168:I221" si="104">C168+F168</f>
        <v>1</v>
      </c>
      <c r="J168" s="369">
        <f t="shared" ref="J168:J221" si="105">D168+G168</f>
        <v>0</v>
      </c>
      <c r="K168" s="411">
        <f t="shared" ref="K168:K221" si="106">J168/I168</f>
        <v>0</v>
      </c>
    </row>
    <row r="169" spans="1:11" ht="12.75">
      <c r="A169" s="403" t="s">
        <v>2079</v>
      </c>
      <c r="B169" s="404" t="s">
        <v>2080</v>
      </c>
      <c r="C169" s="405">
        <v>6</v>
      </c>
      <c r="D169" s="416">
        <v>3</v>
      </c>
      <c r="E169" s="394">
        <f t="shared" si="102"/>
        <v>0.5</v>
      </c>
      <c r="F169" s="369"/>
      <c r="G169" s="369"/>
      <c r="H169" s="394" t="e">
        <f t="shared" si="103"/>
        <v>#DIV/0!</v>
      </c>
      <c r="I169" s="369">
        <f t="shared" si="104"/>
        <v>6</v>
      </c>
      <c r="J169" s="369">
        <f t="shared" si="105"/>
        <v>3</v>
      </c>
      <c r="K169" s="411">
        <f t="shared" si="106"/>
        <v>0.5</v>
      </c>
    </row>
    <row r="170" spans="1:11" ht="12.75">
      <c r="A170" s="403" t="s">
        <v>2081</v>
      </c>
      <c r="B170" s="404" t="s">
        <v>2082</v>
      </c>
      <c r="C170" s="405">
        <v>5497</v>
      </c>
      <c r="D170" s="416">
        <v>5884</v>
      </c>
      <c r="E170" s="394">
        <f t="shared" si="102"/>
        <v>1.0704020374749863</v>
      </c>
      <c r="F170" s="369"/>
      <c r="G170" s="369"/>
      <c r="H170" s="394" t="e">
        <f t="shared" si="103"/>
        <v>#DIV/0!</v>
      </c>
      <c r="I170" s="369">
        <f t="shared" si="104"/>
        <v>5497</v>
      </c>
      <c r="J170" s="369">
        <f t="shared" si="105"/>
        <v>5884</v>
      </c>
      <c r="K170" s="411">
        <f t="shared" si="106"/>
        <v>1.0704020374749863</v>
      </c>
    </row>
    <row r="171" spans="1:11" ht="12.75">
      <c r="A171" s="403" t="s">
        <v>2083</v>
      </c>
      <c r="B171" s="404" t="s">
        <v>2084</v>
      </c>
      <c r="C171" s="405">
        <v>4000</v>
      </c>
      <c r="D171" s="417">
        <v>4910</v>
      </c>
      <c r="E171" s="394">
        <f t="shared" si="102"/>
        <v>1.2275</v>
      </c>
      <c r="F171" s="369"/>
      <c r="G171" s="369"/>
      <c r="H171" s="394" t="e">
        <f t="shared" si="103"/>
        <v>#DIV/0!</v>
      </c>
      <c r="I171" s="369">
        <f t="shared" si="104"/>
        <v>4000</v>
      </c>
      <c r="J171" s="369">
        <f t="shared" si="105"/>
        <v>4910</v>
      </c>
      <c r="K171" s="411">
        <f t="shared" si="106"/>
        <v>1.2275</v>
      </c>
    </row>
    <row r="172" spans="1:11" ht="12.75">
      <c r="A172" s="403" t="s">
        <v>2085</v>
      </c>
      <c r="B172" s="404" t="s">
        <v>2086</v>
      </c>
      <c r="C172" s="405">
        <v>1</v>
      </c>
      <c r="D172" s="417">
        <v>6</v>
      </c>
      <c r="E172" s="394">
        <f t="shared" si="102"/>
        <v>6</v>
      </c>
      <c r="F172" s="369"/>
      <c r="G172" s="369"/>
      <c r="H172" s="394" t="e">
        <f t="shared" si="103"/>
        <v>#DIV/0!</v>
      </c>
      <c r="I172" s="369">
        <f t="shared" si="104"/>
        <v>1</v>
      </c>
      <c r="J172" s="369">
        <f t="shared" si="105"/>
        <v>6</v>
      </c>
      <c r="K172" s="411">
        <f t="shared" si="106"/>
        <v>6</v>
      </c>
    </row>
    <row r="173" spans="1:11" ht="12.75">
      <c r="A173" s="403" t="s">
        <v>2031</v>
      </c>
      <c r="B173" s="404" t="s">
        <v>2032</v>
      </c>
      <c r="C173" s="405">
        <v>90</v>
      </c>
      <c r="D173" s="418">
        <v>103</v>
      </c>
      <c r="E173" s="394">
        <f t="shared" si="102"/>
        <v>1.1444444444444444</v>
      </c>
      <c r="F173" s="369"/>
      <c r="G173" s="369"/>
      <c r="H173" s="394" t="e">
        <f t="shared" si="103"/>
        <v>#DIV/0!</v>
      </c>
      <c r="I173" s="369">
        <f t="shared" si="104"/>
        <v>90</v>
      </c>
      <c r="J173" s="369">
        <f t="shared" si="105"/>
        <v>103</v>
      </c>
      <c r="K173" s="411">
        <f t="shared" si="106"/>
        <v>1.1444444444444444</v>
      </c>
    </row>
    <row r="174" spans="1:11" ht="12.75">
      <c r="A174" s="403" t="s">
        <v>2087</v>
      </c>
      <c r="B174" s="404" t="s">
        <v>2088</v>
      </c>
      <c r="C174" s="405">
        <v>2</v>
      </c>
      <c r="D174" s="417">
        <v>1</v>
      </c>
      <c r="E174" s="394">
        <f t="shared" si="102"/>
        <v>0.5</v>
      </c>
      <c r="F174" s="369"/>
      <c r="G174" s="369"/>
      <c r="H174" s="394" t="e">
        <f t="shared" si="103"/>
        <v>#DIV/0!</v>
      </c>
      <c r="I174" s="369">
        <f t="shared" si="104"/>
        <v>2</v>
      </c>
      <c r="J174" s="369">
        <f t="shared" si="105"/>
        <v>1</v>
      </c>
      <c r="K174" s="411">
        <f t="shared" si="106"/>
        <v>0.5</v>
      </c>
    </row>
    <row r="175" spans="1:11" ht="12.75">
      <c r="A175" s="403" t="s">
        <v>2089</v>
      </c>
      <c r="B175" s="404" t="s">
        <v>2090</v>
      </c>
      <c r="C175" s="405">
        <v>2</v>
      </c>
      <c r="D175" s="417"/>
      <c r="E175" s="394">
        <f t="shared" si="102"/>
        <v>0</v>
      </c>
      <c r="F175" s="369"/>
      <c r="G175" s="369"/>
      <c r="H175" s="394" t="e">
        <f t="shared" si="103"/>
        <v>#DIV/0!</v>
      </c>
      <c r="I175" s="369">
        <f t="shared" si="104"/>
        <v>2</v>
      </c>
      <c r="J175" s="369">
        <f t="shared" si="105"/>
        <v>0</v>
      </c>
      <c r="K175" s="411">
        <f t="shared" si="106"/>
        <v>0</v>
      </c>
    </row>
    <row r="176" spans="1:11" ht="12.75">
      <c r="A176" s="403" t="s">
        <v>2091</v>
      </c>
      <c r="B176" s="404" t="s">
        <v>2092</v>
      </c>
      <c r="C176" s="405">
        <v>2</v>
      </c>
      <c r="D176" s="416">
        <v>2</v>
      </c>
      <c r="E176" s="394">
        <f t="shared" si="102"/>
        <v>1</v>
      </c>
      <c r="F176" s="369"/>
      <c r="G176" s="369"/>
      <c r="H176" s="394" t="e">
        <f t="shared" si="103"/>
        <v>#DIV/0!</v>
      </c>
      <c r="I176" s="369">
        <f t="shared" si="104"/>
        <v>2</v>
      </c>
      <c r="J176" s="369">
        <f t="shared" si="105"/>
        <v>2</v>
      </c>
      <c r="K176" s="411">
        <f t="shared" si="106"/>
        <v>1</v>
      </c>
    </row>
    <row r="177" spans="1:11" ht="12.75">
      <c r="A177" s="403" t="s">
        <v>2037</v>
      </c>
      <c r="B177" s="404" t="s">
        <v>2038</v>
      </c>
      <c r="C177" s="405">
        <v>118</v>
      </c>
      <c r="D177" s="416">
        <v>80</v>
      </c>
      <c r="E177" s="394">
        <f t="shared" si="102"/>
        <v>0.67796610169491522</v>
      </c>
      <c r="F177" s="369"/>
      <c r="G177" s="369"/>
      <c r="H177" s="394" t="e">
        <f t="shared" si="103"/>
        <v>#DIV/0!</v>
      </c>
      <c r="I177" s="369">
        <f t="shared" si="104"/>
        <v>118</v>
      </c>
      <c r="J177" s="369">
        <f t="shared" si="105"/>
        <v>80</v>
      </c>
      <c r="K177" s="411">
        <f t="shared" si="106"/>
        <v>0.67796610169491522</v>
      </c>
    </row>
    <row r="178" spans="1:11" ht="12.75">
      <c r="A178" s="403" t="s">
        <v>2093</v>
      </c>
      <c r="B178" s="404" t="s">
        <v>2094</v>
      </c>
      <c r="C178" s="405">
        <v>1</v>
      </c>
      <c r="D178" s="417">
        <v>2</v>
      </c>
      <c r="E178" s="394">
        <f t="shared" si="102"/>
        <v>2</v>
      </c>
      <c r="F178" s="369"/>
      <c r="G178" s="369"/>
      <c r="H178" s="394" t="e">
        <f t="shared" si="103"/>
        <v>#DIV/0!</v>
      </c>
      <c r="I178" s="369">
        <f t="shared" si="104"/>
        <v>1</v>
      </c>
      <c r="J178" s="369">
        <f t="shared" si="105"/>
        <v>2</v>
      </c>
      <c r="K178" s="411">
        <f t="shared" si="106"/>
        <v>2</v>
      </c>
    </row>
    <row r="179" spans="1:11" ht="12.75">
      <c r="A179" s="403" t="s">
        <v>2095</v>
      </c>
      <c r="B179" s="404" t="s">
        <v>2096</v>
      </c>
      <c r="C179" s="405">
        <v>12</v>
      </c>
      <c r="D179" s="417">
        <v>18</v>
      </c>
      <c r="E179" s="394">
        <f t="shared" si="102"/>
        <v>1.5</v>
      </c>
      <c r="F179" s="369"/>
      <c r="G179" s="369"/>
      <c r="H179" s="394" t="e">
        <f t="shared" si="103"/>
        <v>#DIV/0!</v>
      </c>
      <c r="I179" s="369">
        <f t="shared" si="104"/>
        <v>12</v>
      </c>
      <c r="J179" s="369">
        <f t="shared" si="105"/>
        <v>18</v>
      </c>
      <c r="K179" s="411">
        <f t="shared" si="106"/>
        <v>1.5</v>
      </c>
    </row>
    <row r="180" spans="1:11" ht="12.75">
      <c r="A180" s="403" t="s">
        <v>2097</v>
      </c>
      <c r="B180" s="404" t="s">
        <v>2098</v>
      </c>
      <c r="C180" s="405">
        <v>8</v>
      </c>
      <c r="D180" s="418">
        <v>6</v>
      </c>
      <c r="E180" s="394">
        <f t="shared" si="102"/>
        <v>0.75</v>
      </c>
      <c r="F180" s="369"/>
      <c r="G180" s="369"/>
      <c r="H180" s="394" t="e">
        <f t="shared" si="103"/>
        <v>#DIV/0!</v>
      </c>
      <c r="I180" s="369">
        <f t="shared" si="104"/>
        <v>8</v>
      </c>
      <c r="J180" s="369">
        <f t="shared" si="105"/>
        <v>6</v>
      </c>
      <c r="K180" s="411">
        <f t="shared" si="106"/>
        <v>0.75</v>
      </c>
    </row>
    <row r="181" spans="1:11" ht="12.75">
      <c r="A181" s="403" t="s">
        <v>2099</v>
      </c>
      <c r="B181" s="404" t="s">
        <v>2100</v>
      </c>
      <c r="C181" s="405">
        <v>1</v>
      </c>
      <c r="D181" s="416"/>
      <c r="E181" s="394">
        <f t="shared" si="102"/>
        <v>0</v>
      </c>
      <c r="F181" s="369"/>
      <c r="G181" s="369"/>
      <c r="H181" s="394" t="e">
        <f t="shared" si="103"/>
        <v>#DIV/0!</v>
      </c>
      <c r="I181" s="369">
        <f t="shared" si="104"/>
        <v>1</v>
      </c>
      <c r="J181" s="369">
        <f t="shared" si="105"/>
        <v>0</v>
      </c>
      <c r="K181" s="411">
        <f t="shared" si="106"/>
        <v>0</v>
      </c>
    </row>
    <row r="182" spans="1:11" ht="12.75">
      <c r="A182" s="403" t="s">
        <v>2101</v>
      </c>
      <c r="B182" s="404" t="s">
        <v>2102</v>
      </c>
      <c r="C182" s="405">
        <v>2</v>
      </c>
      <c r="D182" s="417"/>
      <c r="E182" s="394">
        <f t="shared" si="102"/>
        <v>0</v>
      </c>
      <c r="F182" s="369"/>
      <c r="G182" s="369"/>
      <c r="H182" s="394" t="e">
        <f t="shared" si="103"/>
        <v>#DIV/0!</v>
      </c>
      <c r="I182" s="369">
        <f t="shared" si="104"/>
        <v>2</v>
      </c>
      <c r="J182" s="369">
        <f t="shared" si="105"/>
        <v>0</v>
      </c>
      <c r="K182" s="411">
        <f t="shared" si="106"/>
        <v>0</v>
      </c>
    </row>
    <row r="183" spans="1:11" ht="12.75">
      <c r="A183" s="403" t="s">
        <v>2103</v>
      </c>
      <c r="B183" s="404" t="s">
        <v>2104</v>
      </c>
      <c r="C183" s="405">
        <v>39</v>
      </c>
      <c r="D183" s="417">
        <v>23</v>
      </c>
      <c r="E183" s="394">
        <f t="shared" si="102"/>
        <v>0.58974358974358976</v>
      </c>
      <c r="F183" s="369"/>
      <c r="G183" s="369"/>
      <c r="H183" s="394" t="e">
        <f t="shared" si="103"/>
        <v>#DIV/0!</v>
      </c>
      <c r="I183" s="369">
        <f t="shared" si="104"/>
        <v>39</v>
      </c>
      <c r="J183" s="369">
        <f t="shared" si="105"/>
        <v>23</v>
      </c>
      <c r="K183" s="411">
        <f t="shared" si="106"/>
        <v>0.58974358974358976</v>
      </c>
    </row>
    <row r="184" spans="1:11" ht="12.75">
      <c r="A184" s="403" t="s">
        <v>2105</v>
      </c>
      <c r="B184" s="404" t="s">
        <v>2106</v>
      </c>
      <c r="C184" s="405">
        <v>2645</v>
      </c>
      <c r="D184" s="418">
        <v>2823</v>
      </c>
      <c r="E184" s="394">
        <f t="shared" si="102"/>
        <v>1.0672967863894141</v>
      </c>
      <c r="F184" s="369"/>
      <c r="G184" s="369"/>
      <c r="H184" s="394" t="e">
        <f t="shared" si="103"/>
        <v>#DIV/0!</v>
      </c>
      <c r="I184" s="369">
        <f t="shared" si="104"/>
        <v>2645</v>
      </c>
      <c r="J184" s="369">
        <f t="shared" si="105"/>
        <v>2823</v>
      </c>
      <c r="K184" s="411">
        <f t="shared" si="106"/>
        <v>1.0672967863894141</v>
      </c>
    </row>
    <row r="185" spans="1:11" ht="12.75">
      <c r="A185" s="403" t="s">
        <v>2107</v>
      </c>
      <c r="B185" s="404" t="s">
        <v>2108</v>
      </c>
      <c r="C185" s="405">
        <v>91</v>
      </c>
      <c r="D185" s="417">
        <v>102</v>
      </c>
      <c r="E185" s="394">
        <f t="shared" si="102"/>
        <v>1.1208791208791209</v>
      </c>
      <c r="F185" s="369"/>
      <c r="G185" s="369"/>
      <c r="H185" s="394" t="e">
        <f t="shared" si="103"/>
        <v>#DIV/0!</v>
      </c>
      <c r="I185" s="369">
        <f t="shared" si="104"/>
        <v>91</v>
      </c>
      <c r="J185" s="369">
        <f t="shared" si="105"/>
        <v>102</v>
      </c>
      <c r="K185" s="411">
        <f t="shared" si="106"/>
        <v>1.1208791208791209</v>
      </c>
    </row>
    <row r="186" spans="1:11" ht="12.75">
      <c r="A186" s="403" t="s">
        <v>2109</v>
      </c>
      <c r="B186" s="404" t="s">
        <v>2110</v>
      </c>
      <c r="C186" s="405">
        <v>16000</v>
      </c>
      <c r="D186" s="417">
        <v>19732</v>
      </c>
      <c r="E186" s="394">
        <f t="shared" si="102"/>
        <v>1.23325</v>
      </c>
      <c r="F186" s="369"/>
      <c r="G186" s="369"/>
      <c r="H186" s="394" t="e">
        <f t="shared" si="103"/>
        <v>#DIV/0!</v>
      </c>
      <c r="I186" s="369">
        <f t="shared" si="104"/>
        <v>16000</v>
      </c>
      <c r="J186" s="369">
        <f t="shared" si="105"/>
        <v>19732</v>
      </c>
      <c r="K186" s="411">
        <f t="shared" si="106"/>
        <v>1.23325</v>
      </c>
    </row>
    <row r="187" spans="1:11" ht="12.75">
      <c r="A187" s="403" t="s">
        <v>2111</v>
      </c>
      <c r="B187" s="404" t="s">
        <v>2112</v>
      </c>
      <c r="C187" s="405">
        <v>16000</v>
      </c>
      <c r="D187" s="416">
        <v>19685</v>
      </c>
      <c r="E187" s="394">
        <f t="shared" si="102"/>
        <v>1.2303124999999999</v>
      </c>
      <c r="F187" s="369"/>
      <c r="G187" s="369"/>
      <c r="H187" s="394" t="e">
        <f t="shared" si="103"/>
        <v>#DIV/0!</v>
      </c>
      <c r="I187" s="369">
        <f t="shared" si="104"/>
        <v>16000</v>
      </c>
      <c r="J187" s="369">
        <f t="shared" si="105"/>
        <v>19685</v>
      </c>
      <c r="K187" s="411">
        <f t="shared" si="106"/>
        <v>1.2303124999999999</v>
      </c>
    </row>
    <row r="188" spans="1:11" ht="12.75">
      <c r="A188" s="403" t="s">
        <v>2113</v>
      </c>
      <c r="B188" s="404" t="s">
        <v>2114</v>
      </c>
      <c r="C188" s="405">
        <v>1</v>
      </c>
      <c r="D188" s="416">
        <v>3</v>
      </c>
      <c r="E188" s="394">
        <f t="shared" si="102"/>
        <v>3</v>
      </c>
      <c r="F188" s="369"/>
      <c r="G188" s="369"/>
      <c r="H188" s="394" t="e">
        <f t="shared" si="103"/>
        <v>#DIV/0!</v>
      </c>
      <c r="I188" s="369">
        <f t="shared" si="104"/>
        <v>1</v>
      </c>
      <c r="J188" s="369">
        <f t="shared" si="105"/>
        <v>3</v>
      </c>
      <c r="K188" s="411">
        <f t="shared" si="106"/>
        <v>3</v>
      </c>
    </row>
    <row r="189" spans="1:11" ht="12.75">
      <c r="A189" s="403" t="s">
        <v>2115</v>
      </c>
      <c r="B189" s="404" t="s">
        <v>2116</v>
      </c>
      <c r="C189" s="405">
        <v>18</v>
      </c>
      <c r="D189" s="417">
        <v>18</v>
      </c>
      <c r="E189" s="394">
        <f t="shared" si="102"/>
        <v>1</v>
      </c>
      <c r="F189" s="369"/>
      <c r="G189" s="369"/>
      <c r="H189" s="394" t="e">
        <f t="shared" si="103"/>
        <v>#DIV/0!</v>
      </c>
      <c r="I189" s="369">
        <f t="shared" si="104"/>
        <v>18</v>
      </c>
      <c r="J189" s="369">
        <f t="shared" si="105"/>
        <v>18</v>
      </c>
      <c r="K189" s="411">
        <f t="shared" si="106"/>
        <v>1</v>
      </c>
    </row>
    <row r="190" spans="1:11" ht="12.75">
      <c r="A190" s="403" t="s">
        <v>2117</v>
      </c>
      <c r="B190" s="404" t="s">
        <v>2118</v>
      </c>
      <c r="C190" s="405">
        <v>5300</v>
      </c>
      <c r="D190" s="417">
        <v>5936</v>
      </c>
      <c r="E190" s="394">
        <f t="shared" si="102"/>
        <v>1.1200000000000001</v>
      </c>
      <c r="F190" s="369"/>
      <c r="G190" s="369"/>
      <c r="H190" s="394" t="e">
        <f t="shared" si="103"/>
        <v>#DIV/0!</v>
      </c>
      <c r="I190" s="369">
        <f t="shared" si="104"/>
        <v>5300</v>
      </c>
      <c r="J190" s="369">
        <f t="shared" si="105"/>
        <v>5936</v>
      </c>
      <c r="K190" s="411">
        <f t="shared" si="106"/>
        <v>1.1200000000000001</v>
      </c>
    </row>
    <row r="191" spans="1:11" ht="12.75">
      <c r="A191" s="403" t="s">
        <v>2119</v>
      </c>
      <c r="B191" s="404" t="s">
        <v>2120</v>
      </c>
      <c r="C191" s="405">
        <v>13</v>
      </c>
      <c r="D191" s="416">
        <v>4</v>
      </c>
      <c r="E191" s="394">
        <f t="shared" ref="E191:E211" si="107">D191/C191</f>
        <v>0.30769230769230771</v>
      </c>
      <c r="F191" s="369"/>
      <c r="G191" s="369"/>
      <c r="H191" s="394" t="e">
        <f t="shared" ref="H191:H211" si="108">G191/F191</f>
        <v>#DIV/0!</v>
      </c>
      <c r="I191" s="369">
        <f t="shared" ref="I191:I211" si="109">C191+F191</f>
        <v>13</v>
      </c>
      <c r="J191" s="369">
        <f t="shared" ref="J191:J211" si="110">D191+G191</f>
        <v>4</v>
      </c>
      <c r="K191" s="411">
        <f t="shared" ref="K191:K211" si="111">J191/I191</f>
        <v>0.30769230769230771</v>
      </c>
    </row>
    <row r="192" spans="1:11" ht="12.75">
      <c r="A192" s="403" t="s">
        <v>2121</v>
      </c>
      <c r="B192" s="404" t="s">
        <v>2122</v>
      </c>
      <c r="C192" s="405">
        <v>82</v>
      </c>
      <c r="D192" s="417">
        <v>54</v>
      </c>
      <c r="E192" s="394">
        <f t="shared" si="107"/>
        <v>0.65853658536585369</v>
      </c>
      <c r="F192" s="369"/>
      <c r="G192" s="369"/>
      <c r="H192" s="394" t="e">
        <f t="shared" si="108"/>
        <v>#DIV/0!</v>
      </c>
      <c r="I192" s="369">
        <f t="shared" si="109"/>
        <v>82</v>
      </c>
      <c r="J192" s="369">
        <f t="shared" si="110"/>
        <v>54</v>
      </c>
      <c r="K192" s="411">
        <f t="shared" si="111"/>
        <v>0.65853658536585369</v>
      </c>
    </row>
    <row r="193" spans="1:11" ht="12.75">
      <c r="A193" s="403" t="s">
        <v>2123</v>
      </c>
      <c r="B193" s="404" t="s">
        <v>2124</v>
      </c>
      <c r="C193" s="405">
        <v>1</v>
      </c>
      <c r="D193" s="417"/>
      <c r="E193" s="394">
        <f t="shared" si="107"/>
        <v>0</v>
      </c>
      <c r="F193" s="369"/>
      <c r="G193" s="369"/>
      <c r="H193" s="394" t="e">
        <f t="shared" si="108"/>
        <v>#DIV/0!</v>
      </c>
      <c r="I193" s="369">
        <f t="shared" si="109"/>
        <v>1</v>
      </c>
      <c r="J193" s="369">
        <f t="shared" si="110"/>
        <v>0</v>
      </c>
      <c r="K193" s="411">
        <f t="shared" si="111"/>
        <v>0</v>
      </c>
    </row>
    <row r="194" spans="1:11" ht="12.75">
      <c r="A194" s="403" t="s">
        <v>2125</v>
      </c>
      <c r="B194" s="404" t="s">
        <v>2126</v>
      </c>
      <c r="C194" s="405">
        <v>413</v>
      </c>
      <c r="D194" s="418">
        <v>322</v>
      </c>
      <c r="E194" s="394">
        <f t="shared" si="107"/>
        <v>0.77966101694915257</v>
      </c>
      <c r="F194" s="369"/>
      <c r="G194" s="369"/>
      <c r="H194" s="394" t="e">
        <f t="shared" si="108"/>
        <v>#DIV/0!</v>
      </c>
      <c r="I194" s="369">
        <f t="shared" si="109"/>
        <v>413</v>
      </c>
      <c r="J194" s="369">
        <f t="shared" si="110"/>
        <v>322</v>
      </c>
      <c r="K194" s="411">
        <f t="shared" si="111"/>
        <v>0.77966101694915257</v>
      </c>
    </row>
    <row r="195" spans="1:11" ht="12.75">
      <c r="A195" s="403" t="s">
        <v>2061</v>
      </c>
      <c r="B195" s="404" t="s">
        <v>2062</v>
      </c>
      <c r="C195" s="405">
        <v>1</v>
      </c>
      <c r="D195" s="417"/>
      <c r="E195" s="394">
        <f t="shared" si="107"/>
        <v>0</v>
      </c>
      <c r="F195" s="369"/>
      <c r="G195" s="369"/>
      <c r="H195" s="394" t="e">
        <f t="shared" si="108"/>
        <v>#DIV/0!</v>
      </c>
      <c r="I195" s="369">
        <f t="shared" si="109"/>
        <v>1</v>
      </c>
      <c r="J195" s="369">
        <f t="shared" si="110"/>
        <v>0</v>
      </c>
      <c r="K195" s="411">
        <f t="shared" si="111"/>
        <v>0</v>
      </c>
    </row>
    <row r="196" spans="1:11" ht="12.75">
      <c r="A196" s="403" t="s">
        <v>2127</v>
      </c>
      <c r="B196" s="404" t="s">
        <v>2128</v>
      </c>
      <c r="C196" s="405">
        <v>212</v>
      </c>
      <c r="D196" s="417">
        <v>169</v>
      </c>
      <c r="E196" s="394">
        <f t="shared" si="107"/>
        <v>0.79716981132075471</v>
      </c>
      <c r="F196" s="369"/>
      <c r="G196" s="369"/>
      <c r="H196" s="394" t="e">
        <f t="shared" si="108"/>
        <v>#DIV/0!</v>
      </c>
      <c r="I196" s="369">
        <f t="shared" si="109"/>
        <v>212</v>
      </c>
      <c r="J196" s="369">
        <f t="shared" si="110"/>
        <v>169</v>
      </c>
      <c r="K196" s="411">
        <f t="shared" si="111"/>
        <v>0.79716981132075471</v>
      </c>
    </row>
    <row r="197" spans="1:11" ht="12.75">
      <c r="A197" s="403" t="s">
        <v>2129</v>
      </c>
      <c r="B197" s="404" t="s">
        <v>2130</v>
      </c>
      <c r="C197" s="405">
        <v>16</v>
      </c>
      <c r="D197" s="416">
        <v>18</v>
      </c>
      <c r="E197" s="394">
        <f t="shared" si="107"/>
        <v>1.125</v>
      </c>
      <c r="F197" s="369"/>
      <c r="G197" s="369"/>
      <c r="H197" s="394" t="e">
        <f t="shared" si="108"/>
        <v>#DIV/0!</v>
      </c>
      <c r="I197" s="369">
        <f t="shared" si="109"/>
        <v>16</v>
      </c>
      <c r="J197" s="369">
        <f t="shared" si="110"/>
        <v>18</v>
      </c>
      <c r="K197" s="411">
        <f t="shared" si="111"/>
        <v>1.125</v>
      </c>
    </row>
    <row r="198" spans="1:11" ht="12.75">
      <c r="A198" s="403" t="s">
        <v>2131</v>
      </c>
      <c r="B198" s="404" t="s">
        <v>2132</v>
      </c>
      <c r="C198" s="405">
        <v>419</v>
      </c>
      <c r="D198" s="416">
        <v>322</v>
      </c>
      <c r="E198" s="394">
        <f t="shared" si="107"/>
        <v>0.76849642004773266</v>
      </c>
      <c r="F198" s="369"/>
      <c r="G198" s="369"/>
      <c r="H198" s="394" t="e">
        <f t="shared" si="108"/>
        <v>#DIV/0!</v>
      </c>
      <c r="I198" s="369">
        <f t="shared" si="109"/>
        <v>419</v>
      </c>
      <c r="J198" s="369">
        <f t="shared" si="110"/>
        <v>322</v>
      </c>
      <c r="K198" s="411">
        <f t="shared" si="111"/>
        <v>0.76849642004773266</v>
      </c>
    </row>
    <row r="199" spans="1:11" ht="12.75">
      <c r="A199" s="403" t="s">
        <v>2133</v>
      </c>
      <c r="B199" s="404" t="s">
        <v>2134</v>
      </c>
      <c r="C199" s="405">
        <v>12</v>
      </c>
      <c r="D199" s="417">
        <v>6</v>
      </c>
      <c r="E199" s="394">
        <f t="shared" si="107"/>
        <v>0.5</v>
      </c>
      <c r="F199" s="369"/>
      <c r="G199" s="369"/>
      <c r="H199" s="394" t="e">
        <f t="shared" si="108"/>
        <v>#DIV/0!</v>
      </c>
      <c r="I199" s="369">
        <f t="shared" si="109"/>
        <v>12</v>
      </c>
      <c r="J199" s="369">
        <f t="shared" si="110"/>
        <v>6</v>
      </c>
      <c r="K199" s="411">
        <f t="shared" si="111"/>
        <v>0.5</v>
      </c>
    </row>
    <row r="200" spans="1:11" ht="12.75">
      <c r="A200" s="403" t="s">
        <v>2135</v>
      </c>
      <c r="B200" s="404" t="s">
        <v>2136</v>
      </c>
      <c r="C200" s="405">
        <v>336</v>
      </c>
      <c r="D200" s="417">
        <v>330</v>
      </c>
      <c r="E200" s="394">
        <f t="shared" si="107"/>
        <v>0.9821428571428571</v>
      </c>
      <c r="F200" s="369"/>
      <c r="G200" s="369"/>
      <c r="H200" s="394" t="e">
        <f t="shared" si="108"/>
        <v>#DIV/0!</v>
      </c>
      <c r="I200" s="369">
        <f t="shared" si="109"/>
        <v>336</v>
      </c>
      <c r="J200" s="369">
        <f t="shared" si="110"/>
        <v>330</v>
      </c>
      <c r="K200" s="411">
        <f t="shared" si="111"/>
        <v>0.9821428571428571</v>
      </c>
    </row>
    <row r="201" spans="1:11" ht="12.75">
      <c r="A201" s="403" t="s">
        <v>2137</v>
      </c>
      <c r="B201" s="404" t="s">
        <v>2138</v>
      </c>
      <c r="C201" s="405">
        <v>8336</v>
      </c>
      <c r="D201" s="418">
        <v>887</v>
      </c>
      <c r="E201" s="394">
        <f t="shared" si="107"/>
        <v>0.10640595009596929</v>
      </c>
      <c r="F201" s="369"/>
      <c r="G201" s="369"/>
      <c r="H201" s="394" t="e">
        <f t="shared" si="108"/>
        <v>#DIV/0!</v>
      </c>
      <c r="I201" s="369">
        <f t="shared" si="109"/>
        <v>8336</v>
      </c>
      <c r="J201" s="369">
        <f t="shared" si="110"/>
        <v>887</v>
      </c>
      <c r="K201" s="411">
        <f t="shared" si="111"/>
        <v>0.10640595009596929</v>
      </c>
    </row>
    <row r="202" spans="1:11" ht="12.75">
      <c r="A202" s="403" t="s">
        <v>2139</v>
      </c>
      <c r="B202" s="404" t="s">
        <v>2140</v>
      </c>
      <c r="C202" s="405">
        <v>15905</v>
      </c>
      <c r="D202" s="416">
        <v>19683</v>
      </c>
      <c r="E202" s="394">
        <f t="shared" si="107"/>
        <v>1.2375353662370323</v>
      </c>
      <c r="F202" s="369"/>
      <c r="G202" s="369"/>
      <c r="H202" s="394" t="e">
        <f t="shared" si="108"/>
        <v>#DIV/0!</v>
      </c>
      <c r="I202" s="369">
        <f t="shared" si="109"/>
        <v>15905</v>
      </c>
      <c r="J202" s="369">
        <f t="shared" si="110"/>
        <v>19683</v>
      </c>
      <c r="K202" s="411">
        <f t="shared" si="111"/>
        <v>1.2375353662370323</v>
      </c>
    </row>
    <row r="203" spans="1:11" ht="12.75">
      <c r="A203" s="403" t="s">
        <v>2141</v>
      </c>
      <c r="B203" s="404" t="s">
        <v>2142</v>
      </c>
      <c r="C203" s="405">
        <v>820</v>
      </c>
      <c r="D203" s="417">
        <v>694</v>
      </c>
      <c r="E203" s="394">
        <f t="shared" si="107"/>
        <v>0.84634146341463412</v>
      </c>
      <c r="F203" s="369"/>
      <c r="G203" s="369"/>
      <c r="H203" s="394" t="e">
        <f t="shared" si="108"/>
        <v>#DIV/0!</v>
      </c>
      <c r="I203" s="369">
        <f t="shared" si="109"/>
        <v>820</v>
      </c>
      <c r="J203" s="369">
        <f t="shared" si="110"/>
        <v>694</v>
      </c>
      <c r="K203" s="411">
        <f t="shared" si="111"/>
        <v>0.84634146341463412</v>
      </c>
    </row>
    <row r="204" spans="1:11" ht="12.75">
      <c r="A204" s="403" t="s">
        <v>2143</v>
      </c>
      <c r="B204" s="404" t="s">
        <v>2144</v>
      </c>
      <c r="C204" s="405">
        <v>3973</v>
      </c>
      <c r="D204" s="417">
        <v>4172</v>
      </c>
      <c r="E204" s="394">
        <f t="shared" si="107"/>
        <v>1.050088094638812</v>
      </c>
      <c r="F204" s="369"/>
      <c r="G204" s="369"/>
      <c r="H204" s="394" t="e">
        <f t="shared" si="108"/>
        <v>#DIV/0!</v>
      </c>
      <c r="I204" s="369">
        <f t="shared" si="109"/>
        <v>3973</v>
      </c>
      <c r="J204" s="369">
        <f t="shared" si="110"/>
        <v>4172</v>
      </c>
      <c r="K204" s="411">
        <f t="shared" si="111"/>
        <v>1.050088094638812</v>
      </c>
    </row>
    <row r="205" spans="1:11" ht="12.75">
      <c r="A205" s="403" t="s">
        <v>2145</v>
      </c>
      <c r="B205" s="404" t="s">
        <v>2146</v>
      </c>
      <c r="C205" s="405">
        <v>4800</v>
      </c>
      <c r="D205" s="418">
        <v>5404</v>
      </c>
      <c r="E205" s="394">
        <f t="shared" si="107"/>
        <v>1.1258333333333332</v>
      </c>
      <c r="F205" s="369"/>
      <c r="G205" s="369"/>
      <c r="H205" s="394" t="e">
        <f t="shared" si="108"/>
        <v>#DIV/0!</v>
      </c>
      <c r="I205" s="369">
        <f t="shared" si="109"/>
        <v>4800</v>
      </c>
      <c r="J205" s="369">
        <f t="shared" si="110"/>
        <v>5404</v>
      </c>
      <c r="K205" s="411">
        <f t="shared" si="111"/>
        <v>1.1258333333333332</v>
      </c>
    </row>
    <row r="206" spans="1:11" ht="12.75">
      <c r="A206" s="403" t="s">
        <v>2147</v>
      </c>
      <c r="B206" s="404" t="s">
        <v>2148</v>
      </c>
      <c r="C206" s="405">
        <v>4800</v>
      </c>
      <c r="D206" s="417">
        <v>5405</v>
      </c>
      <c r="E206" s="394">
        <f t="shared" si="107"/>
        <v>1.1260416666666666</v>
      </c>
      <c r="F206" s="369"/>
      <c r="G206" s="369"/>
      <c r="H206" s="394" t="e">
        <f t="shared" si="108"/>
        <v>#DIV/0!</v>
      </c>
      <c r="I206" s="369">
        <f t="shared" si="109"/>
        <v>4800</v>
      </c>
      <c r="J206" s="369">
        <f t="shared" si="110"/>
        <v>5405</v>
      </c>
      <c r="K206" s="411">
        <f t="shared" si="111"/>
        <v>1.1260416666666666</v>
      </c>
    </row>
    <row r="207" spans="1:11" ht="12.75">
      <c r="A207" s="403" t="s">
        <v>2149</v>
      </c>
      <c r="B207" s="404" t="s">
        <v>2150</v>
      </c>
      <c r="C207" s="405">
        <v>819</v>
      </c>
      <c r="D207" s="417">
        <v>694</v>
      </c>
      <c r="E207" s="394">
        <f t="shared" si="107"/>
        <v>0.84737484737484736</v>
      </c>
      <c r="F207" s="369"/>
      <c r="G207" s="369"/>
      <c r="H207" s="394" t="e">
        <f t="shared" si="108"/>
        <v>#DIV/0!</v>
      </c>
      <c r="I207" s="369">
        <f t="shared" si="109"/>
        <v>819</v>
      </c>
      <c r="J207" s="369">
        <f t="shared" si="110"/>
        <v>694</v>
      </c>
      <c r="K207" s="411">
        <f t="shared" si="111"/>
        <v>0.84737484737484736</v>
      </c>
    </row>
    <row r="208" spans="1:11" ht="12.75">
      <c r="A208" s="403" t="s">
        <v>2151</v>
      </c>
      <c r="B208" s="404" t="s">
        <v>2152</v>
      </c>
      <c r="C208" s="405">
        <v>1</v>
      </c>
      <c r="D208" s="416">
        <v>9</v>
      </c>
      <c r="E208" s="394">
        <f t="shared" si="107"/>
        <v>9</v>
      </c>
      <c r="F208" s="369"/>
      <c r="G208" s="369"/>
      <c r="H208" s="394" t="e">
        <f t="shared" si="108"/>
        <v>#DIV/0!</v>
      </c>
      <c r="I208" s="369">
        <f t="shared" si="109"/>
        <v>1</v>
      </c>
      <c r="J208" s="369">
        <f t="shared" si="110"/>
        <v>9</v>
      </c>
      <c r="K208" s="411">
        <f t="shared" si="111"/>
        <v>9</v>
      </c>
    </row>
    <row r="209" spans="1:11" ht="12.75">
      <c r="A209" s="403" t="s">
        <v>2153</v>
      </c>
      <c r="B209" s="404" t="s">
        <v>2154</v>
      </c>
      <c r="C209" s="405">
        <v>1</v>
      </c>
      <c r="D209" s="416">
        <v>6</v>
      </c>
      <c r="E209" s="394">
        <f t="shared" si="107"/>
        <v>6</v>
      </c>
      <c r="F209" s="369"/>
      <c r="G209" s="369"/>
      <c r="H209" s="394" t="e">
        <f t="shared" si="108"/>
        <v>#DIV/0!</v>
      </c>
      <c r="I209" s="369">
        <f t="shared" si="109"/>
        <v>1</v>
      </c>
      <c r="J209" s="369">
        <f t="shared" si="110"/>
        <v>6</v>
      </c>
      <c r="K209" s="411">
        <f t="shared" si="111"/>
        <v>6</v>
      </c>
    </row>
    <row r="210" spans="1:11" ht="12.75">
      <c r="A210" s="403" t="s">
        <v>2155</v>
      </c>
      <c r="B210" s="404" t="s">
        <v>2156</v>
      </c>
      <c r="C210" s="405">
        <v>1</v>
      </c>
      <c r="D210" s="417">
        <v>6</v>
      </c>
      <c r="E210" s="394">
        <f t="shared" si="107"/>
        <v>6</v>
      </c>
      <c r="F210" s="369"/>
      <c r="G210" s="369"/>
      <c r="H210" s="394" t="e">
        <f t="shared" si="108"/>
        <v>#DIV/0!</v>
      </c>
      <c r="I210" s="369">
        <f t="shared" si="109"/>
        <v>1</v>
      </c>
      <c r="J210" s="369">
        <f t="shared" si="110"/>
        <v>6</v>
      </c>
      <c r="K210" s="411">
        <f t="shared" si="111"/>
        <v>6</v>
      </c>
    </row>
    <row r="211" spans="1:11" ht="12.75">
      <c r="A211" s="403" t="s">
        <v>2157</v>
      </c>
      <c r="B211" s="404" t="s">
        <v>2158</v>
      </c>
      <c r="C211" s="405">
        <v>1</v>
      </c>
      <c r="D211" s="417">
        <v>3</v>
      </c>
      <c r="E211" s="394">
        <f t="shared" si="107"/>
        <v>3</v>
      </c>
      <c r="F211" s="369"/>
      <c r="G211" s="369"/>
      <c r="H211" s="394" t="e">
        <f t="shared" si="108"/>
        <v>#DIV/0!</v>
      </c>
      <c r="I211" s="369">
        <f t="shared" si="109"/>
        <v>1</v>
      </c>
      <c r="J211" s="369">
        <f t="shared" si="110"/>
        <v>3</v>
      </c>
      <c r="K211" s="411">
        <f t="shared" si="111"/>
        <v>3</v>
      </c>
    </row>
    <row r="212" spans="1:11" ht="12.75">
      <c r="A212" s="403" t="s">
        <v>2159</v>
      </c>
      <c r="B212" s="404" t="s">
        <v>2160</v>
      </c>
      <c r="C212" s="405">
        <v>1</v>
      </c>
      <c r="D212" s="416">
        <v>4</v>
      </c>
      <c r="E212" s="394">
        <f t="shared" si="102"/>
        <v>4</v>
      </c>
      <c r="F212" s="369"/>
      <c r="G212" s="369"/>
      <c r="H212" s="394" t="e">
        <f t="shared" si="103"/>
        <v>#DIV/0!</v>
      </c>
      <c r="I212" s="369">
        <f t="shared" si="104"/>
        <v>1</v>
      </c>
      <c r="J212" s="369">
        <f t="shared" si="105"/>
        <v>4</v>
      </c>
      <c r="K212" s="411">
        <f t="shared" si="106"/>
        <v>4</v>
      </c>
    </row>
    <row r="213" spans="1:11" ht="12.75">
      <c r="A213" s="403" t="s">
        <v>2161</v>
      </c>
      <c r="B213" s="404" t="s">
        <v>2162</v>
      </c>
      <c r="C213" s="414">
        <v>0</v>
      </c>
      <c r="D213" s="417">
        <v>1</v>
      </c>
      <c r="E213" s="394" t="e">
        <f t="shared" si="102"/>
        <v>#DIV/0!</v>
      </c>
      <c r="F213" s="369"/>
      <c r="G213" s="369"/>
      <c r="H213" s="394" t="e">
        <f t="shared" si="103"/>
        <v>#DIV/0!</v>
      </c>
      <c r="I213" s="369">
        <f t="shared" si="104"/>
        <v>0</v>
      </c>
      <c r="J213" s="369">
        <f t="shared" si="105"/>
        <v>1</v>
      </c>
      <c r="K213" s="411" t="e">
        <f t="shared" si="106"/>
        <v>#DIV/0!</v>
      </c>
    </row>
    <row r="214" spans="1:11" ht="12.75">
      <c r="A214" s="403" t="s">
        <v>2163</v>
      </c>
      <c r="B214" s="404" t="s">
        <v>2164</v>
      </c>
      <c r="C214" s="414">
        <v>0</v>
      </c>
      <c r="D214" s="417">
        <v>1</v>
      </c>
      <c r="E214" s="394" t="e">
        <f t="shared" si="102"/>
        <v>#DIV/0!</v>
      </c>
      <c r="F214" s="369"/>
      <c r="G214" s="369"/>
      <c r="H214" s="394" t="e">
        <f t="shared" si="103"/>
        <v>#DIV/0!</v>
      </c>
      <c r="I214" s="369">
        <f t="shared" si="104"/>
        <v>0</v>
      </c>
      <c r="J214" s="369">
        <f t="shared" si="105"/>
        <v>1</v>
      </c>
      <c r="K214" s="411" t="e">
        <f t="shared" si="106"/>
        <v>#DIV/0!</v>
      </c>
    </row>
    <row r="215" spans="1:11" ht="12.75">
      <c r="A215" s="403" t="s">
        <v>2165</v>
      </c>
      <c r="B215" s="404" t="s">
        <v>2166</v>
      </c>
      <c r="C215" s="414">
        <v>0</v>
      </c>
      <c r="D215" s="418">
        <v>2</v>
      </c>
      <c r="E215" s="394" t="e">
        <f t="shared" si="102"/>
        <v>#DIV/0!</v>
      </c>
      <c r="F215" s="369"/>
      <c r="G215" s="369"/>
      <c r="H215" s="394" t="e">
        <f t="shared" si="103"/>
        <v>#DIV/0!</v>
      </c>
      <c r="I215" s="369">
        <f t="shared" si="104"/>
        <v>0</v>
      </c>
      <c r="J215" s="369">
        <f t="shared" si="105"/>
        <v>2</v>
      </c>
      <c r="K215" s="411" t="e">
        <f t="shared" si="106"/>
        <v>#DIV/0!</v>
      </c>
    </row>
    <row r="216" spans="1:11" ht="12.75">
      <c r="A216" s="403" t="s">
        <v>2167</v>
      </c>
      <c r="B216" s="404" t="s">
        <v>2168</v>
      </c>
      <c r="C216" s="414">
        <v>0</v>
      </c>
      <c r="D216" s="417">
        <v>2</v>
      </c>
      <c r="E216" s="394" t="e">
        <f t="shared" si="102"/>
        <v>#DIV/0!</v>
      </c>
      <c r="F216" s="369"/>
      <c r="G216" s="369"/>
      <c r="H216" s="394" t="e">
        <f t="shared" si="103"/>
        <v>#DIV/0!</v>
      </c>
      <c r="I216" s="369">
        <f t="shared" si="104"/>
        <v>0</v>
      </c>
      <c r="J216" s="369">
        <f t="shared" si="105"/>
        <v>2</v>
      </c>
      <c r="K216" s="411" t="e">
        <f t="shared" si="106"/>
        <v>#DIV/0!</v>
      </c>
    </row>
    <row r="217" spans="1:11" ht="12.75">
      <c r="A217" s="412" t="s">
        <v>4439</v>
      </c>
      <c r="B217" s="413" t="s">
        <v>4440</v>
      </c>
      <c r="C217" s="414">
        <v>0</v>
      </c>
      <c r="D217" s="417">
        <v>1</v>
      </c>
      <c r="E217" s="394" t="e">
        <f t="shared" si="102"/>
        <v>#DIV/0!</v>
      </c>
      <c r="F217" s="447"/>
      <c r="G217" s="447"/>
      <c r="H217" s="394" t="e">
        <f t="shared" si="103"/>
        <v>#DIV/0!</v>
      </c>
      <c r="I217" s="447">
        <f t="shared" si="104"/>
        <v>0</v>
      </c>
      <c r="J217" s="447">
        <f t="shared" si="105"/>
        <v>1</v>
      </c>
      <c r="K217" s="411" t="e">
        <f t="shared" si="106"/>
        <v>#DIV/0!</v>
      </c>
    </row>
    <row r="218" spans="1:11" ht="12.75">
      <c r="A218" s="412" t="s">
        <v>4441</v>
      </c>
      <c r="B218" s="413" t="s">
        <v>4442</v>
      </c>
      <c r="C218" s="414">
        <v>0</v>
      </c>
      <c r="D218" s="417">
        <v>4</v>
      </c>
      <c r="E218" s="394" t="e">
        <f t="shared" ref="E218" si="112">D218/C218</f>
        <v>#DIV/0!</v>
      </c>
      <c r="F218" s="447"/>
      <c r="G218" s="447"/>
      <c r="H218" s="394" t="e">
        <f t="shared" ref="H218" si="113">G218/F218</f>
        <v>#DIV/0!</v>
      </c>
      <c r="I218" s="447">
        <f t="shared" ref="I218" si="114">C218+F218</f>
        <v>0</v>
      </c>
      <c r="J218" s="447">
        <f t="shared" ref="J218" si="115">D218+G218</f>
        <v>4</v>
      </c>
      <c r="K218" s="411" t="e">
        <f t="shared" ref="K218" si="116">J218/I218</f>
        <v>#DIV/0!</v>
      </c>
    </row>
    <row r="219" spans="1:11" ht="12.75">
      <c r="A219" s="412"/>
      <c r="B219" s="413"/>
      <c r="C219" s="414"/>
      <c r="D219" s="156"/>
      <c r="E219" s="394" t="e">
        <f t="shared" ref="E219" si="117">D219/C219</f>
        <v>#DIV/0!</v>
      </c>
      <c r="F219" s="447"/>
      <c r="G219" s="447"/>
      <c r="H219" s="394" t="e">
        <f t="shared" ref="H219" si="118">G219/F219</f>
        <v>#DIV/0!</v>
      </c>
      <c r="I219" s="447">
        <f t="shared" ref="I219" si="119">C219+F219</f>
        <v>0</v>
      </c>
      <c r="J219" s="447">
        <f t="shared" ref="J219" si="120">D219+G219</f>
        <v>0</v>
      </c>
      <c r="K219" s="411" t="e">
        <f t="shared" ref="K219" si="121">J219/I219</f>
        <v>#DIV/0!</v>
      </c>
    </row>
    <row r="220" spans="1:11" ht="12.75">
      <c r="A220" s="412"/>
      <c r="B220" s="413"/>
      <c r="C220" s="414"/>
      <c r="D220" s="156"/>
      <c r="E220" s="394" t="e">
        <f t="shared" si="102"/>
        <v>#DIV/0!</v>
      </c>
      <c r="F220" s="369"/>
      <c r="G220" s="369"/>
      <c r="H220" s="394" t="e">
        <f t="shared" si="103"/>
        <v>#DIV/0!</v>
      </c>
      <c r="I220" s="369">
        <f t="shared" si="104"/>
        <v>0</v>
      </c>
      <c r="J220" s="369">
        <f t="shared" si="105"/>
        <v>0</v>
      </c>
      <c r="K220" s="411" t="e">
        <f t="shared" si="106"/>
        <v>#DIV/0!</v>
      </c>
    </row>
    <row r="221" spans="1:11" ht="14.25">
      <c r="A221" s="14"/>
      <c r="B221" s="156"/>
      <c r="C221" s="156"/>
      <c r="D221" s="156"/>
      <c r="E221" s="394" t="e">
        <f t="shared" si="102"/>
        <v>#DIV/0!</v>
      </c>
      <c r="F221" s="369"/>
      <c r="G221" s="369"/>
      <c r="H221" s="394" t="e">
        <f t="shared" si="103"/>
        <v>#DIV/0!</v>
      </c>
      <c r="I221" s="369">
        <f t="shared" si="104"/>
        <v>0</v>
      </c>
      <c r="J221" s="369">
        <f t="shared" si="105"/>
        <v>0</v>
      </c>
      <c r="K221" s="411" t="e">
        <f t="shared" si="106"/>
        <v>#DIV/0!</v>
      </c>
    </row>
    <row r="222" spans="1:11" ht="12.75">
      <c r="A222" s="29"/>
      <c r="B222" s="153"/>
      <c r="C222" s="153"/>
      <c r="D222" s="153"/>
      <c r="E222" s="288"/>
      <c r="F222" s="369"/>
      <c r="G222" s="369"/>
      <c r="H222" s="369"/>
      <c r="I222" s="369"/>
      <c r="J222" s="369"/>
      <c r="K222" s="369"/>
    </row>
    <row r="223" spans="1:11" ht="14.25">
      <c r="A223" s="158" t="s">
        <v>1638</v>
      </c>
      <c r="B223" s="159"/>
      <c r="C223" s="159"/>
      <c r="D223" s="159"/>
      <c r="E223" s="159"/>
      <c r="F223" s="306"/>
      <c r="G223" s="306"/>
      <c r="H223" s="306"/>
      <c r="I223" s="306"/>
      <c r="J223" s="306"/>
      <c r="K223" s="306"/>
    </row>
    <row r="224" spans="1:11" ht="14.25">
      <c r="A224" s="265" t="s">
        <v>1639</v>
      </c>
      <c r="B224" s="266" t="s">
        <v>1640</v>
      </c>
      <c r="C224" s="267"/>
      <c r="D224" s="267"/>
      <c r="E224" s="304"/>
      <c r="F224" s="268"/>
      <c r="G224" s="268"/>
      <c r="H224" s="268"/>
      <c r="I224" s="268"/>
      <c r="J224" s="268"/>
      <c r="K224" s="268"/>
    </row>
    <row r="225" spans="1:11" ht="14.25">
      <c r="A225" s="265" t="s">
        <v>1641</v>
      </c>
      <c r="B225" s="266" t="s">
        <v>1642</v>
      </c>
      <c r="C225" s="267"/>
      <c r="D225" s="267"/>
      <c r="E225" s="304"/>
      <c r="F225" s="268"/>
      <c r="G225" s="268"/>
      <c r="H225" s="268"/>
      <c r="I225" s="268"/>
      <c r="J225" s="268"/>
      <c r="K225" s="268"/>
    </row>
    <row r="226" spans="1:11" ht="14.25">
      <c r="A226" s="265" t="s">
        <v>1643</v>
      </c>
      <c r="B226" s="266" t="s">
        <v>1644</v>
      </c>
      <c r="C226" s="267"/>
      <c r="D226" s="267"/>
      <c r="E226" s="304"/>
      <c r="F226" s="268"/>
      <c r="G226" s="268"/>
      <c r="H226" s="268"/>
      <c r="I226" s="268"/>
      <c r="J226" s="268"/>
      <c r="K226" s="268"/>
    </row>
    <row r="227" spans="1:11" ht="25.5">
      <c r="A227" s="265" t="s">
        <v>1645</v>
      </c>
      <c r="B227" s="266" t="s">
        <v>1646</v>
      </c>
      <c r="C227" s="267"/>
      <c r="D227" s="267"/>
      <c r="E227" s="304"/>
      <c r="F227" s="268"/>
      <c r="G227" s="268"/>
      <c r="H227" s="268"/>
      <c r="I227" s="268"/>
      <c r="J227" s="268"/>
      <c r="K227" s="268"/>
    </row>
    <row r="228" spans="1:11" ht="14.25">
      <c r="A228" s="265" t="s">
        <v>1647</v>
      </c>
      <c r="B228" s="266" t="s">
        <v>1648</v>
      </c>
      <c r="C228" s="267"/>
      <c r="D228" s="267"/>
      <c r="E228" s="304"/>
      <c r="F228" s="268"/>
      <c r="G228" s="268"/>
      <c r="H228" s="268"/>
      <c r="I228" s="268"/>
      <c r="J228" s="268"/>
      <c r="K228" s="268"/>
    </row>
    <row r="229" spans="1:11" ht="25.5">
      <c r="A229" s="265" t="s">
        <v>1649</v>
      </c>
      <c r="B229" s="266" t="s">
        <v>1650</v>
      </c>
      <c r="C229" s="267"/>
      <c r="D229" s="267"/>
      <c r="E229" s="304"/>
      <c r="F229" s="268"/>
      <c r="G229" s="268"/>
      <c r="H229" s="268"/>
      <c r="I229" s="268"/>
      <c r="J229" s="268"/>
      <c r="K229" s="268"/>
    </row>
    <row r="230" spans="1:11" ht="51">
      <c r="A230" s="265" t="s">
        <v>1651</v>
      </c>
      <c r="B230" s="266" t="s">
        <v>1652</v>
      </c>
      <c r="C230" s="267"/>
      <c r="D230" s="267"/>
      <c r="E230" s="304"/>
      <c r="F230" s="268"/>
      <c r="G230" s="268"/>
      <c r="H230" s="268"/>
      <c r="I230" s="268"/>
      <c r="J230" s="268"/>
      <c r="K230" s="268"/>
    </row>
    <row r="231" spans="1:11" ht="63.75">
      <c r="A231" s="265" t="s">
        <v>1653</v>
      </c>
      <c r="B231" s="266" t="s">
        <v>1654</v>
      </c>
      <c r="C231" s="267"/>
      <c r="D231" s="267"/>
      <c r="E231" s="304"/>
      <c r="F231" s="268"/>
      <c r="G231" s="268"/>
      <c r="H231" s="268"/>
      <c r="I231" s="268"/>
      <c r="J231" s="268"/>
      <c r="K231" s="268"/>
    </row>
    <row r="232" spans="1:11" ht="12.75">
      <c r="A232" s="158" t="s">
        <v>1655</v>
      </c>
      <c r="B232" s="160"/>
      <c r="C232" s="160"/>
      <c r="D232" s="160"/>
      <c r="E232" s="305"/>
      <c r="F232" s="369"/>
      <c r="G232" s="369"/>
      <c r="H232" s="369"/>
      <c r="I232" s="369"/>
      <c r="J232" s="369"/>
      <c r="K232" s="369"/>
    </row>
    <row r="233" spans="1:11" ht="15">
      <c r="A233" s="161" t="s">
        <v>1656</v>
      </c>
      <c r="B233" s="87"/>
      <c r="C233" s="408">
        <f>SUM(C160,C166)</f>
        <v>90800</v>
      </c>
      <c r="D233" s="408">
        <f>SUM(D160,D166)</f>
        <v>97540</v>
      </c>
      <c r="E233" s="400">
        <f t="shared" ref="E233" si="122">D233/C233</f>
        <v>1.0742290748898677</v>
      </c>
      <c r="F233" s="408">
        <f>SUM(F160,F166)</f>
        <v>0</v>
      </c>
      <c r="G233" s="408">
        <f>SUM(G160,G166)</f>
        <v>0</v>
      </c>
      <c r="H233" s="400" t="e">
        <f t="shared" ref="H233" si="123">G233/F233</f>
        <v>#DIV/0!</v>
      </c>
      <c r="I233" s="407">
        <f t="shared" ref="I233" si="124">C233+F233</f>
        <v>90800</v>
      </c>
      <c r="J233" s="407">
        <f t="shared" ref="J233" si="125">D233+G233</f>
        <v>97540</v>
      </c>
      <c r="K233" s="409">
        <f t="shared" ref="K233" si="126">J233/I233</f>
        <v>1.0742290748898677</v>
      </c>
    </row>
    <row r="234" spans="1:11" ht="12.75">
      <c r="A234" s="944" t="s">
        <v>1657</v>
      </c>
      <c r="B234" s="944"/>
      <c r="C234" s="944"/>
      <c r="D234" s="944"/>
      <c r="E234" s="944"/>
      <c r="F234" s="944"/>
      <c r="G234" s="944"/>
      <c r="H234" s="944"/>
      <c r="I234" s="944"/>
      <c r="J234" s="944"/>
      <c r="K234" s="366"/>
    </row>
    <row r="235" spans="1:11" ht="12.75">
      <c r="A235" s="944" t="s">
        <v>1658</v>
      </c>
      <c r="B235" s="944"/>
      <c r="C235" s="944"/>
      <c r="D235" s="944"/>
      <c r="E235" s="944"/>
      <c r="F235" s="944"/>
      <c r="G235" s="944"/>
      <c r="H235" s="944"/>
      <c r="I235" s="944"/>
      <c r="J235" s="944"/>
      <c r="K235" s="366"/>
    </row>
    <row r="237" spans="1:11" ht="12.75">
      <c r="A237" s="1"/>
      <c r="B237" s="2" t="s">
        <v>51</v>
      </c>
      <c r="C237" s="3" t="s">
        <v>1947</v>
      </c>
      <c r="D237" s="4"/>
      <c r="E237" s="4"/>
      <c r="F237" s="4"/>
      <c r="G237" s="4"/>
      <c r="H237" s="4"/>
      <c r="I237" s="5"/>
      <c r="J237" s="6"/>
      <c r="K237" s="6"/>
    </row>
    <row r="238" spans="1:11" ht="12.75">
      <c r="A238" s="1"/>
      <c r="B238" s="2" t="s">
        <v>52</v>
      </c>
      <c r="C238" s="3">
        <v>17688383</v>
      </c>
      <c r="D238" s="4"/>
      <c r="E238" s="4"/>
      <c r="F238" s="4"/>
      <c r="G238" s="4"/>
      <c r="H238" s="4"/>
      <c r="I238" s="5"/>
      <c r="J238" s="6"/>
      <c r="K238" s="6"/>
    </row>
    <row r="239" spans="1:11" ht="12.75">
      <c r="A239" s="1"/>
      <c r="B239" s="2"/>
      <c r="C239" s="3"/>
      <c r="D239" s="4"/>
      <c r="E239" s="4"/>
      <c r="F239" s="4"/>
      <c r="G239" s="4"/>
      <c r="H239" s="4"/>
      <c r="I239" s="5"/>
      <c r="J239" s="6"/>
      <c r="K239" s="6"/>
    </row>
    <row r="240" spans="1:11" ht="14.25">
      <c r="A240" s="1"/>
      <c r="B240" s="2" t="s">
        <v>1634</v>
      </c>
      <c r="C240" s="7" t="s">
        <v>32</v>
      </c>
      <c r="D240" s="8"/>
      <c r="E240" s="8"/>
      <c r="F240" s="8"/>
      <c r="G240" s="8"/>
      <c r="H240" s="8"/>
      <c r="I240" s="9"/>
      <c r="J240" s="6"/>
      <c r="K240" s="6"/>
    </row>
    <row r="241" spans="1:11" ht="14.25">
      <c r="A241" s="1"/>
      <c r="B241" s="2" t="s">
        <v>186</v>
      </c>
      <c r="C241" s="374" t="s">
        <v>1957</v>
      </c>
      <c r="D241" s="8"/>
      <c r="E241" s="8"/>
      <c r="F241" s="8"/>
      <c r="G241" s="8"/>
      <c r="H241" s="8"/>
      <c r="I241" s="9"/>
      <c r="J241" s="6"/>
      <c r="K241" s="6"/>
    </row>
    <row r="242" spans="1:11" ht="15.75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1"/>
    </row>
    <row r="243" spans="1:11" ht="12.75" customHeight="1">
      <c r="A243" s="926" t="s">
        <v>1635</v>
      </c>
      <c r="B243" s="926" t="s">
        <v>1636</v>
      </c>
      <c r="C243" s="942" t="s">
        <v>189</v>
      </c>
      <c r="D243" s="943"/>
      <c r="E243" s="943"/>
      <c r="F243" s="920" t="s">
        <v>190</v>
      </c>
      <c r="G243" s="920"/>
      <c r="H243" s="920"/>
      <c r="I243" s="920" t="s">
        <v>129</v>
      </c>
      <c r="J243" s="920"/>
      <c r="K243" s="920"/>
    </row>
    <row r="244" spans="1:11" ht="23.25" thickBot="1">
      <c r="A244" s="927"/>
      <c r="B244" s="927"/>
      <c r="C244" s="751" t="s">
        <v>1897</v>
      </c>
      <c r="D244" s="646" t="s">
        <v>4659</v>
      </c>
      <c r="E244" s="287" t="s">
        <v>1894</v>
      </c>
      <c r="F244" s="751" t="s">
        <v>1897</v>
      </c>
      <c r="G244" s="646" t="s">
        <v>4659</v>
      </c>
      <c r="H244" s="751" t="s">
        <v>1894</v>
      </c>
      <c r="I244" s="751" t="s">
        <v>1897</v>
      </c>
      <c r="J244" s="646" t="s">
        <v>4659</v>
      </c>
      <c r="K244" s="752" t="s">
        <v>1894</v>
      </c>
    </row>
    <row r="245" spans="1:11" ht="15.75" thickTop="1">
      <c r="A245" s="83"/>
      <c r="B245" s="150" t="s">
        <v>28</v>
      </c>
      <c r="C245" s="395">
        <f>SUM(C247:C249)</f>
        <v>0</v>
      </c>
      <c r="D245" s="395">
        <f>SUM(D247:D249)</f>
        <v>0</v>
      </c>
      <c r="E245" s="396" t="e">
        <f t="shared" ref="E245" si="127">D245/C245</f>
        <v>#DIV/0!</v>
      </c>
      <c r="F245" s="395">
        <f>SUM(F247:F249)</f>
        <v>0</v>
      </c>
      <c r="G245" s="395">
        <f>SUM(G247:G249)</f>
        <v>0</v>
      </c>
      <c r="H245" s="396" t="e">
        <f t="shared" ref="H245" si="128">G245/F245</f>
        <v>#DIV/0!</v>
      </c>
      <c r="I245" s="397">
        <f t="shared" ref="I245" si="129">C245+F245</f>
        <v>0</v>
      </c>
      <c r="J245" s="397">
        <f t="shared" ref="J245" si="130">D245+G245</f>
        <v>0</v>
      </c>
      <c r="K245" s="410" t="e">
        <f t="shared" ref="K245" si="131">J245/I245</f>
        <v>#DIV/0!</v>
      </c>
    </row>
    <row r="246" spans="1:11" ht="12.75">
      <c r="A246" s="151"/>
      <c r="B246" s="152"/>
      <c r="C246" s="153"/>
      <c r="D246" s="153"/>
      <c r="E246" s="394"/>
      <c r="F246" s="369"/>
      <c r="G246" s="369"/>
      <c r="H246" s="394"/>
      <c r="I246" s="369"/>
      <c r="J246" s="369"/>
      <c r="K246" s="411"/>
    </row>
    <row r="247" spans="1:11" ht="14.25">
      <c r="A247" s="14"/>
      <c r="B247" s="153"/>
      <c r="C247" s="153"/>
      <c r="D247" s="153"/>
      <c r="E247" s="394" t="e">
        <f t="shared" ref="E247:E249" si="132">D247/C247</f>
        <v>#DIV/0!</v>
      </c>
      <c r="F247" s="369"/>
      <c r="G247" s="369"/>
      <c r="H247" s="394" t="e">
        <f t="shared" ref="H247:H249" si="133">G247/F247</f>
        <v>#DIV/0!</v>
      </c>
      <c r="I247" s="369">
        <f t="shared" ref="I247:I249" si="134">C247+F247</f>
        <v>0</v>
      </c>
      <c r="J247" s="369">
        <f t="shared" ref="J247:J249" si="135">D247+G247</f>
        <v>0</v>
      </c>
      <c r="K247" s="411" t="e">
        <f t="shared" ref="K247:K249" si="136">J247/I247</f>
        <v>#DIV/0!</v>
      </c>
    </row>
    <row r="248" spans="1:11" ht="14.25">
      <c r="A248" s="14"/>
      <c r="B248" s="153"/>
      <c r="C248" s="153"/>
      <c r="D248" s="153"/>
      <c r="E248" s="394" t="e">
        <f t="shared" si="132"/>
        <v>#DIV/0!</v>
      </c>
      <c r="F248" s="369"/>
      <c r="G248" s="369"/>
      <c r="H248" s="394" t="e">
        <f t="shared" si="133"/>
        <v>#DIV/0!</v>
      </c>
      <c r="I248" s="369">
        <f t="shared" si="134"/>
        <v>0</v>
      </c>
      <c r="J248" s="369">
        <f t="shared" si="135"/>
        <v>0</v>
      </c>
      <c r="K248" s="411" t="e">
        <f t="shared" si="136"/>
        <v>#DIV/0!</v>
      </c>
    </row>
    <row r="249" spans="1:11" ht="14.25">
      <c r="A249" s="154"/>
      <c r="B249" s="155"/>
      <c r="C249" s="153"/>
      <c r="D249" s="153"/>
      <c r="E249" s="394" t="e">
        <f t="shared" si="132"/>
        <v>#DIV/0!</v>
      </c>
      <c r="F249" s="369"/>
      <c r="G249" s="369"/>
      <c r="H249" s="394" t="e">
        <f t="shared" si="133"/>
        <v>#DIV/0!</v>
      </c>
      <c r="I249" s="369">
        <f t="shared" si="134"/>
        <v>0</v>
      </c>
      <c r="J249" s="369">
        <f t="shared" si="135"/>
        <v>0</v>
      </c>
      <c r="K249" s="411" t="e">
        <f t="shared" si="136"/>
        <v>#DIV/0!</v>
      </c>
    </row>
    <row r="250" spans="1:11" ht="14.25">
      <c r="A250" s="154"/>
      <c r="B250" s="155"/>
      <c r="C250" s="153"/>
      <c r="D250" s="153"/>
      <c r="E250" s="288"/>
      <c r="F250" s="369"/>
      <c r="G250" s="369"/>
      <c r="H250" s="369"/>
      <c r="I250" s="369"/>
      <c r="J250" s="369"/>
      <c r="K250" s="369"/>
    </row>
    <row r="251" spans="1:11" ht="15">
      <c r="A251" s="154"/>
      <c r="B251" s="398" t="s">
        <v>1637</v>
      </c>
      <c r="C251" s="406">
        <f>SUM(C253:C367)</f>
        <v>68949</v>
      </c>
      <c r="D251" s="406">
        <f>SUM(D253:D367)</f>
        <v>54006</v>
      </c>
      <c r="E251" s="400">
        <f t="shared" ref="E251" si="137">D251/C251</f>
        <v>0.78327459426532653</v>
      </c>
      <c r="F251" s="406">
        <f>SUM(F253:F367)</f>
        <v>0</v>
      </c>
      <c r="G251" s="406">
        <f>SUM(G253:G367)</f>
        <v>0</v>
      </c>
      <c r="H251" s="400" t="e">
        <f t="shared" ref="H251" si="138">G251/F251</f>
        <v>#DIV/0!</v>
      </c>
      <c r="I251" s="407">
        <f t="shared" ref="I251" si="139">C251+F251</f>
        <v>68949</v>
      </c>
      <c r="J251" s="407">
        <f t="shared" ref="J251" si="140">D251+G251</f>
        <v>54006</v>
      </c>
      <c r="K251" s="409">
        <f t="shared" ref="K251" si="141">J251/I251</f>
        <v>0.78327459426532653</v>
      </c>
    </row>
    <row r="252" spans="1:11" ht="14.25">
      <c r="A252" s="154"/>
      <c r="B252" s="155"/>
      <c r="C252" s="153"/>
      <c r="D252" s="153"/>
      <c r="E252" s="394"/>
      <c r="F252" s="369"/>
      <c r="G252" s="369"/>
      <c r="H252" s="394"/>
      <c r="I252" s="369"/>
      <c r="J252" s="369"/>
      <c r="K252" s="411"/>
    </row>
    <row r="253" spans="1:11" ht="12.75">
      <c r="A253" s="403" t="s">
        <v>2169</v>
      </c>
      <c r="B253" s="404" t="s">
        <v>2170</v>
      </c>
      <c r="C253" s="405">
        <v>1</v>
      </c>
      <c r="D253" s="416"/>
      <c r="E253" s="394">
        <f t="shared" ref="E253:E367" si="142">D253/C253</f>
        <v>0</v>
      </c>
      <c r="F253" s="369"/>
      <c r="G253" s="369"/>
      <c r="H253" s="394" t="e">
        <f t="shared" ref="H253:H367" si="143">G253/F253</f>
        <v>#DIV/0!</v>
      </c>
      <c r="I253" s="369">
        <f t="shared" ref="I253:I367" si="144">C253+F253</f>
        <v>1</v>
      </c>
      <c r="J253" s="369">
        <f t="shared" ref="J253:J367" si="145">D253+G253</f>
        <v>0</v>
      </c>
      <c r="K253" s="411">
        <f t="shared" ref="K253:K367" si="146">J253/I253</f>
        <v>0</v>
      </c>
    </row>
    <row r="254" spans="1:11" ht="12.75">
      <c r="A254" s="403" t="s">
        <v>2171</v>
      </c>
      <c r="B254" s="404" t="s">
        <v>2172</v>
      </c>
      <c r="C254" s="405">
        <v>1</v>
      </c>
      <c r="D254" s="416">
        <v>1</v>
      </c>
      <c r="E254" s="394">
        <f t="shared" si="142"/>
        <v>1</v>
      </c>
      <c r="F254" s="369"/>
      <c r="G254" s="369"/>
      <c r="H254" s="394" t="e">
        <f t="shared" si="143"/>
        <v>#DIV/0!</v>
      </c>
      <c r="I254" s="369">
        <f t="shared" si="144"/>
        <v>1</v>
      </c>
      <c r="J254" s="369">
        <f t="shared" si="145"/>
        <v>1</v>
      </c>
      <c r="K254" s="411">
        <f t="shared" si="146"/>
        <v>1</v>
      </c>
    </row>
    <row r="255" spans="1:11" ht="12.75">
      <c r="A255" s="403" t="s">
        <v>2173</v>
      </c>
      <c r="B255" s="404" t="s">
        <v>2174</v>
      </c>
      <c r="C255" s="405">
        <v>1</v>
      </c>
      <c r="D255" s="417"/>
      <c r="E255" s="394">
        <f t="shared" si="142"/>
        <v>0</v>
      </c>
      <c r="F255" s="369"/>
      <c r="G255" s="369"/>
      <c r="H255" s="394" t="e">
        <f t="shared" si="143"/>
        <v>#DIV/0!</v>
      </c>
      <c r="I255" s="369">
        <f t="shared" si="144"/>
        <v>1</v>
      </c>
      <c r="J255" s="369">
        <f t="shared" si="145"/>
        <v>0</v>
      </c>
      <c r="K255" s="411">
        <f t="shared" si="146"/>
        <v>0</v>
      </c>
    </row>
    <row r="256" spans="1:11" ht="12.75">
      <c r="A256" s="403" t="s">
        <v>2175</v>
      </c>
      <c r="B256" s="404" t="s">
        <v>2176</v>
      </c>
      <c r="C256" s="405">
        <v>1</v>
      </c>
      <c r="D256" s="417"/>
      <c r="E256" s="394">
        <f t="shared" ref="E256:E296" si="147">D256/C256</f>
        <v>0</v>
      </c>
      <c r="F256" s="369"/>
      <c r="G256" s="369"/>
      <c r="H256" s="394" t="e">
        <f t="shared" ref="H256:H296" si="148">G256/F256</f>
        <v>#DIV/0!</v>
      </c>
      <c r="I256" s="369">
        <f t="shared" ref="I256:I296" si="149">C256+F256</f>
        <v>1</v>
      </c>
      <c r="J256" s="369">
        <f t="shared" ref="J256:J296" si="150">D256+G256</f>
        <v>0</v>
      </c>
      <c r="K256" s="411">
        <f t="shared" ref="K256:K296" si="151">J256/I256</f>
        <v>0</v>
      </c>
    </row>
    <row r="257" spans="1:11" ht="12.75">
      <c r="A257" s="403" t="s">
        <v>2081</v>
      </c>
      <c r="B257" s="404" t="s">
        <v>2082</v>
      </c>
      <c r="C257" s="405">
        <v>15</v>
      </c>
      <c r="D257" s="418">
        <v>9</v>
      </c>
      <c r="E257" s="394">
        <f t="shared" si="147"/>
        <v>0.6</v>
      </c>
      <c r="F257" s="369"/>
      <c r="G257" s="369"/>
      <c r="H257" s="394" t="e">
        <f t="shared" si="148"/>
        <v>#DIV/0!</v>
      </c>
      <c r="I257" s="369">
        <f t="shared" si="149"/>
        <v>15</v>
      </c>
      <c r="J257" s="369">
        <f t="shared" si="150"/>
        <v>9</v>
      </c>
      <c r="K257" s="411">
        <f t="shared" si="151"/>
        <v>0.6</v>
      </c>
    </row>
    <row r="258" spans="1:11" ht="12.75">
      <c r="A258" s="403" t="s">
        <v>2083</v>
      </c>
      <c r="B258" s="404" t="s">
        <v>2084</v>
      </c>
      <c r="C258" s="405">
        <v>14</v>
      </c>
      <c r="D258" s="417">
        <v>6</v>
      </c>
      <c r="E258" s="394">
        <f t="shared" si="147"/>
        <v>0.42857142857142855</v>
      </c>
      <c r="F258" s="369"/>
      <c r="G258" s="369"/>
      <c r="H258" s="394" t="e">
        <f t="shared" si="148"/>
        <v>#DIV/0!</v>
      </c>
      <c r="I258" s="369">
        <f t="shared" si="149"/>
        <v>14</v>
      </c>
      <c r="J258" s="369">
        <f t="shared" si="150"/>
        <v>6</v>
      </c>
      <c r="K258" s="411">
        <f t="shared" si="151"/>
        <v>0.42857142857142855</v>
      </c>
    </row>
    <row r="259" spans="1:11" ht="12.75">
      <c r="A259" s="403" t="s">
        <v>2177</v>
      </c>
      <c r="B259" s="404" t="s">
        <v>2178</v>
      </c>
      <c r="C259" s="405">
        <v>12</v>
      </c>
      <c r="D259" s="417">
        <v>22</v>
      </c>
      <c r="E259" s="394">
        <f t="shared" si="147"/>
        <v>1.8333333333333333</v>
      </c>
      <c r="F259" s="369"/>
      <c r="G259" s="369"/>
      <c r="H259" s="394" t="e">
        <f t="shared" si="148"/>
        <v>#DIV/0!</v>
      </c>
      <c r="I259" s="369">
        <f t="shared" si="149"/>
        <v>12</v>
      </c>
      <c r="J259" s="369">
        <f t="shared" si="150"/>
        <v>22</v>
      </c>
      <c r="K259" s="411">
        <f t="shared" si="151"/>
        <v>1.8333333333333333</v>
      </c>
    </row>
    <row r="260" spans="1:11" ht="12.75">
      <c r="A260" s="403" t="s">
        <v>2179</v>
      </c>
      <c r="B260" s="404" t="s">
        <v>2180</v>
      </c>
      <c r="C260" s="405">
        <v>1</v>
      </c>
      <c r="D260" s="416">
        <v>3</v>
      </c>
      <c r="E260" s="394">
        <f t="shared" si="147"/>
        <v>3</v>
      </c>
      <c r="F260" s="369"/>
      <c r="G260" s="369"/>
      <c r="H260" s="394" t="e">
        <f t="shared" si="148"/>
        <v>#DIV/0!</v>
      </c>
      <c r="I260" s="369">
        <f t="shared" si="149"/>
        <v>1</v>
      </c>
      <c r="J260" s="369">
        <f t="shared" si="150"/>
        <v>3</v>
      </c>
      <c r="K260" s="411">
        <f t="shared" si="151"/>
        <v>3</v>
      </c>
    </row>
    <row r="261" spans="1:11" ht="12.75">
      <c r="A261" s="403" t="s">
        <v>2181</v>
      </c>
      <c r="B261" s="404" t="s">
        <v>2182</v>
      </c>
      <c r="C261" s="405">
        <v>7</v>
      </c>
      <c r="D261" s="416">
        <v>1829</v>
      </c>
      <c r="E261" s="394">
        <f t="shared" si="147"/>
        <v>261.28571428571428</v>
      </c>
      <c r="F261" s="369"/>
      <c r="G261" s="369"/>
      <c r="H261" s="394" t="e">
        <f t="shared" si="148"/>
        <v>#DIV/0!</v>
      </c>
      <c r="I261" s="369">
        <f t="shared" si="149"/>
        <v>7</v>
      </c>
      <c r="J261" s="369">
        <f t="shared" si="150"/>
        <v>1829</v>
      </c>
      <c r="K261" s="411">
        <f t="shared" si="151"/>
        <v>261.28571428571428</v>
      </c>
    </row>
    <row r="262" spans="1:11" ht="12.75">
      <c r="A262" s="403" t="s">
        <v>2183</v>
      </c>
      <c r="B262" s="404" t="s">
        <v>2184</v>
      </c>
      <c r="C262" s="405">
        <v>8700</v>
      </c>
      <c r="D262" s="417">
        <v>5490</v>
      </c>
      <c r="E262" s="394">
        <f t="shared" si="147"/>
        <v>0.63103448275862073</v>
      </c>
      <c r="F262" s="369"/>
      <c r="G262" s="369"/>
      <c r="H262" s="394" t="e">
        <f t="shared" si="148"/>
        <v>#DIV/0!</v>
      </c>
      <c r="I262" s="369">
        <f t="shared" si="149"/>
        <v>8700</v>
      </c>
      <c r="J262" s="369">
        <f t="shared" si="150"/>
        <v>5490</v>
      </c>
      <c r="K262" s="411">
        <f t="shared" si="151"/>
        <v>0.63103448275862073</v>
      </c>
    </row>
    <row r="263" spans="1:11" ht="12.75">
      <c r="A263" s="403" t="s">
        <v>2185</v>
      </c>
      <c r="B263" s="404" t="s">
        <v>2186</v>
      </c>
      <c r="C263" s="405">
        <v>5</v>
      </c>
      <c r="D263" s="417"/>
      <c r="E263" s="394">
        <f t="shared" si="147"/>
        <v>0</v>
      </c>
      <c r="F263" s="369"/>
      <c r="G263" s="369"/>
      <c r="H263" s="394" t="e">
        <f t="shared" si="148"/>
        <v>#DIV/0!</v>
      </c>
      <c r="I263" s="369">
        <f t="shared" si="149"/>
        <v>5</v>
      </c>
      <c r="J263" s="369">
        <f t="shared" si="150"/>
        <v>0</v>
      </c>
      <c r="K263" s="411">
        <f t="shared" si="151"/>
        <v>0</v>
      </c>
    </row>
    <row r="264" spans="1:11" ht="12.75">
      <c r="A264" s="403" t="s">
        <v>2187</v>
      </c>
      <c r="B264" s="404" t="s">
        <v>2188</v>
      </c>
      <c r="C264" s="405">
        <v>9100</v>
      </c>
      <c r="D264" s="418">
        <v>7709</v>
      </c>
      <c r="E264" s="394">
        <f t="shared" si="147"/>
        <v>0.8471428571428572</v>
      </c>
      <c r="F264" s="369"/>
      <c r="G264" s="369"/>
      <c r="H264" s="394" t="e">
        <f t="shared" si="148"/>
        <v>#DIV/0!</v>
      </c>
      <c r="I264" s="369">
        <f t="shared" si="149"/>
        <v>9100</v>
      </c>
      <c r="J264" s="369">
        <f t="shared" si="150"/>
        <v>7709</v>
      </c>
      <c r="K264" s="411">
        <f t="shared" si="151"/>
        <v>0.8471428571428572</v>
      </c>
    </row>
    <row r="265" spans="1:11" ht="12.75">
      <c r="A265" s="403" t="s">
        <v>2189</v>
      </c>
      <c r="B265" s="404" t="s">
        <v>2190</v>
      </c>
      <c r="C265" s="405">
        <v>209</v>
      </c>
      <c r="D265" s="416">
        <v>198</v>
      </c>
      <c r="E265" s="394">
        <f t="shared" si="147"/>
        <v>0.94736842105263153</v>
      </c>
      <c r="F265" s="369"/>
      <c r="G265" s="369"/>
      <c r="H265" s="394" t="e">
        <f t="shared" si="148"/>
        <v>#DIV/0!</v>
      </c>
      <c r="I265" s="369">
        <f t="shared" si="149"/>
        <v>209</v>
      </c>
      <c r="J265" s="369">
        <f t="shared" si="150"/>
        <v>198</v>
      </c>
      <c r="K265" s="411">
        <f t="shared" si="151"/>
        <v>0.94736842105263153</v>
      </c>
    </row>
    <row r="266" spans="1:11" ht="12.75">
      <c r="A266" s="403" t="s">
        <v>2191</v>
      </c>
      <c r="B266" s="404" t="s">
        <v>2192</v>
      </c>
      <c r="C266" s="405">
        <v>5</v>
      </c>
      <c r="D266" s="417">
        <v>8</v>
      </c>
      <c r="E266" s="394">
        <f t="shared" si="147"/>
        <v>1.6</v>
      </c>
      <c r="F266" s="369"/>
      <c r="G266" s="369"/>
      <c r="H266" s="394" t="e">
        <f t="shared" si="148"/>
        <v>#DIV/0!</v>
      </c>
      <c r="I266" s="369">
        <f t="shared" si="149"/>
        <v>5</v>
      </c>
      <c r="J266" s="369">
        <f t="shared" si="150"/>
        <v>8</v>
      </c>
      <c r="K266" s="411">
        <f t="shared" si="151"/>
        <v>1.6</v>
      </c>
    </row>
    <row r="267" spans="1:11" ht="12.75">
      <c r="A267" s="403" t="s">
        <v>2193</v>
      </c>
      <c r="B267" s="404" t="s">
        <v>2194</v>
      </c>
      <c r="C267" s="405">
        <v>1</v>
      </c>
      <c r="D267" s="417">
        <v>1</v>
      </c>
      <c r="E267" s="394">
        <f t="shared" si="147"/>
        <v>1</v>
      </c>
      <c r="F267" s="369"/>
      <c r="G267" s="369"/>
      <c r="H267" s="394" t="e">
        <f t="shared" si="148"/>
        <v>#DIV/0!</v>
      </c>
      <c r="I267" s="369">
        <f t="shared" si="149"/>
        <v>1</v>
      </c>
      <c r="J267" s="369">
        <f t="shared" si="150"/>
        <v>1</v>
      </c>
      <c r="K267" s="411">
        <f t="shared" si="151"/>
        <v>1</v>
      </c>
    </row>
    <row r="268" spans="1:11" ht="12.75">
      <c r="A268" s="403" t="s">
        <v>2195</v>
      </c>
      <c r="B268" s="404" t="s">
        <v>2196</v>
      </c>
      <c r="C268" s="405">
        <v>2</v>
      </c>
      <c r="D268" s="418">
        <v>10</v>
      </c>
      <c r="E268" s="394">
        <f t="shared" si="147"/>
        <v>5</v>
      </c>
      <c r="F268" s="369"/>
      <c r="G268" s="369"/>
      <c r="H268" s="394" t="e">
        <f t="shared" si="148"/>
        <v>#DIV/0!</v>
      </c>
      <c r="I268" s="369">
        <f t="shared" si="149"/>
        <v>2</v>
      </c>
      <c r="J268" s="369">
        <f t="shared" si="150"/>
        <v>10</v>
      </c>
      <c r="K268" s="411">
        <f t="shared" si="151"/>
        <v>5</v>
      </c>
    </row>
    <row r="269" spans="1:11" ht="12.75">
      <c r="A269" s="403" t="s">
        <v>2197</v>
      </c>
      <c r="B269" s="404" t="s">
        <v>2198</v>
      </c>
      <c r="C269" s="405">
        <v>1</v>
      </c>
      <c r="D269" s="417"/>
      <c r="E269" s="394">
        <f t="shared" si="147"/>
        <v>0</v>
      </c>
      <c r="F269" s="369"/>
      <c r="G269" s="369"/>
      <c r="H269" s="394" t="e">
        <f t="shared" si="148"/>
        <v>#DIV/0!</v>
      </c>
      <c r="I269" s="369">
        <f t="shared" si="149"/>
        <v>1</v>
      </c>
      <c r="J269" s="369">
        <f t="shared" si="150"/>
        <v>0</v>
      </c>
      <c r="K269" s="411">
        <f t="shared" si="151"/>
        <v>0</v>
      </c>
    </row>
    <row r="270" spans="1:11" ht="12.75">
      <c r="A270" s="403" t="s">
        <v>2199</v>
      </c>
      <c r="B270" s="404" t="s">
        <v>2200</v>
      </c>
      <c r="C270" s="405">
        <v>7</v>
      </c>
      <c r="D270" s="417">
        <v>9</v>
      </c>
      <c r="E270" s="394">
        <f t="shared" si="147"/>
        <v>1.2857142857142858</v>
      </c>
      <c r="F270" s="369"/>
      <c r="G270" s="369"/>
      <c r="H270" s="394" t="e">
        <f t="shared" si="148"/>
        <v>#DIV/0!</v>
      </c>
      <c r="I270" s="369">
        <f t="shared" si="149"/>
        <v>7</v>
      </c>
      <c r="J270" s="369">
        <f t="shared" si="150"/>
        <v>9</v>
      </c>
      <c r="K270" s="411">
        <f t="shared" si="151"/>
        <v>1.2857142857142858</v>
      </c>
    </row>
    <row r="271" spans="1:11" ht="12.75">
      <c r="A271" s="403" t="s">
        <v>2201</v>
      </c>
      <c r="B271" s="404" t="s">
        <v>2202</v>
      </c>
      <c r="C271" s="405">
        <v>1</v>
      </c>
      <c r="D271" s="416">
        <v>1</v>
      </c>
      <c r="E271" s="394">
        <f t="shared" si="147"/>
        <v>1</v>
      </c>
      <c r="F271" s="369"/>
      <c r="G271" s="369"/>
      <c r="H271" s="394" t="e">
        <f t="shared" si="148"/>
        <v>#DIV/0!</v>
      </c>
      <c r="I271" s="369">
        <f t="shared" si="149"/>
        <v>1</v>
      </c>
      <c r="J271" s="369">
        <f t="shared" si="150"/>
        <v>1</v>
      </c>
      <c r="K271" s="411">
        <f t="shared" si="151"/>
        <v>1</v>
      </c>
    </row>
    <row r="272" spans="1:11" ht="12.75">
      <c r="A272" s="403" t="s">
        <v>2203</v>
      </c>
      <c r="B272" s="404" t="s">
        <v>2204</v>
      </c>
      <c r="C272" s="405">
        <v>20</v>
      </c>
      <c r="D272" s="416">
        <v>25</v>
      </c>
      <c r="E272" s="394">
        <f t="shared" si="147"/>
        <v>1.25</v>
      </c>
      <c r="F272" s="369"/>
      <c r="G272" s="369"/>
      <c r="H272" s="394" t="e">
        <f t="shared" si="148"/>
        <v>#DIV/0!</v>
      </c>
      <c r="I272" s="369">
        <f t="shared" si="149"/>
        <v>20</v>
      </c>
      <c r="J272" s="369">
        <f t="shared" si="150"/>
        <v>25</v>
      </c>
      <c r="K272" s="411">
        <f t="shared" si="151"/>
        <v>1.25</v>
      </c>
    </row>
    <row r="273" spans="1:11" ht="12.75">
      <c r="A273" s="403" t="s">
        <v>2205</v>
      </c>
      <c r="B273" s="404" t="s">
        <v>2206</v>
      </c>
      <c r="C273" s="405">
        <v>2</v>
      </c>
      <c r="D273" s="417">
        <v>8</v>
      </c>
      <c r="E273" s="394">
        <f t="shared" si="147"/>
        <v>4</v>
      </c>
      <c r="F273" s="369"/>
      <c r="G273" s="369"/>
      <c r="H273" s="394" t="e">
        <f t="shared" si="148"/>
        <v>#DIV/0!</v>
      </c>
      <c r="I273" s="369">
        <f t="shared" si="149"/>
        <v>2</v>
      </c>
      <c r="J273" s="369">
        <f t="shared" si="150"/>
        <v>8</v>
      </c>
      <c r="K273" s="411">
        <f t="shared" si="151"/>
        <v>4</v>
      </c>
    </row>
    <row r="274" spans="1:11" ht="12.75">
      <c r="A274" s="403" t="s">
        <v>2207</v>
      </c>
      <c r="B274" s="404" t="s">
        <v>2208</v>
      </c>
      <c r="C274" s="405">
        <v>1</v>
      </c>
      <c r="D274" s="417">
        <v>2</v>
      </c>
      <c r="E274" s="394">
        <f t="shared" si="147"/>
        <v>2</v>
      </c>
      <c r="F274" s="369"/>
      <c r="G274" s="369"/>
      <c r="H274" s="394" t="e">
        <f t="shared" si="148"/>
        <v>#DIV/0!</v>
      </c>
      <c r="I274" s="369">
        <f t="shared" si="149"/>
        <v>1</v>
      </c>
      <c r="J274" s="369">
        <f t="shared" si="150"/>
        <v>2</v>
      </c>
      <c r="K274" s="411">
        <f t="shared" si="151"/>
        <v>2</v>
      </c>
    </row>
    <row r="275" spans="1:11" ht="12.75">
      <c r="A275" s="403" t="s">
        <v>2035</v>
      </c>
      <c r="B275" s="404" t="s">
        <v>2036</v>
      </c>
      <c r="C275" s="405">
        <v>5</v>
      </c>
      <c r="D275" s="416">
        <v>5</v>
      </c>
      <c r="E275" s="394">
        <f t="shared" si="147"/>
        <v>1</v>
      </c>
      <c r="F275" s="369"/>
      <c r="G275" s="369"/>
      <c r="H275" s="394" t="e">
        <f t="shared" si="148"/>
        <v>#DIV/0!</v>
      </c>
      <c r="I275" s="369">
        <f t="shared" si="149"/>
        <v>5</v>
      </c>
      <c r="J275" s="369">
        <f t="shared" si="150"/>
        <v>5</v>
      </c>
      <c r="K275" s="411">
        <f t="shared" si="151"/>
        <v>1</v>
      </c>
    </row>
    <row r="276" spans="1:11" ht="12.75">
      <c r="A276" s="403" t="s">
        <v>2087</v>
      </c>
      <c r="B276" s="404" t="s">
        <v>2088</v>
      </c>
      <c r="C276" s="405">
        <v>160</v>
      </c>
      <c r="D276" s="417">
        <v>151</v>
      </c>
      <c r="E276" s="394">
        <f t="shared" si="147"/>
        <v>0.94374999999999998</v>
      </c>
      <c r="F276" s="369"/>
      <c r="G276" s="369"/>
      <c r="H276" s="394" t="e">
        <f t="shared" si="148"/>
        <v>#DIV/0!</v>
      </c>
      <c r="I276" s="369">
        <f t="shared" si="149"/>
        <v>160</v>
      </c>
      <c r="J276" s="369">
        <f t="shared" si="150"/>
        <v>151</v>
      </c>
      <c r="K276" s="411">
        <f t="shared" si="151"/>
        <v>0.94374999999999998</v>
      </c>
    </row>
    <row r="277" spans="1:11" ht="12.75">
      <c r="A277" s="403" t="s">
        <v>2209</v>
      </c>
      <c r="B277" s="404" t="s">
        <v>2210</v>
      </c>
      <c r="C277" s="405">
        <v>20</v>
      </c>
      <c r="D277" s="417">
        <v>16</v>
      </c>
      <c r="E277" s="394">
        <f t="shared" si="147"/>
        <v>0.8</v>
      </c>
      <c r="F277" s="369"/>
      <c r="G277" s="369"/>
      <c r="H277" s="394" t="e">
        <f t="shared" si="148"/>
        <v>#DIV/0!</v>
      </c>
      <c r="I277" s="369">
        <f t="shared" si="149"/>
        <v>20</v>
      </c>
      <c r="J277" s="369">
        <f t="shared" si="150"/>
        <v>16</v>
      </c>
      <c r="K277" s="411">
        <f t="shared" si="151"/>
        <v>0.8</v>
      </c>
    </row>
    <row r="278" spans="1:11" ht="12.75">
      <c r="A278" s="403" t="s">
        <v>2037</v>
      </c>
      <c r="B278" s="404" t="s">
        <v>2038</v>
      </c>
      <c r="C278" s="405">
        <v>550</v>
      </c>
      <c r="D278" s="418">
        <v>320</v>
      </c>
      <c r="E278" s="394">
        <f t="shared" si="147"/>
        <v>0.58181818181818179</v>
      </c>
      <c r="F278" s="369"/>
      <c r="G278" s="369"/>
      <c r="H278" s="394" t="e">
        <f t="shared" si="148"/>
        <v>#DIV/0!</v>
      </c>
      <c r="I278" s="369">
        <f t="shared" si="149"/>
        <v>550</v>
      </c>
      <c r="J278" s="369">
        <f t="shared" si="150"/>
        <v>320</v>
      </c>
      <c r="K278" s="411">
        <f t="shared" si="151"/>
        <v>0.58181818181818179</v>
      </c>
    </row>
    <row r="279" spans="1:11" ht="12.75">
      <c r="A279" s="403" t="s">
        <v>2213</v>
      </c>
      <c r="B279" s="404" t="s">
        <v>2214</v>
      </c>
      <c r="C279" s="405">
        <v>1</v>
      </c>
      <c r="D279" s="417"/>
      <c r="E279" s="394">
        <f t="shared" si="147"/>
        <v>0</v>
      </c>
      <c r="F279" s="369"/>
      <c r="G279" s="369"/>
      <c r="H279" s="394" t="e">
        <f t="shared" si="148"/>
        <v>#DIV/0!</v>
      </c>
      <c r="I279" s="369">
        <f t="shared" si="149"/>
        <v>1</v>
      </c>
      <c r="J279" s="369">
        <f t="shared" si="150"/>
        <v>0</v>
      </c>
      <c r="K279" s="411">
        <f t="shared" si="151"/>
        <v>0</v>
      </c>
    </row>
    <row r="280" spans="1:11" ht="12.75">
      <c r="A280" s="403" t="s">
        <v>2216</v>
      </c>
      <c r="B280" s="404" t="s">
        <v>2217</v>
      </c>
      <c r="C280" s="405">
        <v>6</v>
      </c>
      <c r="D280" s="416">
        <v>17</v>
      </c>
      <c r="E280" s="394">
        <f t="shared" si="147"/>
        <v>2.8333333333333335</v>
      </c>
      <c r="F280" s="369"/>
      <c r="G280" s="369"/>
      <c r="H280" s="394" t="e">
        <f t="shared" si="148"/>
        <v>#DIV/0!</v>
      </c>
      <c r="I280" s="369">
        <f t="shared" si="149"/>
        <v>6</v>
      </c>
      <c r="J280" s="369">
        <f t="shared" si="150"/>
        <v>17</v>
      </c>
      <c r="K280" s="411">
        <f t="shared" si="151"/>
        <v>2.8333333333333335</v>
      </c>
    </row>
    <row r="281" spans="1:11" ht="12.75">
      <c r="A281" s="403" t="s">
        <v>2218</v>
      </c>
      <c r="B281" s="404" t="s">
        <v>2219</v>
      </c>
      <c r="C281" s="405">
        <v>2</v>
      </c>
      <c r="D281" s="417">
        <v>3</v>
      </c>
      <c r="E281" s="394">
        <f t="shared" si="147"/>
        <v>1.5</v>
      </c>
      <c r="F281" s="369"/>
      <c r="G281" s="369"/>
      <c r="H281" s="394" t="e">
        <f t="shared" si="148"/>
        <v>#DIV/0!</v>
      </c>
      <c r="I281" s="369">
        <f t="shared" si="149"/>
        <v>2</v>
      </c>
      <c r="J281" s="369">
        <f t="shared" si="150"/>
        <v>3</v>
      </c>
      <c r="K281" s="411">
        <f t="shared" si="151"/>
        <v>1.5</v>
      </c>
    </row>
    <row r="282" spans="1:11" ht="12.75">
      <c r="A282" s="403" t="s">
        <v>2220</v>
      </c>
      <c r="B282" s="404" t="s">
        <v>2221</v>
      </c>
      <c r="C282" s="405">
        <v>800</v>
      </c>
      <c r="D282" s="417">
        <v>707</v>
      </c>
      <c r="E282" s="394">
        <f t="shared" si="147"/>
        <v>0.88375000000000004</v>
      </c>
      <c r="F282" s="369"/>
      <c r="G282" s="369"/>
      <c r="H282" s="394" t="e">
        <f t="shared" si="148"/>
        <v>#DIV/0!</v>
      </c>
      <c r="I282" s="369">
        <f t="shared" si="149"/>
        <v>800</v>
      </c>
      <c r="J282" s="369">
        <f t="shared" si="150"/>
        <v>707</v>
      </c>
      <c r="K282" s="411">
        <f t="shared" si="151"/>
        <v>0.88375000000000004</v>
      </c>
    </row>
    <row r="283" spans="1:11" ht="12.75">
      <c r="A283" s="403" t="s">
        <v>2103</v>
      </c>
      <c r="B283" s="404" t="s">
        <v>2104</v>
      </c>
      <c r="C283" s="405">
        <v>1</v>
      </c>
      <c r="D283" s="418"/>
      <c r="E283" s="394">
        <f t="shared" si="147"/>
        <v>0</v>
      </c>
      <c r="F283" s="369"/>
      <c r="G283" s="369"/>
      <c r="H283" s="394" t="e">
        <f t="shared" si="148"/>
        <v>#DIV/0!</v>
      </c>
      <c r="I283" s="369">
        <f t="shared" si="149"/>
        <v>1</v>
      </c>
      <c r="J283" s="369">
        <f t="shared" si="150"/>
        <v>0</v>
      </c>
      <c r="K283" s="411">
        <f t="shared" si="151"/>
        <v>0</v>
      </c>
    </row>
    <row r="284" spans="1:11" ht="12.75">
      <c r="A284" s="403" t="s">
        <v>2105</v>
      </c>
      <c r="B284" s="404" t="s">
        <v>2106</v>
      </c>
      <c r="C284" s="405">
        <v>14</v>
      </c>
      <c r="D284" s="416">
        <v>3</v>
      </c>
      <c r="E284" s="394">
        <f t="shared" si="147"/>
        <v>0.21428571428571427</v>
      </c>
      <c r="F284" s="369"/>
      <c r="G284" s="369"/>
      <c r="H284" s="394" t="e">
        <f t="shared" si="148"/>
        <v>#DIV/0!</v>
      </c>
      <c r="I284" s="369">
        <f t="shared" si="149"/>
        <v>14</v>
      </c>
      <c r="J284" s="369">
        <f t="shared" si="150"/>
        <v>3</v>
      </c>
      <c r="K284" s="411">
        <f t="shared" si="151"/>
        <v>0.21428571428571427</v>
      </c>
    </row>
    <row r="285" spans="1:11" ht="12.75">
      <c r="A285" s="403" t="s">
        <v>2109</v>
      </c>
      <c r="B285" s="404" t="s">
        <v>2110</v>
      </c>
      <c r="C285" s="405">
        <v>150</v>
      </c>
      <c r="D285" s="417">
        <v>112</v>
      </c>
      <c r="E285" s="394">
        <f t="shared" si="147"/>
        <v>0.7466666666666667</v>
      </c>
      <c r="F285" s="369"/>
      <c r="G285" s="369"/>
      <c r="H285" s="394" t="e">
        <f t="shared" si="148"/>
        <v>#DIV/0!</v>
      </c>
      <c r="I285" s="369">
        <f t="shared" si="149"/>
        <v>150</v>
      </c>
      <c r="J285" s="369">
        <f t="shared" si="150"/>
        <v>112</v>
      </c>
      <c r="K285" s="411">
        <f t="shared" si="151"/>
        <v>0.7466666666666667</v>
      </c>
    </row>
    <row r="286" spans="1:11" ht="12.75">
      <c r="A286" s="403" t="s">
        <v>2111</v>
      </c>
      <c r="B286" s="404" t="s">
        <v>2112</v>
      </c>
      <c r="C286" s="405">
        <v>158</v>
      </c>
      <c r="D286" s="417">
        <v>114</v>
      </c>
      <c r="E286" s="394">
        <f t="shared" si="147"/>
        <v>0.72151898734177211</v>
      </c>
      <c r="F286" s="369"/>
      <c r="G286" s="369"/>
      <c r="H286" s="394" t="e">
        <f t="shared" si="148"/>
        <v>#DIV/0!</v>
      </c>
      <c r="I286" s="369">
        <f t="shared" si="149"/>
        <v>158</v>
      </c>
      <c r="J286" s="369">
        <f t="shared" si="150"/>
        <v>114</v>
      </c>
      <c r="K286" s="411">
        <f t="shared" si="151"/>
        <v>0.72151898734177211</v>
      </c>
    </row>
    <row r="287" spans="1:11" ht="12.75">
      <c r="A287" s="403" t="s">
        <v>2115</v>
      </c>
      <c r="B287" s="404" t="s">
        <v>2116</v>
      </c>
      <c r="C287" s="405">
        <v>13</v>
      </c>
      <c r="D287" s="418">
        <v>8</v>
      </c>
      <c r="E287" s="394">
        <f t="shared" si="147"/>
        <v>0.61538461538461542</v>
      </c>
      <c r="F287" s="369"/>
      <c r="G287" s="369"/>
      <c r="H287" s="394" t="e">
        <f t="shared" si="148"/>
        <v>#DIV/0!</v>
      </c>
      <c r="I287" s="369">
        <f t="shared" si="149"/>
        <v>13</v>
      </c>
      <c r="J287" s="369">
        <f t="shared" si="150"/>
        <v>8</v>
      </c>
      <c r="K287" s="411">
        <f t="shared" si="151"/>
        <v>0.61538461538461542</v>
      </c>
    </row>
    <row r="288" spans="1:11" ht="12.75">
      <c r="A288" s="403" t="s">
        <v>2117</v>
      </c>
      <c r="B288" s="404" t="s">
        <v>2118</v>
      </c>
      <c r="C288" s="405">
        <v>51</v>
      </c>
      <c r="D288" s="417">
        <v>38</v>
      </c>
      <c r="E288" s="394">
        <f t="shared" si="147"/>
        <v>0.74509803921568629</v>
      </c>
      <c r="F288" s="369"/>
      <c r="G288" s="369"/>
      <c r="H288" s="394" t="e">
        <f t="shared" si="148"/>
        <v>#DIV/0!</v>
      </c>
      <c r="I288" s="369">
        <f t="shared" si="149"/>
        <v>51</v>
      </c>
      <c r="J288" s="369">
        <f t="shared" si="150"/>
        <v>38</v>
      </c>
      <c r="K288" s="411">
        <f t="shared" si="151"/>
        <v>0.74509803921568629</v>
      </c>
    </row>
    <row r="289" spans="1:11" ht="12.75">
      <c r="A289" s="403" t="s">
        <v>2222</v>
      </c>
      <c r="B289" s="404" t="s">
        <v>2223</v>
      </c>
      <c r="C289" s="405">
        <v>1</v>
      </c>
      <c r="D289" s="417"/>
      <c r="E289" s="394">
        <f t="shared" si="147"/>
        <v>0</v>
      </c>
      <c r="F289" s="369"/>
      <c r="G289" s="369"/>
      <c r="H289" s="394" t="e">
        <f t="shared" si="148"/>
        <v>#DIV/0!</v>
      </c>
      <c r="I289" s="369">
        <f t="shared" si="149"/>
        <v>1</v>
      </c>
      <c r="J289" s="369">
        <f t="shared" si="150"/>
        <v>0</v>
      </c>
      <c r="K289" s="411">
        <f t="shared" si="151"/>
        <v>0</v>
      </c>
    </row>
    <row r="290" spans="1:11" ht="12.75">
      <c r="A290" s="403" t="s">
        <v>2224</v>
      </c>
      <c r="B290" s="404" t="s">
        <v>2225</v>
      </c>
      <c r="C290" s="405">
        <v>1</v>
      </c>
      <c r="D290" s="416"/>
      <c r="E290" s="394">
        <f t="shared" si="147"/>
        <v>0</v>
      </c>
      <c r="F290" s="369"/>
      <c r="G290" s="369"/>
      <c r="H290" s="394" t="e">
        <f t="shared" si="148"/>
        <v>#DIV/0!</v>
      </c>
      <c r="I290" s="369">
        <f t="shared" si="149"/>
        <v>1</v>
      </c>
      <c r="J290" s="369">
        <f t="shared" si="150"/>
        <v>0</v>
      </c>
      <c r="K290" s="411">
        <f t="shared" si="151"/>
        <v>0</v>
      </c>
    </row>
    <row r="291" spans="1:11" ht="12.75">
      <c r="A291" s="403" t="s">
        <v>2119</v>
      </c>
      <c r="B291" s="404" t="s">
        <v>2120</v>
      </c>
      <c r="C291" s="405">
        <v>6</v>
      </c>
      <c r="D291" s="416">
        <v>3</v>
      </c>
      <c r="E291" s="394">
        <f t="shared" si="147"/>
        <v>0.5</v>
      </c>
      <c r="F291" s="369"/>
      <c r="G291" s="369"/>
      <c r="H291" s="394" t="e">
        <f t="shared" si="148"/>
        <v>#DIV/0!</v>
      </c>
      <c r="I291" s="369">
        <f t="shared" si="149"/>
        <v>6</v>
      </c>
      <c r="J291" s="369">
        <f t="shared" si="150"/>
        <v>3</v>
      </c>
      <c r="K291" s="411">
        <f t="shared" si="151"/>
        <v>0.5</v>
      </c>
    </row>
    <row r="292" spans="1:11" ht="12.75">
      <c r="A292" s="403" t="s">
        <v>2226</v>
      </c>
      <c r="B292" s="404" t="s">
        <v>2227</v>
      </c>
      <c r="C292" s="405">
        <v>110</v>
      </c>
      <c r="D292" s="417">
        <v>137</v>
      </c>
      <c r="E292" s="394">
        <f t="shared" si="147"/>
        <v>1.2454545454545454</v>
      </c>
      <c r="F292" s="369"/>
      <c r="G292" s="369"/>
      <c r="H292" s="394" t="e">
        <f t="shared" si="148"/>
        <v>#DIV/0!</v>
      </c>
      <c r="I292" s="369">
        <f t="shared" si="149"/>
        <v>110</v>
      </c>
      <c r="J292" s="369">
        <f t="shared" si="150"/>
        <v>137</v>
      </c>
      <c r="K292" s="411">
        <f t="shared" si="151"/>
        <v>1.2454545454545454</v>
      </c>
    </row>
    <row r="293" spans="1:11" ht="12.75">
      <c r="A293" s="403" t="s">
        <v>2121</v>
      </c>
      <c r="B293" s="404" t="s">
        <v>2122</v>
      </c>
      <c r="C293" s="405">
        <v>9</v>
      </c>
      <c r="D293" s="417">
        <v>2</v>
      </c>
      <c r="E293" s="394">
        <f t="shared" si="147"/>
        <v>0.22222222222222221</v>
      </c>
      <c r="F293" s="369"/>
      <c r="G293" s="369"/>
      <c r="H293" s="394" t="e">
        <f t="shared" si="148"/>
        <v>#DIV/0!</v>
      </c>
      <c r="I293" s="369">
        <f t="shared" si="149"/>
        <v>9</v>
      </c>
      <c r="J293" s="369">
        <f t="shared" si="150"/>
        <v>2</v>
      </c>
      <c r="K293" s="411">
        <f t="shared" si="151"/>
        <v>0.22222222222222221</v>
      </c>
    </row>
    <row r="294" spans="1:11" ht="12.75">
      <c r="A294" s="403" t="s">
        <v>2059</v>
      </c>
      <c r="B294" s="404" t="s">
        <v>2060</v>
      </c>
      <c r="C294" s="405">
        <v>7</v>
      </c>
      <c r="D294" s="416">
        <v>3</v>
      </c>
      <c r="E294" s="394">
        <f t="shared" si="147"/>
        <v>0.42857142857142855</v>
      </c>
      <c r="F294" s="369"/>
      <c r="G294" s="369"/>
      <c r="H294" s="394" t="e">
        <f t="shared" si="148"/>
        <v>#DIV/0!</v>
      </c>
      <c r="I294" s="369">
        <f t="shared" si="149"/>
        <v>7</v>
      </c>
      <c r="J294" s="369">
        <f t="shared" si="150"/>
        <v>3</v>
      </c>
      <c r="K294" s="411">
        <f t="shared" si="151"/>
        <v>0.42857142857142855</v>
      </c>
    </row>
    <row r="295" spans="1:11" ht="12.75">
      <c r="A295" s="403" t="s">
        <v>2061</v>
      </c>
      <c r="B295" s="404" t="s">
        <v>2062</v>
      </c>
      <c r="C295" s="405">
        <v>313</v>
      </c>
      <c r="D295" s="417">
        <v>217</v>
      </c>
      <c r="E295" s="394">
        <f t="shared" si="147"/>
        <v>0.69329073482428116</v>
      </c>
      <c r="F295" s="369"/>
      <c r="G295" s="369"/>
      <c r="H295" s="394" t="e">
        <f t="shared" si="148"/>
        <v>#DIV/0!</v>
      </c>
      <c r="I295" s="369">
        <f t="shared" si="149"/>
        <v>313</v>
      </c>
      <c r="J295" s="369">
        <f t="shared" si="150"/>
        <v>217</v>
      </c>
      <c r="K295" s="411">
        <f t="shared" si="151"/>
        <v>0.69329073482428116</v>
      </c>
    </row>
    <row r="296" spans="1:11" ht="12.75">
      <c r="A296" s="403" t="s">
        <v>2228</v>
      </c>
      <c r="B296" s="404" t="s">
        <v>2229</v>
      </c>
      <c r="C296" s="405">
        <v>2</v>
      </c>
      <c r="D296" s="417"/>
      <c r="E296" s="394">
        <f t="shared" si="147"/>
        <v>0</v>
      </c>
      <c r="F296" s="369"/>
      <c r="G296" s="369"/>
      <c r="H296" s="394" t="e">
        <f t="shared" si="148"/>
        <v>#DIV/0!</v>
      </c>
      <c r="I296" s="369">
        <f t="shared" si="149"/>
        <v>2</v>
      </c>
      <c r="J296" s="369">
        <f t="shared" si="150"/>
        <v>0</v>
      </c>
      <c r="K296" s="411">
        <f t="shared" si="151"/>
        <v>0</v>
      </c>
    </row>
    <row r="297" spans="1:11" ht="12.75">
      <c r="A297" s="403" t="s">
        <v>2230</v>
      </c>
      <c r="B297" s="404" t="s">
        <v>2231</v>
      </c>
      <c r="C297" s="405">
        <v>2</v>
      </c>
      <c r="D297" s="417">
        <v>1</v>
      </c>
      <c r="E297" s="394">
        <f t="shared" si="142"/>
        <v>0.5</v>
      </c>
      <c r="F297" s="369"/>
      <c r="G297" s="369"/>
      <c r="H297" s="394" t="e">
        <f t="shared" si="143"/>
        <v>#DIV/0!</v>
      </c>
      <c r="I297" s="369">
        <f t="shared" si="144"/>
        <v>2</v>
      </c>
      <c r="J297" s="369">
        <f t="shared" si="145"/>
        <v>1</v>
      </c>
      <c r="K297" s="411">
        <f t="shared" si="146"/>
        <v>0.5</v>
      </c>
    </row>
    <row r="298" spans="1:11" ht="12.75">
      <c r="A298" s="403" t="s">
        <v>2127</v>
      </c>
      <c r="B298" s="404" t="s">
        <v>2128</v>
      </c>
      <c r="C298" s="405">
        <v>2</v>
      </c>
      <c r="D298" s="418">
        <v>1</v>
      </c>
      <c r="E298" s="394">
        <f t="shared" si="142"/>
        <v>0.5</v>
      </c>
      <c r="F298" s="369"/>
      <c r="G298" s="369"/>
      <c r="H298" s="394" t="e">
        <f t="shared" si="143"/>
        <v>#DIV/0!</v>
      </c>
      <c r="I298" s="369">
        <f t="shared" si="144"/>
        <v>2</v>
      </c>
      <c r="J298" s="369">
        <f t="shared" si="145"/>
        <v>1</v>
      </c>
      <c r="K298" s="411">
        <f t="shared" si="146"/>
        <v>0.5</v>
      </c>
    </row>
    <row r="299" spans="1:11" ht="12.75">
      <c r="A299" s="403" t="s">
        <v>2232</v>
      </c>
      <c r="B299" s="404" t="s">
        <v>2233</v>
      </c>
      <c r="C299" s="405">
        <v>14</v>
      </c>
      <c r="D299" s="417">
        <v>8</v>
      </c>
      <c r="E299" s="394">
        <f t="shared" si="142"/>
        <v>0.5714285714285714</v>
      </c>
      <c r="F299" s="369"/>
      <c r="G299" s="369"/>
      <c r="H299" s="394" t="e">
        <f t="shared" si="143"/>
        <v>#DIV/0!</v>
      </c>
      <c r="I299" s="369">
        <f t="shared" si="144"/>
        <v>14</v>
      </c>
      <c r="J299" s="369">
        <f t="shared" si="145"/>
        <v>8</v>
      </c>
      <c r="K299" s="411">
        <f t="shared" si="146"/>
        <v>0.5714285714285714</v>
      </c>
    </row>
    <row r="300" spans="1:11" ht="12.75">
      <c r="A300" s="403" t="s">
        <v>2234</v>
      </c>
      <c r="B300" s="404" t="s">
        <v>2235</v>
      </c>
      <c r="C300" s="405">
        <v>1</v>
      </c>
      <c r="D300" s="417">
        <v>1</v>
      </c>
      <c r="E300" s="394">
        <f t="shared" si="142"/>
        <v>1</v>
      </c>
      <c r="F300" s="369"/>
      <c r="G300" s="369"/>
      <c r="H300" s="394" t="e">
        <f t="shared" si="143"/>
        <v>#DIV/0!</v>
      </c>
      <c r="I300" s="369">
        <f t="shared" si="144"/>
        <v>1</v>
      </c>
      <c r="J300" s="369">
        <f t="shared" si="145"/>
        <v>1</v>
      </c>
      <c r="K300" s="411">
        <f t="shared" si="146"/>
        <v>1</v>
      </c>
    </row>
    <row r="301" spans="1:11" ht="12.75">
      <c r="A301" s="403" t="s">
        <v>2236</v>
      </c>
      <c r="B301" s="404" t="s">
        <v>2237</v>
      </c>
      <c r="C301" s="405">
        <v>137</v>
      </c>
      <c r="D301" s="416">
        <v>54</v>
      </c>
      <c r="E301" s="394">
        <f t="shared" si="142"/>
        <v>0.39416058394160586</v>
      </c>
      <c r="F301" s="369"/>
      <c r="G301" s="369"/>
      <c r="H301" s="394" t="e">
        <f t="shared" si="143"/>
        <v>#DIV/0!</v>
      </c>
      <c r="I301" s="369">
        <f t="shared" si="144"/>
        <v>137</v>
      </c>
      <c r="J301" s="369">
        <f t="shared" si="145"/>
        <v>54</v>
      </c>
      <c r="K301" s="411">
        <f t="shared" si="146"/>
        <v>0.39416058394160586</v>
      </c>
    </row>
    <row r="302" spans="1:11" ht="12.75">
      <c r="A302" s="403" t="s">
        <v>2238</v>
      </c>
      <c r="B302" s="404" t="s">
        <v>2239</v>
      </c>
      <c r="C302" s="405">
        <v>432</v>
      </c>
      <c r="D302" s="416">
        <v>206</v>
      </c>
      <c r="E302" s="394">
        <f t="shared" si="142"/>
        <v>0.47685185185185186</v>
      </c>
      <c r="F302" s="369"/>
      <c r="G302" s="369"/>
      <c r="H302" s="394" t="e">
        <f t="shared" si="143"/>
        <v>#DIV/0!</v>
      </c>
      <c r="I302" s="369">
        <f t="shared" si="144"/>
        <v>432</v>
      </c>
      <c r="J302" s="369">
        <f t="shared" si="145"/>
        <v>206</v>
      </c>
      <c r="K302" s="411">
        <f t="shared" si="146"/>
        <v>0.47685185185185186</v>
      </c>
    </row>
    <row r="303" spans="1:11" ht="12.75">
      <c r="A303" s="403" t="s">
        <v>2240</v>
      </c>
      <c r="B303" s="404" t="s">
        <v>2241</v>
      </c>
      <c r="C303" s="405">
        <v>54</v>
      </c>
      <c r="D303" s="417">
        <v>28</v>
      </c>
      <c r="E303" s="394">
        <f t="shared" si="142"/>
        <v>0.51851851851851849</v>
      </c>
      <c r="F303" s="369"/>
      <c r="G303" s="369"/>
      <c r="H303" s="394" t="e">
        <f t="shared" si="143"/>
        <v>#DIV/0!</v>
      </c>
      <c r="I303" s="369">
        <f t="shared" si="144"/>
        <v>54</v>
      </c>
      <c r="J303" s="369">
        <f t="shared" si="145"/>
        <v>28</v>
      </c>
      <c r="K303" s="411">
        <f t="shared" si="146"/>
        <v>0.51851851851851849</v>
      </c>
    </row>
    <row r="304" spans="1:11" ht="12.75">
      <c r="A304" s="403" t="s">
        <v>2242</v>
      </c>
      <c r="B304" s="404" t="s">
        <v>2243</v>
      </c>
      <c r="C304" s="405">
        <v>2</v>
      </c>
      <c r="D304" s="417">
        <v>1</v>
      </c>
      <c r="E304" s="394">
        <f t="shared" si="142"/>
        <v>0.5</v>
      </c>
      <c r="F304" s="369"/>
      <c r="G304" s="369"/>
      <c r="H304" s="394" t="e">
        <f t="shared" si="143"/>
        <v>#DIV/0!</v>
      </c>
      <c r="I304" s="369">
        <f t="shared" si="144"/>
        <v>2</v>
      </c>
      <c r="J304" s="369">
        <f t="shared" si="145"/>
        <v>1</v>
      </c>
      <c r="K304" s="411">
        <f t="shared" si="146"/>
        <v>0.5</v>
      </c>
    </row>
    <row r="305" spans="1:11" ht="12.75">
      <c r="A305" s="403" t="s">
        <v>2244</v>
      </c>
      <c r="B305" s="404" t="s">
        <v>2245</v>
      </c>
      <c r="C305" s="405">
        <v>18</v>
      </c>
      <c r="D305" s="418">
        <v>3</v>
      </c>
      <c r="E305" s="394">
        <f t="shared" si="142"/>
        <v>0.16666666666666666</v>
      </c>
      <c r="F305" s="369"/>
      <c r="G305" s="369"/>
      <c r="H305" s="394" t="e">
        <f t="shared" si="143"/>
        <v>#DIV/0!</v>
      </c>
      <c r="I305" s="369">
        <f t="shared" si="144"/>
        <v>18</v>
      </c>
      <c r="J305" s="369">
        <f t="shared" si="145"/>
        <v>3</v>
      </c>
      <c r="K305" s="411">
        <f t="shared" si="146"/>
        <v>0.16666666666666666</v>
      </c>
    </row>
    <row r="306" spans="1:11" ht="12.75">
      <c r="A306" s="403" t="s">
        <v>2246</v>
      </c>
      <c r="B306" s="404" t="s">
        <v>2247</v>
      </c>
      <c r="C306" s="405">
        <v>1</v>
      </c>
      <c r="D306" s="416">
        <v>1</v>
      </c>
      <c r="E306" s="394">
        <f t="shared" si="142"/>
        <v>1</v>
      </c>
      <c r="F306" s="369"/>
      <c r="G306" s="369"/>
      <c r="H306" s="394" t="e">
        <f t="shared" si="143"/>
        <v>#DIV/0!</v>
      </c>
      <c r="I306" s="369">
        <f t="shared" si="144"/>
        <v>1</v>
      </c>
      <c r="J306" s="369">
        <f t="shared" si="145"/>
        <v>1</v>
      </c>
      <c r="K306" s="411">
        <f t="shared" si="146"/>
        <v>1</v>
      </c>
    </row>
    <row r="307" spans="1:11" ht="12.75">
      <c r="A307" s="403" t="s">
        <v>2248</v>
      </c>
      <c r="B307" s="404" t="s">
        <v>2249</v>
      </c>
      <c r="C307" s="405">
        <v>1</v>
      </c>
      <c r="D307" s="417"/>
      <c r="E307" s="394">
        <f t="shared" si="142"/>
        <v>0</v>
      </c>
      <c r="F307" s="369"/>
      <c r="G307" s="369"/>
      <c r="H307" s="394" t="e">
        <f t="shared" si="143"/>
        <v>#DIV/0!</v>
      </c>
      <c r="I307" s="369">
        <f t="shared" si="144"/>
        <v>1</v>
      </c>
      <c r="J307" s="369">
        <f t="shared" si="145"/>
        <v>0</v>
      </c>
      <c r="K307" s="411">
        <f t="shared" si="146"/>
        <v>0</v>
      </c>
    </row>
    <row r="308" spans="1:11" ht="12.75">
      <c r="A308" s="403" t="s">
        <v>2250</v>
      </c>
      <c r="B308" s="404" t="s">
        <v>2251</v>
      </c>
      <c r="C308" s="405">
        <v>1</v>
      </c>
      <c r="D308" s="417"/>
      <c r="E308" s="394">
        <f t="shared" si="142"/>
        <v>0</v>
      </c>
      <c r="F308" s="369"/>
      <c r="G308" s="369"/>
      <c r="H308" s="394" t="e">
        <f t="shared" si="143"/>
        <v>#DIV/0!</v>
      </c>
      <c r="I308" s="369">
        <f t="shared" si="144"/>
        <v>1</v>
      </c>
      <c r="J308" s="369">
        <f t="shared" si="145"/>
        <v>0</v>
      </c>
      <c r="K308" s="411">
        <f t="shared" si="146"/>
        <v>0</v>
      </c>
    </row>
    <row r="309" spans="1:11" ht="12.75">
      <c r="A309" s="403" t="s">
        <v>2252</v>
      </c>
      <c r="B309" s="404" t="s">
        <v>2253</v>
      </c>
      <c r="C309" s="405">
        <v>230</v>
      </c>
      <c r="D309" s="418">
        <v>153</v>
      </c>
      <c r="E309" s="394">
        <f t="shared" si="142"/>
        <v>0.66521739130434787</v>
      </c>
      <c r="F309" s="369"/>
      <c r="G309" s="369"/>
      <c r="H309" s="394" t="e">
        <f t="shared" si="143"/>
        <v>#DIV/0!</v>
      </c>
      <c r="I309" s="369">
        <f t="shared" si="144"/>
        <v>230</v>
      </c>
      <c r="J309" s="369">
        <f t="shared" si="145"/>
        <v>153</v>
      </c>
      <c r="K309" s="411">
        <f t="shared" si="146"/>
        <v>0.66521739130434787</v>
      </c>
    </row>
    <row r="310" spans="1:11" ht="12.75">
      <c r="A310" s="403" t="s">
        <v>1952</v>
      </c>
      <c r="B310" s="404" t="s">
        <v>2254</v>
      </c>
      <c r="C310" s="405">
        <v>251</v>
      </c>
      <c r="D310" s="417">
        <v>234</v>
      </c>
      <c r="E310" s="394">
        <f t="shared" si="142"/>
        <v>0.9322709163346613</v>
      </c>
      <c r="F310" s="369"/>
      <c r="G310" s="369"/>
      <c r="H310" s="394" t="e">
        <f t="shared" si="143"/>
        <v>#DIV/0!</v>
      </c>
      <c r="I310" s="369">
        <f t="shared" si="144"/>
        <v>251</v>
      </c>
      <c r="J310" s="369">
        <f t="shared" si="145"/>
        <v>234</v>
      </c>
      <c r="K310" s="411">
        <f t="shared" si="146"/>
        <v>0.9322709163346613</v>
      </c>
    </row>
    <row r="311" spans="1:11" ht="12.75">
      <c r="A311" s="403" t="s">
        <v>2135</v>
      </c>
      <c r="B311" s="404" t="s">
        <v>2136</v>
      </c>
      <c r="C311" s="405">
        <v>1</v>
      </c>
      <c r="D311" s="417">
        <v>1</v>
      </c>
      <c r="E311" s="394">
        <f t="shared" si="142"/>
        <v>1</v>
      </c>
      <c r="F311" s="369"/>
      <c r="G311" s="369"/>
      <c r="H311" s="394" t="e">
        <f t="shared" si="143"/>
        <v>#DIV/0!</v>
      </c>
      <c r="I311" s="369">
        <f t="shared" si="144"/>
        <v>1</v>
      </c>
      <c r="J311" s="369">
        <f t="shared" si="145"/>
        <v>1</v>
      </c>
      <c r="K311" s="411">
        <f t="shared" si="146"/>
        <v>1</v>
      </c>
    </row>
    <row r="312" spans="1:11" ht="12.75">
      <c r="A312" s="403" t="s">
        <v>2255</v>
      </c>
      <c r="B312" s="404" t="s">
        <v>2256</v>
      </c>
      <c r="C312" s="405">
        <v>14</v>
      </c>
      <c r="D312" s="416">
        <v>91</v>
      </c>
      <c r="E312" s="394">
        <f t="shared" si="142"/>
        <v>6.5</v>
      </c>
      <c r="F312" s="369"/>
      <c r="G312" s="369"/>
      <c r="H312" s="394" t="e">
        <f t="shared" si="143"/>
        <v>#DIV/0!</v>
      </c>
      <c r="I312" s="369">
        <f t="shared" si="144"/>
        <v>14</v>
      </c>
      <c r="J312" s="369">
        <f t="shared" si="145"/>
        <v>91</v>
      </c>
      <c r="K312" s="411">
        <f t="shared" si="146"/>
        <v>6.5</v>
      </c>
    </row>
    <row r="313" spans="1:11" ht="12.75">
      <c r="A313" s="403" t="s">
        <v>2257</v>
      </c>
      <c r="B313" s="404" t="s">
        <v>2258</v>
      </c>
      <c r="C313" s="405">
        <v>1</v>
      </c>
      <c r="D313" s="416">
        <v>1</v>
      </c>
      <c r="E313" s="394">
        <f t="shared" si="142"/>
        <v>1</v>
      </c>
      <c r="F313" s="369"/>
      <c r="G313" s="369"/>
      <c r="H313" s="394" t="e">
        <f t="shared" si="143"/>
        <v>#DIV/0!</v>
      </c>
      <c r="I313" s="369">
        <f t="shared" si="144"/>
        <v>1</v>
      </c>
      <c r="J313" s="369">
        <f t="shared" si="145"/>
        <v>1</v>
      </c>
      <c r="K313" s="411">
        <f t="shared" si="146"/>
        <v>1</v>
      </c>
    </row>
    <row r="314" spans="1:11" ht="12.75">
      <c r="A314" s="403" t="s">
        <v>2137</v>
      </c>
      <c r="B314" s="404" t="s">
        <v>2138</v>
      </c>
      <c r="C314" s="405">
        <v>112</v>
      </c>
      <c r="D314" s="417">
        <v>16</v>
      </c>
      <c r="E314" s="394">
        <f t="shared" si="142"/>
        <v>0.14285714285714285</v>
      </c>
      <c r="F314" s="369"/>
      <c r="G314" s="369"/>
      <c r="H314" s="394" t="e">
        <f t="shared" si="143"/>
        <v>#DIV/0!</v>
      </c>
      <c r="I314" s="369">
        <f t="shared" si="144"/>
        <v>112</v>
      </c>
      <c r="J314" s="369">
        <f t="shared" si="145"/>
        <v>16</v>
      </c>
      <c r="K314" s="411">
        <f t="shared" si="146"/>
        <v>0.14285714285714285</v>
      </c>
    </row>
    <row r="315" spans="1:11" ht="12.75">
      <c r="A315" s="403" t="s">
        <v>2259</v>
      </c>
      <c r="B315" s="404" t="s">
        <v>2260</v>
      </c>
      <c r="C315" s="405">
        <v>1</v>
      </c>
      <c r="D315" s="417"/>
      <c r="E315" s="394">
        <f t="shared" si="142"/>
        <v>0</v>
      </c>
      <c r="F315" s="369"/>
      <c r="G315" s="369"/>
      <c r="H315" s="394" t="e">
        <f t="shared" si="143"/>
        <v>#DIV/0!</v>
      </c>
      <c r="I315" s="369">
        <f t="shared" si="144"/>
        <v>1</v>
      </c>
      <c r="J315" s="369">
        <f t="shared" si="145"/>
        <v>0</v>
      </c>
      <c r="K315" s="411">
        <f t="shared" si="146"/>
        <v>0</v>
      </c>
    </row>
    <row r="316" spans="1:11" ht="12.75">
      <c r="A316" s="403" t="s">
        <v>2261</v>
      </c>
      <c r="B316" s="404" t="s">
        <v>2262</v>
      </c>
      <c r="C316" s="405">
        <v>1</v>
      </c>
      <c r="D316" s="416"/>
      <c r="E316" s="394">
        <f t="shared" si="142"/>
        <v>0</v>
      </c>
      <c r="F316" s="369"/>
      <c r="G316" s="369"/>
      <c r="H316" s="394" t="e">
        <f t="shared" si="143"/>
        <v>#DIV/0!</v>
      </c>
      <c r="I316" s="369">
        <f t="shared" si="144"/>
        <v>1</v>
      </c>
      <c r="J316" s="369">
        <f t="shared" si="145"/>
        <v>0</v>
      </c>
      <c r="K316" s="411">
        <f t="shared" si="146"/>
        <v>0</v>
      </c>
    </row>
    <row r="317" spans="1:11" ht="12.75">
      <c r="A317" s="403" t="s">
        <v>2263</v>
      </c>
      <c r="B317" s="404" t="s">
        <v>2264</v>
      </c>
      <c r="C317" s="405">
        <v>21600</v>
      </c>
      <c r="D317" s="417">
        <v>9280</v>
      </c>
      <c r="E317" s="394">
        <f t="shared" si="142"/>
        <v>0.42962962962962964</v>
      </c>
      <c r="F317" s="369"/>
      <c r="G317" s="369"/>
      <c r="H317" s="394" t="e">
        <f t="shared" si="143"/>
        <v>#DIV/0!</v>
      </c>
      <c r="I317" s="369">
        <f t="shared" si="144"/>
        <v>21600</v>
      </c>
      <c r="J317" s="369">
        <f t="shared" si="145"/>
        <v>9280</v>
      </c>
      <c r="K317" s="411">
        <f t="shared" si="146"/>
        <v>0.42962962962962964</v>
      </c>
    </row>
    <row r="318" spans="1:11" ht="12.75">
      <c r="A318" s="403" t="s">
        <v>2265</v>
      </c>
      <c r="B318" s="404" t="s">
        <v>2266</v>
      </c>
      <c r="C318" s="405">
        <v>1</v>
      </c>
      <c r="D318" s="417"/>
      <c r="E318" s="394">
        <f t="shared" si="142"/>
        <v>0</v>
      </c>
      <c r="F318" s="369"/>
      <c r="G318" s="369"/>
      <c r="H318" s="394" t="e">
        <f t="shared" si="143"/>
        <v>#DIV/0!</v>
      </c>
      <c r="I318" s="369">
        <f t="shared" si="144"/>
        <v>1</v>
      </c>
      <c r="J318" s="369">
        <f t="shared" si="145"/>
        <v>0</v>
      </c>
      <c r="K318" s="411">
        <f t="shared" si="146"/>
        <v>0</v>
      </c>
    </row>
    <row r="319" spans="1:11" ht="12.75">
      <c r="A319" s="403" t="s">
        <v>2267</v>
      </c>
      <c r="B319" s="404" t="s">
        <v>2268</v>
      </c>
      <c r="C319" s="405">
        <v>1</v>
      </c>
      <c r="D319" s="418"/>
      <c r="E319" s="394">
        <f t="shared" si="142"/>
        <v>0</v>
      </c>
      <c r="F319" s="369"/>
      <c r="G319" s="369"/>
      <c r="H319" s="394" t="e">
        <f t="shared" si="143"/>
        <v>#DIV/0!</v>
      </c>
      <c r="I319" s="369">
        <f t="shared" si="144"/>
        <v>1</v>
      </c>
      <c r="J319" s="369">
        <f t="shared" si="145"/>
        <v>0</v>
      </c>
      <c r="K319" s="411">
        <f t="shared" si="146"/>
        <v>0</v>
      </c>
    </row>
    <row r="320" spans="1:11" ht="12.75">
      <c r="A320" s="403" t="s">
        <v>2269</v>
      </c>
      <c r="B320" s="404" t="s">
        <v>2270</v>
      </c>
      <c r="C320" s="405">
        <v>12</v>
      </c>
      <c r="D320" s="417">
        <v>4</v>
      </c>
      <c r="E320" s="394">
        <f t="shared" si="142"/>
        <v>0.33333333333333331</v>
      </c>
      <c r="F320" s="369"/>
      <c r="G320" s="369"/>
      <c r="H320" s="394" t="e">
        <f t="shared" si="143"/>
        <v>#DIV/0!</v>
      </c>
      <c r="I320" s="369">
        <f t="shared" si="144"/>
        <v>12</v>
      </c>
      <c r="J320" s="369">
        <f t="shared" si="145"/>
        <v>4</v>
      </c>
      <c r="K320" s="411">
        <f t="shared" si="146"/>
        <v>0.33333333333333331</v>
      </c>
    </row>
    <row r="321" spans="1:11" ht="12.75">
      <c r="A321" s="403" t="s">
        <v>2271</v>
      </c>
      <c r="B321" s="404" t="s">
        <v>2272</v>
      </c>
      <c r="C321" s="405">
        <v>1</v>
      </c>
      <c r="D321" s="417"/>
      <c r="E321" s="394">
        <f t="shared" si="142"/>
        <v>0</v>
      </c>
      <c r="F321" s="369"/>
      <c r="G321" s="369"/>
      <c r="H321" s="394" t="e">
        <f t="shared" si="143"/>
        <v>#DIV/0!</v>
      </c>
      <c r="I321" s="369">
        <f t="shared" si="144"/>
        <v>1</v>
      </c>
      <c r="J321" s="369">
        <f t="shared" si="145"/>
        <v>0</v>
      </c>
      <c r="K321" s="411">
        <f t="shared" si="146"/>
        <v>0</v>
      </c>
    </row>
    <row r="322" spans="1:11" ht="12.75">
      <c r="A322" s="403" t="s">
        <v>2273</v>
      </c>
      <c r="B322" s="404" t="s">
        <v>2274</v>
      </c>
      <c r="C322" s="405">
        <v>6</v>
      </c>
      <c r="D322" s="416">
        <v>2</v>
      </c>
      <c r="E322" s="394">
        <f t="shared" si="142"/>
        <v>0.33333333333333331</v>
      </c>
      <c r="F322" s="369"/>
      <c r="G322" s="369"/>
      <c r="H322" s="394" t="e">
        <f t="shared" si="143"/>
        <v>#DIV/0!</v>
      </c>
      <c r="I322" s="369">
        <f t="shared" si="144"/>
        <v>6</v>
      </c>
      <c r="J322" s="369">
        <f t="shared" si="145"/>
        <v>2</v>
      </c>
      <c r="K322" s="411">
        <f t="shared" si="146"/>
        <v>0.33333333333333331</v>
      </c>
    </row>
    <row r="323" spans="1:11" ht="12.75">
      <c r="A323" s="403" t="s">
        <v>2275</v>
      </c>
      <c r="B323" s="404" t="s">
        <v>2276</v>
      </c>
      <c r="C323" s="405">
        <v>70</v>
      </c>
      <c r="D323" s="416">
        <v>48</v>
      </c>
      <c r="E323" s="394">
        <f t="shared" si="142"/>
        <v>0.68571428571428572</v>
      </c>
      <c r="F323" s="369"/>
      <c r="G323" s="369"/>
      <c r="H323" s="394" t="e">
        <f t="shared" si="143"/>
        <v>#DIV/0!</v>
      </c>
      <c r="I323" s="369">
        <f t="shared" si="144"/>
        <v>70</v>
      </c>
      <c r="J323" s="369">
        <f t="shared" si="145"/>
        <v>48</v>
      </c>
      <c r="K323" s="411">
        <f t="shared" si="146"/>
        <v>0.68571428571428572</v>
      </c>
    </row>
    <row r="324" spans="1:11" ht="12.75">
      <c r="A324" s="403" t="s">
        <v>2277</v>
      </c>
      <c r="B324" s="404" t="s">
        <v>2278</v>
      </c>
      <c r="C324" s="405">
        <v>1332</v>
      </c>
      <c r="D324" s="417">
        <v>2132</v>
      </c>
      <c r="E324" s="394">
        <f t="shared" si="142"/>
        <v>1.6006006006006006</v>
      </c>
      <c r="F324" s="369"/>
      <c r="G324" s="369"/>
      <c r="H324" s="394" t="e">
        <f t="shared" si="143"/>
        <v>#DIV/0!</v>
      </c>
      <c r="I324" s="369">
        <f t="shared" si="144"/>
        <v>1332</v>
      </c>
      <c r="J324" s="369">
        <f t="shared" si="145"/>
        <v>2132</v>
      </c>
      <c r="K324" s="411">
        <f t="shared" si="146"/>
        <v>1.6006006006006006</v>
      </c>
    </row>
    <row r="325" spans="1:11" ht="12.75">
      <c r="A325" s="403" t="s">
        <v>2279</v>
      </c>
      <c r="B325" s="404" t="s">
        <v>2280</v>
      </c>
      <c r="C325" s="405">
        <v>14</v>
      </c>
      <c r="D325" s="417">
        <v>2</v>
      </c>
      <c r="E325" s="394">
        <f t="shared" si="142"/>
        <v>0.14285714285714285</v>
      </c>
      <c r="F325" s="369"/>
      <c r="G325" s="369"/>
      <c r="H325" s="394" t="e">
        <f t="shared" si="143"/>
        <v>#DIV/0!</v>
      </c>
      <c r="I325" s="369">
        <f t="shared" si="144"/>
        <v>14</v>
      </c>
      <c r="J325" s="369">
        <f t="shared" si="145"/>
        <v>2</v>
      </c>
      <c r="K325" s="411">
        <f t="shared" si="146"/>
        <v>0.14285714285714285</v>
      </c>
    </row>
    <row r="326" spans="1:11" ht="12.75">
      <c r="A326" s="403" t="s">
        <v>2281</v>
      </c>
      <c r="B326" s="404" t="s">
        <v>2282</v>
      </c>
      <c r="C326" s="405">
        <v>312</v>
      </c>
      <c r="D326" s="418">
        <v>120</v>
      </c>
      <c r="E326" s="394">
        <f t="shared" si="142"/>
        <v>0.38461538461538464</v>
      </c>
      <c r="F326" s="369"/>
      <c r="G326" s="369"/>
      <c r="H326" s="394" t="e">
        <f t="shared" si="143"/>
        <v>#DIV/0!</v>
      </c>
      <c r="I326" s="369">
        <f t="shared" si="144"/>
        <v>312</v>
      </c>
      <c r="J326" s="369">
        <f t="shared" si="145"/>
        <v>120</v>
      </c>
      <c r="K326" s="411">
        <f t="shared" si="146"/>
        <v>0.38461538461538464</v>
      </c>
    </row>
    <row r="327" spans="1:11" ht="12.75">
      <c r="A327" s="403" t="s">
        <v>2283</v>
      </c>
      <c r="B327" s="404" t="s">
        <v>2284</v>
      </c>
      <c r="C327" s="405">
        <v>36</v>
      </c>
      <c r="D327" s="416">
        <v>27</v>
      </c>
      <c r="E327" s="394">
        <f t="shared" si="142"/>
        <v>0.75</v>
      </c>
      <c r="F327" s="369"/>
      <c r="G327" s="369"/>
      <c r="H327" s="394" t="e">
        <f t="shared" si="143"/>
        <v>#DIV/0!</v>
      </c>
      <c r="I327" s="369">
        <f t="shared" si="144"/>
        <v>36</v>
      </c>
      <c r="J327" s="369">
        <f t="shared" si="145"/>
        <v>27</v>
      </c>
      <c r="K327" s="411">
        <f t="shared" si="146"/>
        <v>0.75</v>
      </c>
    </row>
    <row r="328" spans="1:11" ht="12.75">
      <c r="A328" s="403" t="s">
        <v>2285</v>
      </c>
      <c r="B328" s="404" t="s">
        <v>2286</v>
      </c>
      <c r="C328" s="405">
        <v>212</v>
      </c>
      <c r="D328" s="417">
        <v>162</v>
      </c>
      <c r="E328" s="394">
        <f t="shared" si="142"/>
        <v>0.76415094339622647</v>
      </c>
      <c r="F328" s="369"/>
      <c r="G328" s="369"/>
      <c r="H328" s="394" t="e">
        <f t="shared" si="143"/>
        <v>#DIV/0!</v>
      </c>
      <c r="I328" s="369">
        <f t="shared" si="144"/>
        <v>212</v>
      </c>
      <c r="J328" s="369">
        <f t="shared" si="145"/>
        <v>162</v>
      </c>
      <c r="K328" s="411">
        <f t="shared" si="146"/>
        <v>0.76415094339622647</v>
      </c>
    </row>
    <row r="329" spans="1:11" ht="12.75">
      <c r="A329" s="403" t="s">
        <v>2287</v>
      </c>
      <c r="B329" s="404" t="s">
        <v>2288</v>
      </c>
      <c r="C329" s="405">
        <v>8900</v>
      </c>
      <c r="D329" s="417">
        <v>7396</v>
      </c>
      <c r="E329" s="394">
        <f t="shared" si="142"/>
        <v>0.83101123595505622</v>
      </c>
      <c r="F329" s="369"/>
      <c r="G329" s="369"/>
      <c r="H329" s="394" t="e">
        <f t="shared" si="143"/>
        <v>#DIV/0!</v>
      </c>
      <c r="I329" s="369">
        <f t="shared" si="144"/>
        <v>8900</v>
      </c>
      <c r="J329" s="369">
        <f t="shared" si="145"/>
        <v>7396</v>
      </c>
      <c r="K329" s="411">
        <f t="shared" si="146"/>
        <v>0.83101123595505622</v>
      </c>
    </row>
    <row r="330" spans="1:11" ht="12.75">
      <c r="A330" s="403" t="s">
        <v>2289</v>
      </c>
      <c r="B330" s="404" t="s">
        <v>2290</v>
      </c>
      <c r="C330" s="405">
        <v>9200</v>
      </c>
      <c r="D330" s="418">
        <v>8877</v>
      </c>
      <c r="E330" s="394">
        <f t="shared" si="142"/>
        <v>0.96489130434782611</v>
      </c>
      <c r="F330" s="369"/>
      <c r="G330" s="369"/>
      <c r="H330" s="394" t="e">
        <f t="shared" si="143"/>
        <v>#DIV/0!</v>
      </c>
      <c r="I330" s="369">
        <f t="shared" si="144"/>
        <v>9200</v>
      </c>
      <c r="J330" s="369">
        <f t="shared" si="145"/>
        <v>8877</v>
      </c>
      <c r="K330" s="411">
        <f t="shared" si="146"/>
        <v>0.96489130434782611</v>
      </c>
    </row>
    <row r="331" spans="1:11" ht="12.75">
      <c r="A331" s="403" t="s">
        <v>2291</v>
      </c>
      <c r="B331" s="404" t="s">
        <v>2292</v>
      </c>
      <c r="C331" s="405">
        <v>5</v>
      </c>
      <c r="D331" s="417"/>
      <c r="E331" s="394">
        <f t="shared" si="142"/>
        <v>0</v>
      </c>
      <c r="F331" s="369"/>
      <c r="G331" s="369"/>
      <c r="H331" s="394" t="e">
        <f t="shared" si="143"/>
        <v>#DIV/0!</v>
      </c>
      <c r="I331" s="369">
        <f t="shared" si="144"/>
        <v>5</v>
      </c>
      <c r="J331" s="369">
        <f t="shared" si="145"/>
        <v>0</v>
      </c>
      <c r="K331" s="411">
        <f t="shared" si="146"/>
        <v>0</v>
      </c>
    </row>
    <row r="332" spans="1:11" ht="12.75">
      <c r="A332" s="403" t="s">
        <v>2293</v>
      </c>
      <c r="B332" s="404" t="s">
        <v>2294</v>
      </c>
      <c r="C332" s="405">
        <v>21</v>
      </c>
      <c r="D332" s="417">
        <v>24</v>
      </c>
      <c r="E332" s="394">
        <f t="shared" si="142"/>
        <v>1.1428571428571428</v>
      </c>
      <c r="F332" s="369"/>
      <c r="G332" s="369"/>
      <c r="H332" s="394" t="e">
        <f t="shared" si="143"/>
        <v>#DIV/0!</v>
      </c>
      <c r="I332" s="369">
        <f t="shared" si="144"/>
        <v>21</v>
      </c>
      <c r="J332" s="369">
        <f t="shared" si="145"/>
        <v>24</v>
      </c>
      <c r="K332" s="411">
        <f t="shared" si="146"/>
        <v>1.1428571428571428</v>
      </c>
    </row>
    <row r="333" spans="1:11" ht="12.75">
      <c r="A333" s="403" t="s">
        <v>2295</v>
      </c>
      <c r="B333" s="404" t="s">
        <v>2296</v>
      </c>
      <c r="C333" s="405">
        <v>1300</v>
      </c>
      <c r="D333" s="416">
        <v>2791</v>
      </c>
      <c r="E333" s="394">
        <f t="shared" si="142"/>
        <v>2.1469230769230769</v>
      </c>
      <c r="F333" s="369"/>
      <c r="G333" s="369"/>
      <c r="H333" s="394" t="e">
        <f t="shared" si="143"/>
        <v>#DIV/0!</v>
      </c>
      <c r="I333" s="369">
        <f t="shared" si="144"/>
        <v>1300</v>
      </c>
      <c r="J333" s="369">
        <f t="shared" si="145"/>
        <v>2791</v>
      </c>
      <c r="K333" s="411">
        <f t="shared" si="146"/>
        <v>2.1469230769230769</v>
      </c>
    </row>
    <row r="334" spans="1:11" ht="12.75">
      <c r="A334" s="403" t="s">
        <v>2139</v>
      </c>
      <c r="B334" s="404" t="s">
        <v>2140</v>
      </c>
      <c r="C334" s="405">
        <v>160</v>
      </c>
      <c r="D334" s="416">
        <v>115</v>
      </c>
      <c r="E334" s="394">
        <f t="shared" si="142"/>
        <v>0.71875</v>
      </c>
      <c r="F334" s="369"/>
      <c r="G334" s="369"/>
      <c r="H334" s="394" t="e">
        <f t="shared" si="143"/>
        <v>#DIV/0!</v>
      </c>
      <c r="I334" s="369">
        <f t="shared" si="144"/>
        <v>160</v>
      </c>
      <c r="J334" s="369">
        <f t="shared" si="145"/>
        <v>115</v>
      </c>
      <c r="K334" s="411">
        <f t="shared" si="146"/>
        <v>0.71875</v>
      </c>
    </row>
    <row r="335" spans="1:11" ht="12.75">
      <c r="A335" s="403" t="s">
        <v>2141</v>
      </c>
      <c r="B335" s="404" t="s">
        <v>2142</v>
      </c>
      <c r="C335" s="405">
        <v>1</v>
      </c>
      <c r="D335" s="417">
        <v>4</v>
      </c>
      <c r="E335" s="394">
        <f t="shared" si="142"/>
        <v>4</v>
      </c>
      <c r="F335" s="369"/>
      <c r="G335" s="369"/>
      <c r="H335" s="394" t="e">
        <f t="shared" si="143"/>
        <v>#DIV/0!</v>
      </c>
      <c r="I335" s="369">
        <f t="shared" si="144"/>
        <v>1</v>
      </c>
      <c r="J335" s="369">
        <f t="shared" si="145"/>
        <v>4</v>
      </c>
      <c r="K335" s="411">
        <f t="shared" si="146"/>
        <v>4</v>
      </c>
    </row>
    <row r="336" spans="1:11" ht="12.75">
      <c r="A336" s="403" t="s">
        <v>2149</v>
      </c>
      <c r="B336" s="404" t="s">
        <v>2150</v>
      </c>
      <c r="C336" s="405">
        <v>1</v>
      </c>
      <c r="D336" s="417">
        <v>4</v>
      </c>
      <c r="E336" s="394">
        <f t="shared" si="142"/>
        <v>4</v>
      </c>
      <c r="F336" s="369"/>
      <c r="G336" s="369"/>
      <c r="H336" s="394" t="e">
        <f t="shared" si="143"/>
        <v>#DIV/0!</v>
      </c>
      <c r="I336" s="369">
        <f t="shared" si="144"/>
        <v>1</v>
      </c>
      <c r="J336" s="369">
        <f t="shared" si="145"/>
        <v>4</v>
      </c>
      <c r="K336" s="411">
        <f t="shared" si="146"/>
        <v>4</v>
      </c>
    </row>
    <row r="337" spans="1:11" ht="12.75">
      <c r="A337" s="403" t="s">
        <v>2297</v>
      </c>
      <c r="B337" s="404" t="s">
        <v>2298</v>
      </c>
      <c r="C337" s="405">
        <v>1</v>
      </c>
      <c r="D337" s="418"/>
      <c r="E337" s="394">
        <f t="shared" si="142"/>
        <v>0</v>
      </c>
      <c r="F337" s="369"/>
      <c r="G337" s="369"/>
      <c r="H337" s="394" t="e">
        <f t="shared" si="143"/>
        <v>#DIV/0!</v>
      </c>
      <c r="I337" s="369">
        <f t="shared" si="144"/>
        <v>1</v>
      </c>
      <c r="J337" s="369">
        <f t="shared" si="145"/>
        <v>0</v>
      </c>
      <c r="K337" s="411">
        <f t="shared" si="146"/>
        <v>0</v>
      </c>
    </row>
    <row r="338" spans="1:11" ht="12.75">
      <c r="A338" s="403" t="s">
        <v>2299</v>
      </c>
      <c r="B338" s="404" t="s">
        <v>2300</v>
      </c>
      <c r="C338" s="405">
        <v>4000</v>
      </c>
      <c r="D338" s="417">
        <v>4987</v>
      </c>
      <c r="E338" s="394">
        <f t="shared" si="142"/>
        <v>1.24675</v>
      </c>
      <c r="F338" s="369"/>
      <c r="G338" s="369"/>
      <c r="H338" s="394" t="e">
        <f t="shared" si="143"/>
        <v>#DIV/0!</v>
      </c>
      <c r="I338" s="369">
        <f t="shared" si="144"/>
        <v>4000</v>
      </c>
      <c r="J338" s="369">
        <f t="shared" si="145"/>
        <v>4987</v>
      </c>
      <c r="K338" s="411">
        <f t="shared" si="146"/>
        <v>1.24675</v>
      </c>
    </row>
    <row r="339" spans="1:11" ht="12.75">
      <c r="A339" s="403" t="s">
        <v>2301</v>
      </c>
      <c r="B339" s="404" t="s">
        <v>2302</v>
      </c>
      <c r="C339" s="414">
        <v>0</v>
      </c>
      <c r="D339" s="419">
        <v>1</v>
      </c>
      <c r="E339" s="394" t="e">
        <f t="shared" ref="E339:E344" si="152">D339/C339</f>
        <v>#DIV/0!</v>
      </c>
      <c r="F339" s="369"/>
      <c r="G339" s="369"/>
      <c r="H339" s="394" t="e">
        <f t="shared" ref="H339:H344" si="153">G339/F339</f>
        <v>#DIV/0!</v>
      </c>
      <c r="I339" s="369">
        <f t="shared" ref="I339:I344" si="154">C339+F339</f>
        <v>0</v>
      </c>
      <c r="J339" s="369">
        <f t="shared" ref="J339:J344" si="155">D339+G339</f>
        <v>1</v>
      </c>
      <c r="K339" s="411" t="e">
        <f t="shared" ref="K339:K344" si="156">J339/I339</f>
        <v>#DIV/0!</v>
      </c>
    </row>
    <row r="340" spans="1:11" ht="12.75">
      <c r="A340" s="403" t="s">
        <v>2091</v>
      </c>
      <c r="B340" s="404" t="s">
        <v>2092</v>
      </c>
      <c r="C340" s="414">
        <v>0</v>
      </c>
      <c r="D340" s="419">
        <v>1</v>
      </c>
      <c r="E340" s="394" t="e">
        <f t="shared" si="152"/>
        <v>#DIV/0!</v>
      </c>
      <c r="F340" s="369"/>
      <c r="G340" s="369"/>
      <c r="H340" s="394" t="e">
        <f t="shared" si="153"/>
        <v>#DIV/0!</v>
      </c>
      <c r="I340" s="369">
        <f t="shared" si="154"/>
        <v>0</v>
      </c>
      <c r="J340" s="369">
        <f t="shared" si="155"/>
        <v>1</v>
      </c>
      <c r="K340" s="411" t="e">
        <f t="shared" si="156"/>
        <v>#DIV/0!</v>
      </c>
    </row>
    <row r="341" spans="1:11" ht="12.75">
      <c r="A341" s="403" t="s">
        <v>2303</v>
      </c>
      <c r="B341" s="404" t="s">
        <v>2304</v>
      </c>
      <c r="C341" s="414">
        <v>0</v>
      </c>
      <c r="D341" s="419">
        <v>1</v>
      </c>
      <c r="E341" s="394" t="e">
        <f t="shared" si="152"/>
        <v>#DIV/0!</v>
      </c>
      <c r="F341" s="369"/>
      <c r="G341" s="369"/>
      <c r="H341" s="394" t="e">
        <f t="shared" si="153"/>
        <v>#DIV/0!</v>
      </c>
      <c r="I341" s="369">
        <f t="shared" si="154"/>
        <v>0</v>
      </c>
      <c r="J341" s="369">
        <f t="shared" si="155"/>
        <v>1</v>
      </c>
      <c r="K341" s="411" t="e">
        <f t="shared" si="156"/>
        <v>#DIV/0!</v>
      </c>
    </row>
    <row r="342" spans="1:11" ht="12.75">
      <c r="A342" s="403" t="s">
        <v>2305</v>
      </c>
      <c r="B342" s="404" t="s">
        <v>2306</v>
      </c>
      <c r="C342" s="414">
        <v>0</v>
      </c>
      <c r="D342" s="419">
        <v>1</v>
      </c>
      <c r="E342" s="394" t="e">
        <f t="shared" si="152"/>
        <v>#DIV/0!</v>
      </c>
      <c r="F342" s="369"/>
      <c r="G342" s="369"/>
      <c r="H342" s="394" t="e">
        <f t="shared" si="153"/>
        <v>#DIV/0!</v>
      </c>
      <c r="I342" s="369">
        <f t="shared" si="154"/>
        <v>0</v>
      </c>
      <c r="J342" s="369">
        <f t="shared" si="155"/>
        <v>1</v>
      </c>
      <c r="K342" s="411" t="e">
        <f t="shared" si="156"/>
        <v>#DIV/0!</v>
      </c>
    </row>
    <row r="343" spans="1:11" ht="12.75">
      <c r="A343" s="403" t="s">
        <v>2125</v>
      </c>
      <c r="B343" s="404" t="s">
        <v>2126</v>
      </c>
      <c r="C343" s="414">
        <v>0</v>
      </c>
      <c r="D343" s="419">
        <v>4</v>
      </c>
      <c r="E343" s="394" t="e">
        <f t="shared" si="152"/>
        <v>#DIV/0!</v>
      </c>
      <c r="F343" s="369"/>
      <c r="G343" s="369"/>
      <c r="H343" s="394" t="e">
        <f t="shared" si="153"/>
        <v>#DIV/0!</v>
      </c>
      <c r="I343" s="369">
        <f t="shared" si="154"/>
        <v>0</v>
      </c>
      <c r="J343" s="369">
        <f t="shared" si="155"/>
        <v>4</v>
      </c>
      <c r="K343" s="411" t="e">
        <f t="shared" si="156"/>
        <v>#DIV/0!</v>
      </c>
    </row>
    <row r="344" spans="1:11" ht="12.75">
      <c r="A344" s="403" t="s">
        <v>2131</v>
      </c>
      <c r="B344" s="404" t="s">
        <v>2132</v>
      </c>
      <c r="C344" s="414">
        <v>0</v>
      </c>
      <c r="D344" s="419">
        <v>4</v>
      </c>
      <c r="E344" s="394" t="e">
        <f t="shared" si="152"/>
        <v>#DIV/0!</v>
      </c>
      <c r="F344" s="369"/>
      <c r="G344" s="369"/>
      <c r="H344" s="394" t="e">
        <f t="shared" si="153"/>
        <v>#DIV/0!</v>
      </c>
      <c r="I344" s="369">
        <f t="shared" si="154"/>
        <v>0</v>
      </c>
      <c r="J344" s="369">
        <f t="shared" si="155"/>
        <v>4</v>
      </c>
      <c r="K344" s="411" t="e">
        <f t="shared" si="156"/>
        <v>#DIV/0!</v>
      </c>
    </row>
    <row r="345" spans="1:11" ht="12.75">
      <c r="A345" s="412" t="s">
        <v>4443</v>
      </c>
      <c r="B345" s="413" t="s">
        <v>4444</v>
      </c>
      <c r="C345" s="414">
        <v>0</v>
      </c>
      <c r="D345" s="417">
        <v>1</v>
      </c>
      <c r="E345" s="394" t="e">
        <f t="shared" ref="E345:E352" si="157">D345/C345</f>
        <v>#DIV/0!</v>
      </c>
      <c r="F345" s="447"/>
      <c r="G345" s="447"/>
      <c r="H345" s="394" t="e">
        <f t="shared" ref="H345:H352" si="158">G345/F345</f>
        <v>#DIV/0!</v>
      </c>
      <c r="I345" s="447">
        <f t="shared" ref="I345:I352" si="159">C345+F345</f>
        <v>0</v>
      </c>
      <c r="J345" s="447">
        <f t="shared" ref="J345:J352" si="160">D345+G345</f>
        <v>1</v>
      </c>
      <c r="K345" s="411" t="e">
        <f t="shared" ref="K345:K352" si="161">J345/I345</f>
        <v>#DIV/0!</v>
      </c>
    </row>
    <row r="346" spans="1:11" ht="12.75">
      <c r="A346" s="412" t="s">
        <v>4445</v>
      </c>
      <c r="B346" s="413" t="s">
        <v>4446</v>
      </c>
      <c r="C346" s="414">
        <v>0</v>
      </c>
      <c r="D346" s="417">
        <v>1</v>
      </c>
      <c r="E346" s="394" t="e">
        <f t="shared" si="157"/>
        <v>#DIV/0!</v>
      </c>
      <c r="F346" s="447"/>
      <c r="G346" s="447"/>
      <c r="H346" s="394" t="e">
        <f t="shared" si="158"/>
        <v>#DIV/0!</v>
      </c>
      <c r="I346" s="447">
        <f t="shared" si="159"/>
        <v>0</v>
      </c>
      <c r="J346" s="447">
        <f t="shared" si="160"/>
        <v>1</v>
      </c>
      <c r="K346" s="411" t="e">
        <f t="shared" si="161"/>
        <v>#DIV/0!</v>
      </c>
    </row>
    <row r="347" spans="1:11" ht="12.75">
      <c r="A347" s="412" t="s">
        <v>3472</v>
      </c>
      <c r="B347" s="413" t="s">
        <v>3473</v>
      </c>
      <c r="C347" s="414">
        <v>0</v>
      </c>
      <c r="D347" s="417">
        <v>2</v>
      </c>
      <c r="E347" s="394" t="e">
        <f t="shared" si="157"/>
        <v>#DIV/0!</v>
      </c>
      <c r="F347" s="447"/>
      <c r="G347" s="447"/>
      <c r="H347" s="394" t="e">
        <f t="shared" si="158"/>
        <v>#DIV/0!</v>
      </c>
      <c r="I347" s="447">
        <f t="shared" si="159"/>
        <v>0</v>
      </c>
      <c r="J347" s="447">
        <f t="shared" si="160"/>
        <v>2</v>
      </c>
      <c r="K347" s="411" t="e">
        <f t="shared" si="161"/>
        <v>#DIV/0!</v>
      </c>
    </row>
    <row r="348" spans="1:11" ht="12.75">
      <c r="A348" s="412" t="s">
        <v>2307</v>
      </c>
      <c r="B348" s="413" t="s">
        <v>2308</v>
      </c>
      <c r="C348" s="414">
        <v>0</v>
      </c>
      <c r="D348" s="417">
        <v>1</v>
      </c>
      <c r="E348" s="394" t="e">
        <f t="shared" si="157"/>
        <v>#DIV/0!</v>
      </c>
      <c r="F348" s="447"/>
      <c r="G348" s="447"/>
      <c r="H348" s="394" t="e">
        <f t="shared" si="158"/>
        <v>#DIV/0!</v>
      </c>
      <c r="I348" s="447">
        <f t="shared" si="159"/>
        <v>0</v>
      </c>
      <c r="J348" s="447">
        <f t="shared" si="160"/>
        <v>1</v>
      </c>
      <c r="K348" s="411" t="e">
        <f t="shared" si="161"/>
        <v>#DIV/0!</v>
      </c>
    </row>
    <row r="349" spans="1:11" ht="12.75">
      <c r="A349" s="412" t="s">
        <v>2309</v>
      </c>
      <c r="B349" s="413" t="s">
        <v>2310</v>
      </c>
      <c r="C349" s="414">
        <v>0</v>
      </c>
      <c r="D349" s="417">
        <v>2</v>
      </c>
      <c r="E349" s="394" t="e">
        <f t="shared" si="157"/>
        <v>#DIV/0!</v>
      </c>
      <c r="F349" s="447"/>
      <c r="G349" s="447"/>
      <c r="H349" s="394" t="e">
        <f t="shared" si="158"/>
        <v>#DIV/0!</v>
      </c>
      <c r="I349" s="447">
        <f t="shared" si="159"/>
        <v>0</v>
      </c>
      <c r="J349" s="447">
        <f t="shared" si="160"/>
        <v>2</v>
      </c>
      <c r="K349" s="411" t="e">
        <f t="shared" si="161"/>
        <v>#DIV/0!</v>
      </c>
    </row>
    <row r="350" spans="1:11" ht="12.75">
      <c r="A350" s="412" t="s">
        <v>2311</v>
      </c>
      <c r="B350" s="413" t="s">
        <v>2312</v>
      </c>
      <c r="C350" s="414">
        <v>0</v>
      </c>
      <c r="D350" s="417">
        <v>1</v>
      </c>
      <c r="E350" s="394" t="e">
        <f t="shared" si="157"/>
        <v>#DIV/0!</v>
      </c>
      <c r="F350" s="447"/>
      <c r="G350" s="447"/>
      <c r="H350" s="394" t="e">
        <f t="shared" si="158"/>
        <v>#DIV/0!</v>
      </c>
      <c r="I350" s="447">
        <f t="shared" si="159"/>
        <v>0</v>
      </c>
      <c r="J350" s="447">
        <f t="shared" si="160"/>
        <v>1</v>
      </c>
      <c r="K350" s="411" t="e">
        <f t="shared" si="161"/>
        <v>#DIV/0!</v>
      </c>
    </row>
    <row r="351" spans="1:11" ht="12.75">
      <c r="A351" s="412" t="s">
        <v>2313</v>
      </c>
      <c r="B351" s="413" t="s">
        <v>2314</v>
      </c>
      <c r="C351" s="414">
        <v>0</v>
      </c>
      <c r="D351" s="417">
        <v>1</v>
      </c>
      <c r="E351" s="394" t="e">
        <f t="shared" si="157"/>
        <v>#DIV/0!</v>
      </c>
      <c r="F351" s="447"/>
      <c r="G351" s="447"/>
      <c r="H351" s="394" t="e">
        <f t="shared" si="158"/>
        <v>#DIV/0!</v>
      </c>
      <c r="I351" s="447">
        <f t="shared" si="159"/>
        <v>0</v>
      </c>
      <c r="J351" s="447">
        <f t="shared" si="160"/>
        <v>1</v>
      </c>
      <c r="K351" s="411" t="e">
        <f t="shared" si="161"/>
        <v>#DIV/0!</v>
      </c>
    </row>
    <row r="352" spans="1:11" ht="12.75">
      <c r="A352" s="412" t="s">
        <v>2882</v>
      </c>
      <c r="B352" s="413" t="s">
        <v>2883</v>
      </c>
      <c r="C352" s="414">
        <v>0</v>
      </c>
      <c r="D352" s="417">
        <v>1</v>
      </c>
      <c r="E352" s="394" t="e">
        <f t="shared" si="157"/>
        <v>#DIV/0!</v>
      </c>
      <c r="F352" s="447"/>
      <c r="G352" s="447"/>
      <c r="H352" s="394" t="e">
        <f t="shared" si="158"/>
        <v>#DIV/0!</v>
      </c>
      <c r="I352" s="447">
        <f t="shared" si="159"/>
        <v>0</v>
      </c>
      <c r="J352" s="447">
        <f t="shared" si="160"/>
        <v>1</v>
      </c>
      <c r="K352" s="411" t="e">
        <f t="shared" si="161"/>
        <v>#DIV/0!</v>
      </c>
    </row>
    <row r="353" spans="1:11" ht="12.75">
      <c r="A353" s="412" t="s">
        <v>2161</v>
      </c>
      <c r="B353" s="413" t="s">
        <v>2162</v>
      </c>
      <c r="C353" s="414">
        <v>0</v>
      </c>
      <c r="D353" s="417">
        <v>5</v>
      </c>
      <c r="E353" s="394" t="e">
        <f t="shared" si="142"/>
        <v>#DIV/0!</v>
      </c>
      <c r="F353" s="447"/>
      <c r="G353" s="447"/>
      <c r="H353" s="394" t="e">
        <f t="shared" si="143"/>
        <v>#DIV/0!</v>
      </c>
      <c r="I353" s="447">
        <f t="shared" si="144"/>
        <v>0</v>
      </c>
      <c r="J353" s="447">
        <f t="shared" si="145"/>
        <v>5</v>
      </c>
      <c r="K353" s="411" t="e">
        <f t="shared" si="146"/>
        <v>#DIV/0!</v>
      </c>
    </row>
    <row r="354" spans="1:11" ht="12.75">
      <c r="A354" s="412" t="s">
        <v>2163</v>
      </c>
      <c r="B354" s="413" t="s">
        <v>2164</v>
      </c>
      <c r="C354" s="414">
        <v>0</v>
      </c>
      <c r="D354" s="417">
        <v>1</v>
      </c>
      <c r="E354" s="394" t="e">
        <f t="shared" si="142"/>
        <v>#DIV/0!</v>
      </c>
      <c r="F354" s="447"/>
      <c r="G354" s="447"/>
      <c r="H354" s="394" t="e">
        <f t="shared" si="143"/>
        <v>#DIV/0!</v>
      </c>
      <c r="I354" s="447">
        <f t="shared" si="144"/>
        <v>0</v>
      </c>
      <c r="J354" s="447">
        <f t="shared" si="145"/>
        <v>1</v>
      </c>
      <c r="K354" s="411" t="e">
        <f t="shared" si="146"/>
        <v>#DIV/0!</v>
      </c>
    </row>
    <row r="355" spans="1:11" ht="12.75">
      <c r="A355" s="412" t="s">
        <v>3131</v>
      </c>
      <c r="B355" s="413" t="s">
        <v>3380</v>
      </c>
      <c r="C355" s="414">
        <v>0</v>
      </c>
      <c r="D355" s="417">
        <v>2</v>
      </c>
      <c r="E355" s="394" t="e">
        <f t="shared" si="142"/>
        <v>#DIV/0!</v>
      </c>
      <c r="F355" s="447"/>
      <c r="G355" s="447"/>
      <c r="H355" s="394" t="e">
        <f t="shared" si="143"/>
        <v>#DIV/0!</v>
      </c>
      <c r="I355" s="447">
        <f t="shared" si="144"/>
        <v>0</v>
      </c>
      <c r="J355" s="447">
        <f t="shared" si="145"/>
        <v>2</v>
      </c>
      <c r="K355" s="411" t="e">
        <f t="shared" si="146"/>
        <v>#DIV/0!</v>
      </c>
    </row>
    <row r="356" spans="1:11" ht="12.75">
      <c r="A356" s="412" t="s">
        <v>2089</v>
      </c>
      <c r="B356" s="413" t="s">
        <v>2090</v>
      </c>
      <c r="C356" s="414">
        <v>0</v>
      </c>
      <c r="D356" s="417">
        <v>1</v>
      </c>
      <c r="E356" s="394" t="e">
        <f t="shared" ref="E356:E360" si="162">D356/C356</f>
        <v>#DIV/0!</v>
      </c>
      <c r="F356" s="447"/>
      <c r="G356" s="447"/>
      <c r="H356" s="394" t="e">
        <f t="shared" ref="H356:H360" si="163">G356/F356</f>
        <v>#DIV/0!</v>
      </c>
      <c r="I356" s="447">
        <f t="shared" ref="I356:I360" si="164">C356+F356</f>
        <v>0</v>
      </c>
      <c r="J356" s="447">
        <f t="shared" ref="J356:J360" si="165">D356+G356</f>
        <v>1</v>
      </c>
      <c r="K356" s="411" t="e">
        <f t="shared" ref="K356:K360" si="166">J356/I356</f>
        <v>#DIV/0!</v>
      </c>
    </row>
    <row r="357" spans="1:11" ht="12.75">
      <c r="A357" s="412" t="s">
        <v>2107</v>
      </c>
      <c r="B357" s="413" t="s">
        <v>2108</v>
      </c>
      <c r="C357" s="414">
        <v>0</v>
      </c>
      <c r="D357" s="417">
        <v>1</v>
      </c>
      <c r="E357" s="394" t="e">
        <f t="shared" si="162"/>
        <v>#DIV/0!</v>
      </c>
      <c r="F357" s="447"/>
      <c r="G357" s="447"/>
      <c r="H357" s="394" t="e">
        <f t="shared" si="163"/>
        <v>#DIV/0!</v>
      </c>
      <c r="I357" s="447">
        <f t="shared" si="164"/>
        <v>0</v>
      </c>
      <c r="J357" s="447">
        <f t="shared" si="165"/>
        <v>1</v>
      </c>
      <c r="K357" s="411" t="e">
        <f t="shared" si="166"/>
        <v>#DIV/0!</v>
      </c>
    </row>
    <row r="358" spans="1:11" ht="12.75">
      <c r="A358" s="412" t="s">
        <v>2945</v>
      </c>
      <c r="B358" s="413" t="s">
        <v>2946</v>
      </c>
      <c r="C358" s="414">
        <v>0</v>
      </c>
      <c r="D358" s="417">
        <v>1</v>
      </c>
      <c r="E358" s="394" t="e">
        <f t="shared" si="162"/>
        <v>#DIV/0!</v>
      </c>
      <c r="F358" s="447"/>
      <c r="G358" s="447"/>
      <c r="H358" s="394" t="e">
        <f t="shared" si="163"/>
        <v>#DIV/0!</v>
      </c>
      <c r="I358" s="447">
        <f t="shared" si="164"/>
        <v>0</v>
      </c>
      <c r="J358" s="447">
        <f t="shared" si="165"/>
        <v>1</v>
      </c>
      <c r="K358" s="411" t="e">
        <f t="shared" si="166"/>
        <v>#DIV/0!</v>
      </c>
    </row>
    <row r="359" spans="1:11" ht="12.75">
      <c r="A359" s="412" t="s">
        <v>4593</v>
      </c>
      <c r="B359" s="413" t="s">
        <v>4594</v>
      </c>
      <c r="C359" s="414">
        <v>0</v>
      </c>
      <c r="D359" s="417">
        <v>1</v>
      </c>
      <c r="E359" s="394" t="e">
        <f t="shared" si="162"/>
        <v>#DIV/0!</v>
      </c>
      <c r="F359" s="447"/>
      <c r="G359" s="447"/>
      <c r="H359" s="394" t="e">
        <f t="shared" si="163"/>
        <v>#DIV/0!</v>
      </c>
      <c r="I359" s="447">
        <f t="shared" si="164"/>
        <v>0</v>
      </c>
      <c r="J359" s="447">
        <f t="shared" si="165"/>
        <v>1</v>
      </c>
      <c r="K359" s="411" t="e">
        <f t="shared" si="166"/>
        <v>#DIV/0!</v>
      </c>
    </row>
    <row r="360" spans="1:11" ht="12.75">
      <c r="A360" s="412" t="s">
        <v>2530</v>
      </c>
      <c r="B360" s="413" t="s">
        <v>2531</v>
      </c>
      <c r="C360" s="414">
        <v>0</v>
      </c>
      <c r="D360" s="417">
        <v>3</v>
      </c>
      <c r="E360" s="394" t="e">
        <f t="shared" si="162"/>
        <v>#DIV/0!</v>
      </c>
      <c r="F360" s="447"/>
      <c r="G360" s="447"/>
      <c r="H360" s="394" t="e">
        <f t="shared" si="163"/>
        <v>#DIV/0!</v>
      </c>
      <c r="I360" s="447">
        <f t="shared" si="164"/>
        <v>0</v>
      </c>
      <c r="J360" s="447">
        <f t="shared" si="165"/>
        <v>3</v>
      </c>
      <c r="K360" s="411" t="e">
        <f t="shared" si="166"/>
        <v>#DIV/0!</v>
      </c>
    </row>
    <row r="361" spans="1:11" ht="12.75">
      <c r="A361" s="412" t="s">
        <v>2802</v>
      </c>
      <c r="B361" s="413" t="s">
        <v>2803</v>
      </c>
      <c r="C361" s="414">
        <v>0</v>
      </c>
      <c r="D361" s="417">
        <v>1</v>
      </c>
      <c r="E361" s="394" t="e">
        <f t="shared" si="142"/>
        <v>#DIV/0!</v>
      </c>
      <c r="F361" s="447"/>
      <c r="G361" s="447"/>
      <c r="H361" s="394" t="e">
        <f t="shared" si="143"/>
        <v>#DIV/0!</v>
      </c>
      <c r="I361" s="447">
        <f t="shared" si="144"/>
        <v>0</v>
      </c>
      <c r="J361" s="447">
        <f t="shared" si="145"/>
        <v>1</v>
      </c>
      <c r="K361" s="411" t="e">
        <f t="shared" si="146"/>
        <v>#DIV/0!</v>
      </c>
    </row>
    <row r="362" spans="1:11" ht="12.75">
      <c r="A362" s="412" t="s">
        <v>2748</v>
      </c>
      <c r="B362" s="413" t="s">
        <v>2749</v>
      </c>
      <c r="C362" s="414">
        <v>0</v>
      </c>
      <c r="D362" s="417">
        <v>1</v>
      </c>
      <c r="E362" s="394" t="e">
        <f t="shared" ref="E362:E363" si="167">D362/C362</f>
        <v>#DIV/0!</v>
      </c>
      <c r="F362" s="447"/>
      <c r="G362" s="447"/>
      <c r="H362" s="394" t="e">
        <f t="shared" ref="H362:H363" si="168">G362/F362</f>
        <v>#DIV/0!</v>
      </c>
      <c r="I362" s="447">
        <f t="shared" ref="I362:I363" si="169">C362+F362</f>
        <v>0</v>
      </c>
      <c r="J362" s="447">
        <f t="shared" ref="J362:J363" si="170">D362+G362</f>
        <v>1</v>
      </c>
      <c r="K362" s="411" t="e">
        <f t="shared" ref="K362:K363" si="171">J362/I362</f>
        <v>#DIV/0!</v>
      </c>
    </row>
    <row r="363" spans="1:11" ht="12.75">
      <c r="A363" s="412" t="s">
        <v>2582</v>
      </c>
      <c r="B363" s="413" t="s">
        <v>2583</v>
      </c>
      <c r="C363" s="414">
        <v>0</v>
      </c>
      <c r="D363" s="417">
        <v>5</v>
      </c>
      <c r="E363" s="394" t="e">
        <f t="shared" si="167"/>
        <v>#DIV/0!</v>
      </c>
      <c r="F363" s="447"/>
      <c r="G363" s="447"/>
      <c r="H363" s="394" t="e">
        <f t="shared" si="168"/>
        <v>#DIV/0!</v>
      </c>
      <c r="I363" s="447">
        <f t="shared" si="169"/>
        <v>0</v>
      </c>
      <c r="J363" s="447">
        <f t="shared" si="170"/>
        <v>5</v>
      </c>
      <c r="K363" s="411" t="e">
        <f t="shared" si="171"/>
        <v>#DIV/0!</v>
      </c>
    </row>
    <row r="364" spans="1:11" ht="12.75">
      <c r="A364" s="412"/>
      <c r="B364" s="413"/>
      <c r="C364" s="414">
        <v>0</v>
      </c>
      <c r="D364" s="417"/>
      <c r="E364" s="394" t="e">
        <f t="shared" ref="E364" si="172">D364/C364</f>
        <v>#DIV/0!</v>
      </c>
      <c r="F364" s="447"/>
      <c r="G364" s="447"/>
      <c r="H364" s="394" t="e">
        <f t="shared" ref="H364" si="173">G364/F364</f>
        <v>#DIV/0!</v>
      </c>
      <c r="I364" s="447">
        <f t="shared" ref="I364" si="174">C364+F364</f>
        <v>0</v>
      </c>
      <c r="J364" s="447">
        <f t="shared" ref="J364" si="175">D364+G364</f>
        <v>0</v>
      </c>
      <c r="K364" s="411" t="e">
        <f t="shared" ref="K364" si="176">J364/I364</f>
        <v>#DIV/0!</v>
      </c>
    </row>
    <row r="365" spans="1:11" ht="12.75">
      <c r="A365" s="412"/>
      <c r="B365" s="413"/>
      <c r="C365" s="414">
        <v>0</v>
      </c>
      <c r="D365" s="156"/>
      <c r="E365" s="394" t="e">
        <f t="shared" si="142"/>
        <v>#DIV/0!</v>
      </c>
      <c r="F365" s="447"/>
      <c r="G365" s="447"/>
      <c r="H365" s="394" t="e">
        <f t="shared" si="143"/>
        <v>#DIV/0!</v>
      </c>
      <c r="I365" s="447">
        <f t="shared" si="144"/>
        <v>0</v>
      </c>
      <c r="J365" s="447">
        <f t="shared" si="145"/>
        <v>0</v>
      </c>
      <c r="K365" s="411" t="e">
        <f t="shared" si="146"/>
        <v>#DIV/0!</v>
      </c>
    </row>
    <row r="366" spans="1:11" ht="12.75">
      <c r="A366" s="412"/>
      <c r="B366" s="413"/>
      <c r="C366" s="414">
        <v>0</v>
      </c>
      <c r="D366" s="156"/>
      <c r="E366" s="394" t="e">
        <f t="shared" si="142"/>
        <v>#DIV/0!</v>
      </c>
      <c r="F366" s="369"/>
      <c r="G366" s="369"/>
      <c r="H366" s="394" t="e">
        <f t="shared" si="143"/>
        <v>#DIV/0!</v>
      </c>
      <c r="I366" s="369">
        <f t="shared" si="144"/>
        <v>0</v>
      </c>
      <c r="J366" s="369">
        <f t="shared" si="145"/>
        <v>0</v>
      </c>
      <c r="K366" s="411" t="e">
        <f t="shared" si="146"/>
        <v>#DIV/0!</v>
      </c>
    </row>
    <row r="367" spans="1:11" ht="14.25">
      <c r="A367" s="14"/>
      <c r="B367" s="156"/>
      <c r="C367" s="414">
        <v>0</v>
      </c>
      <c r="D367" s="156"/>
      <c r="E367" s="394" t="e">
        <f t="shared" si="142"/>
        <v>#DIV/0!</v>
      </c>
      <c r="F367" s="369"/>
      <c r="G367" s="369"/>
      <c r="H367" s="394" t="e">
        <f t="shared" si="143"/>
        <v>#DIV/0!</v>
      </c>
      <c r="I367" s="369">
        <f t="shared" si="144"/>
        <v>0</v>
      </c>
      <c r="J367" s="369">
        <f t="shared" si="145"/>
        <v>0</v>
      </c>
      <c r="K367" s="411" t="e">
        <f t="shared" si="146"/>
        <v>#DIV/0!</v>
      </c>
    </row>
    <row r="368" spans="1:11" ht="12.75">
      <c r="A368" s="29"/>
      <c r="B368" s="153"/>
      <c r="C368" s="153"/>
      <c r="D368" s="153"/>
      <c r="E368" s="288"/>
      <c r="F368" s="369"/>
      <c r="G368" s="369"/>
      <c r="H368" s="369"/>
      <c r="I368" s="369"/>
      <c r="J368" s="369"/>
      <c r="K368" s="369"/>
    </row>
    <row r="369" spans="1:11" ht="14.25">
      <c r="A369" s="158" t="s">
        <v>1638</v>
      </c>
      <c r="B369" s="159"/>
      <c r="C369" s="159"/>
      <c r="D369" s="159"/>
      <c r="E369" s="159"/>
      <c r="F369" s="306"/>
      <c r="G369" s="306"/>
      <c r="H369" s="306"/>
      <c r="I369" s="306"/>
      <c r="J369" s="306"/>
      <c r="K369" s="306"/>
    </row>
    <row r="370" spans="1:11" ht="14.25">
      <c r="A370" s="265" t="s">
        <v>1639</v>
      </c>
      <c r="B370" s="266" t="s">
        <v>1640</v>
      </c>
      <c r="C370" s="267"/>
      <c r="D370" s="267"/>
      <c r="E370" s="304"/>
      <c r="F370" s="268"/>
      <c r="G370" s="268"/>
      <c r="H370" s="268"/>
      <c r="I370" s="268"/>
      <c r="J370" s="268"/>
      <c r="K370" s="268"/>
    </row>
    <row r="371" spans="1:11" ht="14.25">
      <c r="A371" s="265" t="s">
        <v>1641</v>
      </c>
      <c r="B371" s="266" t="s">
        <v>1642</v>
      </c>
      <c r="C371" s="267"/>
      <c r="D371" s="267"/>
      <c r="E371" s="304"/>
      <c r="F371" s="268"/>
      <c r="G371" s="268"/>
      <c r="H371" s="268"/>
      <c r="I371" s="268"/>
      <c r="J371" s="268"/>
      <c r="K371" s="268"/>
    </row>
    <row r="372" spans="1:11" ht="14.25">
      <c r="A372" s="265" t="s">
        <v>1643</v>
      </c>
      <c r="B372" s="266" t="s">
        <v>1644</v>
      </c>
      <c r="C372" s="267"/>
      <c r="D372" s="267"/>
      <c r="E372" s="304"/>
      <c r="F372" s="268"/>
      <c r="G372" s="268"/>
      <c r="H372" s="268"/>
      <c r="I372" s="268"/>
      <c r="J372" s="268"/>
      <c r="K372" s="268"/>
    </row>
    <row r="373" spans="1:11" ht="25.5">
      <c r="A373" s="265" t="s">
        <v>1645</v>
      </c>
      <c r="B373" s="266" t="s">
        <v>1646</v>
      </c>
      <c r="C373" s="267"/>
      <c r="D373" s="267"/>
      <c r="E373" s="304"/>
      <c r="F373" s="268"/>
      <c r="G373" s="268"/>
      <c r="H373" s="268"/>
      <c r="I373" s="268"/>
      <c r="J373" s="268"/>
      <c r="K373" s="268"/>
    </row>
    <row r="374" spans="1:11" ht="14.25">
      <c r="A374" s="265" t="s">
        <v>1647</v>
      </c>
      <c r="B374" s="266" t="s">
        <v>1648</v>
      </c>
      <c r="C374" s="267"/>
      <c r="D374" s="267"/>
      <c r="E374" s="304"/>
      <c r="F374" s="268"/>
      <c r="G374" s="268"/>
      <c r="H374" s="268"/>
      <c r="I374" s="268"/>
      <c r="J374" s="268"/>
      <c r="K374" s="268"/>
    </row>
    <row r="375" spans="1:11" ht="25.5">
      <c r="A375" s="265" t="s">
        <v>1649</v>
      </c>
      <c r="B375" s="266" t="s">
        <v>1650</v>
      </c>
      <c r="C375" s="267"/>
      <c r="D375" s="267"/>
      <c r="E375" s="304"/>
      <c r="F375" s="268"/>
      <c r="G375" s="268"/>
      <c r="H375" s="268"/>
      <c r="I375" s="268"/>
      <c r="J375" s="268"/>
      <c r="K375" s="268"/>
    </row>
    <row r="376" spans="1:11" ht="51">
      <c r="A376" s="265" t="s">
        <v>1651</v>
      </c>
      <c r="B376" s="266" t="s">
        <v>1652</v>
      </c>
      <c r="C376" s="267"/>
      <c r="D376" s="267"/>
      <c r="E376" s="304"/>
      <c r="F376" s="268"/>
      <c r="G376" s="268"/>
      <c r="H376" s="268"/>
      <c r="I376" s="268"/>
      <c r="J376" s="268"/>
      <c r="K376" s="268"/>
    </row>
    <row r="377" spans="1:11" ht="63.75">
      <c r="A377" s="265" t="s">
        <v>1653</v>
      </c>
      <c r="B377" s="266" t="s">
        <v>1654</v>
      </c>
      <c r="C377" s="267"/>
      <c r="D377" s="267"/>
      <c r="E377" s="304"/>
      <c r="F377" s="268"/>
      <c r="G377" s="268"/>
      <c r="H377" s="268"/>
      <c r="I377" s="268"/>
      <c r="J377" s="268"/>
      <c r="K377" s="268"/>
    </row>
    <row r="378" spans="1:11" ht="12.75">
      <c r="A378" s="158" t="s">
        <v>1655</v>
      </c>
      <c r="B378" s="160"/>
      <c r="C378" s="160"/>
      <c r="D378" s="160"/>
      <c r="E378" s="305"/>
      <c r="F378" s="369"/>
      <c r="G378" s="369"/>
      <c r="H378" s="369"/>
      <c r="I378" s="369"/>
      <c r="J378" s="369"/>
      <c r="K378" s="369"/>
    </row>
    <row r="379" spans="1:11" ht="15">
      <c r="A379" s="161" t="s">
        <v>1656</v>
      </c>
      <c r="B379" s="87"/>
      <c r="C379" s="408">
        <f>SUM(C245,C251)</f>
        <v>68949</v>
      </c>
      <c r="D379" s="408">
        <f>SUM(D245,D251)</f>
        <v>54006</v>
      </c>
      <c r="E379" s="400">
        <f t="shared" ref="E379" si="177">D379/C379</f>
        <v>0.78327459426532653</v>
      </c>
      <c r="F379" s="408">
        <f>SUM(F245,F251)</f>
        <v>0</v>
      </c>
      <c r="G379" s="408">
        <f>SUM(G245,G251)</f>
        <v>0</v>
      </c>
      <c r="H379" s="400" t="e">
        <f t="shared" ref="H379" si="178">G379/F379</f>
        <v>#DIV/0!</v>
      </c>
      <c r="I379" s="407">
        <f t="shared" ref="I379" si="179">C379+F379</f>
        <v>68949</v>
      </c>
      <c r="J379" s="407">
        <f t="shared" ref="J379" si="180">D379+G379</f>
        <v>54006</v>
      </c>
      <c r="K379" s="409">
        <f t="shared" ref="K379" si="181">J379/I379</f>
        <v>0.78327459426532653</v>
      </c>
    </row>
    <row r="380" spans="1:11" ht="12.75">
      <c r="A380" s="944" t="s">
        <v>1657</v>
      </c>
      <c r="B380" s="944"/>
      <c r="C380" s="944"/>
      <c r="D380" s="944"/>
      <c r="E380" s="944"/>
      <c r="F380" s="944"/>
      <c r="G380" s="944"/>
      <c r="H380" s="944"/>
      <c r="I380" s="944"/>
      <c r="J380" s="944"/>
      <c r="K380" s="366"/>
    </row>
    <row r="381" spans="1:11" ht="12.75">
      <c r="A381" s="944" t="s">
        <v>1658</v>
      </c>
      <c r="B381" s="944"/>
      <c r="C381" s="944"/>
      <c r="D381" s="944"/>
      <c r="E381" s="944"/>
      <c r="F381" s="944"/>
      <c r="G381" s="944"/>
      <c r="H381" s="944"/>
      <c r="I381" s="944"/>
      <c r="J381" s="944"/>
      <c r="K381" s="366"/>
    </row>
    <row r="383" spans="1:11" ht="12.75">
      <c r="A383" s="1"/>
      <c r="B383" s="2" t="s">
        <v>51</v>
      </c>
      <c r="C383" s="3" t="s">
        <v>1947</v>
      </c>
      <c r="D383" s="4"/>
      <c r="E383" s="4"/>
      <c r="F383" s="4"/>
      <c r="G383" s="4"/>
      <c r="H383" s="4"/>
      <c r="I383" s="5"/>
      <c r="J383" s="6"/>
      <c r="K383" s="6"/>
    </row>
    <row r="384" spans="1:11" ht="12.75">
      <c r="A384" s="1"/>
      <c r="B384" s="2" t="s">
        <v>52</v>
      </c>
      <c r="C384" s="3">
        <v>17688383</v>
      </c>
      <c r="D384" s="4"/>
      <c r="E384" s="4"/>
      <c r="F384" s="4"/>
      <c r="G384" s="4"/>
      <c r="H384" s="4"/>
      <c r="I384" s="5"/>
      <c r="J384" s="6"/>
      <c r="K384" s="6"/>
    </row>
    <row r="385" spans="1:11" ht="12.75">
      <c r="A385" s="1"/>
      <c r="B385" s="2"/>
      <c r="C385" s="3"/>
      <c r="D385" s="4"/>
      <c r="E385" s="4"/>
      <c r="F385" s="4"/>
      <c r="G385" s="4"/>
      <c r="H385" s="4"/>
      <c r="I385" s="5"/>
      <c r="J385" s="6"/>
      <c r="K385" s="6"/>
    </row>
    <row r="386" spans="1:11" ht="14.25">
      <c r="A386" s="1"/>
      <c r="B386" s="2" t="s">
        <v>1634</v>
      </c>
      <c r="C386" s="7" t="s">
        <v>32</v>
      </c>
      <c r="D386" s="8"/>
      <c r="E386" s="8"/>
      <c r="F386" s="8"/>
      <c r="G386" s="8"/>
      <c r="H386" s="8"/>
      <c r="I386" s="9"/>
      <c r="J386" s="6"/>
      <c r="K386" s="6"/>
    </row>
    <row r="387" spans="1:11" ht="14.25">
      <c r="A387" s="1"/>
      <c r="B387" s="2" t="s">
        <v>186</v>
      </c>
      <c r="C387" s="374" t="s">
        <v>1962</v>
      </c>
      <c r="D387" s="8"/>
      <c r="E387" s="8"/>
      <c r="F387" s="8"/>
      <c r="G387" s="8"/>
      <c r="H387" s="8"/>
      <c r="I387" s="9"/>
      <c r="J387" s="6"/>
      <c r="K387" s="6"/>
    </row>
    <row r="388" spans="1:11" ht="15.75">
      <c r="A388" s="10"/>
      <c r="B388" s="10"/>
      <c r="C388" s="10"/>
      <c r="D388" s="10"/>
      <c r="E388" s="10"/>
      <c r="F388" s="10"/>
      <c r="G388" s="10"/>
      <c r="H388" s="10"/>
      <c r="I388" s="11"/>
      <c r="J388" s="11"/>
      <c r="K388" s="11"/>
    </row>
    <row r="389" spans="1:11" ht="12.75" customHeight="1">
      <c r="A389" s="926" t="s">
        <v>1635</v>
      </c>
      <c r="B389" s="926" t="s">
        <v>1636</v>
      </c>
      <c r="C389" s="942" t="s">
        <v>189</v>
      </c>
      <c r="D389" s="943"/>
      <c r="E389" s="943"/>
      <c r="F389" s="920" t="s">
        <v>190</v>
      </c>
      <c r="G389" s="920"/>
      <c r="H389" s="920"/>
      <c r="I389" s="920" t="s">
        <v>129</v>
      </c>
      <c r="J389" s="920"/>
      <c r="K389" s="920"/>
    </row>
    <row r="390" spans="1:11" ht="23.25" thickBot="1">
      <c r="A390" s="927"/>
      <c r="B390" s="927"/>
      <c r="C390" s="788" t="s">
        <v>1897</v>
      </c>
      <c r="D390" s="646" t="s">
        <v>4659</v>
      </c>
      <c r="E390" s="287" t="s">
        <v>1894</v>
      </c>
      <c r="F390" s="788" t="s">
        <v>1897</v>
      </c>
      <c r="G390" s="646" t="s">
        <v>4659</v>
      </c>
      <c r="H390" s="788" t="s">
        <v>1894</v>
      </c>
      <c r="I390" s="788" t="s">
        <v>1897</v>
      </c>
      <c r="J390" s="646" t="s">
        <v>4659</v>
      </c>
      <c r="K390" s="789" t="s">
        <v>1894</v>
      </c>
    </row>
    <row r="391" spans="1:11" ht="15.75" thickTop="1">
      <c r="A391" s="83"/>
      <c r="B391" s="150" t="s">
        <v>28</v>
      </c>
      <c r="C391" s="395">
        <f>SUM(C393:C395)</f>
        <v>0</v>
      </c>
      <c r="D391" s="395">
        <f>SUM(D393:D395)</f>
        <v>0</v>
      </c>
      <c r="E391" s="396" t="e">
        <f t="shared" ref="E391" si="182">D391/C391</f>
        <v>#DIV/0!</v>
      </c>
      <c r="F391" s="395">
        <f>SUM(F393:F395)</f>
        <v>0</v>
      </c>
      <c r="G391" s="395">
        <f>SUM(G393:G395)</f>
        <v>0</v>
      </c>
      <c r="H391" s="396" t="e">
        <f t="shared" ref="H391" si="183">G391/F391</f>
        <v>#DIV/0!</v>
      </c>
      <c r="I391" s="397">
        <f t="shared" ref="I391" si="184">C391+F391</f>
        <v>0</v>
      </c>
      <c r="J391" s="397">
        <f t="shared" ref="J391" si="185">D391+G391</f>
        <v>0</v>
      </c>
      <c r="K391" s="410" t="e">
        <f t="shared" ref="K391" si="186">J391/I391</f>
        <v>#DIV/0!</v>
      </c>
    </row>
    <row r="392" spans="1:11" ht="12.75">
      <c r="A392" s="151"/>
      <c r="B392" s="152"/>
      <c r="C392" s="153"/>
      <c r="D392" s="153"/>
      <c r="E392" s="394"/>
      <c r="F392" s="369"/>
      <c r="G392" s="369"/>
      <c r="H392" s="394"/>
      <c r="I392" s="369"/>
      <c r="J392" s="369"/>
      <c r="K392" s="411"/>
    </row>
    <row r="393" spans="1:11" ht="14.25">
      <c r="A393" s="14"/>
      <c r="B393" s="153"/>
      <c r="C393" s="153"/>
      <c r="D393" s="153"/>
      <c r="E393" s="394" t="e">
        <f t="shared" ref="E393:E395" si="187">D393/C393</f>
        <v>#DIV/0!</v>
      </c>
      <c r="F393" s="369"/>
      <c r="G393" s="369"/>
      <c r="H393" s="394" t="e">
        <f t="shared" ref="H393:H395" si="188">G393/F393</f>
        <v>#DIV/0!</v>
      </c>
      <c r="I393" s="369">
        <f t="shared" ref="I393:I395" si="189">C393+F393</f>
        <v>0</v>
      </c>
      <c r="J393" s="369">
        <f t="shared" ref="J393:J395" si="190">D393+G393</f>
        <v>0</v>
      </c>
      <c r="K393" s="411" t="e">
        <f t="shared" ref="K393:K395" si="191">J393/I393</f>
        <v>#DIV/0!</v>
      </c>
    </row>
    <row r="394" spans="1:11" ht="14.25">
      <c r="A394" s="14"/>
      <c r="B394" s="153"/>
      <c r="C394" s="153"/>
      <c r="D394" s="153"/>
      <c r="E394" s="394" t="e">
        <f t="shared" si="187"/>
        <v>#DIV/0!</v>
      </c>
      <c r="F394" s="369"/>
      <c r="G394" s="369"/>
      <c r="H394" s="394" t="e">
        <f t="shared" si="188"/>
        <v>#DIV/0!</v>
      </c>
      <c r="I394" s="369">
        <f t="shared" si="189"/>
        <v>0</v>
      </c>
      <c r="J394" s="369">
        <f t="shared" si="190"/>
        <v>0</v>
      </c>
      <c r="K394" s="411" t="e">
        <f t="shared" si="191"/>
        <v>#DIV/0!</v>
      </c>
    </row>
    <row r="395" spans="1:11" ht="14.25">
      <c r="A395" s="154"/>
      <c r="B395" s="155"/>
      <c r="C395" s="153"/>
      <c r="D395" s="153"/>
      <c r="E395" s="394" t="e">
        <f t="shared" si="187"/>
        <v>#DIV/0!</v>
      </c>
      <c r="F395" s="369"/>
      <c r="G395" s="369"/>
      <c r="H395" s="394" t="e">
        <f t="shared" si="188"/>
        <v>#DIV/0!</v>
      </c>
      <c r="I395" s="369">
        <f t="shared" si="189"/>
        <v>0</v>
      </c>
      <c r="J395" s="369">
        <f t="shared" si="190"/>
        <v>0</v>
      </c>
      <c r="K395" s="411" t="e">
        <f t="shared" si="191"/>
        <v>#DIV/0!</v>
      </c>
    </row>
    <row r="396" spans="1:11" ht="14.25">
      <c r="A396" s="154"/>
      <c r="B396" s="155"/>
      <c r="C396" s="153"/>
      <c r="D396" s="153"/>
      <c r="E396" s="288"/>
      <c r="F396" s="369"/>
      <c r="G396" s="369"/>
      <c r="H396" s="369"/>
      <c r="I396" s="369"/>
      <c r="J396" s="369"/>
      <c r="K396" s="369"/>
    </row>
    <row r="397" spans="1:11" ht="15">
      <c r="A397" s="154"/>
      <c r="B397" s="398" t="s">
        <v>1637</v>
      </c>
      <c r="C397" s="406">
        <f>SUM(C399:C409)</f>
        <v>280</v>
      </c>
      <c r="D397" s="406">
        <f>SUM(D399:D409)</f>
        <v>255</v>
      </c>
      <c r="E397" s="400">
        <f t="shared" ref="E397" si="192">D397/C397</f>
        <v>0.9107142857142857</v>
      </c>
      <c r="F397" s="406">
        <f>SUM(F399:F409)</f>
        <v>11420</v>
      </c>
      <c r="G397" s="406">
        <f>SUM(G399:G409)</f>
        <v>10560</v>
      </c>
      <c r="H397" s="400">
        <f t="shared" ref="H397" si="193">G397/F397</f>
        <v>0.92469352014010509</v>
      </c>
      <c r="I397" s="407">
        <f t="shared" ref="I397" si="194">C397+F397</f>
        <v>11700</v>
      </c>
      <c r="J397" s="407">
        <f t="shared" ref="J397" si="195">D397+G397</f>
        <v>10815</v>
      </c>
      <c r="K397" s="409">
        <f t="shared" ref="K397" si="196">J397/I397</f>
        <v>0.92435897435897441</v>
      </c>
    </row>
    <row r="398" spans="1:11" ht="14.25">
      <c r="A398" s="154"/>
      <c r="B398" s="155"/>
      <c r="C398" s="153"/>
      <c r="D398" s="153"/>
      <c r="E398" s="394"/>
      <c r="F398" s="369"/>
      <c r="G398" s="369"/>
      <c r="H398" s="394"/>
      <c r="I398" s="369"/>
      <c r="J398" s="369"/>
      <c r="K398" s="411"/>
    </row>
    <row r="399" spans="1:11" ht="12.75">
      <c r="A399" s="412" t="s">
        <v>2315</v>
      </c>
      <c r="B399" s="413" t="s">
        <v>2316</v>
      </c>
      <c r="C399" s="414">
        <v>0</v>
      </c>
      <c r="D399" s="416"/>
      <c r="E399" s="415" t="e">
        <f t="shared" ref="E399:E407" si="197">D399/C399</f>
        <v>#DIV/0!</v>
      </c>
      <c r="F399" s="421">
        <v>480</v>
      </c>
      <c r="G399" s="369">
        <v>488</v>
      </c>
      <c r="H399" s="394">
        <f t="shared" ref="H399:H407" si="198">G399/F399</f>
        <v>1.0166666666666666</v>
      </c>
      <c r="I399" s="369">
        <f t="shared" ref="I399:I409" si="199">C399+F399</f>
        <v>480</v>
      </c>
      <c r="J399" s="369">
        <f t="shared" ref="J399:J409" si="200">D399+G399</f>
        <v>488</v>
      </c>
      <c r="K399" s="411">
        <f t="shared" ref="K399:K407" si="201">J399/I399</f>
        <v>1.0166666666666666</v>
      </c>
    </row>
    <row r="400" spans="1:11" ht="12.75">
      <c r="A400" s="412" t="s">
        <v>2317</v>
      </c>
      <c r="B400" s="413" t="s">
        <v>2318</v>
      </c>
      <c r="C400" s="414">
        <v>0</v>
      </c>
      <c r="D400" s="416"/>
      <c r="E400" s="415" t="e">
        <f t="shared" si="197"/>
        <v>#DIV/0!</v>
      </c>
      <c r="F400" s="421">
        <v>120</v>
      </c>
      <c r="G400" s="369">
        <v>81</v>
      </c>
      <c r="H400" s="394">
        <f t="shared" si="198"/>
        <v>0.67500000000000004</v>
      </c>
      <c r="I400" s="369">
        <f t="shared" si="199"/>
        <v>120</v>
      </c>
      <c r="J400" s="369">
        <f t="shared" si="200"/>
        <v>81</v>
      </c>
      <c r="K400" s="411">
        <f t="shared" si="201"/>
        <v>0.67500000000000004</v>
      </c>
    </row>
    <row r="401" spans="1:11" ht="12.75">
      <c r="A401" s="412" t="s">
        <v>2319</v>
      </c>
      <c r="B401" s="413" t="s">
        <v>2320</v>
      </c>
      <c r="C401" s="414">
        <v>250</v>
      </c>
      <c r="D401" s="417">
        <v>224</v>
      </c>
      <c r="E401" s="415">
        <f t="shared" si="197"/>
        <v>0.89600000000000002</v>
      </c>
      <c r="F401" s="421">
        <v>2</v>
      </c>
      <c r="G401" s="369">
        <v>1</v>
      </c>
      <c r="H401" s="394">
        <f t="shared" si="198"/>
        <v>0.5</v>
      </c>
      <c r="I401" s="369">
        <f t="shared" si="199"/>
        <v>252</v>
      </c>
      <c r="J401" s="369">
        <f t="shared" si="200"/>
        <v>225</v>
      </c>
      <c r="K401" s="411">
        <f t="shared" si="201"/>
        <v>0.8928571428571429</v>
      </c>
    </row>
    <row r="402" spans="1:11" ht="12.75">
      <c r="A402" s="412" t="s">
        <v>2321</v>
      </c>
      <c r="B402" s="413" t="s">
        <v>2322</v>
      </c>
      <c r="C402" s="414">
        <v>25</v>
      </c>
      <c r="D402" s="417">
        <v>13</v>
      </c>
      <c r="E402" s="415">
        <f t="shared" si="197"/>
        <v>0.52</v>
      </c>
      <c r="F402" s="421">
        <v>6</v>
      </c>
      <c r="G402" s="369">
        <v>1</v>
      </c>
      <c r="H402" s="394">
        <f t="shared" si="198"/>
        <v>0.16666666666666666</v>
      </c>
      <c r="I402" s="369">
        <f t="shared" si="199"/>
        <v>31</v>
      </c>
      <c r="J402" s="369">
        <f t="shared" si="200"/>
        <v>14</v>
      </c>
      <c r="K402" s="411">
        <f t="shared" si="201"/>
        <v>0.45161290322580644</v>
      </c>
    </row>
    <row r="403" spans="1:11" ht="12.75">
      <c r="A403" s="412" t="s">
        <v>2277</v>
      </c>
      <c r="B403" s="413" t="s">
        <v>2278</v>
      </c>
      <c r="C403" s="414">
        <v>5</v>
      </c>
      <c r="D403" s="418">
        <v>7</v>
      </c>
      <c r="E403" s="415">
        <f t="shared" si="197"/>
        <v>1.4</v>
      </c>
      <c r="F403" s="421">
        <v>2800</v>
      </c>
      <c r="G403" s="369">
        <v>2553</v>
      </c>
      <c r="H403" s="394">
        <f t="shared" si="198"/>
        <v>0.91178571428571431</v>
      </c>
      <c r="I403" s="369">
        <f t="shared" si="199"/>
        <v>2805</v>
      </c>
      <c r="J403" s="369">
        <f t="shared" si="200"/>
        <v>2560</v>
      </c>
      <c r="K403" s="411">
        <f t="shared" si="201"/>
        <v>0.91265597147950084</v>
      </c>
    </row>
    <row r="404" spans="1:11" ht="12.75">
      <c r="A404" s="412" t="s">
        <v>2323</v>
      </c>
      <c r="B404" s="413" t="s">
        <v>2324</v>
      </c>
      <c r="C404" s="414">
        <v>0</v>
      </c>
      <c r="D404" s="417"/>
      <c r="E404" s="415" t="e">
        <f t="shared" si="197"/>
        <v>#DIV/0!</v>
      </c>
      <c r="F404" s="421">
        <v>5297</v>
      </c>
      <c r="G404" s="369">
        <v>4927</v>
      </c>
      <c r="H404" s="394">
        <f t="shared" si="198"/>
        <v>0.93014914102322066</v>
      </c>
      <c r="I404" s="369">
        <f t="shared" si="199"/>
        <v>5297</v>
      </c>
      <c r="J404" s="369">
        <f t="shared" si="200"/>
        <v>4927</v>
      </c>
      <c r="K404" s="411">
        <f t="shared" si="201"/>
        <v>0.93014914102322066</v>
      </c>
    </row>
    <row r="405" spans="1:11" ht="12.75">
      <c r="A405" s="412" t="s">
        <v>2289</v>
      </c>
      <c r="B405" s="413" t="s">
        <v>2290</v>
      </c>
      <c r="C405" s="414">
        <v>0</v>
      </c>
      <c r="D405" s="417">
        <v>5</v>
      </c>
      <c r="E405" s="415" t="e">
        <f t="shared" si="197"/>
        <v>#DIV/0!</v>
      </c>
      <c r="F405" s="421">
        <v>2715</v>
      </c>
      <c r="G405" s="369">
        <v>2509</v>
      </c>
      <c r="H405" s="394">
        <f t="shared" si="198"/>
        <v>0.92412523020257831</v>
      </c>
      <c r="I405" s="369">
        <f t="shared" si="199"/>
        <v>2715</v>
      </c>
      <c r="J405" s="369">
        <f t="shared" si="200"/>
        <v>2514</v>
      </c>
      <c r="K405" s="411">
        <f t="shared" si="201"/>
        <v>0.92596685082872932</v>
      </c>
    </row>
    <row r="406" spans="1:11" ht="12.75">
      <c r="A406" s="412" t="s">
        <v>1639</v>
      </c>
      <c r="B406" s="413" t="s">
        <v>2325</v>
      </c>
      <c r="C406" s="405">
        <v>0</v>
      </c>
      <c r="D406" s="416">
        <v>4</v>
      </c>
      <c r="E406" s="394" t="e">
        <f t="shared" si="197"/>
        <v>#DIV/0!</v>
      </c>
      <c r="F406" s="369">
        <v>0</v>
      </c>
      <c r="G406" s="369"/>
      <c r="H406" s="394" t="e">
        <f t="shared" si="198"/>
        <v>#DIV/0!</v>
      </c>
      <c r="I406" s="369">
        <f t="shared" si="199"/>
        <v>0</v>
      </c>
      <c r="J406" s="369">
        <f t="shared" si="200"/>
        <v>4</v>
      </c>
      <c r="K406" s="411" t="e">
        <f t="shared" si="201"/>
        <v>#DIV/0!</v>
      </c>
    </row>
    <row r="407" spans="1:11" ht="12.75">
      <c r="A407" s="403" t="s">
        <v>4595</v>
      </c>
      <c r="B407" s="404" t="s">
        <v>4596</v>
      </c>
      <c r="C407" s="405">
        <v>0</v>
      </c>
      <c r="D407" s="416">
        <v>1</v>
      </c>
      <c r="E407" s="394" t="e">
        <f t="shared" si="197"/>
        <v>#DIV/0!</v>
      </c>
      <c r="F407" s="369"/>
      <c r="G407" s="369"/>
      <c r="H407" s="394" t="e">
        <f t="shared" si="198"/>
        <v>#DIV/0!</v>
      </c>
      <c r="I407" s="369">
        <f t="shared" si="199"/>
        <v>0</v>
      </c>
      <c r="J407" s="369">
        <f t="shared" si="200"/>
        <v>1</v>
      </c>
      <c r="K407" s="411" t="e">
        <f t="shared" si="201"/>
        <v>#DIV/0!</v>
      </c>
    </row>
    <row r="408" spans="1:11" ht="12.75">
      <c r="A408" s="412" t="s">
        <v>2287</v>
      </c>
      <c r="B408" s="413" t="s">
        <v>2288</v>
      </c>
      <c r="C408" s="414">
        <v>0</v>
      </c>
      <c r="D408" s="417">
        <v>1</v>
      </c>
      <c r="E408" s="394" t="e">
        <f t="shared" ref="E408:E409" si="202">D408/C408</f>
        <v>#DIV/0!</v>
      </c>
      <c r="F408" s="369"/>
      <c r="G408" s="369"/>
      <c r="H408" s="394" t="e">
        <f t="shared" ref="H408:H409" si="203">G408/F408</f>
        <v>#DIV/0!</v>
      </c>
      <c r="I408" s="369">
        <f t="shared" si="199"/>
        <v>0</v>
      </c>
      <c r="J408" s="369">
        <f t="shared" si="200"/>
        <v>1</v>
      </c>
      <c r="K408" s="411" t="e">
        <f t="shared" ref="K408:K409" si="204">J408/I408</f>
        <v>#DIV/0!</v>
      </c>
    </row>
    <row r="409" spans="1:11" ht="14.25">
      <c r="A409" s="14"/>
      <c r="B409" s="156"/>
      <c r="C409" s="156"/>
      <c r="D409" s="156"/>
      <c r="E409" s="394" t="e">
        <f t="shared" si="202"/>
        <v>#DIV/0!</v>
      </c>
      <c r="F409" s="369"/>
      <c r="G409" s="369"/>
      <c r="H409" s="394" t="e">
        <f t="shared" si="203"/>
        <v>#DIV/0!</v>
      </c>
      <c r="I409" s="369">
        <f t="shared" si="199"/>
        <v>0</v>
      </c>
      <c r="J409" s="369">
        <f t="shared" si="200"/>
        <v>0</v>
      </c>
      <c r="K409" s="411" t="e">
        <f t="shared" si="204"/>
        <v>#DIV/0!</v>
      </c>
    </row>
    <row r="410" spans="1:11" ht="12.75">
      <c r="A410" s="29"/>
      <c r="B410" s="153"/>
      <c r="C410" s="153"/>
      <c r="D410" s="153"/>
      <c r="E410" s="288"/>
      <c r="F410" s="369"/>
      <c r="G410" s="369"/>
      <c r="H410" s="369"/>
      <c r="I410" s="369"/>
      <c r="J410" s="369"/>
      <c r="K410" s="369"/>
    </row>
    <row r="411" spans="1:11" ht="14.25">
      <c r="A411" s="158" t="s">
        <v>1638</v>
      </c>
      <c r="B411" s="159"/>
      <c r="C411" s="159"/>
      <c r="D411" s="159"/>
      <c r="E411" s="159"/>
      <c r="F411" s="306"/>
      <c r="G411" s="306"/>
      <c r="H411" s="306"/>
      <c r="I411" s="306"/>
      <c r="J411" s="306"/>
      <c r="K411" s="306"/>
    </row>
    <row r="412" spans="1:11" ht="14.25">
      <c r="A412" s="265" t="s">
        <v>1639</v>
      </c>
      <c r="B412" s="266" t="s">
        <v>1640</v>
      </c>
      <c r="C412" s="267"/>
      <c r="D412" s="267"/>
      <c r="E412" s="304"/>
      <c r="F412" s="268"/>
      <c r="G412" s="268"/>
      <c r="H412" s="268"/>
      <c r="I412" s="268"/>
      <c r="J412" s="268"/>
      <c r="K412" s="268"/>
    </row>
    <row r="413" spans="1:11" ht="14.25">
      <c r="A413" s="265" t="s">
        <v>1641</v>
      </c>
      <c r="B413" s="266" t="s">
        <v>1642</v>
      </c>
      <c r="C413" s="267"/>
      <c r="D413" s="267"/>
      <c r="E413" s="304"/>
      <c r="F413" s="268"/>
      <c r="G413" s="268"/>
      <c r="H413" s="268"/>
      <c r="I413" s="268"/>
      <c r="J413" s="268"/>
      <c r="K413" s="268"/>
    </row>
    <row r="414" spans="1:11" ht="14.25">
      <c r="A414" s="265" t="s">
        <v>1643</v>
      </c>
      <c r="B414" s="266" t="s">
        <v>1644</v>
      </c>
      <c r="C414" s="267"/>
      <c r="D414" s="267"/>
      <c r="E414" s="304"/>
      <c r="F414" s="268"/>
      <c r="G414" s="268"/>
      <c r="H414" s="268"/>
      <c r="I414" s="268"/>
      <c r="J414" s="268"/>
      <c r="K414" s="268"/>
    </row>
    <row r="415" spans="1:11" ht="25.5">
      <c r="A415" s="265" t="s">
        <v>1645</v>
      </c>
      <c r="B415" s="266" t="s">
        <v>1646</v>
      </c>
      <c r="C415" s="267"/>
      <c r="D415" s="267"/>
      <c r="E415" s="304"/>
      <c r="F415" s="268"/>
      <c r="G415" s="268"/>
      <c r="H415" s="268"/>
      <c r="I415" s="268"/>
      <c r="J415" s="268"/>
      <c r="K415" s="268"/>
    </row>
    <row r="416" spans="1:11" ht="14.25">
      <c r="A416" s="265" t="s">
        <v>1647</v>
      </c>
      <c r="B416" s="266" t="s">
        <v>1648</v>
      </c>
      <c r="C416" s="267"/>
      <c r="D416" s="267"/>
      <c r="E416" s="304"/>
      <c r="F416" s="268"/>
      <c r="G416" s="268"/>
      <c r="H416" s="268"/>
      <c r="I416" s="268"/>
      <c r="J416" s="268"/>
      <c r="K416" s="268"/>
    </row>
    <row r="417" spans="1:11" ht="25.5">
      <c r="A417" s="265" t="s">
        <v>1649</v>
      </c>
      <c r="B417" s="266" t="s">
        <v>1650</v>
      </c>
      <c r="C417" s="267"/>
      <c r="D417" s="267"/>
      <c r="E417" s="304"/>
      <c r="F417" s="268"/>
      <c r="G417" s="268"/>
      <c r="H417" s="268"/>
      <c r="I417" s="268"/>
      <c r="J417" s="268"/>
      <c r="K417" s="268"/>
    </row>
    <row r="418" spans="1:11" ht="51">
      <c r="A418" s="265" t="s">
        <v>1651</v>
      </c>
      <c r="B418" s="266" t="s">
        <v>1652</v>
      </c>
      <c r="C418" s="267"/>
      <c r="D418" s="267"/>
      <c r="E418" s="304"/>
      <c r="F418" s="268"/>
      <c r="G418" s="268"/>
      <c r="H418" s="268"/>
      <c r="I418" s="268"/>
      <c r="J418" s="268"/>
      <c r="K418" s="268"/>
    </row>
    <row r="419" spans="1:11" ht="63.75">
      <c r="A419" s="265" t="s">
        <v>1653</v>
      </c>
      <c r="B419" s="266" t="s">
        <v>1654</v>
      </c>
      <c r="C419" s="267"/>
      <c r="D419" s="267"/>
      <c r="E419" s="304"/>
      <c r="F419" s="268"/>
      <c r="G419" s="268"/>
      <c r="H419" s="268"/>
      <c r="I419" s="268"/>
      <c r="J419" s="268"/>
      <c r="K419" s="268"/>
    </row>
    <row r="420" spans="1:11" ht="12.75">
      <c r="A420" s="158" t="s">
        <v>1655</v>
      </c>
      <c r="B420" s="160"/>
      <c r="C420" s="160"/>
      <c r="D420" s="160"/>
      <c r="E420" s="305"/>
      <c r="F420" s="369"/>
      <c r="G420" s="369"/>
      <c r="H420" s="369"/>
      <c r="I420" s="369"/>
      <c r="J420" s="369"/>
      <c r="K420" s="369"/>
    </row>
    <row r="421" spans="1:11" ht="15">
      <c r="A421" s="161" t="s">
        <v>1656</v>
      </c>
      <c r="B421" s="87"/>
      <c r="C421" s="408">
        <f>SUM(C391,C397)</f>
        <v>280</v>
      </c>
      <c r="D421" s="408">
        <f>SUM(D391,D397)</f>
        <v>255</v>
      </c>
      <c r="E421" s="400">
        <f t="shared" ref="E421" si="205">D421/C421</f>
        <v>0.9107142857142857</v>
      </c>
      <c r="F421" s="408">
        <f>SUM(F391,F397)</f>
        <v>11420</v>
      </c>
      <c r="G421" s="408">
        <f>SUM(G391,G397)</f>
        <v>10560</v>
      </c>
      <c r="H421" s="400">
        <f t="shared" ref="H421" si="206">G421/F421</f>
        <v>0.92469352014010509</v>
      </c>
      <c r="I421" s="407">
        <f t="shared" ref="I421" si="207">C421+F421</f>
        <v>11700</v>
      </c>
      <c r="J421" s="407">
        <f t="shared" ref="J421" si="208">D421+G421</f>
        <v>10815</v>
      </c>
      <c r="K421" s="409">
        <f t="shared" ref="K421" si="209">J421/I421</f>
        <v>0.92435897435897441</v>
      </c>
    </row>
    <row r="422" spans="1:11" ht="12.75">
      <c r="A422" s="944" t="s">
        <v>1657</v>
      </c>
      <c r="B422" s="944"/>
      <c r="C422" s="944"/>
      <c r="D422" s="944"/>
      <c r="E422" s="944"/>
      <c r="F422" s="944"/>
      <c r="G422" s="944"/>
      <c r="H422" s="944"/>
      <c r="I422" s="944"/>
      <c r="J422" s="944"/>
      <c r="K422" s="366"/>
    </row>
    <row r="423" spans="1:11" ht="12.75">
      <c r="A423" s="944" t="s">
        <v>1658</v>
      </c>
      <c r="B423" s="944"/>
      <c r="C423" s="944"/>
      <c r="D423" s="944"/>
      <c r="E423" s="944"/>
      <c r="F423" s="944"/>
      <c r="G423" s="944"/>
      <c r="H423" s="944"/>
      <c r="I423" s="944"/>
      <c r="J423" s="944"/>
      <c r="K423" s="366"/>
    </row>
    <row r="425" spans="1:11" ht="12.75">
      <c r="A425" s="1"/>
      <c r="B425" s="2" t="s">
        <v>51</v>
      </c>
      <c r="C425" s="3" t="s">
        <v>1947</v>
      </c>
      <c r="D425" s="4"/>
      <c r="E425" s="4"/>
      <c r="F425" s="4"/>
      <c r="G425" s="4"/>
      <c r="H425" s="4"/>
      <c r="I425" s="5"/>
      <c r="J425" s="6"/>
      <c r="K425" s="6"/>
    </row>
    <row r="426" spans="1:11" ht="12.75">
      <c r="A426" s="1"/>
      <c r="B426" s="2" t="s">
        <v>52</v>
      </c>
      <c r="C426" s="3">
        <v>17688383</v>
      </c>
      <c r="D426" s="4"/>
      <c r="E426" s="4"/>
      <c r="F426" s="4"/>
      <c r="G426" s="4"/>
      <c r="H426" s="4"/>
      <c r="I426" s="5"/>
      <c r="J426" s="6"/>
      <c r="K426" s="6"/>
    </row>
    <row r="427" spans="1:11" ht="12.75">
      <c r="A427" s="1"/>
      <c r="B427" s="2"/>
      <c r="C427" s="3"/>
      <c r="D427" s="4"/>
      <c r="E427" s="4"/>
      <c r="F427" s="4"/>
      <c r="G427" s="4"/>
      <c r="H427" s="4"/>
      <c r="I427" s="5"/>
      <c r="J427" s="6"/>
      <c r="K427" s="6"/>
    </row>
    <row r="428" spans="1:11" ht="14.25">
      <c r="A428" s="1"/>
      <c r="B428" s="2" t="s">
        <v>1634</v>
      </c>
      <c r="C428" s="7" t="s">
        <v>32</v>
      </c>
      <c r="D428" s="8"/>
      <c r="E428" s="8"/>
      <c r="F428" s="8"/>
      <c r="G428" s="8"/>
      <c r="H428" s="8"/>
      <c r="I428" s="9"/>
      <c r="J428" s="6"/>
      <c r="K428" s="6"/>
    </row>
    <row r="429" spans="1:11" ht="14.25">
      <c r="A429" s="1"/>
      <c r="B429" s="2" t="s">
        <v>186</v>
      </c>
      <c r="C429" s="374" t="s">
        <v>1963</v>
      </c>
      <c r="D429" s="8"/>
      <c r="E429" s="8"/>
      <c r="F429" s="8"/>
      <c r="G429" s="8"/>
      <c r="H429" s="8"/>
      <c r="I429" s="9"/>
      <c r="J429" s="6"/>
      <c r="K429" s="6"/>
    </row>
    <row r="430" spans="1:11" ht="15.75">
      <c r="A430" s="10"/>
      <c r="B430" s="10"/>
      <c r="C430" s="10"/>
      <c r="D430" s="10"/>
      <c r="E430" s="10"/>
      <c r="F430" s="10"/>
      <c r="G430" s="10"/>
      <c r="H430" s="10"/>
      <c r="I430" s="11"/>
      <c r="J430" s="11"/>
      <c r="K430" s="11"/>
    </row>
    <row r="431" spans="1:11" ht="12.75" customHeight="1">
      <c r="A431" s="926" t="s">
        <v>1635</v>
      </c>
      <c r="B431" s="926" t="s">
        <v>1636</v>
      </c>
      <c r="C431" s="942" t="s">
        <v>189</v>
      </c>
      <c r="D431" s="943"/>
      <c r="E431" s="943"/>
      <c r="F431" s="920" t="s">
        <v>190</v>
      </c>
      <c r="G431" s="920"/>
      <c r="H431" s="920"/>
      <c r="I431" s="920" t="s">
        <v>129</v>
      </c>
      <c r="J431" s="920"/>
      <c r="K431" s="920"/>
    </row>
    <row r="432" spans="1:11" ht="23.25" thickBot="1">
      <c r="A432" s="927"/>
      <c r="B432" s="927"/>
      <c r="C432" s="788" t="s">
        <v>1897</v>
      </c>
      <c r="D432" s="646" t="s">
        <v>4659</v>
      </c>
      <c r="E432" s="287" t="s">
        <v>1894</v>
      </c>
      <c r="F432" s="788" t="s">
        <v>1897</v>
      </c>
      <c r="G432" s="646" t="s">
        <v>4659</v>
      </c>
      <c r="H432" s="788" t="s">
        <v>1894</v>
      </c>
      <c r="I432" s="788" t="s">
        <v>1897</v>
      </c>
      <c r="J432" s="646" t="s">
        <v>4659</v>
      </c>
      <c r="K432" s="789" t="s">
        <v>1894</v>
      </c>
    </row>
    <row r="433" spans="1:11" ht="15.75" thickTop="1">
      <c r="A433" s="83"/>
      <c r="B433" s="150" t="s">
        <v>28</v>
      </c>
      <c r="C433" s="395">
        <f>SUM(C435:C484)</f>
        <v>0</v>
      </c>
      <c r="D433" s="395">
        <f>SUM(D435:D484)</f>
        <v>0</v>
      </c>
      <c r="E433" s="396" t="e">
        <f t="shared" ref="E433" si="210">D433/C433</f>
        <v>#DIV/0!</v>
      </c>
      <c r="F433" s="395">
        <f>SUM(F435:F484)</f>
        <v>600</v>
      </c>
      <c r="G433" s="395">
        <f>SUM(G435:G484)</f>
        <v>638</v>
      </c>
      <c r="H433" s="396">
        <f t="shared" ref="H433" si="211">G433/F433</f>
        <v>1.0633333333333332</v>
      </c>
      <c r="I433" s="397">
        <f t="shared" ref="I433" si="212">C433+F433</f>
        <v>600</v>
      </c>
      <c r="J433" s="397">
        <f t="shared" ref="J433" si="213">D433+G433</f>
        <v>638</v>
      </c>
      <c r="K433" s="410">
        <f t="shared" ref="K433" si="214">J433/I433</f>
        <v>1.0633333333333332</v>
      </c>
    </row>
    <row r="434" spans="1:11" ht="12.75">
      <c r="A434" s="151"/>
      <c r="B434" s="152"/>
      <c r="C434" s="153"/>
      <c r="D434" s="153"/>
      <c r="E434" s="394"/>
      <c r="F434" s="369"/>
      <c r="G434" s="369"/>
      <c r="H434" s="394"/>
      <c r="I434" s="369"/>
      <c r="J434" s="369"/>
      <c r="K434" s="411"/>
    </row>
    <row r="435" spans="1:11" ht="12.75">
      <c r="A435" s="422" t="s">
        <v>2326</v>
      </c>
      <c r="B435" s="423" t="s">
        <v>2327</v>
      </c>
      <c r="C435" s="153"/>
      <c r="D435" s="153"/>
      <c r="E435" s="394" t="e">
        <f t="shared" ref="E435:E484" si="215">D435/C435</f>
        <v>#DIV/0!</v>
      </c>
      <c r="F435" s="426">
        <v>1</v>
      </c>
      <c r="G435" s="369"/>
      <c r="H435" s="394">
        <f t="shared" ref="H435:H484" si="216">G435/F435</f>
        <v>0</v>
      </c>
      <c r="I435" s="369">
        <f t="shared" ref="I435:I484" si="217">C435+F435</f>
        <v>1</v>
      </c>
      <c r="J435" s="369">
        <f t="shared" ref="J435:J484" si="218">D435+G435</f>
        <v>0</v>
      </c>
      <c r="K435" s="411">
        <f t="shared" ref="K435:K484" si="219">J435/I435</f>
        <v>0</v>
      </c>
    </row>
    <row r="436" spans="1:11" ht="14.25">
      <c r="A436" s="424" t="s">
        <v>2328</v>
      </c>
      <c r="B436" s="425" t="s">
        <v>2329</v>
      </c>
      <c r="C436" s="153"/>
      <c r="D436" s="153"/>
      <c r="E436" s="394" t="e">
        <f t="shared" ref="E436:E480" si="220">D436/C436</f>
        <v>#DIV/0!</v>
      </c>
      <c r="F436" s="426">
        <v>5</v>
      </c>
      <c r="G436" s="369">
        <v>12</v>
      </c>
      <c r="H436" s="394">
        <f t="shared" ref="H436:H480" si="221">G436/F436</f>
        <v>2.4</v>
      </c>
      <c r="I436" s="369">
        <f t="shared" ref="I436:I480" si="222">C436+F436</f>
        <v>5</v>
      </c>
      <c r="J436" s="369">
        <f t="shared" ref="J436:J480" si="223">D436+G436</f>
        <v>12</v>
      </c>
      <c r="K436" s="411">
        <f t="shared" ref="K436:K480" si="224">J436/I436</f>
        <v>2.4</v>
      </c>
    </row>
    <row r="437" spans="1:11" ht="14.25">
      <c r="A437" s="424" t="s">
        <v>2330</v>
      </c>
      <c r="B437" s="425" t="s">
        <v>2331</v>
      </c>
      <c r="C437" s="153"/>
      <c r="D437" s="153"/>
      <c r="E437" s="394" t="e">
        <f t="shared" ref="E437:E465" si="225">D437/C437</f>
        <v>#DIV/0!</v>
      </c>
      <c r="F437" s="426">
        <v>50</v>
      </c>
      <c r="G437" s="369">
        <v>15</v>
      </c>
      <c r="H437" s="394">
        <f t="shared" ref="H437:H465" si="226">G437/F437</f>
        <v>0.3</v>
      </c>
      <c r="I437" s="369">
        <f t="shared" ref="I437:I465" si="227">C437+F437</f>
        <v>50</v>
      </c>
      <c r="J437" s="369">
        <f t="shared" ref="J437:J465" si="228">D437+G437</f>
        <v>15</v>
      </c>
      <c r="K437" s="411">
        <f t="shared" ref="K437:K465" si="229">J437/I437</f>
        <v>0.3</v>
      </c>
    </row>
    <row r="438" spans="1:11" ht="25.5">
      <c r="A438" s="424" t="s">
        <v>2332</v>
      </c>
      <c r="B438" s="425" t="s">
        <v>2333</v>
      </c>
      <c r="C438" s="153"/>
      <c r="D438" s="153"/>
      <c r="E438" s="394" t="e">
        <f t="shared" si="225"/>
        <v>#DIV/0!</v>
      </c>
      <c r="F438" s="426">
        <v>50</v>
      </c>
      <c r="G438" s="369">
        <v>12</v>
      </c>
      <c r="H438" s="394">
        <f t="shared" si="226"/>
        <v>0.24</v>
      </c>
      <c r="I438" s="369">
        <f t="shared" si="227"/>
        <v>50</v>
      </c>
      <c r="J438" s="369">
        <f t="shared" si="228"/>
        <v>12</v>
      </c>
      <c r="K438" s="411">
        <f t="shared" si="229"/>
        <v>0.24</v>
      </c>
    </row>
    <row r="439" spans="1:11" ht="25.5">
      <c r="A439" s="424" t="s">
        <v>2334</v>
      </c>
      <c r="B439" s="425" t="s">
        <v>2335</v>
      </c>
      <c r="C439" s="153"/>
      <c r="D439" s="153"/>
      <c r="E439" s="394" t="e">
        <f t="shared" si="225"/>
        <v>#DIV/0!</v>
      </c>
      <c r="F439" s="426">
        <v>1</v>
      </c>
      <c r="G439" s="369">
        <v>1</v>
      </c>
      <c r="H439" s="394">
        <f t="shared" si="226"/>
        <v>1</v>
      </c>
      <c r="I439" s="369">
        <f t="shared" si="227"/>
        <v>1</v>
      </c>
      <c r="J439" s="369">
        <f t="shared" si="228"/>
        <v>1</v>
      </c>
      <c r="K439" s="411">
        <f t="shared" si="229"/>
        <v>1</v>
      </c>
    </row>
    <row r="440" spans="1:11" ht="25.5">
      <c r="A440" s="424" t="s">
        <v>2336</v>
      </c>
      <c r="B440" s="425" t="s">
        <v>2337</v>
      </c>
      <c r="C440" s="153"/>
      <c r="D440" s="153"/>
      <c r="E440" s="394" t="e">
        <f t="shared" si="225"/>
        <v>#DIV/0!</v>
      </c>
      <c r="F440" s="426">
        <v>6</v>
      </c>
      <c r="G440" s="369">
        <v>10</v>
      </c>
      <c r="H440" s="394">
        <f t="shared" si="226"/>
        <v>1.6666666666666667</v>
      </c>
      <c r="I440" s="369">
        <f t="shared" si="227"/>
        <v>6</v>
      </c>
      <c r="J440" s="369">
        <f t="shared" si="228"/>
        <v>10</v>
      </c>
      <c r="K440" s="411">
        <f t="shared" si="229"/>
        <v>1.6666666666666667</v>
      </c>
    </row>
    <row r="441" spans="1:11" ht="25.5">
      <c r="A441" s="424" t="s">
        <v>1645</v>
      </c>
      <c r="B441" s="425" t="s">
        <v>2338</v>
      </c>
      <c r="C441" s="153"/>
      <c r="D441" s="153"/>
      <c r="E441" s="394" t="e">
        <f t="shared" si="225"/>
        <v>#DIV/0!</v>
      </c>
      <c r="F441" s="426">
        <v>150</v>
      </c>
      <c r="G441" s="369">
        <v>204</v>
      </c>
      <c r="H441" s="394">
        <f t="shared" si="226"/>
        <v>1.36</v>
      </c>
      <c r="I441" s="369">
        <f t="shared" si="227"/>
        <v>150</v>
      </c>
      <c r="J441" s="369">
        <f t="shared" si="228"/>
        <v>204</v>
      </c>
      <c r="K441" s="411">
        <f t="shared" si="229"/>
        <v>1.36</v>
      </c>
    </row>
    <row r="442" spans="1:11" ht="14.25">
      <c r="A442" s="424" t="s">
        <v>2339</v>
      </c>
      <c r="B442" s="425" t="s">
        <v>2340</v>
      </c>
      <c r="C442" s="153"/>
      <c r="D442" s="153"/>
      <c r="E442" s="394" t="e">
        <f t="shared" si="225"/>
        <v>#DIV/0!</v>
      </c>
      <c r="F442" s="426">
        <v>5</v>
      </c>
      <c r="G442" s="369">
        <v>3</v>
      </c>
      <c r="H442" s="394">
        <f t="shared" si="226"/>
        <v>0.6</v>
      </c>
      <c r="I442" s="369">
        <f t="shared" si="227"/>
        <v>5</v>
      </c>
      <c r="J442" s="369">
        <f t="shared" si="228"/>
        <v>3</v>
      </c>
      <c r="K442" s="411">
        <f t="shared" si="229"/>
        <v>0.6</v>
      </c>
    </row>
    <row r="443" spans="1:11" ht="14.25">
      <c r="A443" s="424" t="s">
        <v>2341</v>
      </c>
      <c r="B443" s="425" t="s">
        <v>2342</v>
      </c>
      <c r="C443" s="153"/>
      <c r="D443" s="153"/>
      <c r="E443" s="394" t="e">
        <f t="shared" si="225"/>
        <v>#DIV/0!</v>
      </c>
      <c r="F443" s="426">
        <v>15</v>
      </c>
      <c r="G443" s="369">
        <v>28</v>
      </c>
      <c r="H443" s="394">
        <f t="shared" si="226"/>
        <v>1.8666666666666667</v>
      </c>
      <c r="I443" s="369">
        <f t="shared" si="227"/>
        <v>15</v>
      </c>
      <c r="J443" s="369">
        <f t="shared" si="228"/>
        <v>28</v>
      </c>
      <c r="K443" s="411">
        <f t="shared" si="229"/>
        <v>1.8666666666666667</v>
      </c>
    </row>
    <row r="444" spans="1:11" ht="14.25">
      <c r="A444" s="424" t="s">
        <v>2343</v>
      </c>
      <c r="B444" s="425" t="s">
        <v>2344</v>
      </c>
      <c r="C444" s="153"/>
      <c r="D444" s="153"/>
      <c r="E444" s="394" t="e">
        <f t="shared" si="225"/>
        <v>#DIV/0!</v>
      </c>
      <c r="F444" s="426">
        <v>2</v>
      </c>
      <c r="G444" s="369">
        <v>1</v>
      </c>
      <c r="H444" s="394">
        <f t="shared" si="226"/>
        <v>0.5</v>
      </c>
      <c r="I444" s="369">
        <f t="shared" si="227"/>
        <v>2</v>
      </c>
      <c r="J444" s="369">
        <f t="shared" si="228"/>
        <v>1</v>
      </c>
      <c r="K444" s="411">
        <f t="shared" si="229"/>
        <v>0.5</v>
      </c>
    </row>
    <row r="445" spans="1:11" ht="14.25">
      <c r="A445" s="424" t="s">
        <v>2345</v>
      </c>
      <c r="B445" s="425" t="s">
        <v>2346</v>
      </c>
      <c r="C445" s="153"/>
      <c r="D445" s="153"/>
      <c r="E445" s="394" t="e">
        <f t="shared" si="225"/>
        <v>#DIV/0!</v>
      </c>
      <c r="F445" s="426">
        <v>1</v>
      </c>
      <c r="G445" s="369"/>
      <c r="H445" s="394">
        <f t="shared" si="226"/>
        <v>0</v>
      </c>
      <c r="I445" s="369">
        <f t="shared" si="227"/>
        <v>1</v>
      </c>
      <c r="J445" s="369">
        <f t="shared" si="228"/>
        <v>0</v>
      </c>
      <c r="K445" s="411">
        <f t="shared" si="229"/>
        <v>0</v>
      </c>
    </row>
    <row r="446" spans="1:11" ht="14.25">
      <c r="A446" s="424" t="s">
        <v>2347</v>
      </c>
      <c r="B446" s="425" t="s">
        <v>2348</v>
      </c>
      <c r="C446" s="153"/>
      <c r="D446" s="153"/>
      <c r="E446" s="394" t="e">
        <f t="shared" si="225"/>
        <v>#DIV/0!</v>
      </c>
      <c r="F446" s="426">
        <v>1</v>
      </c>
      <c r="G446" s="369">
        <v>1</v>
      </c>
      <c r="H446" s="394">
        <f t="shared" si="226"/>
        <v>1</v>
      </c>
      <c r="I446" s="369">
        <f t="shared" si="227"/>
        <v>1</v>
      </c>
      <c r="J446" s="369">
        <f t="shared" si="228"/>
        <v>1</v>
      </c>
      <c r="K446" s="411">
        <f t="shared" si="229"/>
        <v>1</v>
      </c>
    </row>
    <row r="447" spans="1:11" ht="14.25">
      <c r="A447" s="424" t="s">
        <v>2349</v>
      </c>
      <c r="B447" s="425" t="s">
        <v>2350</v>
      </c>
      <c r="C447" s="153"/>
      <c r="D447" s="153"/>
      <c r="E447" s="394" t="e">
        <f t="shared" si="225"/>
        <v>#DIV/0!</v>
      </c>
      <c r="F447" s="426">
        <v>1</v>
      </c>
      <c r="G447" s="369">
        <v>1</v>
      </c>
      <c r="H447" s="394">
        <f t="shared" si="226"/>
        <v>1</v>
      </c>
      <c r="I447" s="369">
        <f t="shared" si="227"/>
        <v>1</v>
      </c>
      <c r="J447" s="369">
        <f t="shared" si="228"/>
        <v>1</v>
      </c>
      <c r="K447" s="411">
        <f t="shared" si="229"/>
        <v>1</v>
      </c>
    </row>
    <row r="448" spans="1:11" ht="14.25">
      <c r="A448" s="424" t="s">
        <v>2351</v>
      </c>
      <c r="B448" s="425" t="s">
        <v>2352</v>
      </c>
      <c r="C448" s="153"/>
      <c r="D448" s="153"/>
      <c r="E448" s="394" t="e">
        <f t="shared" si="225"/>
        <v>#DIV/0!</v>
      </c>
      <c r="F448" s="426">
        <v>10</v>
      </c>
      <c r="G448" s="369">
        <v>15</v>
      </c>
      <c r="H448" s="394">
        <f t="shared" si="226"/>
        <v>1.5</v>
      </c>
      <c r="I448" s="369">
        <f t="shared" si="227"/>
        <v>10</v>
      </c>
      <c r="J448" s="369">
        <f t="shared" si="228"/>
        <v>15</v>
      </c>
      <c r="K448" s="411">
        <f t="shared" si="229"/>
        <v>1.5</v>
      </c>
    </row>
    <row r="449" spans="1:11" ht="14.25">
      <c r="A449" s="424" t="s">
        <v>2353</v>
      </c>
      <c r="B449" s="425" t="s">
        <v>2354</v>
      </c>
      <c r="C449" s="153"/>
      <c r="D449" s="153"/>
      <c r="E449" s="394" t="e">
        <f t="shared" si="225"/>
        <v>#DIV/0!</v>
      </c>
      <c r="F449" s="426">
        <v>35</v>
      </c>
      <c r="G449" s="369">
        <v>34</v>
      </c>
      <c r="H449" s="394">
        <f t="shared" si="226"/>
        <v>0.97142857142857142</v>
      </c>
      <c r="I449" s="369">
        <f t="shared" si="227"/>
        <v>35</v>
      </c>
      <c r="J449" s="369">
        <f t="shared" si="228"/>
        <v>34</v>
      </c>
      <c r="K449" s="411">
        <f t="shared" si="229"/>
        <v>0.97142857142857142</v>
      </c>
    </row>
    <row r="450" spans="1:11" ht="14.25">
      <c r="A450" s="424" t="s">
        <v>2355</v>
      </c>
      <c r="B450" s="425" t="s">
        <v>2356</v>
      </c>
      <c r="C450" s="153"/>
      <c r="D450" s="153"/>
      <c r="E450" s="394" t="e">
        <f t="shared" si="225"/>
        <v>#DIV/0!</v>
      </c>
      <c r="F450" s="426">
        <v>1</v>
      </c>
      <c r="G450" s="369"/>
      <c r="H450" s="394">
        <f t="shared" si="226"/>
        <v>0</v>
      </c>
      <c r="I450" s="369">
        <f t="shared" si="227"/>
        <v>1</v>
      </c>
      <c r="J450" s="369">
        <f t="shared" si="228"/>
        <v>0</v>
      </c>
      <c r="K450" s="411">
        <f t="shared" si="229"/>
        <v>0</v>
      </c>
    </row>
    <row r="451" spans="1:11" ht="25.5">
      <c r="A451" s="424" t="s">
        <v>2357</v>
      </c>
      <c r="B451" s="425" t="s">
        <v>2358</v>
      </c>
      <c r="C451" s="153"/>
      <c r="D451" s="153"/>
      <c r="E451" s="394" t="e">
        <f t="shared" si="225"/>
        <v>#DIV/0!</v>
      </c>
      <c r="F451" s="426">
        <v>2</v>
      </c>
      <c r="G451" s="369">
        <v>1</v>
      </c>
      <c r="H451" s="394">
        <f t="shared" si="226"/>
        <v>0.5</v>
      </c>
      <c r="I451" s="369">
        <f t="shared" si="227"/>
        <v>2</v>
      </c>
      <c r="J451" s="369">
        <f t="shared" si="228"/>
        <v>1</v>
      </c>
      <c r="K451" s="411">
        <f t="shared" si="229"/>
        <v>0.5</v>
      </c>
    </row>
    <row r="452" spans="1:11" ht="14.25">
      <c r="A452" s="424" t="s">
        <v>2359</v>
      </c>
      <c r="B452" s="425" t="s">
        <v>2360</v>
      </c>
      <c r="C452" s="153"/>
      <c r="D452" s="153"/>
      <c r="E452" s="394" t="e">
        <f t="shared" si="225"/>
        <v>#DIV/0!</v>
      </c>
      <c r="F452" s="426">
        <v>2</v>
      </c>
      <c r="G452" s="369">
        <v>2</v>
      </c>
      <c r="H452" s="394">
        <f t="shared" si="226"/>
        <v>1</v>
      </c>
      <c r="I452" s="369">
        <f t="shared" si="227"/>
        <v>2</v>
      </c>
      <c r="J452" s="369">
        <f t="shared" si="228"/>
        <v>2</v>
      </c>
      <c r="K452" s="411">
        <f t="shared" si="229"/>
        <v>1</v>
      </c>
    </row>
    <row r="453" spans="1:11" ht="14.25">
      <c r="A453" s="424" t="s">
        <v>2361</v>
      </c>
      <c r="B453" s="425" t="s">
        <v>2362</v>
      </c>
      <c r="C453" s="153"/>
      <c r="D453" s="153"/>
      <c r="E453" s="394" t="e">
        <f t="shared" si="225"/>
        <v>#DIV/0!</v>
      </c>
      <c r="F453" s="426">
        <v>1</v>
      </c>
      <c r="G453" s="369"/>
      <c r="H453" s="394">
        <f t="shared" si="226"/>
        <v>0</v>
      </c>
      <c r="I453" s="369">
        <f t="shared" si="227"/>
        <v>1</v>
      </c>
      <c r="J453" s="369">
        <f t="shared" si="228"/>
        <v>0</v>
      </c>
      <c r="K453" s="411">
        <f t="shared" si="229"/>
        <v>0</v>
      </c>
    </row>
    <row r="454" spans="1:11" ht="14.25">
      <c r="A454" s="424" t="s">
        <v>2363</v>
      </c>
      <c r="B454" s="425" t="s">
        <v>2364</v>
      </c>
      <c r="C454" s="153"/>
      <c r="D454" s="153"/>
      <c r="E454" s="394" t="e">
        <f t="shared" si="225"/>
        <v>#DIV/0!</v>
      </c>
      <c r="F454" s="426">
        <v>1</v>
      </c>
      <c r="G454" s="369">
        <v>1</v>
      </c>
      <c r="H454" s="394">
        <f t="shared" si="226"/>
        <v>1</v>
      </c>
      <c r="I454" s="369">
        <f t="shared" si="227"/>
        <v>1</v>
      </c>
      <c r="J454" s="369">
        <f t="shared" si="228"/>
        <v>1</v>
      </c>
      <c r="K454" s="411">
        <f t="shared" si="229"/>
        <v>1</v>
      </c>
    </row>
    <row r="455" spans="1:11" ht="14.25">
      <c r="A455" s="424" t="s">
        <v>2365</v>
      </c>
      <c r="B455" s="425" t="s">
        <v>2366</v>
      </c>
      <c r="C455" s="153"/>
      <c r="D455" s="153"/>
      <c r="E455" s="394" t="e">
        <f t="shared" si="225"/>
        <v>#DIV/0!</v>
      </c>
      <c r="F455" s="426">
        <v>2</v>
      </c>
      <c r="G455" s="369">
        <v>1</v>
      </c>
      <c r="H455" s="394">
        <f t="shared" si="226"/>
        <v>0.5</v>
      </c>
      <c r="I455" s="369">
        <f t="shared" si="227"/>
        <v>2</v>
      </c>
      <c r="J455" s="369">
        <f t="shared" si="228"/>
        <v>1</v>
      </c>
      <c r="K455" s="411">
        <f t="shared" si="229"/>
        <v>0.5</v>
      </c>
    </row>
    <row r="456" spans="1:11" ht="14.25">
      <c r="A456" s="424" t="s">
        <v>2367</v>
      </c>
      <c r="B456" s="425" t="s">
        <v>2368</v>
      </c>
      <c r="C456" s="153"/>
      <c r="D456" s="153"/>
      <c r="E456" s="394" t="e">
        <f t="shared" si="225"/>
        <v>#DIV/0!</v>
      </c>
      <c r="F456" s="426">
        <v>10</v>
      </c>
      <c r="G456" s="369">
        <v>5</v>
      </c>
      <c r="H456" s="394">
        <f t="shared" si="226"/>
        <v>0.5</v>
      </c>
      <c r="I456" s="369">
        <f t="shared" si="227"/>
        <v>10</v>
      </c>
      <c r="J456" s="369">
        <f t="shared" si="228"/>
        <v>5</v>
      </c>
      <c r="K456" s="411">
        <f t="shared" si="229"/>
        <v>0.5</v>
      </c>
    </row>
    <row r="457" spans="1:11" ht="14.25">
      <c r="A457" s="424" t="s">
        <v>2369</v>
      </c>
      <c r="B457" s="425" t="s">
        <v>2370</v>
      </c>
      <c r="C457" s="153"/>
      <c r="D457" s="153"/>
      <c r="E457" s="394" t="e">
        <f t="shared" si="225"/>
        <v>#DIV/0!</v>
      </c>
      <c r="F457" s="426">
        <v>1</v>
      </c>
      <c r="G457" s="369"/>
      <c r="H457" s="394">
        <f t="shared" si="226"/>
        <v>0</v>
      </c>
      <c r="I457" s="369">
        <f t="shared" si="227"/>
        <v>1</v>
      </c>
      <c r="J457" s="369">
        <f t="shared" si="228"/>
        <v>0</v>
      </c>
      <c r="K457" s="411">
        <f t="shared" si="229"/>
        <v>0</v>
      </c>
    </row>
    <row r="458" spans="1:11" ht="14.25">
      <c r="A458" s="424" t="s">
        <v>2371</v>
      </c>
      <c r="B458" s="425" t="s">
        <v>2372</v>
      </c>
      <c r="C458" s="153"/>
      <c r="D458" s="153"/>
      <c r="E458" s="394" t="e">
        <f t="shared" si="225"/>
        <v>#DIV/0!</v>
      </c>
      <c r="F458" s="426">
        <v>6</v>
      </c>
      <c r="G458" s="369">
        <v>6</v>
      </c>
      <c r="H458" s="394">
        <f t="shared" si="226"/>
        <v>1</v>
      </c>
      <c r="I458" s="369">
        <f t="shared" si="227"/>
        <v>6</v>
      </c>
      <c r="J458" s="369">
        <f t="shared" si="228"/>
        <v>6</v>
      </c>
      <c r="K458" s="411">
        <f t="shared" si="229"/>
        <v>1</v>
      </c>
    </row>
    <row r="459" spans="1:11" ht="25.5">
      <c r="A459" s="424" t="s">
        <v>2373</v>
      </c>
      <c r="B459" s="425" t="s">
        <v>2374</v>
      </c>
      <c r="C459" s="153"/>
      <c r="D459" s="153"/>
      <c r="E459" s="394" t="e">
        <f t="shared" si="225"/>
        <v>#DIV/0!</v>
      </c>
      <c r="F459" s="426">
        <v>120</v>
      </c>
      <c r="G459" s="369">
        <v>96</v>
      </c>
      <c r="H459" s="394">
        <f t="shared" si="226"/>
        <v>0.8</v>
      </c>
      <c r="I459" s="369">
        <f t="shared" si="227"/>
        <v>120</v>
      </c>
      <c r="J459" s="369">
        <f t="shared" si="228"/>
        <v>96</v>
      </c>
      <c r="K459" s="411">
        <f t="shared" si="229"/>
        <v>0.8</v>
      </c>
    </row>
    <row r="460" spans="1:11" ht="25.5">
      <c r="A460" s="424" t="s">
        <v>2375</v>
      </c>
      <c r="B460" s="425" t="s">
        <v>2376</v>
      </c>
      <c r="C460" s="153"/>
      <c r="D460" s="153"/>
      <c r="E460" s="394" t="e">
        <f t="shared" si="225"/>
        <v>#DIV/0!</v>
      </c>
      <c r="F460" s="426">
        <v>65</v>
      </c>
      <c r="G460" s="369">
        <v>63</v>
      </c>
      <c r="H460" s="394">
        <f t="shared" si="226"/>
        <v>0.96923076923076923</v>
      </c>
      <c r="I460" s="369">
        <f t="shared" si="227"/>
        <v>65</v>
      </c>
      <c r="J460" s="369">
        <f t="shared" si="228"/>
        <v>63</v>
      </c>
      <c r="K460" s="411">
        <f t="shared" si="229"/>
        <v>0.96923076923076923</v>
      </c>
    </row>
    <row r="461" spans="1:11" ht="25.5">
      <c r="A461" s="424" t="s">
        <v>2377</v>
      </c>
      <c r="B461" s="425" t="s">
        <v>2378</v>
      </c>
      <c r="C461" s="153"/>
      <c r="D461" s="153"/>
      <c r="E461" s="394" t="e">
        <f t="shared" si="225"/>
        <v>#DIV/0!</v>
      </c>
      <c r="F461" s="426">
        <v>6</v>
      </c>
      <c r="G461" s="369">
        <v>7</v>
      </c>
      <c r="H461" s="394">
        <f t="shared" si="226"/>
        <v>1.1666666666666667</v>
      </c>
      <c r="I461" s="369">
        <f t="shared" si="227"/>
        <v>6</v>
      </c>
      <c r="J461" s="369">
        <f t="shared" si="228"/>
        <v>7</v>
      </c>
      <c r="K461" s="411">
        <f t="shared" si="229"/>
        <v>1.1666666666666667</v>
      </c>
    </row>
    <row r="462" spans="1:11" ht="25.5">
      <c r="A462" s="424" t="s">
        <v>2379</v>
      </c>
      <c r="B462" s="425" t="s">
        <v>2380</v>
      </c>
      <c r="C462" s="153"/>
      <c r="D462" s="153"/>
      <c r="E462" s="394" t="e">
        <f t="shared" si="225"/>
        <v>#DIV/0!</v>
      </c>
      <c r="F462" s="426">
        <v>1</v>
      </c>
      <c r="G462" s="369">
        <v>1</v>
      </c>
      <c r="H462" s="394">
        <f t="shared" si="226"/>
        <v>1</v>
      </c>
      <c r="I462" s="369">
        <f t="shared" si="227"/>
        <v>1</v>
      </c>
      <c r="J462" s="369">
        <f t="shared" si="228"/>
        <v>1</v>
      </c>
      <c r="K462" s="411">
        <f t="shared" si="229"/>
        <v>1</v>
      </c>
    </row>
    <row r="463" spans="1:11" ht="14.25">
      <c r="A463" s="424" t="s">
        <v>2381</v>
      </c>
      <c r="B463" s="425" t="s">
        <v>2382</v>
      </c>
      <c r="C463" s="153"/>
      <c r="D463" s="153"/>
      <c r="E463" s="394" t="e">
        <f t="shared" si="225"/>
        <v>#DIV/0!</v>
      </c>
      <c r="F463" s="426">
        <v>1</v>
      </c>
      <c r="G463" s="369">
        <v>2</v>
      </c>
      <c r="H463" s="394">
        <f t="shared" si="226"/>
        <v>2</v>
      </c>
      <c r="I463" s="369">
        <f t="shared" si="227"/>
        <v>1</v>
      </c>
      <c r="J463" s="369">
        <f t="shared" si="228"/>
        <v>2</v>
      </c>
      <c r="K463" s="411">
        <f t="shared" si="229"/>
        <v>2</v>
      </c>
    </row>
    <row r="464" spans="1:11" ht="25.5">
      <c r="A464" s="424" t="s">
        <v>2383</v>
      </c>
      <c r="B464" s="425" t="s">
        <v>2384</v>
      </c>
      <c r="C464" s="153"/>
      <c r="D464" s="153"/>
      <c r="E464" s="394" t="e">
        <f t="shared" si="225"/>
        <v>#DIV/0!</v>
      </c>
      <c r="F464" s="426">
        <v>1</v>
      </c>
      <c r="G464" s="369"/>
      <c r="H464" s="394">
        <f t="shared" si="226"/>
        <v>0</v>
      </c>
      <c r="I464" s="369">
        <f t="shared" si="227"/>
        <v>1</v>
      </c>
      <c r="J464" s="369">
        <f t="shared" si="228"/>
        <v>0</v>
      </c>
      <c r="K464" s="411">
        <f t="shared" si="229"/>
        <v>0</v>
      </c>
    </row>
    <row r="465" spans="1:11" ht="14.25">
      <c r="A465" s="424" t="s">
        <v>2385</v>
      </c>
      <c r="B465" s="425" t="s">
        <v>2386</v>
      </c>
      <c r="C465" s="153"/>
      <c r="D465" s="153"/>
      <c r="E465" s="394" t="e">
        <f t="shared" si="225"/>
        <v>#DIV/0!</v>
      </c>
      <c r="F465" s="426">
        <v>35</v>
      </c>
      <c r="G465" s="369">
        <v>27</v>
      </c>
      <c r="H465" s="394">
        <f t="shared" si="226"/>
        <v>0.77142857142857146</v>
      </c>
      <c r="I465" s="369">
        <f t="shared" si="227"/>
        <v>35</v>
      </c>
      <c r="J465" s="369">
        <f t="shared" si="228"/>
        <v>27</v>
      </c>
      <c r="K465" s="411">
        <f t="shared" si="229"/>
        <v>0.77142857142857146</v>
      </c>
    </row>
    <row r="466" spans="1:11" ht="14.25">
      <c r="A466" s="424" t="s">
        <v>2387</v>
      </c>
      <c r="B466" s="425" t="s">
        <v>2388</v>
      </c>
      <c r="C466" s="153"/>
      <c r="D466" s="153"/>
      <c r="E466" s="394" t="e">
        <f t="shared" si="220"/>
        <v>#DIV/0!</v>
      </c>
      <c r="F466" s="426">
        <v>1</v>
      </c>
      <c r="G466" s="369">
        <v>2</v>
      </c>
      <c r="H466" s="394">
        <f t="shared" si="221"/>
        <v>2</v>
      </c>
      <c r="I466" s="369">
        <f t="shared" si="222"/>
        <v>1</v>
      </c>
      <c r="J466" s="369">
        <f t="shared" si="223"/>
        <v>2</v>
      </c>
      <c r="K466" s="411">
        <f t="shared" si="224"/>
        <v>2</v>
      </c>
    </row>
    <row r="467" spans="1:11" ht="14.25">
      <c r="A467" s="424" t="s">
        <v>2389</v>
      </c>
      <c r="B467" s="425" t="s">
        <v>2390</v>
      </c>
      <c r="C467" s="153"/>
      <c r="D467" s="153"/>
      <c r="E467" s="394" t="e">
        <f t="shared" si="220"/>
        <v>#DIV/0!</v>
      </c>
      <c r="F467" s="426">
        <v>1</v>
      </c>
      <c r="G467" s="369"/>
      <c r="H467" s="394">
        <f t="shared" si="221"/>
        <v>0</v>
      </c>
      <c r="I467" s="369">
        <f t="shared" si="222"/>
        <v>1</v>
      </c>
      <c r="J467" s="369">
        <f t="shared" si="223"/>
        <v>0</v>
      </c>
      <c r="K467" s="411">
        <f t="shared" si="224"/>
        <v>0</v>
      </c>
    </row>
    <row r="468" spans="1:11" ht="14.25">
      <c r="A468" s="424" t="s">
        <v>2391</v>
      </c>
      <c r="B468" s="425" t="s">
        <v>2392</v>
      </c>
      <c r="C468" s="153"/>
      <c r="D468" s="153"/>
      <c r="E468" s="394" t="e">
        <f t="shared" si="220"/>
        <v>#DIV/0!</v>
      </c>
      <c r="F468" s="426">
        <v>1</v>
      </c>
      <c r="G468" s="369"/>
      <c r="H468" s="394">
        <f t="shared" si="221"/>
        <v>0</v>
      </c>
      <c r="I468" s="369">
        <f t="shared" si="222"/>
        <v>1</v>
      </c>
      <c r="J468" s="369">
        <f t="shared" si="223"/>
        <v>0</v>
      </c>
      <c r="K468" s="411">
        <f t="shared" si="224"/>
        <v>0</v>
      </c>
    </row>
    <row r="469" spans="1:11" ht="25.5">
      <c r="A469" s="424" t="s">
        <v>2393</v>
      </c>
      <c r="B469" s="425" t="s">
        <v>2394</v>
      </c>
      <c r="C469" s="153"/>
      <c r="D469" s="153"/>
      <c r="E469" s="394" t="e">
        <f t="shared" si="220"/>
        <v>#DIV/0!</v>
      </c>
      <c r="F469" s="426">
        <v>1</v>
      </c>
      <c r="G469" s="369"/>
      <c r="H469" s="394">
        <f t="shared" si="221"/>
        <v>0</v>
      </c>
      <c r="I469" s="369">
        <f t="shared" si="222"/>
        <v>1</v>
      </c>
      <c r="J469" s="369">
        <f t="shared" si="223"/>
        <v>0</v>
      </c>
      <c r="K469" s="411">
        <f t="shared" si="224"/>
        <v>0</v>
      </c>
    </row>
    <row r="470" spans="1:11" ht="14.25">
      <c r="A470" s="424" t="s">
        <v>2395</v>
      </c>
      <c r="B470" s="425" t="s">
        <v>2396</v>
      </c>
      <c r="C470" s="153"/>
      <c r="D470" s="153"/>
      <c r="E470" s="394" t="e">
        <f t="shared" si="220"/>
        <v>#DIV/0!</v>
      </c>
      <c r="F470" s="426">
        <v>1</v>
      </c>
      <c r="G470" s="369"/>
      <c r="H470" s="394">
        <f t="shared" si="221"/>
        <v>0</v>
      </c>
      <c r="I470" s="369">
        <f t="shared" si="222"/>
        <v>1</v>
      </c>
      <c r="J470" s="369">
        <f t="shared" si="223"/>
        <v>0</v>
      </c>
      <c r="K470" s="411">
        <f t="shared" si="224"/>
        <v>0</v>
      </c>
    </row>
    <row r="471" spans="1:11" ht="25.5">
      <c r="A471" s="424" t="s">
        <v>2397</v>
      </c>
      <c r="B471" s="425" t="s">
        <v>2398</v>
      </c>
      <c r="C471" s="153"/>
      <c r="D471" s="153"/>
      <c r="E471" s="394" t="e">
        <f t="shared" si="220"/>
        <v>#DIV/0!</v>
      </c>
      <c r="F471" s="426">
        <v>1</v>
      </c>
      <c r="G471" s="369"/>
      <c r="H471" s="394">
        <f t="shared" si="221"/>
        <v>0</v>
      </c>
      <c r="I471" s="369">
        <f t="shared" si="222"/>
        <v>1</v>
      </c>
      <c r="J471" s="369">
        <f t="shared" si="223"/>
        <v>0</v>
      </c>
      <c r="K471" s="411">
        <f t="shared" si="224"/>
        <v>0</v>
      </c>
    </row>
    <row r="472" spans="1:11" ht="25.5">
      <c r="A472" s="424" t="s">
        <v>2399</v>
      </c>
      <c r="B472" s="425" t="s">
        <v>2400</v>
      </c>
      <c r="C472" s="153"/>
      <c r="D472" s="153"/>
      <c r="E472" s="394" t="e">
        <f t="shared" si="220"/>
        <v>#DIV/0!</v>
      </c>
      <c r="F472" s="426">
        <v>1</v>
      </c>
      <c r="G472" s="369"/>
      <c r="H472" s="394">
        <f t="shared" si="221"/>
        <v>0</v>
      </c>
      <c r="I472" s="369">
        <f t="shared" si="222"/>
        <v>1</v>
      </c>
      <c r="J472" s="369">
        <f t="shared" si="223"/>
        <v>0</v>
      </c>
      <c r="K472" s="411">
        <f t="shared" si="224"/>
        <v>0</v>
      </c>
    </row>
    <row r="473" spans="1:11" ht="14.25">
      <c r="A473" s="424" t="s">
        <v>2401</v>
      </c>
      <c r="B473" s="425" t="s">
        <v>2402</v>
      </c>
      <c r="C473" s="153"/>
      <c r="D473" s="153"/>
      <c r="E473" s="394" t="e">
        <f t="shared" si="220"/>
        <v>#DIV/0!</v>
      </c>
      <c r="F473" s="426">
        <v>1</v>
      </c>
      <c r="G473" s="369"/>
      <c r="H473" s="394">
        <f t="shared" si="221"/>
        <v>0</v>
      </c>
      <c r="I473" s="369">
        <f t="shared" si="222"/>
        <v>1</v>
      </c>
      <c r="J473" s="369">
        <f t="shared" si="223"/>
        <v>0</v>
      </c>
      <c r="K473" s="411">
        <f t="shared" si="224"/>
        <v>0</v>
      </c>
    </row>
    <row r="474" spans="1:11" ht="25.5">
      <c r="A474" s="424" t="s">
        <v>2403</v>
      </c>
      <c r="B474" s="425" t="s">
        <v>2404</v>
      </c>
      <c r="C474" s="153"/>
      <c r="D474" s="153"/>
      <c r="E474" s="394" t="e">
        <f t="shared" si="220"/>
        <v>#DIV/0!</v>
      </c>
      <c r="F474" s="426">
        <v>1</v>
      </c>
      <c r="G474" s="369">
        <v>1</v>
      </c>
      <c r="H474" s="394">
        <f t="shared" si="221"/>
        <v>1</v>
      </c>
      <c r="I474" s="369">
        <f t="shared" si="222"/>
        <v>1</v>
      </c>
      <c r="J474" s="369">
        <f t="shared" si="223"/>
        <v>1</v>
      </c>
      <c r="K474" s="411">
        <f t="shared" si="224"/>
        <v>1</v>
      </c>
    </row>
    <row r="475" spans="1:11" ht="14.25">
      <c r="A475" s="424" t="s">
        <v>2405</v>
      </c>
      <c r="B475" s="425" t="s">
        <v>2406</v>
      </c>
      <c r="C475" s="153"/>
      <c r="D475" s="153"/>
      <c r="E475" s="394" t="e">
        <f t="shared" si="220"/>
        <v>#DIV/0!</v>
      </c>
      <c r="F475" s="426">
        <v>1</v>
      </c>
      <c r="G475" s="369"/>
      <c r="H475" s="394">
        <f t="shared" si="221"/>
        <v>0</v>
      </c>
      <c r="I475" s="369">
        <f t="shared" si="222"/>
        <v>1</v>
      </c>
      <c r="J475" s="369">
        <f t="shared" si="223"/>
        <v>0</v>
      </c>
      <c r="K475" s="411">
        <f t="shared" si="224"/>
        <v>0</v>
      </c>
    </row>
    <row r="476" spans="1:11" ht="14.25">
      <c r="A476" s="424" t="s">
        <v>2407</v>
      </c>
      <c r="B476" s="425" t="s">
        <v>2408</v>
      </c>
      <c r="C476" s="153"/>
      <c r="D476" s="153"/>
      <c r="E476" s="394" t="e">
        <f t="shared" si="220"/>
        <v>#DIV/0!</v>
      </c>
      <c r="F476" s="426">
        <v>1</v>
      </c>
      <c r="G476" s="369"/>
      <c r="H476" s="394">
        <f t="shared" si="221"/>
        <v>0</v>
      </c>
      <c r="I476" s="369">
        <f t="shared" si="222"/>
        <v>1</v>
      </c>
      <c r="J476" s="369">
        <f t="shared" si="223"/>
        <v>0</v>
      </c>
      <c r="K476" s="411">
        <f t="shared" si="224"/>
        <v>0</v>
      </c>
    </row>
    <row r="477" spans="1:11" ht="14.25">
      <c r="A477" s="424" t="s">
        <v>2409</v>
      </c>
      <c r="B477" s="425" t="s">
        <v>2410</v>
      </c>
      <c r="C477" s="153"/>
      <c r="D477" s="153"/>
      <c r="E477" s="394" t="e">
        <f t="shared" si="220"/>
        <v>#DIV/0!</v>
      </c>
      <c r="F477" s="426">
        <v>1</v>
      </c>
      <c r="G477" s="369"/>
      <c r="H477" s="394">
        <f t="shared" si="221"/>
        <v>0</v>
      </c>
      <c r="I477" s="369">
        <f t="shared" si="222"/>
        <v>1</v>
      </c>
      <c r="J477" s="369">
        <f t="shared" si="223"/>
        <v>0</v>
      </c>
      <c r="K477" s="411">
        <f t="shared" si="224"/>
        <v>0</v>
      </c>
    </row>
    <row r="478" spans="1:11" ht="12.75">
      <c r="A478" s="429" t="s">
        <v>2462</v>
      </c>
      <c r="B478" s="404" t="s">
        <v>2463</v>
      </c>
      <c r="C478" s="153"/>
      <c r="D478" s="153"/>
      <c r="E478" s="394" t="e">
        <f t="shared" si="220"/>
        <v>#DIV/0!</v>
      </c>
      <c r="F478" s="369">
        <v>0</v>
      </c>
      <c r="G478" s="369">
        <v>23</v>
      </c>
      <c r="H478" s="394" t="e">
        <f t="shared" si="221"/>
        <v>#DIV/0!</v>
      </c>
      <c r="I478" s="369">
        <f t="shared" si="222"/>
        <v>0</v>
      </c>
      <c r="J478" s="369">
        <f t="shared" si="223"/>
        <v>23</v>
      </c>
      <c r="K478" s="411" t="e">
        <f t="shared" si="224"/>
        <v>#DIV/0!</v>
      </c>
    </row>
    <row r="479" spans="1:11" ht="12.75">
      <c r="A479" s="429" t="s">
        <v>2464</v>
      </c>
      <c r="B479" s="404" t="s">
        <v>2465</v>
      </c>
      <c r="C479" s="153"/>
      <c r="D479" s="153"/>
      <c r="E479" s="394" t="e">
        <f t="shared" si="220"/>
        <v>#DIV/0!</v>
      </c>
      <c r="F479" s="369">
        <v>0</v>
      </c>
      <c r="G479" s="369">
        <v>37</v>
      </c>
      <c r="H479" s="394" t="e">
        <f t="shared" si="221"/>
        <v>#DIV/0!</v>
      </c>
      <c r="I479" s="369">
        <f t="shared" si="222"/>
        <v>0</v>
      </c>
      <c r="J479" s="369">
        <f t="shared" si="223"/>
        <v>37</v>
      </c>
      <c r="K479" s="411" t="e">
        <f t="shared" si="224"/>
        <v>#DIV/0!</v>
      </c>
    </row>
    <row r="480" spans="1:11" ht="12.75">
      <c r="A480" s="429" t="s">
        <v>2466</v>
      </c>
      <c r="B480" s="404" t="s">
        <v>2467</v>
      </c>
      <c r="C480" s="153"/>
      <c r="D480" s="153"/>
      <c r="E480" s="394" t="e">
        <f t="shared" si="220"/>
        <v>#DIV/0!</v>
      </c>
      <c r="F480" s="369">
        <v>0</v>
      </c>
      <c r="G480" s="369">
        <v>9</v>
      </c>
      <c r="H480" s="394" t="e">
        <f t="shared" si="221"/>
        <v>#DIV/0!</v>
      </c>
      <c r="I480" s="369">
        <f t="shared" si="222"/>
        <v>0</v>
      </c>
      <c r="J480" s="369">
        <f t="shared" si="223"/>
        <v>9</v>
      </c>
      <c r="K480" s="411" t="e">
        <f t="shared" si="224"/>
        <v>#DIV/0!</v>
      </c>
    </row>
    <row r="481" spans="1:11" ht="12.75">
      <c r="A481" s="429" t="s">
        <v>2468</v>
      </c>
      <c r="B481" s="404" t="s">
        <v>2469</v>
      </c>
      <c r="C481" s="153"/>
      <c r="D481" s="153"/>
      <c r="E481" s="394" t="e">
        <f t="shared" si="215"/>
        <v>#DIV/0!</v>
      </c>
      <c r="F481" s="369">
        <v>0</v>
      </c>
      <c r="G481" s="369">
        <v>17</v>
      </c>
      <c r="H481" s="394" t="e">
        <f t="shared" si="216"/>
        <v>#DIV/0!</v>
      </c>
      <c r="I481" s="369">
        <f t="shared" si="217"/>
        <v>0</v>
      </c>
      <c r="J481" s="369">
        <f t="shared" si="218"/>
        <v>17</v>
      </c>
      <c r="K481" s="411" t="e">
        <f t="shared" si="219"/>
        <v>#DIV/0!</v>
      </c>
    </row>
    <row r="482" spans="1:11" ht="14.25">
      <c r="A482" s="154"/>
      <c r="B482" s="155"/>
      <c r="C482" s="153"/>
      <c r="D482" s="153"/>
      <c r="E482" s="394" t="e">
        <f t="shared" si="215"/>
        <v>#DIV/0!</v>
      </c>
      <c r="F482" s="369">
        <v>0</v>
      </c>
      <c r="G482" s="369"/>
      <c r="H482" s="394" t="e">
        <f t="shared" si="216"/>
        <v>#DIV/0!</v>
      </c>
      <c r="I482" s="369">
        <f t="shared" si="217"/>
        <v>0</v>
      </c>
      <c r="J482" s="369">
        <f t="shared" si="218"/>
        <v>0</v>
      </c>
      <c r="K482" s="411" t="e">
        <f t="shared" si="219"/>
        <v>#DIV/0!</v>
      </c>
    </row>
    <row r="483" spans="1:11" ht="14.25">
      <c r="A483" s="154"/>
      <c r="B483" s="155"/>
      <c r="C483" s="153"/>
      <c r="D483" s="153"/>
      <c r="E483" s="394" t="e">
        <f t="shared" ref="E483" si="230">D483/C483</f>
        <v>#DIV/0!</v>
      </c>
      <c r="F483" s="369">
        <v>0</v>
      </c>
      <c r="G483" s="369"/>
      <c r="H483" s="394" t="e">
        <f t="shared" ref="H483" si="231">G483/F483</f>
        <v>#DIV/0!</v>
      </c>
      <c r="I483" s="369">
        <f t="shared" ref="I483" si="232">C483+F483</f>
        <v>0</v>
      </c>
      <c r="J483" s="369">
        <f t="shared" ref="J483" si="233">D483+G483</f>
        <v>0</v>
      </c>
      <c r="K483" s="411" t="e">
        <f t="shared" ref="K483" si="234">J483/I483</f>
        <v>#DIV/0!</v>
      </c>
    </row>
    <row r="484" spans="1:11" ht="14.25">
      <c r="A484" s="154"/>
      <c r="B484" s="155"/>
      <c r="C484" s="153"/>
      <c r="D484" s="153"/>
      <c r="E484" s="394" t="e">
        <f t="shared" si="215"/>
        <v>#DIV/0!</v>
      </c>
      <c r="F484" s="369"/>
      <c r="G484" s="369"/>
      <c r="H484" s="394" t="e">
        <f t="shared" si="216"/>
        <v>#DIV/0!</v>
      </c>
      <c r="I484" s="369">
        <f t="shared" si="217"/>
        <v>0</v>
      </c>
      <c r="J484" s="369">
        <f t="shared" si="218"/>
        <v>0</v>
      </c>
      <c r="K484" s="411" t="e">
        <f t="shared" si="219"/>
        <v>#DIV/0!</v>
      </c>
    </row>
    <row r="485" spans="1:11" ht="14.25">
      <c r="A485" s="154"/>
      <c r="B485" s="155"/>
      <c r="C485" s="153"/>
      <c r="D485" s="153"/>
      <c r="E485" s="288"/>
      <c r="F485" s="369"/>
      <c r="G485" s="369"/>
      <c r="H485" s="369"/>
      <c r="I485" s="369"/>
      <c r="J485" s="369"/>
      <c r="K485" s="369"/>
    </row>
    <row r="486" spans="1:11" ht="15">
      <c r="A486" s="154"/>
      <c r="B486" s="398" t="s">
        <v>1637</v>
      </c>
      <c r="C486" s="406">
        <f>SUM(C488:C650)</f>
        <v>10200</v>
      </c>
      <c r="D486" s="406">
        <f>SUM(D488:D650)</f>
        <v>7956</v>
      </c>
      <c r="E486" s="400">
        <f t="shared" ref="E486" si="235">D486/C486</f>
        <v>0.78</v>
      </c>
      <c r="F486" s="406">
        <f>SUM(F488:F650)</f>
        <v>10996</v>
      </c>
      <c r="G486" s="406">
        <f>SUM(G488:G650)</f>
        <v>9759</v>
      </c>
      <c r="H486" s="400">
        <f t="shared" ref="H486" si="236">G486/F486</f>
        <v>0.88750454710803928</v>
      </c>
      <c r="I486" s="407">
        <f t="shared" ref="I486" si="237">C486+F486</f>
        <v>21196</v>
      </c>
      <c r="J486" s="407">
        <f t="shared" ref="J486" si="238">D486+G486</f>
        <v>17715</v>
      </c>
      <c r="K486" s="409">
        <f t="shared" ref="K486" si="239">J486/I486</f>
        <v>0.83577090016984334</v>
      </c>
    </row>
    <row r="487" spans="1:11" ht="14.25">
      <c r="A487" s="154"/>
      <c r="B487" s="155"/>
      <c r="C487" s="153"/>
      <c r="D487" s="153"/>
      <c r="E487" s="394"/>
      <c r="F487" s="369"/>
      <c r="G487" s="369"/>
      <c r="H487" s="394"/>
      <c r="I487" s="369"/>
      <c r="J487" s="369"/>
      <c r="K487" s="411"/>
    </row>
    <row r="488" spans="1:11" ht="12.75">
      <c r="A488" s="403" t="s">
        <v>2169</v>
      </c>
      <c r="B488" s="404" t="s">
        <v>2170</v>
      </c>
      <c r="C488" s="427">
        <v>0</v>
      </c>
      <c r="D488" s="417"/>
      <c r="E488" s="411" t="e">
        <f t="shared" ref="E488:E548" si="240">D488/C488</f>
        <v>#DIV/0!</v>
      </c>
      <c r="F488" s="428">
        <v>1</v>
      </c>
      <c r="G488" s="369"/>
      <c r="H488" s="411">
        <f t="shared" ref="H488:H548" si="241">G488/F488</f>
        <v>0</v>
      </c>
      <c r="I488" s="369">
        <f t="shared" ref="I488:J584" si="242">C488+F488</f>
        <v>1</v>
      </c>
      <c r="J488" s="369">
        <f t="shared" si="242"/>
        <v>0</v>
      </c>
      <c r="K488" s="411">
        <f t="shared" ref="K488:K548" si="243">J488/I488</f>
        <v>0</v>
      </c>
    </row>
    <row r="489" spans="1:11" ht="12.75">
      <c r="A489" s="403" t="s">
        <v>2173</v>
      </c>
      <c r="B489" s="404" t="s">
        <v>2174</v>
      </c>
      <c r="C489" s="427">
        <v>0</v>
      </c>
      <c r="D489" s="417"/>
      <c r="E489" s="411" t="e">
        <f t="shared" si="240"/>
        <v>#DIV/0!</v>
      </c>
      <c r="F489" s="428">
        <v>1</v>
      </c>
      <c r="G489" s="369"/>
      <c r="H489" s="411">
        <f t="shared" si="241"/>
        <v>0</v>
      </c>
      <c r="I489" s="369">
        <f t="shared" si="242"/>
        <v>1</v>
      </c>
      <c r="J489" s="369">
        <f t="shared" si="242"/>
        <v>0</v>
      </c>
      <c r="K489" s="411">
        <f t="shared" si="243"/>
        <v>0</v>
      </c>
    </row>
    <row r="490" spans="1:11" ht="12.75">
      <c r="A490" s="403" t="s">
        <v>2085</v>
      </c>
      <c r="B490" s="404" t="s">
        <v>2086</v>
      </c>
      <c r="C490" s="427">
        <v>0</v>
      </c>
      <c r="D490" s="417"/>
      <c r="E490" s="411" t="e">
        <f t="shared" si="240"/>
        <v>#DIV/0!</v>
      </c>
      <c r="F490" s="428">
        <v>32</v>
      </c>
      <c r="G490" s="369">
        <v>9</v>
      </c>
      <c r="H490" s="411">
        <f t="shared" si="241"/>
        <v>0.28125</v>
      </c>
      <c r="I490" s="369">
        <f t="shared" si="242"/>
        <v>32</v>
      </c>
      <c r="J490" s="369">
        <f t="shared" si="242"/>
        <v>9</v>
      </c>
      <c r="K490" s="411">
        <f t="shared" si="243"/>
        <v>0.28125</v>
      </c>
    </row>
    <row r="491" spans="1:11" ht="12.75">
      <c r="A491" s="403" t="s">
        <v>2183</v>
      </c>
      <c r="B491" s="404" t="s">
        <v>2184</v>
      </c>
      <c r="C491" s="427">
        <v>0</v>
      </c>
      <c r="D491" s="417"/>
      <c r="E491" s="411" t="e">
        <f t="shared" si="240"/>
        <v>#DIV/0!</v>
      </c>
      <c r="F491" s="428">
        <v>500</v>
      </c>
      <c r="G491" s="369">
        <v>616</v>
      </c>
      <c r="H491" s="411">
        <f t="shared" si="241"/>
        <v>1.232</v>
      </c>
      <c r="I491" s="369">
        <f t="shared" si="242"/>
        <v>500</v>
      </c>
      <c r="J491" s="369">
        <f t="shared" si="242"/>
        <v>616</v>
      </c>
      <c r="K491" s="411">
        <f t="shared" si="243"/>
        <v>1.232</v>
      </c>
    </row>
    <row r="492" spans="1:11" ht="12.75">
      <c r="A492" s="403" t="s">
        <v>2411</v>
      </c>
      <c r="B492" s="404" t="s">
        <v>2412</v>
      </c>
      <c r="C492" s="427">
        <v>0</v>
      </c>
      <c r="D492" s="417"/>
      <c r="E492" s="411" t="e">
        <f t="shared" si="240"/>
        <v>#DIV/0!</v>
      </c>
      <c r="F492" s="428">
        <v>1</v>
      </c>
      <c r="G492" s="369"/>
      <c r="H492" s="411">
        <f t="shared" si="241"/>
        <v>0</v>
      </c>
      <c r="I492" s="369">
        <f t="shared" si="242"/>
        <v>1</v>
      </c>
      <c r="J492" s="369">
        <f t="shared" si="242"/>
        <v>0</v>
      </c>
      <c r="K492" s="411">
        <f t="shared" si="243"/>
        <v>0</v>
      </c>
    </row>
    <row r="493" spans="1:11" ht="12.75">
      <c r="A493" s="403" t="s">
        <v>2413</v>
      </c>
      <c r="B493" s="404" t="s">
        <v>2414</v>
      </c>
      <c r="C493" s="427">
        <v>2</v>
      </c>
      <c r="D493" s="417">
        <v>8</v>
      </c>
      <c r="E493" s="411">
        <f t="shared" si="240"/>
        <v>4</v>
      </c>
      <c r="F493" s="428">
        <v>0</v>
      </c>
      <c r="G493" s="369">
        <v>1</v>
      </c>
      <c r="H493" s="411" t="e">
        <f t="shared" si="241"/>
        <v>#DIV/0!</v>
      </c>
      <c r="I493" s="369">
        <f t="shared" si="242"/>
        <v>2</v>
      </c>
      <c r="J493" s="369">
        <f t="shared" si="242"/>
        <v>9</v>
      </c>
      <c r="K493" s="411">
        <f t="shared" si="243"/>
        <v>4.5</v>
      </c>
    </row>
    <row r="494" spans="1:11" ht="12.75">
      <c r="A494" s="403" t="s">
        <v>2415</v>
      </c>
      <c r="B494" s="404" t="s">
        <v>2416</v>
      </c>
      <c r="C494" s="427">
        <v>0</v>
      </c>
      <c r="D494" s="417"/>
      <c r="E494" s="411" t="e">
        <f t="shared" si="240"/>
        <v>#DIV/0!</v>
      </c>
      <c r="F494" s="428">
        <v>160</v>
      </c>
      <c r="G494" s="447">
        <v>368</v>
      </c>
      <c r="H494" s="411">
        <f t="shared" si="241"/>
        <v>2.2999999999999998</v>
      </c>
      <c r="I494" s="369">
        <f t="shared" si="242"/>
        <v>160</v>
      </c>
      <c r="J494" s="369">
        <f t="shared" si="242"/>
        <v>368</v>
      </c>
      <c r="K494" s="411">
        <f t="shared" si="243"/>
        <v>2.2999999999999998</v>
      </c>
    </row>
    <row r="495" spans="1:11" ht="12.75">
      <c r="A495" s="403" t="s">
        <v>2417</v>
      </c>
      <c r="B495" s="404" t="s">
        <v>2418</v>
      </c>
      <c r="C495" s="427">
        <v>0</v>
      </c>
      <c r="D495" s="417"/>
      <c r="E495" s="411" t="e">
        <f t="shared" si="240"/>
        <v>#DIV/0!</v>
      </c>
      <c r="F495" s="428">
        <v>21</v>
      </c>
      <c r="G495" s="369">
        <v>34</v>
      </c>
      <c r="H495" s="411">
        <f t="shared" si="241"/>
        <v>1.6190476190476191</v>
      </c>
      <c r="I495" s="369">
        <f t="shared" si="242"/>
        <v>21</v>
      </c>
      <c r="J495" s="369">
        <f t="shared" si="242"/>
        <v>34</v>
      </c>
      <c r="K495" s="411">
        <f t="shared" si="243"/>
        <v>1.6190476190476191</v>
      </c>
    </row>
    <row r="496" spans="1:11" ht="12.75">
      <c r="A496" s="403" t="s">
        <v>2419</v>
      </c>
      <c r="B496" s="404" t="s">
        <v>2420</v>
      </c>
      <c r="C496" s="427">
        <v>0</v>
      </c>
      <c r="D496" s="417"/>
      <c r="E496" s="411" t="e">
        <f t="shared" si="240"/>
        <v>#DIV/0!</v>
      </c>
      <c r="F496" s="428">
        <v>1</v>
      </c>
      <c r="G496" s="369">
        <v>4</v>
      </c>
      <c r="H496" s="411">
        <f t="shared" si="241"/>
        <v>4</v>
      </c>
      <c r="I496" s="369">
        <f t="shared" si="242"/>
        <v>1</v>
      </c>
      <c r="J496" s="369">
        <f t="shared" si="242"/>
        <v>4</v>
      </c>
      <c r="K496" s="411">
        <f t="shared" si="243"/>
        <v>4</v>
      </c>
    </row>
    <row r="497" spans="1:11" ht="12.75">
      <c r="A497" s="403" t="s">
        <v>2195</v>
      </c>
      <c r="B497" s="404" t="s">
        <v>2196</v>
      </c>
      <c r="C497" s="427">
        <v>0</v>
      </c>
      <c r="D497" s="417"/>
      <c r="E497" s="411" t="e">
        <f t="shared" si="240"/>
        <v>#DIV/0!</v>
      </c>
      <c r="F497" s="428">
        <v>270</v>
      </c>
      <c r="G497" s="369">
        <v>321</v>
      </c>
      <c r="H497" s="411">
        <f t="shared" si="241"/>
        <v>1.1888888888888889</v>
      </c>
      <c r="I497" s="369">
        <f t="shared" si="242"/>
        <v>270</v>
      </c>
      <c r="J497" s="369">
        <f t="shared" si="242"/>
        <v>321</v>
      </c>
      <c r="K497" s="411">
        <f t="shared" si="243"/>
        <v>1.1888888888888889</v>
      </c>
    </row>
    <row r="498" spans="1:11" ht="12.75">
      <c r="A498" s="403" t="s">
        <v>2421</v>
      </c>
      <c r="B498" s="404" t="s">
        <v>2422</v>
      </c>
      <c r="C498" s="427">
        <v>0</v>
      </c>
      <c r="D498" s="417"/>
      <c r="E498" s="411" t="e">
        <f t="shared" si="240"/>
        <v>#DIV/0!</v>
      </c>
      <c r="F498" s="428">
        <v>14</v>
      </c>
      <c r="G498" s="369"/>
      <c r="H498" s="411">
        <f t="shared" si="241"/>
        <v>0</v>
      </c>
      <c r="I498" s="369">
        <f t="shared" si="242"/>
        <v>14</v>
      </c>
      <c r="J498" s="369">
        <f t="shared" si="242"/>
        <v>0</v>
      </c>
      <c r="K498" s="411">
        <f t="shared" si="243"/>
        <v>0</v>
      </c>
    </row>
    <row r="499" spans="1:11" ht="12.75">
      <c r="A499" s="403" t="s">
        <v>2423</v>
      </c>
      <c r="B499" s="404" t="s">
        <v>2424</v>
      </c>
      <c r="C499" s="427">
        <v>0</v>
      </c>
      <c r="D499" s="417"/>
      <c r="E499" s="411" t="e">
        <f t="shared" si="240"/>
        <v>#DIV/0!</v>
      </c>
      <c r="F499" s="428">
        <v>2</v>
      </c>
      <c r="G499" s="369">
        <v>1</v>
      </c>
      <c r="H499" s="411">
        <f t="shared" si="241"/>
        <v>0.5</v>
      </c>
      <c r="I499" s="369">
        <f t="shared" si="242"/>
        <v>2</v>
      </c>
      <c r="J499" s="369">
        <f t="shared" si="242"/>
        <v>1</v>
      </c>
      <c r="K499" s="411">
        <f t="shared" si="243"/>
        <v>0.5</v>
      </c>
    </row>
    <row r="500" spans="1:11" ht="12.75">
      <c r="A500" s="403" t="s">
        <v>2201</v>
      </c>
      <c r="B500" s="404" t="s">
        <v>2202</v>
      </c>
      <c r="C500" s="427">
        <v>985</v>
      </c>
      <c r="D500" s="417">
        <v>773</v>
      </c>
      <c r="E500" s="411">
        <f t="shared" si="240"/>
        <v>0.78477157360406091</v>
      </c>
      <c r="F500" s="428">
        <v>510</v>
      </c>
      <c r="G500" s="369">
        <v>307</v>
      </c>
      <c r="H500" s="411">
        <f t="shared" si="241"/>
        <v>0.60196078431372546</v>
      </c>
      <c r="I500" s="369">
        <f t="shared" si="242"/>
        <v>1495</v>
      </c>
      <c r="J500" s="369">
        <f t="shared" si="242"/>
        <v>1080</v>
      </c>
      <c r="K500" s="411">
        <f t="shared" si="243"/>
        <v>0.72240802675585281</v>
      </c>
    </row>
    <row r="501" spans="1:11" ht="12.75">
      <c r="A501" s="403" t="s">
        <v>2425</v>
      </c>
      <c r="B501" s="404" t="s">
        <v>2426</v>
      </c>
      <c r="C501" s="427">
        <v>0</v>
      </c>
      <c r="D501" s="417"/>
      <c r="E501" s="411" t="e">
        <f t="shared" si="240"/>
        <v>#DIV/0!</v>
      </c>
      <c r="F501" s="428">
        <v>5</v>
      </c>
      <c r="G501" s="369">
        <v>5</v>
      </c>
      <c r="H501" s="411">
        <f t="shared" si="241"/>
        <v>1</v>
      </c>
      <c r="I501" s="369">
        <f t="shared" si="242"/>
        <v>5</v>
      </c>
      <c r="J501" s="369">
        <f t="shared" si="242"/>
        <v>5</v>
      </c>
      <c r="K501" s="411">
        <f t="shared" si="243"/>
        <v>1</v>
      </c>
    </row>
    <row r="502" spans="1:11" ht="12.75">
      <c r="A502" s="403" t="s">
        <v>2427</v>
      </c>
      <c r="B502" s="404" t="s">
        <v>2428</v>
      </c>
      <c r="C502" s="427">
        <v>0</v>
      </c>
      <c r="D502" s="417"/>
      <c r="E502" s="411" t="e">
        <f t="shared" si="240"/>
        <v>#DIV/0!</v>
      </c>
      <c r="F502" s="428">
        <v>1</v>
      </c>
      <c r="G502" s="369"/>
      <c r="H502" s="411">
        <f t="shared" si="241"/>
        <v>0</v>
      </c>
      <c r="I502" s="369">
        <f t="shared" si="242"/>
        <v>1</v>
      </c>
      <c r="J502" s="369">
        <f t="shared" si="242"/>
        <v>0</v>
      </c>
      <c r="K502" s="411">
        <f t="shared" si="243"/>
        <v>0</v>
      </c>
    </row>
    <row r="503" spans="1:11" ht="12.75">
      <c r="A503" s="403" t="s">
        <v>2429</v>
      </c>
      <c r="B503" s="404" t="s">
        <v>2430</v>
      </c>
      <c r="C503" s="427">
        <v>0</v>
      </c>
      <c r="D503" s="417"/>
      <c r="E503" s="411" t="e">
        <f t="shared" si="240"/>
        <v>#DIV/0!</v>
      </c>
      <c r="F503" s="428">
        <v>20</v>
      </c>
      <c r="G503" s="369">
        <v>6</v>
      </c>
      <c r="H503" s="411">
        <f t="shared" si="241"/>
        <v>0.3</v>
      </c>
      <c r="I503" s="369">
        <f t="shared" si="242"/>
        <v>20</v>
      </c>
      <c r="J503" s="369">
        <f t="shared" si="242"/>
        <v>6</v>
      </c>
      <c r="K503" s="411">
        <f t="shared" si="243"/>
        <v>0.3</v>
      </c>
    </row>
    <row r="504" spans="1:11" ht="12.75">
      <c r="A504" s="403" t="s">
        <v>2431</v>
      </c>
      <c r="B504" s="404" t="s">
        <v>2432</v>
      </c>
      <c r="C504" s="427">
        <v>0</v>
      </c>
      <c r="D504" s="417"/>
      <c r="E504" s="411" t="e">
        <f t="shared" si="240"/>
        <v>#DIV/0!</v>
      </c>
      <c r="F504" s="428">
        <v>1</v>
      </c>
      <c r="G504" s="369">
        <v>1</v>
      </c>
      <c r="H504" s="411">
        <f t="shared" si="241"/>
        <v>1</v>
      </c>
      <c r="I504" s="369">
        <f t="shared" si="242"/>
        <v>1</v>
      </c>
      <c r="J504" s="369">
        <f t="shared" si="242"/>
        <v>1</v>
      </c>
      <c r="K504" s="411">
        <f t="shared" si="243"/>
        <v>1</v>
      </c>
    </row>
    <row r="505" spans="1:11" ht="12.75">
      <c r="A505" s="403" t="s">
        <v>2433</v>
      </c>
      <c r="B505" s="404" t="s">
        <v>2434</v>
      </c>
      <c r="C505" s="427">
        <v>0</v>
      </c>
      <c r="D505" s="417"/>
      <c r="E505" s="411" t="e">
        <f t="shared" si="240"/>
        <v>#DIV/0!</v>
      </c>
      <c r="F505" s="428">
        <v>30</v>
      </c>
      <c r="G505" s="369">
        <v>44</v>
      </c>
      <c r="H505" s="411">
        <f t="shared" si="241"/>
        <v>1.4666666666666666</v>
      </c>
      <c r="I505" s="369">
        <f t="shared" si="242"/>
        <v>30</v>
      </c>
      <c r="J505" s="369">
        <f t="shared" si="242"/>
        <v>44</v>
      </c>
      <c r="K505" s="411">
        <f t="shared" si="243"/>
        <v>1.4666666666666666</v>
      </c>
    </row>
    <row r="506" spans="1:11" ht="12.75">
      <c r="A506" s="403" t="s">
        <v>2435</v>
      </c>
      <c r="B506" s="404" t="s">
        <v>2436</v>
      </c>
      <c r="C506" s="427">
        <v>0</v>
      </c>
      <c r="D506" s="417"/>
      <c r="E506" s="411" t="e">
        <f t="shared" si="240"/>
        <v>#DIV/0!</v>
      </c>
      <c r="F506" s="428">
        <v>95</v>
      </c>
      <c r="G506" s="369">
        <v>102</v>
      </c>
      <c r="H506" s="411">
        <f t="shared" si="241"/>
        <v>1.0736842105263158</v>
      </c>
      <c r="I506" s="369">
        <f t="shared" si="242"/>
        <v>95</v>
      </c>
      <c r="J506" s="369">
        <f t="shared" si="242"/>
        <v>102</v>
      </c>
      <c r="K506" s="411">
        <f t="shared" si="243"/>
        <v>1.0736842105263158</v>
      </c>
    </row>
    <row r="507" spans="1:11" ht="12.75">
      <c r="A507" s="403" t="s">
        <v>2203</v>
      </c>
      <c r="B507" s="404" t="s">
        <v>2204</v>
      </c>
      <c r="C507" s="427">
        <v>0</v>
      </c>
      <c r="D507" s="417"/>
      <c r="E507" s="411" t="e">
        <f t="shared" si="240"/>
        <v>#DIV/0!</v>
      </c>
      <c r="F507" s="428">
        <v>164</v>
      </c>
      <c r="G507" s="369">
        <v>156</v>
      </c>
      <c r="H507" s="411">
        <f t="shared" si="241"/>
        <v>0.95121951219512191</v>
      </c>
      <c r="I507" s="369">
        <f t="shared" si="242"/>
        <v>164</v>
      </c>
      <c r="J507" s="369">
        <f t="shared" si="242"/>
        <v>156</v>
      </c>
      <c r="K507" s="411">
        <f t="shared" si="243"/>
        <v>0.95121951219512191</v>
      </c>
    </row>
    <row r="508" spans="1:11" ht="12.75">
      <c r="A508" s="403" t="s">
        <v>2205</v>
      </c>
      <c r="B508" s="404" t="s">
        <v>2206</v>
      </c>
      <c r="C508" s="427">
        <v>0</v>
      </c>
      <c r="D508" s="417"/>
      <c r="E508" s="411" t="e">
        <f t="shared" si="240"/>
        <v>#DIV/0!</v>
      </c>
      <c r="F508" s="428">
        <v>164</v>
      </c>
      <c r="G508" s="369">
        <v>156</v>
      </c>
      <c r="H508" s="411">
        <f t="shared" si="241"/>
        <v>0.95121951219512191</v>
      </c>
      <c r="I508" s="369">
        <f t="shared" si="242"/>
        <v>164</v>
      </c>
      <c r="J508" s="369">
        <f t="shared" si="242"/>
        <v>156</v>
      </c>
      <c r="K508" s="411">
        <f t="shared" si="243"/>
        <v>0.95121951219512191</v>
      </c>
    </row>
    <row r="509" spans="1:11" ht="12.75">
      <c r="A509" s="403" t="s">
        <v>2037</v>
      </c>
      <c r="B509" s="404" t="s">
        <v>2038</v>
      </c>
      <c r="C509" s="427">
        <v>74</v>
      </c>
      <c r="D509" s="417">
        <v>58</v>
      </c>
      <c r="E509" s="411">
        <f t="shared" si="240"/>
        <v>0.78378378378378377</v>
      </c>
      <c r="F509" s="428">
        <v>72</v>
      </c>
      <c r="G509" s="369">
        <v>64</v>
      </c>
      <c r="H509" s="411">
        <f t="shared" si="241"/>
        <v>0.88888888888888884</v>
      </c>
      <c r="I509" s="369">
        <f t="shared" si="242"/>
        <v>146</v>
      </c>
      <c r="J509" s="369">
        <f t="shared" si="242"/>
        <v>122</v>
      </c>
      <c r="K509" s="411">
        <f t="shared" si="243"/>
        <v>0.83561643835616439</v>
      </c>
    </row>
    <row r="510" spans="1:11" ht="12.75">
      <c r="A510" s="403" t="s">
        <v>2045</v>
      </c>
      <c r="B510" s="404" t="s">
        <v>2046</v>
      </c>
      <c r="C510" s="427">
        <v>0</v>
      </c>
      <c r="D510" s="417"/>
      <c r="E510" s="411" t="e">
        <f t="shared" si="240"/>
        <v>#DIV/0!</v>
      </c>
      <c r="F510" s="428">
        <v>1</v>
      </c>
      <c r="G510" s="369">
        <v>3</v>
      </c>
      <c r="H510" s="411">
        <f t="shared" si="241"/>
        <v>3</v>
      </c>
      <c r="I510" s="369">
        <f t="shared" si="242"/>
        <v>1</v>
      </c>
      <c r="J510" s="369">
        <f t="shared" si="242"/>
        <v>3</v>
      </c>
      <c r="K510" s="411">
        <f t="shared" si="243"/>
        <v>3</v>
      </c>
    </row>
    <row r="511" spans="1:11" ht="12.75">
      <c r="A511" s="403" t="s">
        <v>2437</v>
      </c>
      <c r="B511" s="404" t="s">
        <v>2438</v>
      </c>
      <c r="C511" s="427">
        <v>0</v>
      </c>
      <c r="D511" s="417"/>
      <c r="E511" s="411" t="e">
        <f t="shared" si="240"/>
        <v>#DIV/0!</v>
      </c>
      <c r="F511" s="428">
        <v>1</v>
      </c>
      <c r="G511" s="369"/>
      <c r="H511" s="411">
        <f t="shared" si="241"/>
        <v>0</v>
      </c>
      <c r="I511" s="369">
        <f t="shared" si="242"/>
        <v>1</v>
      </c>
      <c r="J511" s="369">
        <f t="shared" si="242"/>
        <v>0</v>
      </c>
      <c r="K511" s="411">
        <f t="shared" si="243"/>
        <v>0</v>
      </c>
    </row>
    <row r="512" spans="1:11" ht="12.75">
      <c r="A512" s="403" t="s">
        <v>2439</v>
      </c>
      <c r="B512" s="404" t="s">
        <v>2440</v>
      </c>
      <c r="C512" s="427">
        <v>0</v>
      </c>
      <c r="D512" s="417"/>
      <c r="E512" s="411" t="e">
        <f t="shared" si="240"/>
        <v>#DIV/0!</v>
      </c>
      <c r="F512" s="428">
        <v>1</v>
      </c>
      <c r="G512" s="369"/>
      <c r="H512" s="411">
        <f t="shared" si="241"/>
        <v>0</v>
      </c>
      <c r="I512" s="369">
        <f t="shared" si="242"/>
        <v>1</v>
      </c>
      <c r="J512" s="369">
        <f t="shared" si="242"/>
        <v>0</v>
      </c>
      <c r="K512" s="411">
        <f t="shared" si="243"/>
        <v>0</v>
      </c>
    </row>
    <row r="513" spans="1:11" ht="12.75">
      <c r="A513" s="403" t="s">
        <v>2441</v>
      </c>
      <c r="B513" s="404" t="s">
        <v>2442</v>
      </c>
      <c r="C513" s="427">
        <v>0</v>
      </c>
      <c r="D513" s="417"/>
      <c r="E513" s="411" t="e">
        <f t="shared" si="240"/>
        <v>#DIV/0!</v>
      </c>
      <c r="F513" s="428">
        <v>2</v>
      </c>
      <c r="G513" s="369">
        <v>48</v>
      </c>
      <c r="H513" s="411">
        <f t="shared" si="241"/>
        <v>24</v>
      </c>
      <c r="I513" s="369">
        <f t="shared" si="242"/>
        <v>2</v>
      </c>
      <c r="J513" s="369">
        <f t="shared" si="242"/>
        <v>48</v>
      </c>
      <c r="K513" s="411">
        <f t="shared" si="243"/>
        <v>24</v>
      </c>
    </row>
    <row r="514" spans="1:11" ht="12.75">
      <c r="A514" s="403" t="s">
        <v>2218</v>
      </c>
      <c r="B514" s="404" t="s">
        <v>2219</v>
      </c>
      <c r="C514" s="427">
        <v>5500</v>
      </c>
      <c r="D514" s="417">
        <v>4666</v>
      </c>
      <c r="E514" s="411">
        <f t="shared" si="240"/>
        <v>0.84836363636363632</v>
      </c>
      <c r="F514" s="428">
        <v>308</v>
      </c>
      <c r="G514" s="369">
        <v>235</v>
      </c>
      <c r="H514" s="411">
        <f t="shared" si="241"/>
        <v>0.76298701298701299</v>
      </c>
      <c r="I514" s="369">
        <f t="shared" si="242"/>
        <v>5808</v>
      </c>
      <c r="J514" s="369">
        <f t="shared" si="242"/>
        <v>4901</v>
      </c>
      <c r="K514" s="411">
        <f t="shared" si="243"/>
        <v>0.84383608815427003</v>
      </c>
    </row>
    <row r="515" spans="1:11" ht="12.75">
      <c r="A515" s="403" t="s">
        <v>2443</v>
      </c>
      <c r="B515" s="404" t="s">
        <v>2444</v>
      </c>
      <c r="C515" s="427">
        <v>0</v>
      </c>
      <c r="D515" s="417">
        <v>1</v>
      </c>
      <c r="E515" s="411" t="e">
        <f t="shared" si="240"/>
        <v>#DIV/0!</v>
      </c>
      <c r="F515" s="428">
        <v>7</v>
      </c>
      <c r="G515" s="369">
        <v>11</v>
      </c>
      <c r="H515" s="411">
        <f t="shared" si="241"/>
        <v>1.5714285714285714</v>
      </c>
      <c r="I515" s="369">
        <f t="shared" si="242"/>
        <v>7</v>
      </c>
      <c r="J515" s="369">
        <f t="shared" si="242"/>
        <v>12</v>
      </c>
      <c r="K515" s="411">
        <f t="shared" si="243"/>
        <v>1.7142857142857142</v>
      </c>
    </row>
    <row r="516" spans="1:11" ht="12.75">
      <c r="A516" s="403" t="s">
        <v>2445</v>
      </c>
      <c r="B516" s="404" t="s">
        <v>2446</v>
      </c>
      <c r="C516" s="427">
        <v>0</v>
      </c>
      <c r="D516" s="417"/>
      <c r="E516" s="411" t="e">
        <f t="shared" si="240"/>
        <v>#DIV/0!</v>
      </c>
      <c r="F516" s="428">
        <v>1</v>
      </c>
      <c r="G516" s="369"/>
      <c r="H516" s="411">
        <f t="shared" si="241"/>
        <v>0</v>
      </c>
      <c r="I516" s="369">
        <f t="shared" si="242"/>
        <v>1</v>
      </c>
      <c r="J516" s="369">
        <f t="shared" si="242"/>
        <v>0</v>
      </c>
      <c r="K516" s="411">
        <f t="shared" si="243"/>
        <v>0</v>
      </c>
    </row>
    <row r="517" spans="1:11" ht="12.75">
      <c r="A517" s="403" t="s">
        <v>2075</v>
      </c>
      <c r="B517" s="404" t="s">
        <v>2076</v>
      </c>
      <c r="C517" s="427">
        <v>0</v>
      </c>
      <c r="D517" s="417"/>
      <c r="E517" s="411" t="e">
        <f t="shared" si="240"/>
        <v>#DIV/0!</v>
      </c>
      <c r="F517" s="428">
        <v>1</v>
      </c>
      <c r="G517" s="369">
        <v>8</v>
      </c>
      <c r="H517" s="411">
        <f t="shared" si="241"/>
        <v>8</v>
      </c>
      <c r="I517" s="369">
        <f t="shared" si="242"/>
        <v>1</v>
      </c>
      <c r="J517" s="369">
        <f t="shared" si="242"/>
        <v>8</v>
      </c>
      <c r="K517" s="411">
        <f t="shared" si="243"/>
        <v>8</v>
      </c>
    </row>
    <row r="518" spans="1:11" ht="12.75">
      <c r="A518" s="403" t="s">
        <v>2447</v>
      </c>
      <c r="B518" s="404" t="s">
        <v>2448</v>
      </c>
      <c r="C518" s="427">
        <v>0</v>
      </c>
      <c r="D518" s="417"/>
      <c r="E518" s="411" t="e">
        <f t="shared" si="240"/>
        <v>#DIV/0!</v>
      </c>
      <c r="F518" s="428">
        <v>1</v>
      </c>
      <c r="G518" s="369">
        <v>1</v>
      </c>
      <c r="H518" s="411">
        <f t="shared" si="241"/>
        <v>1</v>
      </c>
      <c r="I518" s="369">
        <f t="shared" si="242"/>
        <v>1</v>
      </c>
      <c r="J518" s="369">
        <f t="shared" si="242"/>
        <v>1</v>
      </c>
      <c r="K518" s="411">
        <f t="shared" si="243"/>
        <v>1</v>
      </c>
    </row>
    <row r="519" spans="1:11" ht="12.75">
      <c r="A519" s="403" t="s">
        <v>2449</v>
      </c>
      <c r="B519" s="404" t="s">
        <v>2450</v>
      </c>
      <c r="C519" s="427">
        <v>5</v>
      </c>
      <c r="D519" s="417">
        <v>2</v>
      </c>
      <c r="E519" s="411">
        <f t="shared" si="240"/>
        <v>0.4</v>
      </c>
      <c r="F519" s="428">
        <v>0</v>
      </c>
      <c r="G519" s="369"/>
      <c r="H519" s="411" t="e">
        <f t="shared" si="241"/>
        <v>#DIV/0!</v>
      </c>
      <c r="I519" s="369">
        <f t="shared" si="242"/>
        <v>5</v>
      </c>
      <c r="J519" s="369">
        <f t="shared" si="242"/>
        <v>2</v>
      </c>
      <c r="K519" s="411">
        <f t="shared" si="243"/>
        <v>0.4</v>
      </c>
    </row>
    <row r="520" spans="1:11" ht="12.75">
      <c r="A520" s="403" t="s">
        <v>2451</v>
      </c>
      <c r="B520" s="404" t="s">
        <v>2452</v>
      </c>
      <c r="C520" s="427">
        <v>0</v>
      </c>
      <c r="D520" s="417"/>
      <c r="E520" s="411" t="e">
        <f t="shared" si="240"/>
        <v>#DIV/0!</v>
      </c>
      <c r="F520" s="428">
        <v>28</v>
      </c>
      <c r="G520" s="369">
        <v>68</v>
      </c>
      <c r="H520" s="411">
        <f t="shared" si="241"/>
        <v>2.4285714285714284</v>
      </c>
      <c r="I520" s="369">
        <f t="shared" si="242"/>
        <v>28</v>
      </c>
      <c r="J520" s="369">
        <f t="shared" si="242"/>
        <v>68</v>
      </c>
      <c r="K520" s="411">
        <f t="shared" si="243"/>
        <v>2.4285714285714284</v>
      </c>
    </row>
    <row r="521" spans="1:11" ht="12.75">
      <c r="A521" s="403" t="s">
        <v>2453</v>
      </c>
      <c r="B521" s="404" t="s">
        <v>2454</v>
      </c>
      <c r="C521" s="427">
        <v>0</v>
      </c>
      <c r="D521" s="417"/>
      <c r="E521" s="411" t="e">
        <f t="shared" si="240"/>
        <v>#DIV/0!</v>
      </c>
      <c r="F521" s="428">
        <v>61</v>
      </c>
      <c r="G521" s="369">
        <v>81</v>
      </c>
      <c r="H521" s="411">
        <f t="shared" si="241"/>
        <v>1.3278688524590163</v>
      </c>
      <c r="I521" s="369">
        <f t="shared" si="242"/>
        <v>61</v>
      </c>
      <c r="J521" s="369">
        <f t="shared" si="242"/>
        <v>81</v>
      </c>
      <c r="K521" s="411">
        <f t="shared" si="243"/>
        <v>1.3278688524590163</v>
      </c>
    </row>
    <row r="522" spans="1:11" ht="12.75">
      <c r="A522" s="403" t="s">
        <v>2339</v>
      </c>
      <c r="B522" s="404" t="s">
        <v>2455</v>
      </c>
      <c r="C522" s="427">
        <v>230</v>
      </c>
      <c r="D522" s="417">
        <v>199</v>
      </c>
      <c r="E522" s="411">
        <f t="shared" si="240"/>
        <v>0.86521739130434783</v>
      </c>
      <c r="F522" s="428">
        <v>0</v>
      </c>
      <c r="G522" s="369"/>
      <c r="H522" s="411" t="e">
        <f t="shared" si="241"/>
        <v>#DIV/0!</v>
      </c>
      <c r="I522" s="369">
        <f t="shared" si="242"/>
        <v>230</v>
      </c>
      <c r="J522" s="369">
        <f t="shared" si="242"/>
        <v>199</v>
      </c>
      <c r="K522" s="411">
        <f t="shared" si="243"/>
        <v>0.86521739130434783</v>
      </c>
    </row>
    <row r="523" spans="1:11" ht="12.75">
      <c r="A523" s="403" t="s">
        <v>2456</v>
      </c>
      <c r="B523" s="404" t="s">
        <v>2457</v>
      </c>
      <c r="C523" s="427">
        <v>0</v>
      </c>
      <c r="D523" s="417"/>
      <c r="E523" s="411" t="e">
        <f t="shared" si="240"/>
        <v>#DIV/0!</v>
      </c>
      <c r="F523" s="428">
        <v>6</v>
      </c>
      <c r="G523" s="369">
        <v>8</v>
      </c>
      <c r="H523" s="411">
        <f t="shared" si="241"/>
        <v>1.3333333333333333</v>
      </c>
      <c r="I523" s="369">
        <f t="shared" si="242"/>
        <v>6</v>
      </c>
      <c r="J523" s="369">
        <f t="shared" si="242"/>
        <v>8</v>
      </c>
      <c r="K523" s="411">
        <f t="shared" si="243"/>
        <v>1.3333333333333333</v>
      </c>
    </row>
    <row r="524" spans="1:11" ht="12.75">
      <c r="A524" s="403" t="s">
        <v>2458</v>
      </c>
      <c r="B524" s="404" t="s">
        <v>2459</v>
      </c>
      <c r="C524" s="427">
        <v>0</v>
      </c>
      <c r="D524" s="417"/>
      <c r="E524" s="411" t="e">
        <f t="shared" si="240"/>
        <v>#DIV/0!</v>
      </c>
      <c r="F524" s="428">
        <v>5</v>
      </c>
      <c r="G524" s="369">
        <v>16</v>
      </c>
      <c r="H524" s="411">
        <f t="shared" si="241"/>
        <v>3.2</v>
      </c>
      <c r="I524" s="369">
        <f t="shared" si="242"/>
        <v>5</v>
      </c>
      <c r="J524" s="369">
        <f t="shared" si="242"/>
        <v>16</v>
      </c>
      <c r="K524" s="411">
        <f t="shared" si="243"/>
        <v>3.2</v>
      </c>
    </row>
    <row r="525" spans="1:11" ht="12.75">
      <c r="A525" s="403" t="s">
        <v>2460</v>
      </c>
      <c r="B525" s="404" t="s">
        <v>2461</v>
      </c>
      <c r="C525" s="427">
        <v>0</v>
      </c>
      <c r="D525" s="417"/>
      <c r="E525" s="411" t="e">
        <f t="shared" si="240"/>
        <v>#DIV/0!</v>
      </c>
      <c r="F525" s="428">
        <v>392</v>
      </c>
      <c r="G525" s="369">
        <v>307</v>
      </c>
      <c r="H525" s="411">
        <f t="shared" si="241"/>
        <v>0.78316326530612246</v>
      </c>
      <c r="I525" s="369">
        <f t="shared" si="242"/>
        <v>392</v>
      </c>
      <c r="J525" s="369">
        <f t="shared" si="242"/>
        <v>307</v>
      </c>
      <c r="K525" s="411">
        <f t="shared" si="243"/>
        <v>0.78316326530612246</v>
      </c>
    </row>
    <row r="526" spans="1:11" ht="12.75">
      <c r="A526" s="403" t="s">
        <v>2462</v>
      </c>
      <c r="B526" s="404" t="s">
        <v>2463</v>
      </c>
      <c r="C526" s="427">
        <v>0</v>
      </c>
      <c r="D526" s="417"/>
      <c r="E526" s="411" t="e">
        <f t="shared" si="240"/>
        <v>#DIV/0!</v>
      </c>
      <c r="F526" s="428">
        <v>9</v>
      </c>
      <c r="G526" s="369"/>
      <c r="H526" s="411">
        <f t="shared" si="241"/>
        <v>0</v>
      </c>
      <c r="I526" s="369">
        <f t="shared" si="242"/>
        <v>9</v>
      </c>
      <c r="J526" s="369">
        <f t="shared" si="242"/>
        <v>0</v>
      </c>
      <c r="K526" s="411">
        <f t="shared" si="243"/>
        <v>0</v>
      </c>
    </row>
    <row r="527" spans="1:11" ht="12.75">
      <c r="A527" s="403" t="s">
        <v>2464</v>
      </c>
      <c r="B527" s="404" t="s">
        <v>2465</v>
      </c>
      <c r="C527" s="427">
        <v>0</v>
      </c>
      <c r="D527" s="417"/>
      <c r="E527" s="411" t="e">
        <f t="shared" si="240"/>
        <v>#DIV/0!</v>
      </c>
      <c r="F527" s="428">
        <v>101</v>
      </c>
      <c r="G527" s="369"/>
      <c r="H527" s="411">
        <f t="shared" si="241"/>
        <v>0</v>
      </c>
      <c r="I527" s="369">
        <f t="shared" si="242"/>
        <v>101</v>
      </c>
      <c r="J527" s="369">
        <f t="shared" si="242"/>
        <v>0</v>
      </c>
      <c r="K527" s="411">
        <f t="shared" si="243"/>
        <v>0</v>
      </c>
    </row>
    <row r="528" spans="1:11" ht="12.75">
      <c r="A528" s="403" t="s">
        <v>2466</v>
      </c>
      <c r="B528" s="404" t="s">
        <v>2467</v>
      </c>
      <c r="C528" s="427">
        <v>0</v>
      </c>
      <c r="D528" s="417"/>
      <c r="E528" s="411" t="e">
        <f t="shared" si="240"/>
        <v>#DIV/0!</v>
      </c>
      <c r="F528" s="428">
        <v>2</v>
      </c>
      <c r="G528" s="369"/>
      <c r="H528" s="411">
        <f t="shared" si="241"/>
        <v>0</v>
      </c>
      <c r="I528" s="369">
        <f t="shared" si="242"/>
        <v>2</v>
      </c>
      <c r="J528" s="369">
        <f t="shared" si="242"/>
        <v>0</v>
      </c>
      <c r="K528" s="411">
        <f t="shared" si="243"/>
        <v>0</v>
      </c>
    </row>
    <row r="529" spans="1:11" ht="12.75">
      <c r="A529" s="403" t="s">
        <v>2468</v>
      </c>
      <c r="B529" s="404" t="s">
        <v>2469</v>
      </c>
      <c r="C529" s="427">
        <v>0</v>
      </c>
      <c r="D529" s="417"/>
      <c r="E529" s="411" t="e">
        <f t="shared" si="240"/>
        <v>#DIV/0!</v>
      </c>
      <c r="F529" s="428">
        <v>8</v>
      </c>
      <c r="G529" s="369"/>
      <c r="H529" s="411">
        <f t="shared" si="241"/>
        <v>0</v>
      </c>
      <c r="I529" s="369">
        <f t="shared" si="242"/>
        <v>8</v>
      </c>
      <c r="J529" s="369">
        <f t="shared" si="242"/>
        <v>0</v>
      </c>
      <c r="K529" s="411">
        <f t="shared" si="243"/>
        <v>0</v>
      </c>
    </row>
    <row r="530" spans="1:11" ht="12.75">
      <c r="A530" s="403" t="s">
        <v>2470</v>
      </c>
      <c r="B530" s="404" t="s">
        <v>2471</v>
      </c>
      <c r="C530" s="427">
        <v>0</v>
      </c>
      <c r="D530" s="417"/>
      <c r="E530" s="411" t="e">
        <f t="shared" si="240"/>
        <v>#DIV/0!</v>
      </c>
      <c r="F530" s="428">
        <v>2</v>
      </c>
      <c r="G530" s="369"/>
      <c r="H530" s="411">
        <f t="shared" si="241"/>
        <v>0</v>
      </c>
      <c r="I530" s="369">
        <f t="shared" si="242"/>
        <v>2</v>
      </c>
      <c r="J530" s="369">
        <f t="shared" si="242"/>
        <v>0</v>
      </c>
      <c r="K530" s="411">
        <f t="shared" si="243"/>
        <v>0</v>
      </c>
    </row>
    <row r="531" spans="1:11" ht="12.75">
      <c r="A531" s="403" t="s">
        <v>2220</v>
      </c>
      <c r="B531" s="404" t="s">
        <v>2221</v>
      </c>
      <c r="C531" s="427">
        <v>0</v>
      </c>
      <c r="D531" s="417"/>
      <c r="E531" s="411" t="e">
        <f t="shared" si="240"/>
        <v>#DIV/0!</v>
      </c>
      <c r="F531" s="428">
        <v>44</v>
      </c>
      <c r="G531" s="369">
        <v>53</v>
      </c>
      <c r="H531" s="411">
        <f t="shared" si="241"/>
        <v>1.2045454545454546</v>
      </c>
      <c r="I531" s="369">
        <f t="shared" si="242"/>
        <v>44</v>
      </c>
      <c r="J531" s="369">
        <f t="shared" si="242"/>
        <v>53</v>
      </c>
      <c r="K531" s="411">
        <f t="shared" si="243"/>
        <v>1.2045454545454546</v>
      </c>
    </row>
    <row r="532" spans="1:11" ht="12.75">
      <c r="A532" s="403" t="s">
        <v>2472</v>
      </c>
      <c r="B532" s="404" t="s">
        <v>2473</v>
      </c>
      <c r="C532" s="427">
        <v>0</v>
      </c>
      <c r="D532" s="417"/>
      <c r="E532" s="411" t="e">
        <f t="shared" si="240"/>
        <v>#DIV/0!</v>
      </c>
      <c r="F532" s="428">
        <v>1</v>
      </c>
      <c r="G532" s="369"/>
      <c r="H532" s="411">
        <f t="shared" si="241"/>
        <v>0</v>
      </c>
      <c r="I532" s="369">
        <f t="shared" si="242"/>
        <v>1</v>
      </c>
      <c r="J532" s="369">
        <f t="shared" si="242"/>
        <v>0</v>
      </c>
      <c r="K532" s="411">
        <f t="shared" si="243"/>
        <v>0</v>
      </c>
    </row>
    <row r="533" spans="1:11" ht="12.75">
      <c r="A533" s="403" t="s">
        <v>2474</v>
      </c>
      <c r="B533" s="404" t="s">
        <v>2475</v>
      </c>
      <c r="C533" s="427">
        <v>0</v>
      </c>
      <c r="D533" s="417"/>
      <c r="E533" s="411" t="e">
        <f t="shared" si="240"/>
        <v>#DIV/0!</v>
      </c>
      <c r="F533" s="428">
        <v>1</v>
      </c>
      <c r="G533" s="369"/>
      <c r="H533" s="411">
        <f t="shared" si="241"/>
        <v>0</v>
      </c>
      <c r="I533" s="369">
        <f t="shared" si="242"/>
        <v>1</v>
      </c>
      <c r="J533" s="369">
        <f t="shared" si="242"/>
        <v>0</v>
      </c>
      <c r="K533" s="411">
        <f t="shared" si="243"/>
        <v>0</v>
      </c>
    </row>
    <row r="534" spans="1:11" ht="12.75">
      <c r="A534" s="790" t="s">
        <v>2476</v>
      </c>
      <c r="B534" s="404" t="s">
        <v>2477</v>
      </c>
      <c r="C534" s="427">
        <v>1300</v>
      </c>
      <c r="D534" s="417">
        <v>802</v>
      </c>
      <c r="E534" s="411">
        <f t="shared" si="240"/>
        <v>0.61692307692307691</v>
      </c>
      <c r="F534" s="428">
        <v>220</v>
      </c>
      <c r="G534" s="369">
        <v>121</v>
      </c>
      <c r="H534" s="411">
        <f t="shared" si="241"/>
        <v>0.55000000000000004</v>
      </c>
      <c r="I534" s="369">
        <f t="shared" si="242"/>
        <v>1520</v>
      </c>
      <c r="J534" s="369">
        <f t="shared" si="242"/>
        <v>923</v>
      </c>
      <c r="K534" s="411">
        <f t="shared" si="243"/>
        <v>0.60723684210526319</v>
      </c>
    </row>
    <row r="535" spans="1:11" ht="12.75">
      <c r="A535" s="403" t="s">
        <v>2478</v>
      </c>
      <c r="B535" s="404" t="s">
        <v>2479</v>
      </c>
      <c r="C535" s="427">
        <v>1550</v>
      </c>
      <c r="D535" s="417">
        <v>1118</v>
      </c>
      <c r="E535" s="411">
        <f t="shared" si="240"/>
        <v>0.72129032258064518</v>
      </c>
      <c r="F535" s="428">
        <v>336</v>
      </c>
      <c r="G535" s="369">
        <v>198</v>
      </c>
      <c r="H535" s="411">
        <f t="shared" si="241"/>
        <v>0.5892857142857143</v>
      </c>
      <c r="I535" s="369">
        <f t="shared" si="242"/>
        <v>1886</v>
      </c>
      <c r="J535" s="369">
        <f t="shared" si="242"/>
        <v>1316</v>
      </c>
      <c r="K535" s="411">
        <f t="shared" si="243"/>
        <v>0.6977730646871686</v>
      </c>
    </row>
    <row r="536" spans="1:11" ht="12.75">
      <c r="A536" s="403" t="s">
        <v>2480</v>
      </c>
      <c r="B536" s="404" t="s">
        <v>2481</v>
      </c>
      <c r="C536" s="427">
        <v>0</v>
      </c>
      <c r="D536" s="417"/>
      <c r="E536" s="411" t="e">
        <f t="shared" si="240"/>
        <v>#DIV/0!</v>
      </c>
      <c r="F536" s="428">
        <v>1</v>
      </c>
      <c r="G536" s="369"/>
      <c r="H536" s="411">
        <f t="shared" si="241"/>
        <v>0</v>
      </c>
      <c r="I536" s="369">
        <f t="shared" si="242"/>
        <v>1</v>
      </c>
      <c r="J536" s="369">
        <f t="shared" si="242"/>
        <v>0</v>
      </c>
      <c r="K536" s="411">
        <f t="shared" si="243"/>
        <v>0</v>
      </c>
    </row>
    <row r="537" spans="1:11" ht="12.75">
      <c r="A537" s="403" t="s">
        <v>2482</v>
      </c>
      <c r="B537" s="404" t="s">
        <v>2483</v>
      </c>
      <c r="C537" s="427">
        <v>0</v>
      </c>
      <c r="D537" s="417"/>
      <c r="E537" s="411" t="e">
        <f t="shared" si="240"/>
        <v>#DIV/0!</v>
      </c>
      <c r="F537" s="428">
        <v>1</v>
      </c>
      <c r="G537" s="369"/>
      <c r="H537" s="411">
        <f t="shared" si="241"/>
        <v>0</v>
      </c>
      <c r="I537" s="369">
        <f t="shared" si="242"/>
        <v>1</v>
      </c>
      <c r="J537" s="369">
        <f t="shared" si="242"/>
        <v>0</v>
      </c>
      <c r="K537" s="411">
        <f t="shared" si="243"/>
        <v>0</v>
      </c>
    </row>
    <row r="538" spans="1:11" ht="12.75">
      <c r="A538" s="403" t="s">
        <v>2484</v>
      </c>
      <c r="B538" s="404" t="s">
        <v>2485</v>
      </c>
      <c r="C538" s="427">
        <v>0</v>
      </c>
      <c r="D538" s="417"/>
      <c r="E538" s="411" t="e">
        <f t="shared" si="240"/>
        <v>#DIV/0!</v>
      </c>
      <c r="F538" s="428">
        <v>1</v>
      </c>
      <c r="G538" s="369"/>
      <c r="H538" s="411">
        <f t="shared" si="241"/>
        <v>0</v>
      </c>
      <c r="I538" s="369">
        <f t="shared" si="242"/>
        <v>1</v>
      </c>
      <c r="J538" s="369">
        <f t="shared" si="242"/>
        <v>0</v>
      </c>
      <c r="K538" s="411">
        <f t="shared" si="243"/>
        <v>0</v>
      </c>
    </row>
    <row r="539" spans="1:11" ht="12.75">
      <c r="A539" s="403" t="s">
        <v>2486</v>
      </c>
      <c r="B539" s="404" t="s">
        <v>2487</v>
      </c>
      <c r="C539" s="427">
        <v>0</v>
      </c>
      <c r="D539" s="417"/>
      <c r="E539" s="411" t="e">
        <f t="shared" si="240"/>
        <v>#DIV/0!</v>
      </c>
      <c r="F539" s="428">
        <v>8</v>
      </c>
      <c r="G539" s="369">
        <v>1</v>
      </c>
      <c r="H539" s="411">
        <f t="shared" si="241"/>
        <v>0.125</v>
      </c>
      <c r="I539" s="369">
        <f t="shared" si="242"/>
        <v>8</v>
      </c>
      <c r="J539" s="369">
        <f t="shared" si="242"/>
        <v>1</v>
      </c>
      <c r="K539" s="411">
        <f t="shared" si="243"/>
        <v>0.125</v>
      </c>
    </row>
    <row r="540" spans="1:11" ht="12.75">
      <c r="A540" s="403" t="s">
        <v>2488</v>
      </c>
      <c r="B540" s="404" t="s">
        <v>2489</v>
      </c>
      <c r="C540" s="427">
        <v>0</v>
      </c>
      <c r="D540" s="417"/>
      <c r="E540" s="411" t="e">
        <f t="shared" si="240"/>
        <v>#DIV/0!</v>
      </c>
      <c r="F540" s="428">
        <v>32</v>
      </c>
      <c r="G540" s="369">
        <v>8</v>
      </c>
      <c r="H540" s="411">
        <f t="shared" si="241"/>
        <v>0.25</v>
      </c>
      <c r="I540" s="369">
        <f t="shared" si="242"/>
        <v>32</v>
      </c>
      <c r="J540" s="369">
        <f t="shared" si="242"/>
        <v>8</v>
      </c>
      <c r="K540" s="411">
        <f t="shared" si="243"/>
        <v>0.25</v>
      </c>
    </row>
    <row r="541" spans="1:11" ht="12.75">
      <c r="A541" s="403" t="s">
        <v>2490</v>
      </c>
      <c r="B541" s="404" t="s">
        <v>2491</v>
      </c>
      <c r="C541" s="427">
        <v>0</v>
      </c>
      <c r="D541" s="417"/>
      <c r="E541" s="411" t="e">
        <f t="shared" si="240"/>
        <v>#DIV/0!</v>
      </c>
      <c r="F541" s="428">
        <v>81</v>
      </c>
      <c r="G541" s="369">
        <v>69</v>
      </c>
      <c r="H541" s="411">
        <f t="shared" si="241"/>
        <v>0.85185185185185186</v>
      </c>
      <c r="I541" s="369">
        <f t="shared" si="242"/>
        <v>81</v>
      </c>
      <c r="J541" s="369">
        <f t="shared" si="242"/>
        <v>69</v>
      </c>
      <c r="K541" s="411">
        <f t="shared" si="243"/>
        <v>0.85185185185185186</v>
      </c>
    </row>
    <row r="542" spans="1:11" ht="12.75">
      <c r="A542" s="403" t="s">
        <v>2492</v>
      </c>
      <c r="B542" s="404" t="s">
        <v>2493</v>
      </c>
      <c r="C542" s="427">
        <v>0</v>
      </c>
      <c r="D542" s="417"/>
      <c r="E542" s="411" t="e">
        <f t="shared" si="240"/>
        <v>#DIV/0!</v>
      </c>
      <c r="F542" s="428">
        <v>46</v>
      </c>
      <c r="G542" s="369">
        <v>59</v>
      </c>
      <c r="H542" s="411">
        <f t="shared" si="241"/>
        <v>1.2826086956521738</v>
      </c>
      <c r="I542" s="369">
        <f t="shared" si="242"/>
        <v>46</v>
      </c>
      <c r="J542" s="369">
        <f t="shared" si="242"/>
        <v>59</v>
      </c>
      <c r="K542" s="411">
        <f t="shared" si="243"/>
        <v>1.2826086956521738</v>
      </c>
    </row>
    <row r="543" spans="1:11" ht="12.75">
      <c r="A543" s="403" t="s">
        <v>2494</v>
      </c>
      <c r="B543" s="404" t="s">
        <v>2495</v>
      </c>
      <c r="C543" s="427">
        <v>0</v>
      </c>
      <c r="D543" s="417"/>
      <c r="E543" s="411" t="e">
        <f t="shared" si="240"/>
        <v>#DIV/0!</v>
      </c>
      <c r="F543" s="428">
        <v>178</v>
      </c>
      <c r="G543" s="369">
        <v>108</v>
      </c>
      <c r="H543" s="411">
        <f t="shared" si="241"/>
        <v>0.6067415730337079</v>
      </c>
      <c r="I543" s="369">
        <f t="shared" si="242"/>
        <v>178</v>
      </c>
      <c r="J543" s="369">
        <f t="shared" si="242"/>
        <v>108</v>
      </c>
      <c r="K543" s="411">
        <f t="shared" si="243"/>
        <v>0.6067415730337079</v>
      </c>
    </row>
    <row r="544" spans="1:11" ht="12.75">
      <c r="A544" s="403" t="s">
        <v>2496</v>
      </c>
      <c r="B544" s="404" t="s">
        <v>2497</v>
      </c>
      <c r="C544" s="427">
        <v>0</v>
      </c>
      <c r="D544" s="417"/>
      <c r="E544" s="411" t="e">
        <f t="shared" si="240"/>
        <v>#DIV/0!</v>
      </c>
      <c r="F544" s="428">
        <v>347</v>
      </c>
      <c r="G544" s="447">
        <v>300</v>
      </c>
      <c r="H544" s="411">
        <f t="shared" si="241"/>
        <v>0.86455331412103742</v>
      </c>
      <c r="I544" s="369">
        <f t="shared" si="242"/>
        <v>347</v>
      </c>
      <c r="J544" s="369">
        <f t="shared" si="242"/>
        <v>300</v>
      </c>
      <c r="K544" s="411">
        <f t="shared" si="243"/>
        <v>0.86455331412103742</v>
      </c>
    </row>
    <row r="545" spans="1:11" ht="12.75">
      <c r="A545" s="403" t="s">
        <v>2498</v>
      </c>
      <c r="B545" s="404" t="s">
        <v>2499</v>
      </c>
      <c r="C545" s="427">
        <v>0</v>
      </c>
      <c r="D545" s="417"/>
      <c r="E545" s="411" t="e">
        <f t="shared" si="240"/>
        <v>#DIV/0!</v>
      </c>
      <c r="F545" s="428">
        <v>6</v>
      </c>
      <c r="G545" s="369"/>
      <c r="H545" s="411">
        <f t="shared" si="241"/>
        <v>0</v>
      </c>
      <c r="I545" s="369">
        <f t="shared" si="242"/>
        <v>6</v>
      </c>
      <c r="J545" s="369">
        <f t="shared" si="242"/>
        <v>0</v>
      </c>
      <c r="K545" s="411">
        <f t="shared" si="243"/>
        <v>0</v>
      </c>
    </row>
    <row r="546" spans="1:11" ht="12.75">
      <c r="A546" s="403" t="s">
        <v>2500</v>
      </c>
      <c r="B546" s="404" t="s">
        <v>2501</v>
      </c>
      <c r="C546" s="427">
        <v>0</v>
      </c>
      <c r="D546" s="417"/>
      <c r="E546" s="411" t="e">
        <f t="shared" si="240"/>
        <v>#DIV/0!</v>
      </c>
      <c r="F546" s="428">
        <v>1</v>
      </c>
      <c r="G546" s="369">
        <v>2</v>
      </c>
      <c r="H546" s="411">
        <f t="shared" si="241"/>
        <v>2</v>
      </c>
      <c r="I546" s="369">
        <f t="shared" si="242"/>
        <v>1</v>
      </c>
      <c r="J546" s="369">
        <f t="shared" si="242"/>
        <v>2</v>
      </c>
      <c r="K546" s="411">
        <f t="shared" si="243"/>
        <v>2</v>
      </c>
    </row>
    <row r="547" spans="1:11" ht="12.75">
      <c r="A547" s="403" t="s">
        <v>2502</v>
      </c>
      <c r="B547" s="404" t="s">
        <v>2503</v>
      </c>
      <c r="C547" s="427">
        <v>0</v>
      </c>
      <c r="D547" s="417"/>
      <c r="E547" s="411" t="e">
        <f t="shared" si="240"/>
        <v>#DIV/0!</v>
      </c>
      <c r="F547" s="428">
        <v>118</v>
      </c>
      <c r="G547" s="369">
        <v>104</v>
      </c>
      <c r="H547" s="411">
        <f t="shared" si="241"/>
        <v>0.88135593220338981</v>
      </c>
      <c r="I547" s="369">
        <f t="shared" si="242"/>
        <v>118</v>
      </c>
      <c r="J547" s="369">
        <f t="shared" si="242"/>
        <v>104</v>
      </c>
      <c r="K547" s="411">
        <f t="shared" si="243"/>
        <v>0.88135593220338981</v>
      </c>
    </row>
    <row r="548" spans="1:11" ht="12.75">
      <c r="A548" s="403" t="s">
        <v>2504</v>
      </c>
      <c r="B548" s="404" t="s">
        <v>2505</v>
      </c>
      <c r="C548" s="427">
        <v>0</v>
      </c>
      <c r="D548" s="417"/>
      <c r="E548" s="411" t="e">
        <f t="shared" si="240"/>
        <v>#DIV/0!</v>
      </c>
      <c r="F548" s="428">
        <v>16</v>
      </c>
      <c r="G548" s="369">
        <v>14</v>
      </c>
      <c r="H548" s="411">
        <f t="shared" si="241"/>
        <v>0.875</v>
      </c>
      <c r="I548" s="369">
        <f t="shared" si="242"/>
        <v>16</v>
      </c>
      <c r="J548" s="369">
        <f t="shared" si="242"/>
        <v>14</v>
      </c>
      <c r="K548" s="411">
        <f t="shared" si="243"/>
        <v>0.875</v>
      </c>
    </row>
    <row r="549" spans="1:11" ht="12.75">
      <c r="A549" s="403" t="s">
        <v>2506</v>
      </c>
      <c r="B549" s="404" t="s">
        <v>2507</v>
      </c>
      <c r="C549" s="427">
        <v>0</v>
      </c>
      <c r="D549" s="417"/>
      <c r="E549" s="411" t="e">
        <f t="shared" ref="E549:E584" si="244">D549/C549</f>
        <v>#DIV/0!</v>
      </c>
      <c r="F549" s="428">
        <v>75</v>
      </c>
      <c r="G549" s="369">
        <v>51</v>
      </c>
      <c r="H549" s="411">
        <f t="shared" ref="H549:H584" si="245">G549/F549</f>
        <v>0.68</v>
      </c>
      <c r="I549" s="369">
        <f t="shared" si="242"/>
        <v>75</v>
      </c>
      <c r="J549" s="369">
        <f t="shared" si="242"/>
        <v>51</v>
      </c>
      <c r="K549" s="411">
        <f t="shared" ref="K549:K584" si="246">J549/I549</f>
        <v>0.68</v>
      </c>
    </row>
    <row r="550" spans="1:11" ht="12.75">
      <c r="A550" s="403" t="s">
        <v>2508</v>
      </c>
      <c r="B550" s="404" t="s">
        <v>2509</v>
      </c>
      <c r="C550" s="427">
        <v>0</v>
      </c>
      <c r="D550" s="417"/>
      <c r="E550" s="411" t="e">
        <f t="shared" si="244"/>
        <v>#DIV/0!</v>
      </c>
      <c r="F550" s="428">
        <v>1</v>
      </c>
      <c r="G550" s="369">
        <v>3</v>
      </c>
      <c r="H550" s="411">
        <f t="shared" si="245"/>
        <v>3</v>
      </c>
      <c r="I550" s="369">
        <f t="shared" si="242"/>
        <v>1</v>
      </c>
      <c r="J550" s="369">
        <f t="shared" si="242"/>
        <v>3</v>
      </c>
      <c r="K550" s="411">
        <f t="shared" si="246"/>
        <v>3</v>
      </c>
    </row>
    <row r="551" spans="1:11" ht="12.75">
      <c r="A551" s="403" t="s">
        <v>2510</v>
      </c>
      <c r="B551" s="404" t="s">
        <v>2511</v>
      </c>
      <c r="C551" s="427">
        <v>0</v>
      </c>
      <c r="D551" s="417"/>
      <c r="E551" s="411" t="e">
        <f t="shared" si="244"/>
        <v>#DIV/0!</v>
      </c>
      <c r="F551" s="428">
        <v>15</v>
      </c>
      <c r="G551" s="369">
        <v>10</v>
      </c>
      <c r="H551" s="411">
        <f t="shared" si="245"/>
        <v>0.66666666666666663</v>
      </c>
      <c r="I551" s="369">
        <f t="shared" si="242"/>
        <v>15</v>
      </c>
      <c r="J551" s="369">
        <f t="shared" si="242"/>
        <v>10</v>
      </c>
      <c r="K551" s="411">
        <f t="shared" si="246"/>
        <v>0.66666666666666663</v>
      </c>
    </row>
    <row r="552" spans="1:11" ht="12.75">
      <c r="A552" s="403" t="s">
        <v>2512</v>
      </c>
      <c r="B552" s="404" t="s">
        <v>2513</v>
      </c>
      <c r="C552" s="427">
        <v>0</v>
      </c>
      <c r="D552" s="417"/>
      <c r="E552" s="411" t="e">
        <f t="shared" si="244"/>
        <v>#DIV/0!</v>
      </c>
      <c r="F552" s="428">
        <v>1</v>
      </c>
      <c r="G552" s="369">
        <v>1</v>
      </c>
      <c r="H552" s="411">
        <f t="shared" si="245"/>
        <v>1</v>
      </c>
      <c r="I552" s="369">
        <f t="shared" si="242"/>
        <v>1</v>
      </c>
      <c r="J552" s="369">
        <f t="shared" si="242"/>
        <v>1</v>
      </c>
      <c r="K552" s="411">
        <f t="shared" si="246"/>
        <v>1</v>
      </c>
    </row>
    <row r="553" spans="1:11" ht="12.75">
      <c r="A553" s="403" t="s">
        <v>2514</v>
      </c>
      <c r="B553" s="404" t="s">
        <v>2515</v>
      </c>
      <c r="C553" s="427">
        <v>0</v>
      </c>
      <c r="D553" s="417"/>
      <c r="E553" s="411" t="e">
        <f t="shared" si="244"/>
        <v>#DIV/0!</v>
      </c>
      <c r="F553" s="428">
        <v>1</v>
      </c>
      <c r="G553" s="369"/>
      <c r="H553" s="411">
        <f t="shared" si="245"/>
        <v>0</v>
      </c>
      <c r="I553" s="369">
        <f t="shared" si="242"/>
        <v>1</v>
      </c>
      <c r="J553" s="369">
        <f t="shared" si="242"/>
        <v>0</v>
      </c>
      <c r="K553" s="411">
        <f t="shared" si="246"/>
        <v>0</v>
      </c>
    </row>
    <row r="554" spans="1:11" ht="12.75">
      <c r="A554" s="403" t="s">
        <v>2516</v>
      </c>
      <c r="B554" s="404" t="s">
        <v>2517</v>
      </c>
      <c r="C554" s="427">
        <v>0</v>
      </c>
      <c r="D554" s="417"/>
      <c r="E554" s="411" t="e">
        <f t="shared" si="244"/>
        <v>#DIV/0!</v>
      </c>
      <c r="F554" s="428">
        <v>74</v>
      </c>
      <c r="G554" s="369">
        <v>125</v>
      </c>
      <c r="H554" s="411">
        <f t="shared" si="245"/>
        <v>1.6891891891891893</v>
      </c>
      <c r="I554" s="369">
        <f t="shared" si="242"/>
        <v>74</v>
      </c>
      <c r="J554" s="369">
        <f t="shared" si="242"/>
        <v>125</v>
      </c>
      <c r="K554" s="411">
        <f t="shared" si="246"/>
        <v>1.6891891891891893</v>
      </c>
    </row>
    <row r="555" spans="1:11" ht="12.75">
      <c r="A555" s="403" t="s">
        <v>2061</v>
      </c>
      <c r="B555" s="404" t="s">
        <v>2062</v>
      </c>
      <c r="C555" s="427">
        <v>0</v>
      </c>
      <c r="D555" s="417"/>
      <c r="E555" s="411" t="e">
        <f t="shared" si="244"/>
        <v>#DIV/0!</v>
      </c>
      <c r="F555" s="428">
        <v>2</v>
      </c>
      <c r="G555" s="369">
        <v>1</v>
      </c>
      <c r="H555" s="411">
        <f t="shared" si="245"/>
        <v>0.5</v>
      </c>
      <c r="I555" s="369">
        <f t="shared" si="242"/>
        <v>2</v>
      </c>
      <c r="J555" s="369">
        <f t="shared" si="242"/>
        <v>1</v>
      </c>
      <c r="K555" s="411">
        <f t="shared" si="246"/>
        <v>0.5</v>
      </c>
    </row>
    <row r="556" spans="1:11" ht="12.75">
      <c r="A556" s="403" t="s">
        <v>2518</v>
      </c>
      <c r="B556" s="404" t="s">
        <v>2519</v>
      </c>
      <c r="C556" s="427">
        <v>0</v>
      </c>
      <c r="D556" s="417"/>
      <c r="E556" s="411" t="e">
        <f t="shared" si="244"/>
        <v>#DIV/0!</v>
      </c>
      <c r="F556" s="428">
        <v>2</v>
      </c>
      <c r="G556" s="369"/>
      <c r="H556" s="411">
        <f t="shared" si="245"/>
        <v>0</v>
      </c>
      <c r="I556" s="369">
        <f t="shared" si="242"/>
        <v>2</v>
      </c>
      <c r="J556" s="369">
        <f t="shared" si="242"/>
        <v>0</v>
      </c>
      <c r="K556" s="411">
        <f t="shared" si="246"/>
        <v>0</v>
      </c>
    </row>
    <row r="557" spans="1:11" ht="12.75">
      <c r="A557" s="403" t="s">
        <v>2238</v>
      </c>
      <c r="B557" s="404" t="s">
        <v>2239</v>
      </c>
      <c r="C557" s="427">
        <v>0</v>
      </c>
      <c r="D557" s="417"/>
      <c r="E557" s="411" t="e">
        <f t="shared" si="244"/>
        <v>#DIV/0!</v>
      </c>
      <c r="F557" s="428">
        <v>270</v>
      </c>
      <c r="G557" s="369">
        <v>9</v>
      </c>
      <c r="H557" s="411">
        <f t="shared" si="245"/>
        <v>3.3333333333333333E-2</v>
      </c>
      <c r="I557" s="369">
        <f t="shared" si="242"/>
        <v>270</v>
      </c>
      <c r="J557" s="369">
        <f t="shared" si="242"/>
        <v>9</v>
      </c>
      <c r="K557" s="411">
        <f t="shared" si="246"/>
        <v>3.3333333333333333E-2</v>
      </c>
    </row>
    <row r="558" spans="1:11" ht="12.75">
      <c r="A558" s="403" t="s">
        <v>2520</v>
      </c>
      <c r="B558" s="404" t="s">
        <v>2521</v>
      </c>
      <c r="C558" s="427">
        <v>0</v>
      </c>
      <c r="D558" s="417"/>
      <c r="E558" s="411" t="e">
        <f t="shared" si="244"/>
        <v>#DIV/0!</v>
      </c>
      <c r="F558" s="428">
        <v>1</v>
      </c>
      <c r="G558" s="369"/>
      <c r="H558" s="411">
        <f t="shared" si="245"/>
        <v>0</v>
      </c>
      <c r="I558" s="369">
        <f t="shared" si="242"/>
        <v>1</v>
      </c>
      <c r="J558" s="369">
        <f t="shared" si="242"/>
        <v>0</v>
      </c>
      <c r="K558" s="411">
        <f t="shared" si="246"/>
        <v>0</v>
      </c>
    </row>
    <row r="559" spans="1:11" ht="12.75">
      <c r="A559" s="403" t="s">
        <v>2522</v>
      </c>
      <c r="B559" s="404" t="s">
        <v>2523</v>
      </c>
      <c r="C559" s="427">
        <v>0</v>
      </c>
      <c r="D559" s="417"/>
      <c r="E559" s="411" t="e">
        <f t="shared" si="244"/>
        <v>#DIV/0!</v>
      </c>
      <c r="F559" s="428">
        <v>5</v>
      </c>
      <c r="G559" s="369">
        <v>8</v>
      </c>
      <c r="H559" s="411">
        <f t="shared" si="245"/>
        <v>1.6</v>
      </c>
      <c r="I559" s="369">
        <f t="shared" si="242"/>
        <v>5</v>
      </c>
      <c r="J559" s="369">
        <f t="shared" si="242"/>
        <v>8</v>
      </c>
      <c r="K559" s="411">
        <f t="shared" si="246"/>
        <v>1.6</v>
      </c>
    </row>
    <row r="560" spans="1:11" ht="12.75">
      <c r="A560" s="403" t="s">
        <v>2524</v>
      </c>
      <c r="B560" s="404" t="s">
        <v>2525</v>
      </c>
      <c r="C560" s="427">
        <v>2</v>
      </c>
      <c r="D560" s="417">
        <v>1</v>
      </c>
      <c r="E560" s="411">
        <f t="shared" si="244"/>
        <v>0.5</v>
      </c>
      <c r="F560" s="428">
        <v>0</v>
      </c>
      <c r="G560" s="369"/>
      <c r="H560" s="411" t="e">
        <f t="shared" si="245"/>
        <v>#DIV/0!</v>
      </c>
      <c r="I560" s="369">
        <f t="shared" si="242"/>
        <v>2</v>
      </c>
      <c r="J560" s="369">
        <f t="shared" si="242"/>
        <v>1</v>
      </c>
      <c r="K560" s="411">
        <f t="shared" si="246"/>
        <v>0.5</v>
      </c>
    </row>
    <row r="561" spans="1:11" ht="12.75">
      <c r="A561" s="403" t="s">
        <v>2526</v>
      </c>
      <c r="B561" s="404" t="s">
        <v>2527</v>
      </c>
      <c r="C561" s="427">
        <v>243</v>
      </c>
      <c r="D561" s="417">
        <v>212</v>
      </c>
      <c r="E561" s="411">
        <f t="shared" si="244"/>
        <v>0.87242798353909468</v>
      </c>
      <c r="F561" s="428">
        <v>5</v>
      </c>
      <c r="G561" s="369">
        <v>3</v>
      </c>
      <c r="H561" s="411">
        <f t="shared" si="245"/>
        <v>0.6</v>
      </c>
      <c r="I561" s="369">
        <f t="shared" si="242"/>
        <v>248</v>
      </c>
      <c r="J561" s="369">
        <f t="shared" si="242"/>
        <v>215</v>
      </c>
      <c r="K561" s="411">
        <f t="shared" si="246"/>
        <v>0.86693548387096775</v>
      </c>
    </row>
    <row r="562" spans="1:11" ht="12.75">
      <c r="A562" s="403" t="s">
        <v>2528</v>
      </c>
      <c r="B562" s="404" t="s">
        <v>2529</v>
      </c>
      <c r="C562" s="427">
        <v>0</v>
      </c>
      <c r="D562" s="417"/>
      <c r="E562" s="411" t="e">
        <f t="shared" si="244"/>
        <v>#DIV/0!</v>
      </c>
      <c r="F562" s="428">
        <v>7</v>
      </c>
      <c r="G562" s="369">
        <v>1</v>
      </c>
      <c r="H562" s="411">
        <f t="shared" si="245"/>
        <v>0.14285714285714285</v>
      </c>
      <c r="I562" s="369">
        <f t="shared" si="242"/>
        <v>7</v>
      </c>
      <c r="J562" s="369">
        <f t="shared" si="242"/>
        <v>1</v>
      </c>
      <c r="K562" s="411">
        <f t="shared" si="246"/>
        <v>0.14285714285714285</v>
      </c>
    </row>
    <row r="563" spans="1:11" ht="12.75">
      <c r="A563" s="403" t="s">
        <v>2133</v>
      </c>
      <c r="B563" s="404" t="s">
        <v>2134</v>
      </c>
      <c r="C563" s="427">
        <v>82</v>
      </c>
      <c r="D563" s="417">
        <v>56</v>
      </c>
      <c r="E563" s="411">
        <f t="shared" si="244"/>
        <v>0.68292682926829273</v>
      </c>
      <c r="F563" s="428">
        <v>0</v>
      </c>
      <c r="G563" s="369"/>
      <c r="H563" s="411" t="e">
        <f t="shared" si="245"/>
        <v>#DIV/0!</v>
      </c>
      <c r="I563" s="369">
        <f t="shared" si="242"/>
        <v>82</v>
      </c>
      <c r="J563" s="369">
        <f t="shared" si="242"/>
        <v>56</v>
      </c>
      <c r="K563" s="411">
        <f t="shared" si="246"/>
        <v>0.68292682926829273</v>
      </c>
    </row>
    <row r="564" spans="1:11" ht="12.75">
      <c r="A564" s="403" t="s">
        <v>2530</v>
      </c>
      <c r="B564" s="404" t="s">
        <v>2531</v>
      </c>
      <c r="C564" s="427">
        <v>0</v>
      </c>
      <c r="D564" s="417"/>
      <c r="E564" s="411" t="e">
        <f t="shared" si="244"/>
        <v>#DIV/0!</v>
      </c>
      <c r="F564" s="428">
        <v>391</v>
      </c>
      <c r="G564" s="369">
        <v>453</v>
      </c>
      <c r="H564" s="411">
        <f t="shared" si="245"/>
        <v>1.1585677749360614</v>
      </c>
      <c r="I564" s="369">
        <f t="shared" si="242"/>
        <v>391</v>
      </c>
      <c r="J564" s="369">
        <f t="shared" si="242"/>
        <v>453</v>
      </c>
      <c r="K564" s="411">
        <f t="shared" si="246"/>
        <v>1.1585677749360614</v>
      </c>
    </row>
    <row r="565" spans="1:11" ht="12.75">
      <c r="A565" s="403" t="s">
        <v>2532</v>
      </c>
      <c r="B565" s="404" t="s">
        <v>2533</v>
      </c>
      <c r="C565" s="427">
        <v>0</v>
      </c>
      <c r="D565" s="417"/>
      <c r="E565" s="411" t="e">
        <f t="shared" si="244"/>
        <v>#DIV/0!</v>
      </c>
      <c r="F565" s="428">
        <v>1</v>
      </c>
      <c r="G565" s="369"/>
      <c r="H565" s="411">
        <f t="shared" si="245"/>
        <v>0</v>
      </c>
      <c r="I565" s="369">
        <f t="shared" si="242"/>
        <v>1</v>
      </c>
      <c r="J565" s="369">
        <f t="shared" si="242"/>
        <v>0</v>
      </c>
      <c r="K565" s="411">
        <f t="shared" si="246"/>
        <v>0</v>
      </c>
    </row>
    <row r="566" spans="1:11" ht="12.75">
      <c r="A566" s="403" t="s">
        <v>2534</v>
      </c>
      <c r="B566" s="404" t="s">
        <v>2535</v>
      </c>
      <c r="C566" s="427">
        <v>0</v>
      </c>
      <c r="D566" s="417"/>
      <c r="E566" s="411" t="e">
        <f t="shared" si="244"/>
        <v>#DIV/0!</v>
      </c>
      <c r="F566" s="428">
        <v>37</v>
      </c>
      <c r="G566" s="369">
        <v>7</v>
      </c>
      <c r="H566" s="411">
        <f t="shared" si="245"/>
        <v>0.1891891891891892</v>
      </c>
      <c r="I566" s="369">
        <f t="shared" si="242"/>
        <v>37</v>
      </c>
      <c r="J566" s="369">
        <f t="shared" si="242"/>
        <v>7</v>
      </c>
      <c r="K566" s="411">
        <f t="shared" si="246"/>
        <v>0.1891891891891892</v>
      </c>
    </row>
    <row r="567" spans="1:11" ht="12.75">
      <c r="A567" s="403" t="s">
        <v>2536</v>
      </c>
      <c r="B567" s="404" t="s">
        <v>2537</v>
      </c>
      <c r="C567" s="427">
        <v>0</v>
      </c>
      <c r="D567" s="417"/>
      <c r="E567" s="411" t="e">
        <f t="shared" si="244"/>
        <v>#DIV/0!</v>
      </c>
      <c r="F567" s="428">
        <v>6</v>
      </c>
      <c r="G567" s="369">
        <v>3</v>
      </c>
      <c r="H567" s="411">
        <f t="shared" si="245"/>
        <v>0.5</v>
      </c>
      <c r="I567" s="369">
        <f t="shared" si="242"/>
        <v>6</v>
      </c>
      <c r="J567" s="369">
        <f t="shared" si="242"/>
        <v>3</v>
      </c>
      <c r="K567" s="411">
        <f t="shared" si="246"/>
        <v>0.5</v>
      </c>
    </row>
    <row r="568" spans="1:11" ht="12.75">
      <c r="A568" s="403" t="s">
        <v>2538</v>
      </c>
      <c r="B568" s="404" t="s">
        <v>2539</v>
      </c>
      <c r="C568" s="427">
        <v>0</v>
      </c>
      <c r="D568" s="417"/>
      <c r="E568" s="411" t="e">
        <f t="shared" si="244"/>
        <v>#DIV/0!</v>
      </c>
      <c r="F568" s="428">
        <v>22</v>
      </c>
      <c r="G568" s="369">
        <v>33</v>
      </c>
      <c r="H568" s="411">
        <f t="shared" si="245"/>
        <v>1.5</v>
      </c>
      <c r="I568" s="369">
        <f t="shared" si="242"/>
        <v>22</v>
      </c>
      <c r="J568" s="369">
        <f t="shared" si="242"/>
        <v>33</v>
      </c>
      <c r="K568" s="411">
        <f t="shared" si="246"/>
        <v>1.5</v>
      </c>
    </row>
    <row r="569" spans="1:11" ht="12.75">
      <c r="A569" s="403" t="s">
        <v>2540</v>
      </c>
      <c r="B569" s="404" t="s">
        <v>2541</v>
      </c>
      <c r="C569" s="427">
        <v>0</v>
      </c>
      <c r="D569" s="417"/>
      <c r="E569" s="411" t="e">
        <f t="shared" si="244"/>
        <v>#DIV/0!</v>
      </c>
      <c r="F569" s="428">
        <v>14</v>
      </c>
      <c r="G569" s="369">
        <v>25</v>
      </c>
      <c r="H569" s="411">
        <f t="shared" si="245"/>
        <v>1.7857142857142858</v>
      </c>
      <c r="I569" s="369">
        <f t="shared" si="242"/>
        <v>14</v>
      </c>
      <c r="J569" s="369">
        <f t="shared" si="242"/>
        <v>25</v>
      </c>
      <c r="K569" s="411">
        <f t="shared" si="246"/>
        <v>1.7857142857142858</v>
      </c>
    </row>
    <row r="570" spans="1:11" ht="12.75">
      <c r="A570" s="403" t="s">
        <v>2542</v>
      </c>
      <c r="B570" s="404" t="s">
        <v>2543</v>
      </c>
      <c r="C570" s="427">
        <v>0</v>
      </c>
      <c r="D570" s="417"/>
      <c r="E570" s="411" t="e">
        <f t="shared" si="244"/>
        <v>#DIV/0!</v>
      </c>
      <c r="F570" s="428">
        <v>37</v>
      </c>
      <c r="G570" s="369">
        <v>59</v>
      </c>
      <c r="H570" s="411">
        <f t="shared" si="245"/>
        <v>1.5945945945945945</v>
      </c>
      <c r="I570" s="369">
        <f t="shared" si="242"/>
        <v>37</v>
      </c>
      <c r="J570" s="369">
        <f t="shared" si="242"/>
        <v>59</v>
      </c>
      <c r="K570" s="411">
        <f t="shared" si="246"/>
        <v>1.5945945945945945</v>
      </c>
    </row>
    <row r="571" spans="1:11" ht="12.75">
      <c r="A571" s="403" t="s">
        <v>2544</v>
      </c>
      <c r="B571" s="404" t="s">
        <v>2545</v>
      </c>
      <c r="C571" s="427">
        <v>0</v>
      </c>
      <c r="D571" s="417"/>
      <c r="E571" s="411" t="e">
        <f t="shared" si="244"/>
        <v>#DIV/0!</v>
      </c>
      <c r="F571" s="428">
        <v>2</v>
      </c>
      <c r="G571" s="369">
        <v>7</v>
      </c>
      <c r="H571" s="411">
        <f t="shared" si="245"/>
        <v>3.5</v>
      </c>
      <c r="I571" s="369">
        <f t="shared" si="242"/>
        <v>2</v>
      </c>
      <c r="J571" s="369">
        <f t="shared" si="242"/>
        <v>7</v>
      </c>
      <c r="K571" s="411">
        <f t="shared" si="246"/>
        <v>3.5</v>
      </c>
    </row>
    <row r="572" spans="1:11" ht="12.75">
      <c r="A572" s="403" t="s">
        <v>2546</v>
      </c>
      <c r="B572" s="404" t="s">
        <v>2547</v>
      </c>
      <c r="C572" s="427">
        <v>0</v>
      </c>
      <c r="D572" s="417"/>
      <c r="E572" s="411" t="e">
        <f t="shared" si="244"/>
        <v>#DIV/0!</v>
      </c>
      <c r="F572" s="428">
        <v>2</v>
      </c>
      <c r="G572" s="369">
        <v>9</v>
      </c>
      <c r="H572" s="411">
        <f t="shared" si="245"/>
        <v>4.5</v>
      </c>
      <c r="I572" s="369">
        <f t="shared" si="242"/>
        <v>2</v>
      </c>
      <c r="J572" s="369">
        <f t="shared" si="242"/>
        <v>9</v>
      </c>
      <c r="K572" s="411">
        <f t="shared" si="246"/>
        <v>4.5</v>
      </c>
    </row>
    <row r="573" spans="1:11" ht="12.75">
      <c r="A573" s="403" t="s">
        <v>2548</v>
      </c>
      <c r="B573" s="404" t="s">
        <v>2549</v>
      </c>
      <c r="C573" s="427">
        <v>0</v>
      </c>
      <c r="D573" s="417"/>
      <c r="E573" s="411" t="e">
        <f t="shared" si="244"/>
        <v>#DIV/0!</v>
      </c>
      <c r="F573" s="428">
        <v>41</v>
      </c>
      <c r="G573" s="369">
        <v>58</v>
      </c>
      <c r="H573" s="411">
        <f t="shared" si="245"/>
        <v>1.4146341463414633</v>
      </c>
      <c r="I573" s="369">
        <f t="shared" si="242"/>
        <v>41</v>
      </c>
      <c r="J573" s="369">
        <f t="shared" si="242"/>
        <v>58</v>
      </c>
      <c r="K573" s="411">
        <f t="shared" si="246"/>
        <v>1.4146341463414633</v>
      </c>
    </row>
    <row r="574" spans="1:11" ht="12.75">
      <c r="A574" s="403" t="s">
        <v>2550</v>
      </c>
      <c r="B574" s="404" t="s">
        <v>2551</v>
      </c>
      <c r="C574" s="427">
        <v>0</v>
      </c>
      <c r="D574" s="417"/>
      <c r="E574" s="411" t="e">
        <f t="shared" si="244"/>
        <v>#DIV/0!</v>
      </c>
      <c r="F574" s="428">
        <v>1</v>
      </c>
      <c r="G574" s="369"/>
      <c r="H574" s="411">
        <f t="shared" si="245"/>
        <v>0</v>
      </c>
      <c r="I574" s="369">
        <f t="shared" si="242"/>
        <v>1</v>
      </c>
      <c r="J574" s="369">
        <f t="shared" si="242"/>
        <v>0</v>
      </c>
      <c r="K574" s="411">
        <f t="shared" si="246"/>
        <v>0</v>
      </c>
    </row>
    <row r="575" spans="1:11" ht="12.75">
      <c r="A575" s="403" t="s">
        <v>2552</v>
      </c>
      <c r="B575" s="404" t="s">
        <v>2553</v>
      </c>
      <c r="C575" s="427">
        <v>0</v>
      </c>
      <c r="D575" s="419"/>
      <c r="E575" s="411" t="e">
        <f t="shared" si="244"/>
        <v>#DIV/0!</v>
      </c>
      <c r="F575" s="428">
        <v>26</v>
      </c>
      <c r="G575" s="369">
        <v>14</v>
      </c>
      <c r="H575" s="411">
        <f t="shared" si="245"/>
        <v>0.53846153846153844</v>
      </c>
      <c r="I575" s="369">
        <f t="shared" si="242"/>
        <v>26</v>
      </c>
      <c r="J575" s="369">
        <f t="shared" si="242"/>
        <v>14</v>
      </c>
      <c r="K575" s="411">
        <f t="shared" si="246"/>
        <v>0.53846153846153844</v>
      </c>
    </row>
    <row r="576" spans="1:11" ht="12.75">
      <c r="A576" s="403" t="s">
        <v>2554</v>
      </c>
      <c r="B576" s="404" t="s">
        <v>2555</v>
      </c>
      <c r="C576" s="427">
        <v>0</v>
      </c>
      <c r="D576" s="419"/>
      <c r="E576" s="411" t="e">
        <f t="shared" si="244"/>
        <v>#DIV/0!</v>
      </c>
      <c r="F576" s="428">
        <v>59</v>
      </c>
      <c r="G576" s="369">
        <v>38</v>
      </c>
      <c r="H576" s="411">
        <f t="shared" si="245"/>
        <v>0.64406779661016944</v>
      </c>
      <c r="I576" s="369">
        <f t="shared" si="242"/>
        <v>59</v>
      </c>
      <c r="J576" s="369">
        <f t="shared" si="242"/>
        <v>38</v>
      </c>
      <c r="K576" s="411">
        <f t="shared" si="246"/>
        <v>0.64406779661016944</v>
      </c>
    </row>
    <row r="577" spans="1:11" ht="12.75">
      <c r="A577" s="403" t="s">
        <v>2556</v>
      </c>
      <c r="B577" s="404" t="s">
        <v>2557</v>
      </c>
      <c r="C577" s="427">
        <v>0</v>
      </c>
      <c r="D577" s="419"/>
      <c r="E577" s="411" t="e">
        <f t="shared" si="244"/>
        <v>#DIV/0!</v>
      </c>
      <c r="F577" s="428">
        <v>21</v>
      </c>
      <c r="G577" s="369">
        <v>16</v>
      </c>
      <c r="H577" s="411">
        <f t="shared" si="245"/>
        <v>0.76190476190476186</v>
      </c>
      <c r="I577" s="369">
        <f t="shared" si="242"/>
        <v>21</v>
      </c>
      <c r="J577" s="369">
        <f t="shared" si="242"/>
        <v>16</v>
      </c>
      <c r="K577" s="411">
        <f t="shared" si="246"/>
        <v>0.76190476190476186</v>
      </c>
    </row>
    <row r="578" spans="1:11" ht="12.75">
      <c r="A578" s="403" t="s">
        <v>2558</v>
      </c>
      <c r="B578" s="404" t="s">
        <v>2559</v>
      </c>
      <c r="C578" s="427">
        <v>0</v>
      </c>
      <c r="D578" s="419"/>
      <c r="E578" s="411" t="e">
        <f t="shared" si="244"/>
        <v>#DIV/0!</v>
      </c>
      <c r="F578" s="428">
        <v>69</v>
      </c>
      <c r="G578" s="369">
        <v>90</v>
      </c>
      <c r="H578" s="411">
        <f t="shared" si="245"/>
        <v>1.3043478260869565</v>
      </c>
      <c r="I578" s="369">
        <f t="shared" si="242"/>
        <v>69</v>
      </c>
      <c r="J578" s="369">
        <f t="shared" si="242"/>
        <v>90</v>
      </c>
      <c r="K578" s="411">
        <f t="shared" si="246"/>
        <v>1.3043478260869565</v>
      </c>
    </row>
    <row r="579" spans="1:11" ht="12.75">
      <c r="A579" s="403" t="s">
        <v>2560</v>
      </c>
      <c r="B579" s="404" t="s">
        <v>2561</v>
      </c>
      <c r="C579" s="427">
        <v>0</v>
      </c>
      <c r="D579" s="419"/>
      <c r="E579" s="411" t="e">
        <f t="shared" si="244"/>
        <v>#DIV/0!</v>
      </c>
      <c r="F579" s="428">
        <v>1</v>
      </c>
      <c r="G579" s="369">
        <v>4</v>
      </c>
      <c r="H579" s="411">
        <f t="shared" si="245"/>
        <v>4</v>
      </c>
      <c r="I579" s="369">
        <f t="shared" si="242"/>
        <v>1</v>
      </c>
      <c r="J579" s="369">
        <f t="shared" si="242"/>
        <v>4</v>
      </c>
      <c r="K579" s="411">
        <f t="shared" si="246"/>
        <v>4</v>
      </c>
    </row>
    <row r="580" spans="1:11" ht="12.75">
      <c r="A580" s="403" t="s">
        <v>2562</v>
      </c>
      <c r="B580" s="404" t="s">
        <v>2563</v>
      </c>
      <c r="C580" s="427">
        <v>0</v>
      </c>
      <c r="D580" s="419"/>
      <c r="E580" s="411" t="e">
        <f t="shared" si="244"/>
        <v>#DIV/0!</v>
      </c>
      <c r="F580" s="428">
        <v>7</v>
      </c>
      <c r="G580" s="369">
        <v>4</v>
      </c>
      <c r="H580" s="411">
        <f t="shared" si="245"/>
        <v>0.5714285714285714</v>
      </c>
      <c r="I580" s="369">
        <f t="shared" si="242"/>
        <v>7</v>
      </c>
      <c r="J580" s="369">
        <f t="shared" si="242"/>
        <v>4</v>
      </c>
      <c r="K580" s="411">
        <f t="shared" si="246"/>
        <v>0.5714285714285714</v>
      </c>
    </row>
    <row r="581" spans="1:11" ht="12.75">
      <c r="A581" s="403" t="s">
        <v>2250</v>
      </c>
      <c r="B581" s="404" t="s">
        <v>2251</v>
      </c>
      <c r="C581" s="427">
        <v>0</v>
      </c>
      <c r="D581" s="419"/>
      <c r="E581" s="411" t="e">
        <f t="shared" si="244"/>
        <v>#DIV/0!</v>
      </c>
      <c r="F581" s="428">
        <v>30</v>
      </c>
      <c r="G581" s="369">
        <v>28</v>
      </c>
      <c r="H581" s="411">
        <f t="shared" si="245"/>
        <v>0.93333333333333335</v>
      </c>
      <c r="I581" s="369">
        <f t="shared" si="242"/>
        <v>30</v>
      </c>
      <c r="J581" s="369">
        <f t="shared" si="242"/>
        <v>28</v>
      </c>
      <c r="K581" s="411">
        <f t="shared" si="246"/>
        <v>0.93333333333333335</v>
      </c>
    </row>
    <row r="582" spans="1:11" ht="12.75">
      <c r="A582" s="403" t="s">
        <v>2564</v>
      </c>
      <c r="B582" s="404" t="s">
        <v>2565</v>
      </c>
      <c r="C582" s="427">
        <v>0</v>
      </c>
      <c r="D582" s="419"/>
      <c r="E582" s="411" t="e">
        <f t="shared" si="244"/>
        <v>#DIV/0!</v>
      </c>
      <c r="F582" s="428">
        <v>128</v>
      </c>
      <c r="G582" s="369">
        <v>124</v>
      </c>
      <c r="H582" s="411">
        <f t="shared" si="245"/>
        <v>0.96875</v>
      </c>
      <c r="I582" s="369">
        <f t="shared" si="242"/>
        <v>128</v>
      </c>
      <c r="J582" s="369">
        <f t="shared" si="242"/>
        <v>124</v>
      </c>
      <c r="K582" s="411">
        <f t="shared" si="246"/>
        <v>0.96875</v>
      </c>
    </row>
    <row r="583" spans="1:11" ht="12.75">
      <c r="A583" s="403" t="s">
        <v>2566</v>
      </c>
      <c r="B583" s="404" t="s">
        <v>2567</v>
      </c>
      <c r="C583" s="427">
        <v>0</v>
      </c>
      <c r="D583" s="419"/>
      <c r="E583" s="411" t="e">
        <f t="shared" si="244"/>
        <v>#DIV/0!</v>
      </c>
      <c r="F583" s="428">
        <v>40</v>
      </c>
      <c r="G583" s="369">
        <v>45</v>
      </c>
      <c r="H583" s="411">
        <f t="shared" si="245"/>
        <v>1.125</v>
      </c>
      <c r="I583" s="369">
        <f t="shared" si="242"/>
        <v>40</v>
      </c>
      <c r="J583" s="369">
        <f t="shared" si="242"/>
        <v>45</v>
      </c>
      <c r="K583" s="411">
        <f t="shared" si="246"/>
        <v>1.125</v>
      </c>
    </row>
    <row r="584" spans="1:11" ht="12.75">
      <c r="A584" s="403" t="s">
        <v>2568</v>
      </c>
      <c r="B584" s="404" t="s">
        <v>2569</v>
      </c>
      <c r="C584" s="427">
        <v>0</v>
      </c>
      <c r="D584" s="419"/>
      <c r="E584" s="411" t="e">
        <f t="shared" si="244"/>
        <v>#DIV/0!</v>
      </c>
      <c r="F584" s="428">
        <v>141</v>
      </c>
      <c r="G584" s="369">
        <v>220</v>
      </c>
      <c r="H584" s="411">
        <f t="shared" si="245"/>
        <v>1.5602836879432624</v>
      </c>
      <c r="I584" s="369">
        <f t="shared" si="242"/>
        <v>141</v>
      </c>
      <c r="J584" s="369">
        <f t="shared" si="242"/>
        <v>220</v>
      </c>
      <c r="K584" s="411">
        <f t="shared" si="246"/>
        <v>1.5602836879432624</v>
      </c>
    </row>
    <row r="585" spans="1:11" ht="12.75">
      <c r="A585" s="403" t="s">
        <v>2570</v>
      </c>
      <c r="B585" s="404" t="s">
        <v>2571</v>
      </c>
      <c r="C585" s="427">
        <v>0</v>
      </c>
      <c r="D585" s="417"/>
      <c r="E585" s="411" t="e">
        <f t="shared" ref="E585:E614" si="247">D585/C585</f>
        <v>#DIV/0!</v>
      </c>
      <c r="F585" s="428">
        <v>3</v>
      </c>
      <c r="G585" s="369">
        <v>12</v>
      </c>
      <c r="H585" s="411">
        <f t="shared" ref="H585:H614" si="248">G585/F585</f>
        <v>4</v>
      </c>
      <c r="I585" s="369">
        <f t="shared" ref="I585:I650" si="249">C585+F585</f>
        <v>3</v>
      </c>
      <c r="J585" s="369">
        <f t="shared" ref="J585:J650" si="250">D585+G585</f>
        <v>12</v>
      </c>
      <c r="K585" s="411">
        <f t="shared" ref="K585:K614" si="251">J585/I585</f>
        <v>4</v>
      </c>
    </row>
    <row r="586" spans="1:11" ht="12.75">
      <c r="A586" s="403" t="s">
        <v>2572</v>
      </c>
      <c r="B586" s="404" t="s">
        <v>2573</v>
      </c>
      <c r="C586" s="427">
        <v>0</v>
      </c>
      <c r="D586" s="417"/>
      <c r="E586" s="411" t="e">
        <f t="shared" si="247"/>
        <v>#DIV/0!</v>
      </c>
      <c r="F586" s="428">
        <v>22</v>
      </c>
      <c r="G586" s="369">
        <v>22</v>
      </c>
      <c r="H586" s="411">
        <f t="shared" si="248"/>
        <v>1</v>
      </c>
      <c r="I586" s="369">
        <f t="shared" si="249"/>
        <v>22</v>
      </c>
      <c r="J586" s="369">
        <f t="shared" si="250"/>
        <v>22</v>
      </c>
      <c r="K586" s="411">
        <f t="shared" si="251"/>
        <v>1</v>
      </c>
    </row>
    <row r="587" spans="1:11" ht="12.75">
      <c r="A587" s="403" t="s">
        <v>2252</v>
      </c>
      <c r="B587" s="404" t="s">
        <v>2253</v>
      </c>
      <c r="C587" s="427">
        <v>0</v>
      </c>
      <c r="D587" s="417"/>
      <c r="E587" s="411" t="e">
        <f t="shared" si="247"/>
        <v>#DIV/0!</v>
      </c>
      <c r="F587" s="428">
        <v>2</v>
      </c>
      <c r="G587" s="369"/>
      <c r="H587" s="411">
        <f t="shared" si="248"/>
        <v>0</v>
      </c>
      <c r="I587" s="369">
        <f t="shared" si="249"/>
        <v>2</v>
      </c>
      <c r="J587" s="369">
        <f t="shared" si="250"/>
        <v>0</v>
      </c>
      <c r="K587" s="411">
        <f t="shared" si="251"/>
        <v>0</v>
      </c>
    </row>
    <row r="588" spans="1:11" ht="12.75">
      <c r="A588" s="403" t="s">
        <v>1952</v>
      </c>
      <c r="B588" s="404" t="s">
        <v>2254</v>
      </c>
      <c r="C588" s="427">
        <v>0</v>
      </c>
      <c r="D588" s="417"/>
      <c r="E588" s="411" t="e">
        <f t="shared" si="247"/>
        <v>#DIV/0!</v>
      </c>
      <c r="F588" s="428">
        <v>3</v>
      </c>
      <c r="G588" s="369"/>
      <c r="H588" s="411">
        <f t="shared" si="248"/>
        <v>0</v>
      </c>
      <c r="I588" s="369">
        <f t="shared" si="249"/>
        <v>3</v>
      </c>
      <c r="J588" s="369">
        <f t="shared" si="250"/>
        <v>0</v>
      </c>
      <c r="K588" s="411">
        <f t="shared" si="251"/>
        <v>0</v>
      </c>
    </row>
    <row r="589" spans="1:11" ht="12.75">
      <c r="A589" s="403" t="s">
        <v>2255</v>
      </c>
      <c r="B589" s="404" t="s">
        <v>2256</v>
      </c>
      <c r="C589" s="427">
        <v>0</v>
      </c>
      <c r="D589" s="417"/>
      <c r="E589" s="411" t="e">
        <f t="shared" si="247"/>
        <v>#DIV/0!</v>
      </c>
      <c r="F589" s="428">
        <v>5</v>
      </c>
      <c r="G589" s="369">
        <v>2</v>
      </c>
      <c r="H589" s="411">
        <f t="shared" si="248"/>
        <v>0.4</v>
      </c>
      <c r="I589" s="369">
        <f t="shared" si="249"/>
        <v>5</v>
      </c>
      <c r="J589" s="369">
        <f t="shared" si="250"/>
        <v>2</v>
      </c>
      <c r="K589" s="411">
        <f t="shared" si="251"/>
        <v>0.4</v>
      </c>
    </row>
    <row r="590" spans="1:11" ht="12.75">
      <c r="A590" s="403" t="s">
        <v>2574</v>
      </c>
      <c r="B590" s="404" t="s">
        <v>2575</v>
      </c>
      <c r="C590" s="427">
        <v>1</v>
      </c>
      <c r="D590" s="417"/>
      <c r="E590" s="411">
        <f t="shared" si="247"/>
        <v>0</v>
      </c>
      <c r="F590" s="428">
        <v>0</v>
      </c>
      <c r="G590" s="369"/>
      <c r="H590" s="411" t="e">
        <f t="shared" si="248"/>
        <v>#DIV/0!</v>
      </c>
      <c r="I590" s="369">
        <f t="shared" si="249"/>
        <v>1</v>
      </c>
      <c r="J590" s="369">
        <f t="shared" si="250"/>
        <v>0</v>
      </c>
      <c r="K590" s="411">
        <f t="shared" si="251"/>
        <v>0</v>
      </c>
    </row>
    <row r="591" spans="1:11" ht="12.75">
      <c r="A591" s="403" t="s">
        <v>2307</v>
      </c>
      <c r="B591" s="404" t="s">
        <v>2308</v>
      </c>
      <c r="C591" s="427">
        <v>214</v>
      </c>
      <c r="D591" s="417">
        <v>44</v>
      </c>
      <c r="E591" s="411">
        <f t="shared" si="247"/>
        <v>0.20560747663551401</v>
      </c>
      <c r="F591" s="428">
        <v>26</v>
      </c>
      <c r="G591" s="369">
        <v>8</v>
      </c>
      <c r="H591" s="411">
        <f t="shared" si="248"/>
        <v>0.30769230769230771</v>
      </c>
      <c r="I591" s="369">
        <f t="shared" si="249"/>
        <v>240</v>
      </c>
      <c r="J591" s="369">
        <f t="shared" si="250"/>
        <v>52</v>
      </c>
      <c r="K591" s="411">
        <f t="shared" si="251"/>
        <v>0.21666666666666667</v>
      </c>
    </row>
    <row r="592" spans="1:11" ht="12.75">
      <c r="A592" s="403" t="s">
        <v>2259</v>
      </c>
      <c r="B592" s="404" t="s">
        <v>2260</v>
      </c>
      <c r="C592" s="427">
        <v>9</v>
      </c>
      <c r="D592" s="417">
        <v>2</v>
      </c>
      <c r="E592" s="411">
        <f t="shared" si="247"/>
        <v>0.22222222222222221</v>
      </c>
      <c r="F592" s="428">
        <v>0</v>
      </c>
      <c r="G592" s="369"/>
      <c r="H592" s="411" t="e">
        <f t="shared" si="248"/>
        <v>#DIV/0!</v>
      </c>
      <c r="I592" s="369">
        <f t="shared" si="249"/>
        <v>9</v>
      </c>
      <c r="J592" s="369">
        <f t="shared" si="250"/>
        <v>2</v>
      </c>
      <c r="K592" s="411">
        <f t="shared" si="251"/>
        <v>0.22222222222222221</v>
      </c>
    </row>
    <row r="593" spans="1:11" ht="12.75">
      <c r="A593" s="403" t="s">
        <v>2576</v>
      </c>
      <c r="B593" s="404" t="s">
        <v>2577</v>
      </c>
      <c r="C593" s="427">
        <v>0</v>
      </c>
      <c r="D593" s="417"/>
      <c r="E593" s="411" t="e">
        <f t="shared" si="247"/>
        <v>#DIV/0!</v>
      </c>
      <c r="F593" s="428">
        <v>2</v>
      </c>
      <c r="G593" s="369">
        <v>46</v>
      </c>
      <c r="H593" s="411">
        <f t="shared" si="248"/>
        <v>23</v>
      </c>
      <c r="I593" s="369">
        <f t="shared" si="249"/>
        <v>2</v>
      </c>
      <c r="J593" s="369">
        <f t="shared" si="250"/>
        <v>46</v>
      </c>
      <c r="K593" s="411">
        <f t="shared" si="251"/>
        <v>23</v>
      </c>
    </row>
    <row r="594" spans="1:11" ht="12.75">
      <c r="A594" s="403" t="s">
        <v>2263</v>
      </c>
      <c r="B594" s="404" t="s">
        <v>2264</v>
      </c>
      <c r="C594" s="427">
        <v>0</v>
      </c>
      <c r="D594" s="417"/>
      <c r="E594" s="411" t="e">
        <f t="shared" si="247"/>
        <v>#DIV/0!</v>
      </c>
      <c r="F594" s="428">
        <v>1</v>
      </c>
      <c r="G594" s="369">
        <v>1</v>
      </c>
      <c r="H594" s="411">
        <f t="shared" si="248"/>
        <v>1</v>
      </c>
      <c r="I594" s="369">
        <f t="shared" si="249"/>
        <v>1</v>
      </c>
      <c r="J594" s="369">
        <f t="shared" si="250"/>
        <v>1</v>
      </c>
      <c r="K594" s="411">
        <f t="shared" si="251"/>
        <v>1</v>
      </c>
    </row>
    <row r="595" spans="1:11" ht="12.75">
      <c r="A595" s="403" t="s">
        <v>2578</v>
      </c>
      <c r="B595" s="404" t="s">
        <v>2579</v>
      </c>
      <c r="C595" s="427">
        <v>0</v>
      </c>
      <c r="D595" s="417"/>
      <c r="E595" s="411" t="e">
        <f t="shared" si="247"/>
        <v>#DIV/0!</v>
      </c>
      <c r="F595" s="428">
        <v>642</v>
      </c>
      <c r="G595" s="369">
        <v>430</v>
      </c>
      <c r="H595" s="411">
        <f t="shared" si="248"/>
        <v>0.66978193146417442</v>
      </c>
      <c r="I595" s="369">
        <f t="shared" si="249"/>
        <v>642</v>
      </c>
      <c r="J595" s="369">
        <f t="shared" si="250"/>
        <v>430</v>
      </c>
      <c r="K595" s="411">
        <f t="shared" si="251"/>
        <v>0.66978193146417442</v>
      </c>
    </row>
    <row r="596" spans="1:11" ht="12.75">
      <c r="A596" s="403" t="s">
        <v>2269</v>
      </c>
      <c r="B596" s="404" t="s">
        <v>2270</v>
      </c>
      <c r="C596" s="427">
        <v>0</v>
      </c>
      <c r="D596" s="417"/>
      <c r="E596" s="411" t="e">
        <f t="shared" si="247"/>
        <v>#DIV/0!</v>
      </c>
      <c r="F596" s="428">
        <v>28</v>
      </c>
      <c r="G596" s="369">
        <v>31</v>
      </c>
      <c r="H596" s="411">
        <f t="shared" si="248"/>
        <v>1.1071428571428572</v>
      </c>
      <c r="I596" s="369">
        <f t="shared" si="249"/>
        <v>28</v>
      </c>
      <c r="J596" s="369">
        <f t="shared" si="250"/>
        <v>31</v>
      </c>
      <c r="K596" s="411">
        <f t="shared" si="251"/>
        <v>1.1071428571428572</v>
      </c>
    </row>
    <row r="597" spans="1:11" ht="12.75">
      <c r="A597" s="403" t="s">
        <v>2273</v>
      </c>
      <c r="B597" s="404" t="s">
        <v>2274</v>
      </c>
      <c r="C597" s="427">
        <v>0</v>
      </c>
      <c r="D597" s="417"/>
      <c r="E597" s="411" t="e">
        <f t="shared" si="247"/>
        <v>#DIV/0!</v>
      </c>
      <c r="F597" s="428">
        <v>659</v>
      </c>
      <c r="G597" s="369">
        <v>526</v>
      </c>
      <c r="H597" s="411">
        <f t="shared" si="248"/>
        <v>0.79817905918057663</v>
      </c>
      <c r="I597" s="369">
        <f t="shared" si="249"/>
        <v>659</v>
      </c>
      <c r="J597" s="369">
        <f t="shared" si="250"/>
        <v>526</v>
      </c>
      <c r="K597" s="411">
        <f t="shared" si="251"/>
        <v>0.79817905918057663</v>
      </c>
    </row>
    <row r="598" spans="1:11" ht="12.75">
      <c r="A598" s="403" t="s">
        <v>2275</v>
      </c>
      <c r="B598" s="404" t="s">
        <v>2276</v>
      </c>
      <c r="C598" s="427">
        <v>0</v>
      </c>
      <c r="D598" s="417"/>
      <c r="E598" s="411" t="e">
        <f t="shared" si="247"/>
        <v>#DIV/0!</v>
      </c>
      <c r="F598" s="428">
        <v>22</v>
      </c>
      <c r="G598" s="369">
        <v>11</v>
      </c>
      <c r="H598" s="411">
        <f t="shared" si="248"/>
        <v>0.5</v>
      </c>
      <c r="I598" s="369">
        <f t="shared" si="249"/>
        <v>22</v>
      </c>
      <c r="J598" s="369">
        <f t="shared" si="250"/>
        <v>11</v>
      </c>
      <c r="K598" s="411">
        <f t="shared" si="251"/>
        <v>0.5</v>
      </c>
    </row>
    <row r="599" spans="1:11" ht="12.75">
      <c r="A599" s="403" t="s">
        <v>2277</v>
      </c>
      <c r="B599" s="404" t="s">
        <v>2278</v>
      </c>
      <c r="C599" s="427">
        <v>2</v>
      </c>
      <c r="D599" s="417">
        <v>3</v>
      </c>
      <c r="E599" s="411">
        <f t="shared" si="247"/>
        <v>1.5</v>
      </c>
      <c r="F599" s="428">
        <v>650</v>
      </c>
      <c r="G599" s="369">
        <v>539</v>
      </c>
      <c r="H599" s="411">
        <f t="shared" si="248"/>
        <v>0.82923076923076922</v>
      </c>
      <c r="I599" s="369">
        <f t="shared" si="249"/>
        <v>652</v>
      </c>
      <c r="J599" s="369">
        <f t="shared" si="250"/>
        <v>542</v>
      </c>
      <c r="K599" s="411">
        <f t="shared" si="251"/>
        <v>0.83128834355828218</v>
      </c>
    </row>
    <row r="600" spans="1:11" ht="12.75">
      <c r="A600" s="403" t="s">
        <v>2580</v>
      </c>
      <c r="B600" s="404" t="s">
        <v>2581</v>
      </c>
      <c r="C600" s="427">
        <v>0</v>
      </c>
      <c r="D600" s="417"/>
      <c r="E600" s="411" t="e">
        <f t="shared" si="247"/>
        <v>#DIV/0!</v>
      </c>
      <c r="F600" s="428">
        <v>2</v>
      </c>
      <c r="G600" s="369">
        <v>1</v>
      </c>
      <c r="H600" s="411">
        <f t="shared" si="248"/>
        <v>0.5</v>
      </c>
      <c r="I600" s="369">
        <f t="shared" si="249"/>
        <v>2</v>
      </c>
      <c r="J600" s="369">
        <f t="shared" si="250"/>
        <v>1</v>
      </c>
      <c r="K600" s="411">
        <f t="shared" si="251"/>
        <v>0.5</v>
      </c>
    </row>
    <row r="601" spans="1:11" ht="12.75">
      <c r="A601" s="403" t="s">
        <v>2279</v>
      </c>
      <c r="B601" s="404" t="s">
        <v>2280</v>
      </c>
      <c r="C601" s="427">
        <v>0</v>
      </c>
      <c r="D601" s="417">
        <v>1</v>
      </c>
      <c r="E601" s="411" t="e">
        <f t="shared" si="247"/>
        <v>#DIV/0!</v>
      </c>
      <c r="F601" s="428">
        <v>219</v>
      </c>
      <c r="G601" s="369">
        <v>135</v>
      </c>
      <c r="H601" s="411">
        <f t="shared" si="248"/>
        <v>0.61643835616438358</v>
      </c>
      <c r="I601" s="369">
        <f t="shared" si="249"/>
        <v>219</v>
      </c>
      <c r="J601" s="369">
        <f t="shared" si="250"/>
        <v>136</v>
      </c>
      <c r="K601" s="411">
        <f t="shared" si="251"/>
        <v>0.62100456621004563</v>
      </c>
    </row>
    <row r="602" spans="1:11" ht="12.75">
      <c r="A602" s="403" t="s">
        <v>2582</v>
      </c>
      <c r="B602" s="404" t="s">
        <v>2583</v>
      </c>
      <c r="C602" s="427">
        <v>0</v>
      </c>
      <c r="D602" s="417"/>
      <c r="E602" s="411" t="e">
        <f t="shared" si="247"/>
        <v>#DIV/0!</v>
      </c>
      <c r="F602" s="428">
        <v>396</v>
      </c>
      <c r="G602" s="447">
        <v>455</v>
      </c>
      <c r="H602" s="411">
        <f t="shared" si="248"/>
        <v>1.148989898989899</v>
      </c>
      <c r="I602" s="369">
        <f t="shared" si="249"/>
        <v>396</v>
      </c>
      <c r="J602" s="369">
        <f t="shared" si="250"/>
        <v>455</v>
      </c>
      <c r="K602" s="411">
        <f t="shared" si="251"/>
        <v>1.148989898989899</v>
      </c>
    </row>
    <row r="603" spans="1:11" ht="12.75">
      <c r="A603" s="403" t="s">
        <v>2285</v>
      </c>
      <c r="B603" s="404" t="s">
        <v>2286</v>
      </c>
      <c r="C603" s="427">
        <v>0</v>
      </c>
      <c r="D603" s="417"/>
      <c r="E603" s="411" t="e">
        <f t="shared" si="247"/>
        <v>#DIV/0!</v>
      </c>
      <c r="F603" s="428">
        <v>228</v>
      </c>
      <c r="G603" s="369">
        <v>181</v>
      </c>
      <c r="H603" s="411">
        <f t="shared" si="248"/>
        <v>0.79385964912280704</v>
      </c>
      <c r="I603" s="369">
        <f t="shared" si="249"/>
        <v>228</v>
      </c>
      <c r="J603" s="369">
        <f t="shared" si="250"/>
        <v>181</v>
      </c>
      <c r="K603" s="411">
        <f t="shared" si="251"/>
        <v>0.79385964912280704</v>
      </c>
    </row>
    <row r="604" spans="1:11" ht="12.75">
      <c r="A604" s="403" t="s">
        <v>2287</v>
      </c>
      <c r="B604" s="404" t="s">
        <v>2288</v>
      </c>
      <c r="C604" s="427">
        <v>0</v>
      </c>
      <c r="D604" s="417"/>
      <c r="E604" s="411" t="e">
        <f t="shared" si="247"/>
        <v>#DIV/0!</v>
      </c>
      <c r="F604" s="428">
        <v>733</v>
      </c>
      <c r="G604" s="369">
        <v>569</v>
      </c>
      <c r="H604" s="411">
        <f t="shared" si="248"/>
        <v>0.77626193724420189</v>
      </c>
      <c r="I604" s="369">
        <f t="shared" si="249"/>
        <v>733</v>
      </c>
      <c r="J604" s="369">
        <f t="shared" si="250"/>
        <v>569</v>
      </c>
      <c r="K604" s="411">
        <f t="shared" si="251"/>
        <v>0.77626193724420189</v>
      </c>
    </row>
    <row r="605" spans="1:11" ht="12.75">
      <c r="A605" s="403" t="s">
        <v>2289</v>
      </c>
      <c r="B605" s="404" t="s">
        <v>2290</v>
      </c>
      <c r="C605" s="427">
        <v>1</v>
      </c>
      <c r="D605" s="417"/>
      <c r="E605" s="411">
        <f t="shared" si="247"/>
        <v>0</v>
      </c>
      <c r="F605" s="428">
        <v>684</v>
      </c>
      <c r="G605" s="369">
        <v>553</v>
      </c>
      <c r="H605" s="411">
        <f t="shared" si="248"/>
        <v>0.80847953216374269</v>
      </c>
      <c r="I605" s="369">
        <f t="shared" si="249"/>
        <v>685</v>
      </c>
      <c r="J605" s="369">
        <f t="shared" si="250"/>
        <v>553</v>
      </c>
      <c r="K605" s="411">
        <f t="shared" si="251"/>
        <v>0.80729927007299274</v>
      </c>
    </row>
    <row r="606" spans="1:11" ht="12.75">
      <c r="A606" s="403" t="s">
        <v>2584</v>
      </c>
      <c r="B606" s="404" t="s">
        <v>2585</v>
      </c>
      <c r="C606" s="427">
        <v>0</v>
      </c>
      <c r="D606" s="417"/>
      <c r="E606" s="411" t="e">
        <f t="shared" si="247"/>
        <v>#DIV/0!</v>
      </c>
      <c r="F606" s="428">
        <v>2</v>
      </c>
      <c r="G606" s="369">
        <v>1</v>
      </c>
      <c r="H606" s="411">
        <f t="shared" si="248"/>
        <v>0.5</v>
      </c>
      <c r="I606" s="369">
        <f t="shared" si="249"/>
        <v>2</v>
      </c>
      <c r="J606" s="369">
        <f t="shared" si="250"/>
        <v>1</v>
      </c>
      <c r="K606" s="411">
        <f t="shared" si="251"/>
        <v>0.5</v>
      </c>
    </row>
    <row r="607" spans="1:11" ht="12.75">
      <c r="A607" s="403" t="s">
        <v>2586</v>
      </c>
      <c r="B607" s="404" t="s">
        <v>2587</v>
      </c>
      <c r="C607" s="427">
        <v>0</v>
      </c>
      <c r="D607" s="417"/>
      <c r="E607" s="411" t="e">
        <f t="shared" si="247"/>
        <v>#DIV/0!</v>
      </c>
      <c r="F607" s="428">
        <v>64</v>
      </c>
      <c r="G607" s="369">
        <v>86</v>
      </c>
      <c r="H607" s="411">
        <f t="shared" si="248"/>
        <v>1.34375</v>
      </c>
      <c r="I607" s="369">
        <f t="shared" si="249"/>
        <v>64</v>
      </c>
      <c r="J607" s="369">
        <f t="shared" si="250"/>
        <v>86</v>
      </c>
      <c r="K607" s="411">
        <f t="shared" si="251"/>
        <v>1.34375</v>
      </c>
    </row>
    <row r="608" spans="1:11" ht="12.75">
      <c r="A608" s="403" t="s">
        <v>2588</v>
      </c>
      <c r="B608" s="404" t="s">
        <v>2589</v>
      </c>
      <c r="C608" s="427">
        <v>0</v>
      </c>
      <c r="D608" s="417"/>
      <c r="E608" s="411" t="e">
        <f t="shared" si="247"/>
        <v>#DIV/0!</v>
      </c>
      <c r="F608" s="428">
        <v>1</v>
      </c>
      <c r="G608" s="369">
        <v>7</v>
      </c>
      <c r="H608" s="411">
        <f t="shared" si="248"/>
        <v>7</v>
      </c>
      <c r="I608" s="369">
        <f t="shared" si="249"/>
        <v>1</v>
      </c>
      <c r="J608" s="369">
        <f t="shared" si="250"/>
        <v>7</v>
      </c>
      <c r="K608" s="411">
        <f t="shared" si="251"/>
        <v>7</v>
      </c>
    </row>
    <row r="609" spans="1:11" ht="12.75">
      <c r="A609" s="403" t="s">
        <v>2291</v>
      </c>
      <c r="B609" s="404" t="s">
        <v>2292</v>
      </c>
      <c r="C609" s="427">
        <v>0</v>
      </c>
      <c r="D609" s="417">
        <v>2</v>
      </c>
      <c r="E609" s="411" t="e">
        <f t="shared" si="247"/>
        <v>#DIV/0!</v>
      </c>
      <c r="F609" s="428">
        <v>545</v>
      </c>
      <c r="G609" s="369">
        <v>471</v>
      </c>
      <c r="H609" s="411">
        <f t="shared" si="248"/>
        <v>0.86422018348623852</v>
      </c>
      <c r="I609" s="369">
        <f t="shared" si="249"/>
        <v>545</v>
      </c>
      <c r="J609" s="369">
        <f t="shared" si="250"/>
        <v>473</v>
      </c>
      <c r="K609" s="411">
        <f t="shared" si="251"/>
        <v>0.86788990825688073</v>
      </c>
    </row>
    <row r="610" spans="1:11" ht="12.75">
      <c r="A610" s="403" t="s">
        <v>2590</v>
      </c>
      <c r="B610" s="404" t="s">
        <v>2591</v>
      </c>
      <c r="C610" s="427">
        <v>0</v>
      </c>
      <c r="D610" s="417"/>
      <c r="E610" s="411" t="e">
        <f t="shared" si="247"/>
        <v>#DIV/0!</v>
      </c>
      <c r="F610" s="428">
        <v>6</v>
      </c>
      <c r="G610" s="369">
        <v>17</v>
      </c>
      <c r="H610" s="411">
        <f t="shared" si="248"/>
        <v>2.8333333333333335</v>
      </c>
      <c r="I610" s="369">
        <f t="shared" si="249"/>
        <v>6</v>
      </c>
      <c r="J610" s="369">
        <f t="shared" si="250"/>
        <v>17</v>
      </c>
      <c r="K610" s="411">
        <f t="shared" si="251"/>
        <v>2.8333333333333335</v>
      </c>
    </row>
    <row r="611" spans="1:11" ht="12.75">
      <c r="A611" s="403" t="s">
        <v>2293</v>
      </c>
      <c r="B611" s="404" t="s">
        <v>2294</v>
      </c>
      <c r="C611" s="427">
        <v>0</v>
      </c>
      <c r="D611" s="417"/>
      <c r="E611" s="411" t="e">
        <f t="shared" si="247"/>
        <v>#DIV/0!</v>
      </c>
      <c r="F611" s="428">
        <v>32</v>
      </c>
      <c r="G611" s="369">
        <v>5</v>
      </c>
      <c r="H611" s="411">
        <f t="shared" si="248"/>
        <v>0.15625</v>
      </c>
      <c r="I611" s="369">
        <f t="shared" si="249"/>
        <v>32</v>
      </c>
      <c r="J611" s="369">
        <f t="shared" si="250"/>
        <v>5</v>
      </c>
      <c r="K611" s="411">
        <f t="shared" si="251"/>
        <v>0.15625</v>
      </c>
    </row>
    <row r="612" spans="1:11" ht="12.75">
      <c r="A612" s="403" t="s">
        <v>2295</v>
      </c>
      <c r="B612" s="404" t="s">
        <v>2296</v>
      </c>
      <c r="C612" s="427">
        <v>0</v>
      </c>
      <c r="D612" s="417">
        <v>1</v>
      </c>
      <c r="E612" s="411" t="e">
        <f t="shared" si="247"/>
        <v>#DIV/0!</v>
      </c>
      <c r="F612" s="428">
        <v>38</v>
      </c>
      <c r="G612" s="369">
        <v>43</v>
      </c>
      <c r="H612" s="411">
        <f t="shared" si="248"/>
        <v>1.131578947368421</v>
      </c>
      <c r="I612" s="369">
        <f t="shared" si="249"/>
        <v>38</v>
      </c>
      <c r="J612" s="369">
        <f t="shared" si="250"/>
        <v>44</v>
      </c>
      <c r="K612" s="411">
        <f t="shared" si="251"/>
        <v>1.1578947368421053</v>
      </c>
    </row>
    <row r="613" spans="1:11" ht="12.75">
      <c r="A613" s="403" t="s">
        <v>2592</v>
      </c>
      <c r="B613" s="404" t="s">
        <v>2593</v>
      </c>
      <c r="C613" s="427">
        <v>0</v>
      </c>
      <c r="D613" s="417"/>
      <c r="E613" s="411" t="e">
        <f t="shared" si="247"/>
        <v>#DIV/0!</v>
      </c>
      <c r="F613" s="428">
        <v>5</v>
      </c>
      <c r="G613" s="369"/>
      <c r="H613" s="411">
        <f t="shared" si="248"/>
        <v>0</v>
      </c>
      <c r="I613" s="369">
        <f t="shared" si="249"/>
        <v>5</v>
      </c>
      <c r="J613" s="369">
        <f t="shared" si="250"/>
        <v>0</v>
      </c>
      <c r="K613" s="411">
        <f t="shared" si="251"/>
        <v>0</v>
      </c>
    </row>
    <row r="614" spans="1:11" ht="12.75">
      <c r="A614" s="403" t="s">
        <v>2594</v>
      </c>
      <c r="B614" s="404" t="s">
        <v>2595</v>
      </c>
      <c r="C614" s="427">
        <v>0</v>
      </c>
      <c r="D614" s="417"/>
      <c r="E614" s="411" t="e">
        <f t="shared" si="247"/>
        <v>#DIV/0!</v>
      </c>
      <c r="F614" s="428">
        <v>1</v>
      </c>
      <c r="G614" s="369"/>
      <c r="H614" s="411">
        <f t="shared" si="248"/>
        <v>0</v>
      </c>
      <c r="I614" s="369">
        <f t="shared" si="249"/>
        <v>1</v>
      </c>
      <c r="J614" s="369">
        <f t="shared" si="250"/>
        <v>0</v>
      </c>
      <c r="K614" s="411">
        <f t="shared" si="251"/>
        <v>0</v>
      </c>
    </row>
    <row r="615" spans="1:11" ht="12.75">
      <c r="A615" s="403" t="s">
        <v>2596</v>
      </c>
      <c r="B615" s="404" t="s">
        <v>2597</v>
      </c>
      <c r="C615" s="427">
        <v>0</v>
      </c>
      <c r="D615" s="417"/>
      <c r="E615" s="411" t="e">
        <f t="shared" ref="E615:E649" si="252">D615/C615</f>
        <v>#DIV/0!</v>
      </c>
      <c r="F615" s="212">
        <v>0</v>
      </c>
      <c r="G615" s="369">
        <v>1</v>
      </c>
      <c r="H615" s="411" t="e">
        <f t="shared" ref="H615:H649" si="253">G615/F615</f>
        <v>#DIV/0!</v>
      </c>
      <c r="I615" s="369">
        <f t="shared" ref="I615:I649" si="254">C615+F615</f>
        <v>0</v>
      </c>
      <c r="J615" s="369">
        <f t="shared" ref="J615:J649" si="255">D615+G615</f>
        <v>1</v>
      </c>
      <c r="K615" s="411" t="e">
        <f t="shared" ref="K615:K649" si="256">J615/I615</f>
        <v>#DIV/0!</v>
      </c>
    </row>
    <row r="616" spans="1:11" ht="12.75">
      <c r="A616" s="403" t="s">
        <v>2600</v>
      </c>
      <c r="B616" s="404" t="s">
        <v>2601</v>
      </c>
      <c r="C616" s="405">
        <v>0</v>
      </c>
      <c r="D616" s="417"/>
      <c r="E616" s="394" t="e">
        <f t="shared" si="252"/>
        <v>#DIV/0!</v>
      </c>
      <c r="F616" s="212">
        <v>0</v>
      </c>
      <c r="G616" s="369">
        <v>1</v>
      </c>
      <c r="H616" s="394" t="e">
        <f t="shared" si="253"/>
        <v>#DIV/0!</v>
      </c>
      <c r="I616" s="369">
        <f t="shared" si="254"/>
        <v>0</v>
      </c>
      <c r="J616" s="369">
        <f t="shared" si="255"/>
        <v>1</v>
      </c>
      <c r="K616" s="411" t="e">
        <f t="shared" si="256"/>
        <v>#DIV/0!</v>
      </c>
    </row>
    <row r="617" spans="1:11" ht="12.75">
      <c r="A617" s="403" t="s">
        <v>2602</v>
      </c>
      <c r="B617" s="404" t="s">
        <v>2603</v>
      </c>
      <c r="C617" s="405">
        <v>0</v>
      </c>
      <c r="D617" s="418"/>
      <c r="E617" s="394" t="e">
        <f t="shared" si="252"/>
        <v>#DIV/0!</v>
      </c>
      <c r="F617" s="212">
        <v>0</v>
      </c>
      <c r="G617" s="369">
        <v>2</v>
      </c>
      <c r="H617" s="394" t="e">
        <f t="shared" si="253"/>
        <v>#DIV/0!</v>
      </c>
      <c r="I617" s="369">
        <f t="shared" si="254"/>
        <v>0</v>
      </c>
      <c r="J617" s="369">
        <f t="shared" si="255"/>
        <v>2</v>
      </c>
      <c r="K617" s="411" t="e">
        <f t="shared" si="256"/>
        <v>#DIV/0!</v>
      </c>
    </row>
    <row r="618" spans="1:11" ht="12.75">
      <c r="A618" s="403" t="s">
        <v>2604</v>
      </c>
      <c r="B618" s="404" t="s">
        <v>2605</v>
      </c>
      <c r="C618" s="427">
        <v>0</v>
      </c>
      <c r="D618" s="417"/>
      <c r="E618" s="411" t="e">
        <f t="shared" si="252"/>
        <v>#DIV/0!</v>
      </c>
      <c r="F618" s="212">
        <v>0</v>
      </c>
      <c r="G618" s="369">
        <v>1</v>
      </c>
      <c r="H618" s="411" t="e">
        <f t="shared" si="253"/>
        <v>#DIV/0!</v>
      </c>
      <c r="I618" s="369">
        <f t="shared" si="254"/>
        <v>0</v>
      </c>
      <c r="J618" s="369">
        <f t="shared" si="255"/>
        <v>1</v>
      </c>
      <c r="K618" s="411" t="e">
        <f t="shared" si="256"/>
        <v>#DIV/0!</v>
      </c>
    </row>
    <row r="619" spans="1:11" ht="12.75">
      <c r="A619" s="403" t="s">
        <v>2313</v>
      </c>
      <c r="B619" s="404" t="s">
        <v>2314</v>
      </c>
      <c r="C619" s="427">
        <v>0</v>
      </c>
      <c r="D619" s="417"/>
      <c r="E619" s="411" t="e">
        <f t="shared" si="252"/>
        <v>#DIV/0!</v>
      </c>
      <c r="F619" s="212">
        <v>0</v>
      </c>
      <c r="G619" s="369">
        <v>1</v>
      </c>
      <c r="H619" s="411" t="e">
        <f t="shared" si="253"/>
        <v>#DIV/0!</v>
      </c>
      <c r="I619" s="369">
        <f t="shared" si="254"/>
        <v>0</v>
      </c>
      <c r="J619" s="369">
        <f t="shared" si="255"/>
        <v>1</v>
      </c>
      <c r="K619" s="411" t="e">
        <f t="shared" si="256"/>
        <v>#DIV/0!</v>
      </c>
    </row>
    <row r="620" spans="1:11" ht="12.75">
      <c r="A620" s="403" t="s">
        <v>2299</v>
      </c>
      <c r="B620" s="404" t="s">
        <v>2300</v>
      </c>
      <c r="C620" s="405">
        <v>0</v>
      </c>
      <c r="D620" s="417"/>
      <c r="E620" s="394" t="e">
        <f t="shared" si="252"/>
        <v>#DIV/0!</v>
      </c>
      <c r="F620" s="212">
        <v>0</v>
      </c>
      <c r="G620" s="369">
        <v>3</v>
      </c>
      <c r="H620" s="394" t="e">
        <f t="shared" si="253"/>
        <v>#DIV/0!</v>
      </c>
      <c r="I620" s="369">
        <f t="shared" si="254"/>
        <v>0</v>
      </c>
      <c r="J620" s="369">
        <f t="shared" si="255"/>
        <v>3</v>
      </c>
      <c r="K620" s="411" t="e">
        <f t="shared" si="256"/>
        <v>#DIV/0!</v>
      </c>
    </row>
    <row r="621" spans="1:11" ht="12.75">
      <c r="A621" s="403" t="s">
        <v>4447</v>
      </c>
      <c r="B621" s="404" t="s">
        <v>4448</v>
      </c>
      <c r="C621" s="405">
        <v>0</v>
      </c>
      <c r="D621" s="417">
        <v>1</v>
      </c>
      <c r="E621" s="394" t="e">
        <f t="shared" ref="E621:E622" si="257">D621/C621</f>
        <v>#DIV/0!</v>
      </c>
      <c r="F621" s="212">
        <v>0</v>
      </c>
      <c r="G621" s="447"/>
      <c r="H621" s="394" t="e">
        <f t="shared" ref="H621:H622" si="258">G621/F621</f>
        <v>#DIV/0!</v>
      </c>
      <c r="I621" s="447">
        <f t="shared" ref="I621:I622" si="259">C621+F621</f>
        <v>0</v>
      </c>
      <c r="J621" s="447">
        <f t="shared" ref="J621:J622" si="260">D621+G621</f>
        <v>1</v>
      </c>
      <c r="K621" s="411" t="e">
        <f t="shared" ref="K621:K622" si="261">J621/I621</f>
        <v>#DIV/0!</v>
      </c>
    </row>
    <row r="622" spans="1:11" ht="12.75">
      <c r="A622" s="403" t="s">
        <v>2281</v>
      </c>
      <c r="B622" s="404" t="s">
        <v>2282</v>
      </c>
      <c r="C622" s="405">
        <v>0</v>
      </c>
      <c r="D622" s="417"/>
      <c r="E622" s="394" t="e">
        <f t="shared" si="257"/>
        <v>#DIV/0!</v>
      </c>
      <c r="F622" s="212">
        <v>0</v>
      </c>
      <c r="G622" s="447">
        <v>2</v>
      </c>
      <c r="H622" s="394" t="e">
        <f t="shared" si="258"/>
        <v>#DIV/0!</v>
      </c>
      <c r="I622" s="447">
        <f t="shared" si="259"/>
        <v>0</v>
      </c>
      <c r="J622" s="447">
        <f t="shared" si="260"/>
        <v>2</v>
      </c>
      <c r="K622" s="411" t="e">
        <f t="shared" si="261"/>
        <v>#DIV/0!</v>
      </c>
    </row>
    <row r="623" spans="1:11" ht="12.75">
      <c r="A623" s="403" t="s">
        <v>3291</v>
      </c>
      <c r="B623" s="404" t="s">
        <v>4449</v>
      </c>
      <c r="C623" s="405">
        <v>0</v>
      </c>
      <c r="D623" s="417"/>
      <c r="E623" s="394" t="e">
        <f t="shared" ref="E623:E632" si="262">D623/C623</f>
        <v>#DIV/0!</v>
      </c>
      <c r="F623" s="212">
        <v>0</v>
      </c>
      <c r="G623" s="447">
        <v>1</v>
      </c>
      <c r="H623" s="394" t="e">
        <f t="shared" ref="H623:H632" si="263">G623/F623</f>
        <v>#DIV/0!</v>
      </c>
      <c r="I623" s="447">
        <f t="shared" ref="I623:I632" si="264">C623+F623</f>
        <v>0</v>
      </c>
      <c r="J623" s="447">
        <f t="shared" ref="J623:J632" si="265">D623+G623</f>
        <v>1</v>
      </c>
      <c r="K623" s="411" t="e">
        <f t="shared" ref="K623:K632" si="266">J623/I623</f>
        <v>#DIV/0!</v>
      </c>
    </row>
    <row r="624" spans="1:11" ht="12.75">
      <c r="A624" s="403" t="s">
        <v>4450</v>
      </c>
      <c r="B624" s="404" t="s">
        <v>4451</v>
      </c>
      <c r="C624" s="405">
        <v>0</v>
      </c>
      <c r="D624" s="417">
        <v>1</v>
      </c>
      <c r="E624" s="394" t="e">
        <f t="shared" si="262"/>
        <v>#DIV/0!</v>
      </c>
      <c r="F624" s="212">
        <v>0</v>
      </c>
      <c r="G624" s="447">
        <v>4</v>
      </c>
      <c r="H624" s="394" t="e">
        <f t="shared" si="263"/>
        <v>#DIV/0!</v>
      </c>
      <c r="I624" s="447">
        <f t="shared" si="264"/>
        <v>0</v>
      </c>
      <c r="J624" s="447">
        <f t="shared" si="265"/>
        <v>5</v>
      </c>
      <c r="K624" s="411" t="e">
        <f t="shared" si="266"/>
        <v>#DIV/0!</v>
      </c>
    </row>
    <row r="625" spans="1:11" ht="12.75">
      <c r="A625" s="403" t="s">
        <v>4452</v>
      </c>
      <c r="B625" s="404" t="s">
        <v>4453</v>
      </c>
      <c r="C625" s="405">
        <v>0</v>
      </c>
      <c r="D625" s="417"/>
      <c r="E625" s="394" t="e">
        <f t="shared" si="262"/>
        <v>#DIV/0!</v>
      </c>
      <c r="F625" s="212">
        <v>0</v>
      </c>
      <c r="G625" s="447">
        <v>2</v>
      </c>
      <c r="H625" s="394" t="e">
        <f t="shared" si="263"/>
        <v>#DIV/0!</v>
      </c>
      <c r="I625" s="447">
        <f t="shared" si="264"/>
        <v>0</v>
      </c>
      <c r="J625" s="447">
        <f t="shared" si="265"/>
        <v>2</v>
      </c>
      <c r="K625" s="411" t="e">
        <f t="shared" si="266"/>
        <v>#DIV/0!</v>
      </c>
    </row>
    <row r="626" spans="1:11" ht="12.75">
      <c r="A626" s="403" t="s">
        <v>2626</v>
      </c>
      <c r="B626" s="404" t="s">
        <v>2627</v>
      </c>
      <c r="C626" s="405">
        <v>0</v>
      </c>
      <c r="D626" s="417"/>
      <c r="E626" s="394" t="e">
        <f t="shared" si="262"/>
        <v>#DIV/0!</v>
      </c>
      <c r="F626" s="212">
        <v>0</v>
      </c>
      <c r="G626" s="447">
        <v>49</v>
      </c>
      <c r="H626" s="394" t="e">
        <f t="shared" si="263"/>
        <v>#DIV/0!</v>
      </c>
      <c r="I626" s="447">
        <f t="shared" si="264"/>
        <v>0</v>
      </c>
      <c r="J626" s="447">
        <f t="shared" si="265"/>
        <v>49</v>
      </c>
      <c r="K626" s="411" t="e">
        <f t="shared" si="266"/>
        <v>#DIV/0!</v>
      </c>
    </row>
    <row r="627" spans="1:11" ht="12.75">
      <c r="A627" s="403" t="s">
        <v>2640</v>
      </c>
      <c r="B627" s="404" t="s">
        <v>2641</v>
      </c>
      <c r="C627" s="405">
        <v>0</v>
      </c>
      <c r="D627" s="417"/>
      <c r="E627" s="394" t="e">
        <f t="shared" si="262"/>
        <v>#DIV/0!</v>
      </c>
      <c r="F627" s="212">
        <v>0</v>
      </c>
      <c r="G627" s="447">
        <v>49</v>
      </c>
      <c r="H627" s="394" t="e">
        <f t="shared" si="263"/>
        <v>#DIV/0!</v>
      </c>
      <c r="I627" s="447">
        <f t="shared" si="264"/>
        <v>0</v>
      </c>
      <c r="J627" s="447">
        <f t="shared" si="265"/>
        <v>49</v>
      </c>
      <c r="K627" s="411" t="e">
        <f t="shared" si="266"/>
        <v>#DIV/0!</v>
      </c>
    </row>
    <row r="628" spans="1:11" ht="12.75">
      <c r="A628" s="403" t="s">
        <v>4597</v>
      </c>
      <c r="B628" s="404" t="s">
        <v>4598</v>
      </c>
      <c r="C628" s="405">
        <v>0</v>
      </c>
      <c r="D628" s="417"/>
      <c r="E628" s="394" t="e">
        <f t="shared" si="262"/>
        <v>#DIV/0!</v>
      </c>
      <c r="F628" s="212">
        <v>0</v>
      </c>
      <c r="G628" s="447">
        <v>1</v>
      </c>
      <c r="H628" s="394" t="e">
        <f t="shared" si="263"/>
        <v>#DIV/0!</v>
      </c>
      <c r="I628" s="447">
        <f t="shared" si="264"/>
        <v>0</v>
      </c>
      <c r="J628" s="447">
        <f t="shared" si="265"/>
        <v>1</v>
      </c>
      <c r="K628" s="411" t="e">
        <f t="shared" si="266"/>
        <v>#DIV/0!</v>
      </c>
    </row>
    <row r="629" spans="1:11" ht="12.75">
      <c r="A629" s="403" t="s">
        <v>4599</v>
      </c>
      <c r="B629" s="404" t="s">
        <v>4600</v>
      </c>
      <c r="C629" s="405">
        <v>0</v>
      </c>
      <c r="D629" s="417"/>
      <c r="E629" s="394" t="e">
        <f t="shared" si="262"/>
        <v>#DIV/0!</v>
      </c>
      <c r="F629" s="212">
        <v>0</v>
      </c>
      <c r="G629" s="447">
        <v>1</v>
      </c>
      <c r="H629" s="394" t="e">
        <f t="shared" si="263"/>
        <v>#DIV/0!</v>
      </c>
      <c r="I629" s="447">
        <f t="shared" si="264"/>
        <v>0</v>
      </c>
      <c r="J629" s="447">
        <f t="shared" si="265"/>
        <v>1</v>
      </c>
      <c r="K629" s="411" t="e">
        <f t="shared" si="266"/>
        <v>#DIV/0!</v>
      </c>
    </row>
    <row r="630" spans="1:11" ht="12.75">
      <c r="A630" s="403" t="s">
        <v>4601</v>
      </c>
      <c r="B630" s="404" t="s">
        <v>4602</v>
      </c>
      <c r="C630" s="405">
        <v>0</v>
      </c>
      <c r="D630" s="417"/>
      <c r="E630" s="394" t="e">
        <f t="shared" si="262"/>
        <v>#DIV/0!</v>
      </c>
      <c r="F630" s="212">
        <v>0</v>
      </c>
      <c r="G630" s="447">
        <v>2</v>
      </c>
      <c r="H630" s="394" t="e">
        <f t="shared" si="263"/>
        <v>#DIV/0!</v>
      </c>
      <c r="I630" s="447">
        <f t="shared" si="264"/>
        <v>0</v>
      </c>
      <c r="J630" s="447">
        <f t="shared" si="265"/>
        <v>2</v>
      </c>
      <c r="K630" s="411" t="e">
        <f t="shared" si="266"/>
        <v>#DIV/0!</v>
      </c>
    </row>
    <row r="631" spans="1:11" ht="12.75">
      <c r="A631" s="403" t="s">
        <v>4603</v>
      </c>
      <c r="B631" s="404" t="s">
        <v>4604</v>
      </c>
      <c r="C631" s="405">
        <v>0</v>
      </c>
      <c r="D631" s="417"/>
      <c r="E631" s="394" t="e">
        <f t="shared" si="262"/>
        <v>#DIV/0!</v>
      </c>
      <c r="F631" s="212">
        <v>0</v>
      </c>
      <c r="G631" s="447">
        <v>1</v>
      </c>
      <c r="H631" s="394" t="e">
        <f t="shared" si="263"/>
        <v>#DIV/0!</v>
      </c>
      <c r="I631" s="447">
        <f t="shared" si="264"/>
        <v>0</v>
      </c>
      <c r="J631" s="447">
        <f t="shared" si="265"/>
        <v>1</v>
      </c>
      <c r="K631" s="411" t="e">
        <f t="shared" si="266"/>
        <v>#DIV/0!</v>
      </c>
    </row>
    <row r="632" spans="1:11" ht="12.75">
      <c r="A632" s="403" t="s">
        <v>4605</v>
      </c>
      <c r="B632" s="404" t="s">
        <v>4606</v>
      </c>
      <c r="C632" s="405">
        <v>0</v>
      </c>
      <c r="D632" s="417"/>
      <c r="E632" s="394" t="e">
        <f t="shared" si="262"/>
        <v>#DIV/0!</v>
      </c>
      <c r="F632" s="212">
        <v>0</v>
      </c>
      <c r="G632" s="447">
        <v>1</v>
      </c>
      <c r="H632" s="394" t="e">
        <f t="shared" si="263"/>
        <v>#DIV/0!</v>
      </c>
      <c r="I632" s="447">
        <f t="shared" si="264"/>
        <v>0</v>
      </c>
      <c r="J632" s="447">
        <f t="shared" si="265"/>
        <v>1</v>
      </c>
      <c r="K632" s="411" t="e">
        <f t="shared" si="266"/>
        <v>#DIV/0!</v>
      </c>
    </row>
    <row r="633" spans="1:11" ht="12.75">
      <c r="A633" s="403" t="s">
        <v>4607</v>
      </c>
      <c r="B633" s="404" t="s">
        <v>4608</v>
      </c>
      <c r="C633" s="405">
        <v>0</v>
      </c>
      <c r="D633" s="417"/>
      <c r="E633" s="394" t="e">
        <f t="shared" ref="E633:E637" si="267">D633/C633</f>
        <v>#DIV/0!</v>
      </c>
      <c r="F633" s="212">
        <v>0</v>
      </c>
      <c r="G633" s="447">
        <v>1</v>
      </c>
      <c r="H633" s="394" t="e">
        <f t="shared" ref="H633:H637" si="268">G633/F633</f>
        <v>#DIV/0!</v>
      </c>
      <c r="I633" s="447">
        <f t="shared" ref="I633:I637" si="269">C633+F633</f>
        <v>0</v>
      </c>
      <c r="J633" s="447">
        <f t="shared" ref="J633:J637" si="270">D633+G633</f>
        <v>1</v>
      </c>
      <c r="K633" s="411" t="e">
        <f t="shared" ref="K633:K637" si="271">J633/I633</f>
        <v>#DIV/0!</v>
      </c>
    </row>
    <row r="634" spans="1:11" ht="12.75">
      <c r="A634" s="403" t="s">
        <v>4609</v>
      </c>
      <c r="B634" s="404" t="s">
        <v>4610</v>
      </c>
      <c r="C634" s="405">
        <v>0</v>
      </c>
      <c r="D634" s="417">
        <v>3</v>
      </c>
      <c r="E634" s="394" t="e">
        <f t="shared" si="267"/>
        <v>#DIV/0!</v>
      </c>
      <c r="F634" s="212">
        <v>0</v>
      </c>
      <c r="G634" s="447"/>
      <c r="H634" s="394" t="e">
        <f t="shared" si="268"/>
        <v>#DIV/0!</v>
      </c>
      <c r="I634" s="447">
        <f t="shared" si="269"/>
        <v>0</v>
      </c>
      <c r="J634" s="447">
        <f t="shared" si="270"/>
        <v>3</v>
      </c>
      <c r="K634" s="411" t="e">
        <f t="shared" si="271"/>
        <v>#DIV/0!</v>
      </c>
    </row>
    <row r="635" spans="1:11" ht="12.75">
      <c r="A635" s="403" t="s">
        <v>4611</v>
      </c>
      <c r="B635" s="404" t="s">
        <v>4612</v>
      </c>
      <c r="C635" s="405">
        <v>0</v>
      </c>
      <c r="D635" s="417"/>
      <c r="E635" s="394" t="e">
        <f t="shared" si="267"/>
        <v>#DIV/0!</v>
      </c>
      <c r="F635" s="212">
        <v>0</v>
      </c>
      <c r="G635" s="447">
        <v>1</v>
      </c>
      <c r="H635" s="394" t="e">
        <f t="shared" si="268"/>
        <v>#DIV/0!</v>
      </c>
      <c r="I635" s="447">
        <f t="shared" si="269"/>
        <v>0</v>
      </c>
      <c r="J635" s="447">
        <f t="shared" si="270"/>
        <v>1</v>
      </c>
      <c r="K635" s="411" t="e">
        <f t="shared" si="271"/>
        <v>#DIV/0!</v>
      </c>
    </row>
    <row r="636" spans="1:11" ht="12.75">
      <c r="A636" s="403" t="s">
        <v>4613</v>
      </c>
      <c r="B636" s="404" t="s">
        <v>4614</v>
      </c>
      <c r="C636" s="405">
        <v>0</v>
      </c>
      <c r="D636" s="417"/>
      <c r="E636" s="394" t="e">
        <f t="shared" si="267"/>
        <v>#DIV/0!</v>
      </c>
      <c r="F636" s="212">
        <v>0</v>
      </c>
      <c r="G636" s="447">
        <v>1</v>
      </c>
      <c r="H636" s="394" t="e">
        <f t="shared" si="268"/>
        <v>#DIV/0!</v>
      </c>
      <c r="I636" s="447">
        <f t="shared" si="269"/>
        <v>0</v>
      </c>
      <c r="J636" s="447">
        <f t="shared" si="270"/>
        <v>1</v>
      </c>
      <c r="K636" s="411" t="e">
        <f t="shared" si="271"/>
        <v>#DIV/0!</v>
      </c>
    </row>
    <row r="637" spans="1:11" ht="12.75">
      <c r="A637" s="403" t="s">
        <v>2267</v>
      </c>
      <c r="B637" s="404" t="s">
        <v>2268</v>
      </c>
      <c r="C637" s="405">
        <v>0</v>
      </c>
      <c r="D637" s="417"/>
      <c r="E637" s="394" t="e">
        <f t="shared" si="267"/>
        <v>#DIV/0!</v>
      </c>
      <c r="F637" s="212">
        <v>0</v>
      </c>
      <c r="G637" s="447">
        <v>1</v>
      </c>
      <c r="H637" s="394" t="e">
        <f t="shared" si="268"/>
        <v>#DIV/0!</v>
      </c>
      <c r="I637" s="447">
        <f t="shared" si="269"/>
        <v>0</v>
      </c>
      <c r="J637" s="447">
        <f t="shared" si="270"/>
        <v>1</v>
      </c>
      <c r="K637" s="411" t="e">
        <f t="shared" si="271"/>
        <v>#DIV/0!</v>
      </c>
    </row>
    <row r="638" spans="1:11" ht="12.75">
      <c r="A638" s="403" t="s">
        <v>3042</v>
      </c>
      <c r="B638" s="404" t="s">
        <v>3043</v>
      </c>
      <c r="C638" s="405">
        <v>0</v>
      </c>
      <c r="D638" s="417"/>
      <c r="E638" s="394" t="e">
        <f t="shared" ref="E638:E641" si="272">D638/C638</f>
        <v>#DIV/0!</v>
      </c>
      <c r="F638" s="212">
        <v>0</v>
      </c>
      <c r="G638" s="447">
        <v>1</v>
      </c>
      <c r="H638" s="394" t="e">
        <f t="shared" ref="H638:H641" si="273">G638/F638</f>
        <v>#DIV/0!</v>
      </c>
      <c r="I638" s="447">
        <f t="shared" ref="I638:I641" si="274">C638+F638</f>
        <v>0</v>
      </c>
      <c r="J638" s="447">
        <f t="shared" ref="J638:J641" si="275">D638+G638</f>
        <v>1</v>
      </c>
      <c r="K638" s="411" t="e">
        <f t="shared" ref="K638:K641" si="276">J638/I638</f>
        <v>#DIV/0!</v>
      </c>
    </row>
    <row r="639" spans="1:11" ht="12.75">
      <c r="A639" s="403" t="s">
        <v>2323</v>
      </c>
      <c r="B639" s="404" t="s">
        <v>2324</v>
      </c>
      <c r="C639" s="405">
        <v>0</v>
      </c>
      <c r="D639" s="417"/>
      <c r="E639" s="394" t="e">
        <f t="shared" si="272"/>
        <v>#DIV/0!</v>
      </c>
      <c r="F639" s="212">
        <v>0</v>
      </c>
      <c r="G639" s="447">
        <v>1</v>
      </c>
      <c r="H639" s="394" t="e">
        <f t="shared" si="273"/>
        <v>#DIV/0!</v>
      </c>
      <c r="I639" s="447">
        <f t="shared" si="274"/>
        <v>0</v>
      </c>
      <c r="J639" s="447">
        <f t="shared" si="275"/>
        <v>1</v>
      </c>
      <c r="K639" s="411" t="e">
        <f t="shared" si="276"/>
        <v>#DIV/0!</v>
      </c>
    </row>
    <row r="640" spans="1:11" ht="12.75">
      <c r="A640" s="403" t="s">
        <v>2780</v>
      </c>
      <c r="B640" s="404" t="s">
        <v>2781</v>
      </c>
      <c r="C640" s="405">
        <v>0</v>
      </c>
      <c r="D640" s="417"/>
      <c r="E640" s="394" t="e">
        <f t="shared" si="272"/>
        <v>#DIV/0!</v>
      </c>
      <c r="F640" s="212">
        <v>0</v>
      </c>
      <c r="G640" s="447">
        <v>4</v>
      </c>
      <c r="H640" s="394" t="e">
        <f t="shared" si="273"/>
        <v>#DIV/0!</v>
      </c>
      <c r="I640" s="447">
        <f t="shared" si="274"/>
        <v>0</v>
      </c>
      <c r="J640" s="447">
        <f t="shared" si="275"/>
        <v>4</v>
      </c>
      <c r="K640" s="411" t="e">
        <f t="shared" si="276"/>
        <v>#DIV/0!</v>
      </c>
    </row>
    <row r="641" spans="1:11" ht="12.75">
      <c r="A641" s="403" t="s">
        <v>4660</v>
      </c>
      <c r="B641" s="404" t="s">
        <v>4661</v>
      </c>
      <c r="C641" s="405">
        <v>0</v>
      </c>
      <c r="D641" s="417"/>
      <c r="E641" s="394" t="e">
        <f t="shared" si="272"/>
        <v>#DIV/0!</v>
      </c>
      <c r="F641" s="212">
        <v>0</v>
      </c>
      <c r="G641" s="447">
        <v>2</v>
      </c>
      <c r="H641" s="394" t="e">
        <f t="shared" si="273"/>
        <v>#DIV/0!</v>
      </c>
      <c r="I641" s="447">
        <f t="shared" si="274"/>
        <v>0</v>
      </c>
      <c r="J641" s="447">
        <f t="shared" si="275"/>
        <v>2</v>
      </c>
      <c r="K641" s="411" t="e">
        <f t="shared" si="276"/>
        <v>#DIV/0!</v>
      </c>
    </row>
    <row r="642" spans="1:11" ht="12.75">
      <c r="A642" s="403" t="s">
        <v>4662</v>
      </c>
      <c r="B642" s="404" t="s">
        <v>4663</v>
      </c>
      <c r="C642" s="405">
        <v>0</v>
      </c>
      <c r="D642" s="417"/>
      <c r="E642" s="394" t="e">
        <f t="shared" ref="E642:E648" si="277">D642/C642</f>
        <v>#DIV/0!</v>
      </c>
      <c r="F642" s="212">
        <v>0</v>
      </c>
      <c r="G642" s="447">
        <v>1</v>
      </c>
      <c r="H642" s="394" t="e">
        <f t="shared" ref="H642:H648" si="278">G642/F642</f>
        <v>#DIV/0!</v>
      </c>
      <c r="I642" s="447">
        <f t="shared" ref="I642:I648" si="279">C642+F642</f>
        <v>0</v>
      </c>
      <c r="J642" s="447">
        <f t="shared" ref="J642:J648" si="280">D642+G642</f>
        <v>1</v>
      </c>
      <c r="K642" s="411" t="e">
        <f t="shared" ref="K642:K648" si="281">J642/I642</f>
        <v>#DIV/0!</v>
      </c>
    </row>
    <row r="643" spans="1:11" ht="12.75">
      <c r="A643" s="403" t="s">
        <v>4664</v>
      </c>
      <c r="B643" s="404" t="s">
        <v>4665</v>
      </c>
      <c r="C643" s="405">
        <v>0</v>
      </c>
      <c r="D643" s="417">
        <v>2</v>
      </c>
      <c r="E643" s="394" t="e">
        <f t="shared" si="277"/>
        <v>#DIV/0!</v>
      </c>
      <c r="F643" s="212">
        <v>0</v>
      </c>
      <c r="G643" s="447">
        <v>0</v>
      </c>
      <c r="H643" s="394" t="e">
        <f t="shared" si="278"/>
        <v>#DIV/0!</v>
      </c>
      <c r="I643" s="447">
        <f t="shared" si="279"/>
        <v>0</v>
      </c>
      <c r="J643" s="447">
        <f t="shared" si="280"/>
        <v>2</v>
      </c>
      <c r="K643" s="411" t="e">
        <f t="shared" si="281"/>
        <v>#DIV/0!</v>
      </c>
    </row>
    <row r="644" spans="1:11" ht="12.75">
      <c r="A644" s="403" t="s">
        <v>4666</v>
      </c>
      <c r="B644" s="404" t="s">
        <v>4667</v>
      </c>
      <c r="C644" s="405">
        <v>0</v>
      </c>
      <c r="D644" s="417">
        <v>0</v>
      </c>
      <c r="E644" s="394" t="e">
        <f t="shared" si="277"/>
        <v>#DIV/0!</v>
      </c>
      <c r="F644" s="212">
        <v>0</v>
      </c>
      <c r="G644" s="447">
        <v>1</v>
      </c>
      <c r="H644" s="394" t="e">
        <f t="shared" si="278"/>
        <v>#DIV/0!</v>
      </c>
      <c r="I644" s="447">
        <f t="shared" si="279"/>
        <v>0</v>
      </c>
      <c r="J644" s="447">
        <f t="shared" si="280"/>
        <v>1</v>
      </c>
      <c r="K644" s="411" t="e">
        <f t="shared" si="281"/>
        <v>#DIV/0!</v>
      </c>
    </row>
    <row r="645" spans="1:11" ht="12.75">
      <c r="A645" s="403" t="s">
        <v>2748</v>
      </c>
      <c r="B645" s="404" t="s">
        <v>2749</v>
      </c>
      <c r="C645" s="405">
        <v>0</v>
      </c>
      <c r="D645" s="417">
        <v>0</v>
      </c>
      <c r="E645" s="394" t="e">
        <f t="shared" si="277"/>
        <v>#DIV/0!</v>
      </c>
      <c r="F645" s="212">
        <v>0</v>
      </c>
      <c r="G645" s="447">
        <v>3</v>
      </c>
      <c r="H645" s="394" t="e">
        <f t="shared" si="278"/>
        <v>#DIV/0!</v>
      </c>
      <c r="I645" s="447">
        <f t="shared" si="279"/>
        <v>0</v>
      </c>
      <c r="J645" s="447">
        <f t="shared" si="280"/>
        <v>3</v>
      </c>
      <c r="K645" s="411" t="e">
        <f t="shared" si="281"/>
        <v>#DIV/0!</v>
      </c>
    </row>
    <row r="646" spans="1:11" ht="12.75">
      <c r="A646" s="403" t="s">
        <v>3044</v>
      </c>
      <c r="B646" s="404" t="s">
        <v>3045</v>
      </c>
      <c r="C646" s="405">
        <v>0</v>
      </c>
      <c r="D646" s="417">
        <v>0</v>
      </c>
      <c r="E646" s="394" t="e">
        <f t="shared" si="277"/>
        <v>#DIV/0!</v>
      </c>
      <c r="F646" s="212">
        <v>0</v>
      </c>
      <c r="G646" s="447">
        <v>1</v>
      </c>
      <c r="H646" s="394" t="e">
        <f t="shared" si="278"/>
        <v>#DIV/0!</v>
      </c>
      <c r="I646" s="447">
        <f t="shared" si="279"/>
        <v>0</v>
      </c>
      <c r="J646" s="447">
        <f t="shared" si="280"/>
        <v>1</v>
      </c>
      <c r="K646" s="411" t="e">
        <f t="shared" si="281"/>
        <v>#DIV/0!</v>
      </c>
    </row>
    <row r="647" spans="1:11" ht="12.75">
      <c r="A647" s="403"/>
      <c r="B647" s="404"/>
      <c r="C647" s="405">
        <v>0</v>
      </c>
      <c r="D647" s="417"/>
      <c r="E647" s="394" t="e">
        <f t="shared" si="277"/>
        <v>#DIV/0!</v>
      </c>
      <c r="F647" s="212">
        <v>0</v>
      </c>
      <c r="G647" s="447"/>
      <c r="H647" s="394" t="e">
        <f t="shared" si="278"/>
        <v>#DIV/0!</v>
      </c>
      <c r="I647" s="447">
        <f t="shared" si="279"/>
        <v>0</v>
      </c>
      <c r="J647" s="447">
        <f t="shared" si="280"/>
        <v>0</v>
      </c>
      <c r="K647" s="411" t="e">
        <f t="shared" si="281"/>
        <v>#DIV/0!</v>
      </c>
    </row>
    <row r="648" spans="1:11" ht="12.75">
      <c r="A648" s="403"/>
      <c r="B648" s="404"/>
      <c r="C648" s="405">
        <v>0</v>
      </c>
      <c r="D648" s="417"/>
      <c r="E648" s="394" t="e">
        <f t="shared" si="277"/>
        <v>#DIV/0!</v>
      </c>
      <c r="F648" s="212">
        <v>0</v>
      </c>
      <c r="G648" s="447"/>
      <c r="H648" s="394" t="e">
        <f t="shared" si="278"/>
        <v>#DIV/0!</v>
      </c>
      <c r="I648" s="447">
        <f t="shared" si="279"/>
        <v>0</v>
      </c>
      <c r="J648" s="447">
        <f t="shared" si="280"/>
        <v>0</v>
      </c>
      <c r="K648" s="411" t="e">
        <f t="shared" si="281"/>
        <v>#DIV/0!</v>
      </c>
    </row>
    <row r="649" spans="1:11" ht="12.75">
      <c r="A649" s="403"/>
      <c r="B649" s="404"/>
      <c r="C649" s="405">
        <v>0</v>
      </c>
      <c r="D649" s="417"/>
      <c r="E649" s="394" t="e">
        <f t="shared" si="252"/>
        <v>#DIV/0!</v>
      </c>
      <c r="F649" s="212">
        <v>0</v>
      </c>
      <c r="G649" s="369"/>
      <c r="H649" s="394" t="e">
        <f t="shared" si="253"/>
        <v>#DIV/0!</v>
      </c>
      <c r="I649" s="369">
        <f t="shared" si="254"/>
        <v>0</v>
      </c>
      <c r="J649" s="369">
        <f t="shared" si="255"/>
        <v>0</v>
      </c>
      <c r="K649" s="411" t="e">
        <f t="shared" si="256"/>
        <v>#DIV/0!</v>
      </c>
    </row>
    <row r="650" spans="1:11" ht="14.25">
      <c r="A650" s="14"/>
      <c r="B650" s="156"/>
      <c r="C650" s="156"/>
      <c r="D650" s="156"/>
      <c r="E650" s="394" t="e">
        <f t="shared" ref="E650" si="282">D650/C650</f>
        <v>#DIV/0!</v>
      </c>
      <c r="F650" s="212"/>
      <c r="G650" s="369"/>
      <c r="H650" s="394" t="e">
        <f t="shared" ref="H650" si="283">G650/F650</f>
        <v>#DIV/0!</v>
      </c>
      <c r="I650" s="369">
        <f t="shared" si="249"/>
        <v>0</v>
      </c>
      <c r="J650" s="369">
        <f t="shared" si="250"/>
        <v>0</v>
      </c>
      <c r="K650" s="411" t="e">
        <f t="shared" ref="K650" si="284">J650/I650</f>
        <v>#DIV/0!</v>
      </c>
    </row>
    <row r="651" spans="1:11" ht="12.75">
      <c r="A651" s="29"/>
      <c r="B651" s="153"/>
      <c r="C651" s="153"/>
      <c r="D651" s="153"/>
      <c r="E651" s="288"/>
      <c r="F651" s="369"/>
      <c r="G651" s="369"/>
      <c r="H651" s="369"/>
      <c r="I651" s="369"/>
      <c r="J651" s="369"/>
      <c r="K651" s="369"/>
    </row>
    <row r="652" spans="1:11" ht="14.25">
      <c r="A652" s="158" t="s">
        <v>1638</v>
      </c>
      <c r="B652" s="159"/>
      <c r="C652" s="159"/>
      <c r="D652" s="159"/>
      <c r="E652" s="159"/>
      <c r="F652" s="306"/>
      <c r="G652" s="306"/>
      <c r="H652" s="306"/>
      <c r="I652" s="306"/>
      <c r="J652" s="306"/>
      <c r="K652" s="306"/>
    </row>
    <row r="653" spans="1:11" ht="14.25">
      <c r="A653" s="265" t="s">
        <v>1639</v>
      </c>
      <c r="B653" s="266" t="s">
        <v>1640</v>
      </c>
      <c r="C653" s="267"/>
      <c r="D653" s="267"/>
      <c r="E653" s="304"/>
      <c r="F653" s="268"/>
      <c r="G653" s="268"/>
      <c r="H653" s="268"/>
      <c r="I653" s="268"/>
      <c r="J653" s="268"/>
      <c r="K653" s="268"/>
    </row>
    <row r="654" spans="1:11" ht="14.25">
      <c r="A654" s="265" t="s">
        <v>1641</v>
      </c>
      <c r="B654" s="266" t="s">
        <v>1642</v>
      </c>
      <c r="C654" s="267"/>
      <c r="D654" s="267"/>
      <c r="E654" s="304"/>
      <c r="F654" s="268"/>
      <c r="G654" s="268"/>
      <c r="H654" s="268"/>
      <c r="I654" s="268"/>
      <c r="J654" s="268"/>
      <c r="K654" s="268"/>
    </row>
    <row r="655" spans="1:11" ht="14.25">
      <c r="A655" s="265" t="s">
        <v>1643</v>
      </c>
      <c r="B655" s="266" t="s">
        <v>1644</v>
      </c>
      <c r="C655" s="267"/>
      <c r="D655" s="267"/>
      <c r="E655" s="304"/>
      <c r="F655" s="268"/>
      <c r="G655" s="268"/>
      <c r="H655" s="268"/>
      <c r="I655" s="268"/>
      <c r="J655" s="268"/>
      <c r="K655" s="268"/>
    </row>
    <row r="656" spans="1:11" ht="25.5">
      <c r="A656" s="265" t="s">
        <v>1645</v>
      </c>
      <c r="B656" s="266" t="s">
        <v>1646</v>
      </c>
      <c r="C656" s="267"/>
      <c r="D656" s="267"/>
      <c r="E656" s="304"/>
      <c r="F656" s="268"/>
      <c r="G656" s="268"/>
      <c r="H656" s="268"/>
      <c r="I656" s="268"/>
      <c r="J656" s="268"/>
      <c r="K656" s="268"/>
    </row>
    <row r="657" spans="1:11" ht="14.25">
      <c r="A657" s="265" t="s">
        <v>1647</v>
      </c>
      <c r="B657" s="266" t="s">
        <v>1648</v>
      </c>
      <c r="C657" s="267"/>
      <c r="D657" s="267"/>
      <c r="E657" s="304"/>
      <c r="F657" s="268"/>
      <c r="G657" s="268"/>
      <c r="H657" s="268"/>
      <c r="I657" s="268"/>
      <c r="J657" s="268"/>
      <c r="K657" s="268"/>
    </row>
    <row r="658" spans="1:11" ht="25.5">
      <c r="A658" s="265" t="s">
        <v>1649</v>
      </c>
      <c r="B658" s="266" t="s">
        <v>1650</v>
      </c>
      <c r="C658" s="267"/>
      <c r="D658" s="267"/>
      <c r="E658" s="304"/>
      <c r="F658" s="268"/>
      <c r="G658" s="268"/>
      <c r="H658" s="268"/>
      <c r="I658" s="268"/>
      <c r="J658" s="268"/>
      <c r="K658" s="268"/>
    </row>
    <row r="659" spans="1:11" ht="51">
      <c r="A659" s="265" t="s">
        <v>1651</v>
      </c>
      <c r="B659" s="266" t="s">
        <v>1652</v>
      </c>
      <c r="C659" s="267"/>
      <c r="D659" s="267"/>
      <c r="E659" s="304"/>
      <c r="F659" s="268"/>
      <c r="G659" s="268"/>
      <c r="H659" s="268"/>
      <c r="I659" s="268"/>
      <c r="J659" s="268"/>
      <c r="K659" s="268"/>
    </row>
    <row r="660" spans="1:11" ht="63.75">
      <c r="A660" s="265" t="s">
        <v>1653</v>
      </c>
      <c r="B660" s="266" t="s">
        <v>1654</v>
      </c>
      <c r="C660" s="267"/>
      <c r="D660" s="267"/>
      <c r="E660" s="304"/>
      <c r="F660" s="268"/>
      <c r="G660" s="268"/>
      <c r="H660" s="268"/>
      <c r="I660" s="268"/>
      <c r="J660" s="268"/>
      <c r="K660" s="268"/>
    </row>
    <row r="661" spans="1:11" ht="12.75">
      <c r="A661" s="158" t="s">
        <v>1655</v>
      </c>
      <c r="B661" s="160"/>
      <c r="C661" s="160"/>
      <c r="D661" s="160"/>
      <c r="E661" s="305"/>
      <c r="F661" s="369"/>
      <c r="G661" s="369"/>
      <c r="H661" s="369"/>
      <c r="I661" s="369"/>
      <c r="J661" s="369"/>
      <c r="K661" s="369"/>
    </row>
    <row r="662" spans="1:11" ht="15">
      <c r="A662" s="161" t="s">
        <v>1656</v>
      </c>
      <c r="B662" s="87"/>
      <c r="C662" s="408">
        <f>SUM(C433,C486)</f>
        <v>10200</v>
      </c>
      <c r="D662" s="408">
        <f>SUM(D433,D486)</f>
        <v>7956</v>
      </c>
      <c r="E662" s="400">
        <f t="shared" ref="E662" si="285">D662/C662</f>
        <v>0.78</v>
      </c>
      <c r="F662" s="408">
        <f>SUM(F433,F486)</f>
        <v>11596</v>
      </c>
      <c r="G662" s="408">
        <f>SUM(G433,G486)</f>
        <v>10397</v>
      </c>
      <c r="H662" s="400">
        <f t="shared" ref="H662" si="286">G662/F662</f>
        <v>0.89660227664711967</v>
      </c>
      <c r="I662" s="407">
        <f t="shared" ref="I662" si="287">C662+F662</f>
        <v>21796</v>
      </c>
      <c r="J662" s="407">
        <f t="shared" ref="J662" si="288">D662+G662</f>
        <v>18353</v>
      </c>
      <c r="K662" s="409">
        <f t="shared" ref="K662" si="289">J662/I662</f>
        <v>0.84203523582308681</v>
      </c>
    </row>
    <row r="663" spans="1:11" ht="12.75">
      <c r="A663" s="944" t="s">
        <v>1657</v>
      </c>
      <c r="B663" s="944"/>
      <c r="C663" s="944"/>
      <c r="D663" s="944"/>
      <c r="E663" s="944"/>
      <c r="F663" s="944"/>
      <c r="G663" s="944"/>
      <c r="H663" s="944"/>
      <c r="I663" s="944"/>
      <c r="J663" s="944"/>
      <c r="K663" s="366"/>
    </row>
    <row r="664" spans="1:11" ht="12.75">
      <c r="A664" s="944" t="s">
        <v>1658</v>
      </c>
      <c r="B664" s="944"/>
      <c r="C664" s="944"/>
      <c r="D664" s="944"/>
      <c r="E664" s="944"/>
      <c r="F664" s="944"/>
      <c r="G664" s="944"/>
      <c r="H664" s="944"/>
      <c r="I664" s="944"/>
      <c r="J664" s="944"/>
      <c r="K664" s="366"/>
    </row>
    <row r="666" spans="1:11" ht="12.75">
      <c r="A666" s="1"/>
      <c r="B666" s="2" t="s">
        <v>51</v>
      </c>
      <c r="C666" s="3" t="s">
        <v>1947</v>
      </c>
      <c r="D666" s="4"/>
      <c r="E666" s="4"/>
      <c r="F666" s="4"/>
      <c r="G666" s="4"/>
      <c r="H666" s="4"/>
      <c r="I666" s="5"/>
      <c r="J666" s="6"/>
      <c r="K666" s="6"/>
    </row>
    <row r="667" spans="1:11" ht="12.75">
      <c r="A667" s="1"/>
      <c r="B667" s="2" t="s">
        <v>52</v>
      </c>
      <c r="C667" s="3">
        <v>17688383</v>
      </c>
      <c r="D667" s="4"/>
      <c r="E667" s="4"/>
      <c r="F667" s="4"/>
      <c r="G667" s="4"/>
      <c r="H667" s="4"/>
      <c r="I667" s="5"/>
      <c r="J667" s="6"/>
      <c r="K667" s="6"/>
    </row>
    <row r="668" spans="1:11" ht="12.75">
      <c r="A668" s="1"/>
      <c r="B668" s="2"/>
      <c r="C668" s="3"/>
      <c r="D668" s="4"/>
      <c r="E668" s="4"/>
      <c r="F668" s="4"/>
      <c r="G668" s="4"/>
      <c r="H668" s="4"/>
      <c r="I668" s="5"/>
      <c r="J668" s="6"/>
      <c r="K668" s="6"/>
    </row>
    <row r="669" spans="1:11" ht="14.25">
      <c r="A669" s="1"/>
      <c r="B669" s="2" t="s">
        <v>1634</v>
      </c>
      <c r="C669" s="7" t="s">
        <v>32</v>
      </c>
      <c r="D669" s="8"/>
      <c r="E669" s="8"/>
      <c r="F669" s="8"/>
      <c r="G669" s="8"/>
      <c r="H669" s="8"/>
      <c r="I669" s="9"/>
      <c r="J669" s="6"/>
      <c r="K669" s="6"/>
    </row>
    <row r="670" spans="1:11" ht="14.25">
      <c r="A670" s="1"/>
      <c r="B670" s="2" t="s">
        <v>186</v>
      </c>
      <c r="C670" s="374" t="s">
        <v>1968</v>
      </c>
      <c r="D670" s="8"/>
      <c r="E670" s="8"/>
      <c r="F670" s="8"/>
      <c r="G670" s="8"/>
      <c r="H670" s="8"/>
      <c r="I670" s="9"/>
      <c r="J670" s="6"/>
      <c r="K670" s="6"/>
    </row>
    <row r="671" spans="1:11" ht="15.75">
      <c r="A671" s="10"/>
      <c r="B671" s="10"/>
      <c r="C671" s="10"/>
      <c r="D671" s="10"/>
      <c r="E671" s="10"/>
      <c r="F671" s="10"/>
      <c r="G671" s="10"/>
      <c r="H671" s="10"/>
      <c r="I671" s="11"/>
      <c r="J671" s="11"/>
      <c r="K671" s="11"/>
    </row>
    <row r="672" spans="1:11" ht="12.75" customHeight="1">
      <c r="A672" s="926" t="s">
        <v>1635</v>
      </c>
      <c r="B672" s="926" t="s">
        <v>1636</v>
      </c>
      <c r="C672" s="942" t="s">
        <v>189</v>
      </c>
      <c r="D672" s="943"/>
      <c r="E672" s="943"/>
      <c r="F672" s="920" t="s">
        <v>190</v>
      </c>
      <c r="G672" s="920"/>
      <c r="H672" s="920"/>
      <c r="I672" s="920" t="s">
        <v>129</v>
      </c>
      <c r="J672" s="920"/>
      <c r="K672" s="920"/>
    </row>
    <row r="673" spans="1:11" ht="23.25" thickBot="1">
      <c r="A673" s="927"/>
      <c r="B673" s="927"/>
      <c r="C673" s="623" t="s">
        <v>1897</v>
      </c>
      <c r="D673" s="646" t="s">
        <v>4659</v>
      </c>
      <c r="E673" s="287" t="s">
        <v>1894</v>
      </c>
      <c r="F673" s="623" t="s">
        <v>1897</v>
      </c>
      <c r="G673" s="646" t="s">
        <v>4659</v>
      </c>
      <c r="H673" s="623" t="s">
        <v>1894</v>
      </c>
      <c r="I673" s="623" t="s">
        <v>1897</v>
      </c>
      <c r="J673" s="646" t="s">
        <v>4659</v>
      </c>
      <c r="K673" s="624" t="s">
        <v>1894</v>
      </c>
    </row>
    <row r="674" spans="1:11" ht="15.75" thickTop="1">
      <c r="A674" s="83"/>
      <c r="B674" s="150" t="s">
        <v>28</v>
      </c>
      <c r="C674" s="395">
        <f>SUM(C676:C681)</f>
        <v>0</v>
      </c>
      <c r="D674" s="395">
        <f>SUM(D676:D681)</f>
        <v>0</v>
      </c>
      <c r="E674" s="396" t="e">
        <f t="shared" ref="E674" si="290">D674/C674</f>
        <v>#DIV/0!</v>
      </c>
      <c r="F674" s="395">
        <f>SUM(F676:F681)</f>
        <v>0</v>
      </c>
      <c r="G674" s="395">
        <f>SUM(G676:G681)</f>
        <v>0</v>
      </c>
      <c r="H674" s="396" t="e">
        <f t="shared" ref="H674" si="291">G674/F674</f>
        <v>#DIV/0!</v>
      </c>
      <c r="I674" s="397">
        <f t="shared" ref="I674" si="292">C674+F674</f>
        <v>0</v>
      </c>
      <c r="J674" s="397">
        <f t="shared" ref="J674" si="293">D674+G674</f>
        <v>0</v>
      </c>
      <c r="K674" s="410" t="e">
        <f t="shared" ref="K674" si="294">J674/I674</f>
        <v>#DIV/0!</v>
      </c>
    </row>
    <row r="675" spans="1:11" ht="12.75">
      <c r="A675" s="151"/>
      <c r="B675" s="152"/>
      <c r="C675" s="153"/>
      <c r="D675" s="153"/>
      <c r="E675" s="394"/>
      <c r="F675" s="369"/>
      <c r="G675" s="369"/>
      <c r="H675" s="394"/>
      <c r="I675" s="369"/>
      <c r="J675" s="369"/>
      <c r="K675" s="411"/>
    </row>
    <row r="676" spans="1:11" ht="12.75">
      <c r="A676" s="422"/>
      <c r="B676" s="423"/>
      <c r="C676" s="153"/>
      <c r="D676" s="153"/>
      <c r="E676" s="394" t="e">
        <f t="shared" ref="E676:E681" si="295">D676/C676</f>
        <v>#DIV/0!</v>
      </c>
      <c r="F676" s="426"/>
      <c r="G676" s="369"/>
      <c r="H676" s="394" t="e">
        <f t="shared" ref="H676:H681" si="296">G676/F676</f>
        <v>#DIV/0!</v>
      </c>
      <c r="I676" s="369">
        <f t="shared" ref="I676:I681" si="297">C676+F676</f>
        <v>0</v>
      </c>
      <c r="J676" s="369">
        <f t="shared" ref="J676:J681" si="298">D676+G676</f>
        <v>0</v>
      </c>
      <c r="K676" s="411" t="e">
        <f t="shared" ref="K676:K681" si="299">J676/I676</f>
        <v>#DIV/0!</v>
      </c>
    </row>
    <row r="677" spans="1:11" ht="14.25">
      <c r="A677" s="424"/>
      <c r="B677" s="425"/>
      <c r="C677" s="153"/>
      <c r="D677" s="153"/>
      <c r="E677" s="394" t="e">
        <f t="shared" si="295"/>
        <v>#DIV/0!</v>
      </c>
      <c r="F677" s="426"/>
      <c r="G677" s="369"/>
      <c r="H677" s="394" t="e">
        <f t="shared" si="296"/>
        <v>#DIV/0!</v>
      </c>
      <c r="I677" s="369">
        <f t="shared" si="297"/>
        <v>0</v>
      </c>
      <c r="J677" s="369">
        <f t="shared" si="298"/>
        <v>0</v>
      </c>
      <c r="K677" s="411" t="e">
        <f t="shared" si="299"/>
        <v>#DIV/0!</v>
      </c>
    </row>
    <row r="678" spans="1:11" ht="14.25">
      <c r="A678" s="424"/>
      <c r="B678" s="425"/>
      <c r="C678" s="153"/>
      <c r="D678" s="153"/>
      <c r="E678" s="394" t="e">
        <f t="shared" si="295"/>
        <v>#DIV/0!</v>
      </c>
      <c r="F678" s="426"/>
      <c r="G678" s="369"/>
      <c r="H678" s="394" t="e">
        <f t="shared" si="296"/>
        <v>#DIV/0!</v>
      </c>
      <c r="I678" s="369">
        <f t="shared" si="297"/>
        <v>0</v>
      </c>
      <c r="J678" s="369">
        <f t="shared" si="298"/>
        <v>0</v>
      </c>
      <c r="K678" s="411" t="e">
        <f t="shared" si="299"/>
        <v>#DIV/0!</v>
      </c>
    </row>
    <row r="679" spans="1:11" ht="14.25">
      <c r="A679" s="424"/>
      <c r="B679" s="425"/>
      <c r="C679" s="153"/>
      <c r="D679" s="153"/>
      <c r="E679" s="394" t="e">
        <f t="shared" si="295"/>
        <v>#DIV/0!</v>
      </c>
      <c r="F679" s="426"/>
      <c r="G679" s="369"/>
      <c r="H679" s="394" t="e">
        <f t="shared" si="296"/>
        <v>#DIV/0!</v>
      </c>
      <c r="I679" s="369">
        <f t="shared" si="297"/>
        <v>0</v>
      </c>
      <c r="J679" s="369">
        <f t="shared" si="298"/>
        <v>0</v>
      </c>
      <c r="K679" s="411" t="e">
        <f t="shared" si="299"/>
        <v>#DIV/0!</v>
      </c>
    </row>
    <row r="680" spans="1:11" ht="14.25">
      <c r="A680" s="154"/>
      <c r="B680" s="155"/>
      <c r="C680" s="153"/>
      <c r="D680" s="153"/>
      <c r="E680" s="394" t="e">
        <f t="shared" si="295"/>
        <v>#DIV/0!</v>
      </c>
      <c r="F680" s="369"/>
      <c r="G680" s="369"/>
      <c r="H680" s="394" t="e">
        <f t="shared" si="296"/>
        <v>#DIV/0!</v>
      </c>
      <c r="I680" s="369">
        <f t="shared" si="297"/>
        <v>0</v>
      </c>
      <c r="J680" s="369">
        <f t="shared" si="298"/>
        <v>0</v>
      </c>
      <c r="K680" s="411" t="e">
        <f t="shared" si="299"/>
        <v>#DIV/0!</v>
      </c>
    </row>
    <row r="681" spans="1:11" ht="14.25">
      <c r="A681" s="154"/>
      <c r="B681" s="155"/>
      <c r="C681" s="153"/>
      <c r="D681" s="153"/>
      <c r="E681" s="394" t="e">
        <f t="shared" si="295"/>
        <v>#DIV/0!</v>
      </c>
      <c r="F681" s="369"/>
      <c r="G681" s="369"/>
      <c r="H681" s="394" t="e">
        <f t="shared" si="296"/>
        <v>#DIV/0!</v>
      </c>
      <c r="I681" s="369">
        <f t="shared" si="297"/>
        <v>0</v>
      </c>
      <c r="J681" s="369">
        <f t="shared" si="298"/>
        <v>0</v>
      </c>
      <c r="K681" s="411" t="e">
        <f t="shared" si="299"/>
        <v>#DIV/0!</v>
      </c>
    </row>
    <row r="682" spans="1:11" ht="14.25">
      <c r="A682" s="154"/>
      <c r="B682" s="155"/>
      <c r="C682" s="153"/>
      <c r="D682" s="153"/>
      <c r="E682" s="288"/>
      <c r="F682" s="369"/>
      <c r="G682" s="369"/>
      <c r="H682" s="369"/>
      <c r="I682" s="369"/>
      <c r="J682" s="369"/>
      <c r="K682" s="369"/>
    </row>
    <row r="683" spans="1:11" ht="15">
      <c r="A683" s="154"/>
      <c r="B683" s="398" t="s">
        <v>1637</v>
      </c>
      <c r="C683" s="406">
        <f>SUM(C685:C747)</f>
        <v>297000</v>
      </c>
      <c r="D683" s="406">
        <f>SUM(D685:D747)</f>
        <v>279783</v>
      </c>
      <c r="E683" s="400">
        <f t="shared" ref="E683" si="300">D683/C683</f>
        <v>0.942030303030303</v>
      </c>
      <c r="F683" s="406">
        <f>SUM(F685:F747)</f>
        <v>0</v>
      </c>
      <c r="G683" s="406">
        <f>SUM(G685:G747)</f>
        <v>0</v>
      </c>
      <c r="H683" s="400" t="e">
        <f t="shared" ref="H683" si="301">G683/F683</f>
        <v>#DIV/0!</v>
      </c>
      <c r="I683" s="407">
        <f t="shared" ref="I683" si="302">C683+F683</f>
        <v>297000</v>
      </c>
      <c r="J683" s="407">
        <f t="shared" ref="J683" si="303">D683+G683</f>
        <v>279783</v>
      </c>
      <c r="K683" s="409">
        <f t="shared" ref="K683" si="304">J683/I683</f>
        <v>0.942030303030303</v>
      </c>
    </row>
    <row r="684" spans="1:11" ht="14.25">
      <c r="A684" s="154"/>
      <c r="B684" s="155"/>
      <c r="C684" s="153"/>
      <c r="D684" s="153"/>
      <c r="E684" s="394"/>
      <c r="F684" s="369"/>
      <c r="G684" s="369"/>
      <c r="H684" s="394"/>
      <c r="I684" s="369"/>
      <c r="J684" s="369"/>
      <c r="K684" s="411"/>
    </row>
    <row r="685" spans="1:11" ht="12.75">
      <c r="A685" s="412" t="s">
        <v>2441</v>
      </c>
      <c r="B685" s="413" t="s">
        <v>2442</v>
      </c>
      <c r="C685" s="430">
        <v>500</v>
      </c>
      <c r="D685" s="417">
        <v>935</v>
      </c>
      <c r="E685" s="411">
        <f t="shared" ref="E685:E746" si="305">D685/C685</f>
        <v>1.87</v>
      </c>
      <c r="F685" s="428"/>
      <c r="G685" s="369"/>
      <c r="H685" s="411" t="e">
        <f t="shared" ref="H685:H746" si="306">G685/F685</f>
        <v>#DIV/0!</v>
      </c>
      <c r="I685" s="369">
        <f t="shared" ref="I685:I746" si="307">C685+F685</f>
        <v>500</v>
      </c>
      <c r="J685" s="369">
        <f t="shared" ref="J685:J746" si="308">D685+G685</f>
        <v>935</v>
      </c>
      <c r="K685" s="411">
        <f t="shared" ref="K685:K746" si="309">J685/I685</f>
        <v>1.87</v>
      </c>
    </row>
    <row r="686" spans="1:11" ht="12.75">
      <c r="A686" s="412" t="s">
        <v>2606</v>
      </c>
      <c r="B686" s="413" t="s">
        <v>2607</v>
      </c>
      <c r="C686" s="430">
        <v>28</v>
      </c>
      <c r="D686" s="417">
        <v>21</v>
      </c>
      <c r="E686" s="411">
        <f t="shared" si="305"/>
        <v>0.75</v>
      </c>
      <c r="F686" s="428"/>
      <c r="G686" s="369"/>
      <c r="H686" s="411" t="e">
        <f t="shared" si="306"/>
        <v>#DIV/0!</v>
      </c>
      <c r="I686" s="369">
        <f t="shared" si="307"/>
        <v>28</v>
      </c>
      <c r="J686" s="369">
        <f t="shared" si="308"/>
        <v>21</v>
      </c>
      <c r="K686" s="411">
        <f t="shared" si="309"/>
        <v>0.75</v>
      </c>
    </row>
    <row r="687" spans="1:11" ht="12.75">
      <c r="A687" s="412" t="s">
        <v>2608</v>
      </c>
      <c r="B687" s="413" t="s">
        <v>2609</v>
      </c>
      <c r="C687" s="430">
        <v>2400</v>
      </c>
      <c r="D687" s="417">
        <v>1996</v>
      </c>
      <c r="E687" s="411">
        <f t="shared" si="305"/>
        <v>0.83166666666666667</v>
      </c>
      <c r="F687" s="428"/>
      <c r="G687" s="369"/>
      <c r="H687" s="411" t="e">
        <f t="shared" si="306"/>
        <v>#DIV/0!</v>
      </c>
      <c r="I687" s="369">
        <f t="shared" si="307"/>
        <v>2400</v>
      </c>
      <c r="J687" s="369">
        <f t="shared" si="308"/>
        <v>1996</v>
      </c>
      <c r="K687" s="411">
        <f t="shared" si="309"/>
        <v>0.83166666666666667</v>
      </c>
    </row>
    <row r="688" spans="1:11" ht="12.75">
      <c r="A688" s="412" t="s">
        <v>2610</v>
      </c>
      <c r="B688" s="413" t="s">
        <v>2611</v>
      </c>
      <c r="C688" s="430">
        <v>4000</v>
      </c>
      <c r="D688" s="417">
        <v>5467</v>
      </c>
      <c r="E688" s="411">
        <f t="shared" si="305"/>
        <v>1.3667499999999999</v>
      </c>
      <c r="F688" s="428"/>
      <c r="G688" s="369"/>
      <c r="H688" s="411" t="e">
        <f t="shared" si="306"/>
        <v>#DIV/0!</v>
      </c>
      <c r="I688" s="369">
        <f t="shared" si="307"/>
        <v>4000</v>
      </c>
      <c r="J688" s="369">
        <f t="shared" si="308"/>
        <v>5467</v>
      </c>
      <c r="K688" s="411">
        <f t="shared" si="309"/>
        <v>1.3667499999999999</v>
      </c>
    </row>
    <row r="689" spans="1:11" ht="12.75">
      <c r="A689" s="412" t="s">
        <v>2612</v>
      </c>
      <c r="B689" s="413" t="s">
        <v>2613</v>
      </c>
      <c r="C689" s="430">
        <v>3000</v>
      </c>
      <c r="D689" s="417">
        <v>1940</v>
      </c>
      <c r="E689" s="411">
        <f t="shared" si="305"/>
        <v>0.64666666666666661</v>
      </c>
      <c r="F689" s="428"/>
      <c r="G689" s="369"/>
      <c r="H689" s="411" t="e">
        <f t="shared" si="306"/>
        <v>#DIV/0!</v>
      </c>
      <c r="I689" s="369">
        <f t="shared" si="307"/>
        <v>3000</v>
      </c>
      <c r="J689" s="369">
        <f t="shared" si="308"/>
        <v>1940</v>
      </c>
      <c r="K689" s="411">
        <f t="shared" si="309"/>
        <v>0.64666666666666661</v>
      </c>
    </row>
    <row r="690" spans="1:11" ht="12.75">
      <c r="A690" s="412" t="s">
        <v>2614</v>
      </c>
      <c r="B690" s="413" t="s">
        <v>2615</v>
      </c>
      <c r="C690" s="430">
        <v>8888</v>
      </c>
      <c r="D690" s="417">
        <v>11228</v>
      </c>
      <c r="E690" s="411">
        <f t="shared" si="305"/>
        <v>1.2632763276327632</v>
      </c>
      <c r="F690" s="428"/>
      <c r="G690" s="369"/>
      <c r="H690" s="411" t="e">
        <f t="shared" si="306"/>
        <v>#DIV/0!</v>
      </c>
      <c r="I690" s="369">
        <f t="shared" si="307"/>
        <v>8888</v>
      </c>
      <c r="J690" s="369">
        <f t="shared" si="308"/>
        <v>11228</v>
      </c>
      <c r="K690" s="411">
        <f t="shared" si="309"/>
        <v>1.2632763276327632</v>
      </c>
    </row>
    <row r="691" spans="1:11" ht="12.75">
      <c r="A691" s="412" t="s">
        <v>2616</v>
      </c>
      <c r="B691" s="413" t="s">
        <v>2617</v>
      </c>
      <c r="C691" s="430">
        <v>10</v>
      </c>
      <c r="D691" s="417"/>
      <c r="E691" s="411">
        <f t="shared" si="305"/>
        <v>0</v>
      </c>
      <c r="F691" s="428"/>
      <c r="G691" s="369"/>
      <c r="H691" s="411" t="e">
        <f t="shared" si="306"/>
        <v>#DIV/0!</v>
      </c>
      <c r="I691" s="369">
        <f t="shared" si="307"/>
        <v>10</v>
      </c>
      <c r="J691" s="369">
        <f t="shared" si="308"/>
        <v>0</v>
      </c>
      <c r="K691" s="411">
        <f t="shared" si="309"/>
        <v>0</v>
      </c>
    </row>
    <row r="692" spans="1:11" ht="12.75">
      <c r="A692" s="412" t="s">
        <v>2618</v>
      </c>
      <c r="B692" s="413" t="s">
        <v>2619</v>
      </c>
      <c r="C692" s="430">
        <v>81</v>
      </c>
      <c r="D692" s="417">
        <v>37</v>
      </c>
      <c r="E692" s="411">
        <f t="shared" si="305"/>
        <v>0.4567901234567901</v>
      </c>
      <c r="F692" s="428"/>
      <c r="G692" s="369"/>
      <c r="H692" s="411" t="e">
        <f t="shared" si="306"/>
        <v>#DIV/0!</v>
      </c>
      <c r="I692" s="369">
        <f t="shared" si="307"/>
        <v>81</v>
      </c>
      <c r="J692" s="369">
        <f t="shared" si="308"/>
        <v>37</v>
      </c>
      <c r="K692" s="411">
        <f t="shared" si="309"/>
        <v>0.4567901234567901</v>
      </c>
    </row>
    <row r="693" spans="1:11" ht="12.75">
      <c r="A693" s="412" t="s">
        <v>2620</v>
      </c>
      <c r="B693" s="413" t="s">
        <v>2621</v>
      </c>
      <c r="C693" s="430">
        <v>5600</v>
      </c>
      <c r="D693" s="417">
        <v>8804</v>
      </c>
      <c r="E693" s="411">
        <f t="shared" si="305"/>
        <v>1.5721428571428571</v>
      </c>
      <c r="F693" s="428"/>
      <c r="G693" s="369"/>
      <c r="H693" s="411" t="e">
        <f t="shared" si="306"/>
        <v>#DIV/0!</v>
      </c>
      <c r="I693" s="369">
        <f t="shared" si="307"/>
        <v>5600</v>
      </c>
      <c r="J693" s="369">
        <f t="shared" si="308"/>
        <v>8804</v>
      </c>
      <c r="K693" s="411">
        <f t="shared" si="309"/>
        <v>1.5721428571428571</v>
      </c>
    </row>
    <row r="694" spans="1:11" ht="12.75">
      <c r="A694" s="412" t="s">
        <v>2622</v>
      </c>
      <c r="B694" s="413" t="s">
        <v>2623</v>
      </c>
      <c r="C694" s="430">
        <v>8100</v>
      </c>
      <c r="D694" s="417">
        <v>7085</v>
      </c>
      <c r="E694" s="411">
        <f t="shared" si="305"/>
        <v>0.87469135802469133</v>
      </c>
      <c r="F694" s="428"/>
      <c r="G694" s="369"/>
      <c r="H694" s="411" t="e">
        <f t="shared" si="306"/>
        <v>#DIV/0!</v>
      </c>
      <c r="I694" s="369">
        <f t="shared" si="307"/>
        <v>8100</v>
      </c>
      <c r="J694" s="369">
        <f t="shared" si="308"/>
        <v>7085</v>
      </c>
      <c r="K694" s="411">
        <f t="shared" si="309"/>
        <v>0.87469135802469133</v>
      </c>
    </row>
    <row r="695" spans="1:11" ht="12.75">
      <c r="A695" s="412" t="s">
        <v>2624</v>
      </c>
      <c r="B695" s="413" t="s">
        <v>2625</v>
      </c>
      <c r="C695" s="430">
        <v>6600</v>
      </c>
      <c r="D695" s="417">
        <v>9067</v>
      </c>
      <c r="E695" s="411">
        <f t="shared" si="305"/>
        <v>1.3737878787878788</v>
      </c>
      <c r="F695" s="428"/>
      <c r="G695" s="369"/>
      <c r="H695" s="411" t="e">
        <f t="shared" si="306"/>
        <v>#DIV/0!</v>
      </c>
      <c r="I695" s="369">
        <f t="shared" si="307"/>
        <v>6600</v>
      </c>
      <c r="J695" s="369">
        <f t="shared" si="308"/>
        <v>9067</v>
      </c>
      <c r="K695" s="411">
        <f t="shared" si="309"/>
        <v>1.3737878787878788</v>
      </c>
    </row>
    <row r="696" spans="1:11" ht="12.75">
      <c r="A696" s="412" t="s">
        <v>2626</v>
      </c>
      <c r="B696" s="413" t="s">
        <v>2627</v>
      </c>
      <c r="C696" s="430">
        <v>550</v>
      </c>
      <c r="D696" s="417">
        <v>966</v>
      </c>
      <c r="E696" s="411">
        <f t="shared" si="305"/>
        <v>1.7563636363636363</v>
      </c>
      <c r="F696" s="428"/>
      <c r="G696" s="369"/>
      <c r="H696" s="411" t="e">
        <f t="shared" si="306"/>
        <v>#DIV/0!</v>
      </c>
      <c r="I696" s="369">
        <f t="shared" si="307"/>
        <v>550</v>
      </c>
      <c r="J696" s="369">
        <f t="shared" si="308"/>
        <v>966</v>
      </c>
      <c r="K696" s="411">
        <f t="shared" si="309"/>
        <v>1.7563636363636363</v>
      </c>
    </row>
    <row r="697" spans="1:11" ht="12.75">
      <c r="A697" s="412" t="s">
        <v>2628</v>
      </c>
      <c r="B697" s="413" t="s">
        <v>2629</v>
      </c>
      <c r="C697" s="430">
        <v>3529</v>
      </c>
      <c r="D697" s="417">
        <v>3480</v>
      </c>
      <c r="E697" s="411">
        <f t="shared" si="305"/>
        <v>0.9861150467554548</v>
      </c>
      <c r="F697" s="428"/>
      <c r="G697" s="369"/>
      <c r="H697" s="411" t="e">
        <f t="shared" si="306"/>
        <v>#DIV/0!</v>
      </c>
      <c r="I697" s="369">
        <f t="shared" si="307"/>
        <v>3529</v>
      </c>
      <c r="J697" s="369">
        <f t="shared" si="308"/>
        <v>3480</v>
      </c>
      <c r="K697" s="411">
        <f t="shared" si="309"/>
        <v>0.9861150467554548</v>
      </c>
    </row>
    <row r="698" spans="1:11" ht="12.75">
      <c r="A698" s="412" t="s">
        <v>2630</v>
      </c>
      <c r="B698" s="413" t="s">
        <v>2631</v>
      </c>
      <c r="C698" s="430">
        <v>20700</v>
      </c>
      <c r="D698" s="417">
        <v>18055</v>
      </c>
      <c r="E698" s="411">
        <f t="shared" si="305"/>
        <v>0.87222222222222223</v>
      </c>
      <c r="F698" s="428"/>
      <c r="G698" s="369"/>
      <c r="H698" s="411" t="e">
        <f t="shared" si="306"/>
        <v>#DIV/0!</v>
      </c>
      <c r="I698" s="369">
        <f t="shared" si="307"/>
        <v>20700</v>
      </c>
      <c r="J698" s="369">
        <f t="shared" si="308"/>
        <v>18055</v>
      </c>
      <c r="K698" s="411">
        <f t="shared" si="309"/>
        <v>0.87222222222222223</v>
      </c>
    </row>
    <row r="699" spans="1:11" ht="12.75">
      <c r="A699" s="412" t="s">
        <v>2632</v>
      </c>
      <c r="B699" s="413" t="s">
        <v>2633</v>
      </c>
      <c r="C699" s="430">
        <v>3100</v>
      </c>
      <c r="D699" s="417">
        <v>3132</v>
      </c>
      <c r="E699" s="411">
        <f t="shared" si="305"/>
        <v>1.0103225806451612</v>
      </c>
      <c r="F699" s="428"/>
      <c r="G699" s="369"/>
      <c r="H699" s="411" t="e">
        <f t="shared" si="306"/>
        <v>#DIV/0!</v>
      </c>
      <c r="I699" s="369">
        <f t="shared" si="307"/>
        <v>3100</v>
      </c>
      <c r="J699" s="369">
        <f t="shared" si="308"/>
        <v>3132</v>
      </c>
      <c r="K699" s="411">
        <f t="shared" si="309"/>
        <v>1.0103225806451612</v>
      </c>
    </row>
    <row r="700" spans="1:11" ht="12.75">
      <c r="A700" s="412" t="s">
        <v>2634</v>
      </c>
      <c r="B700" s="413" t="s">
        <v>2635</v>
      </c>
      <c r="C700" s="430">
        <v>11200</v>
      </c>
      <c r="D700" s="417">
        <v>9429</v>
      </c>
      <c r="E700" s="411">
        <f t="shared" si="305"/>
        <v>0.84187500000000004</v>
      </c>
      <c r="F700" s="428"/>
      <c r="G700" s="369"/>
      <c r="H700" s="411" t="e">
        <f t="shared" si="306"/>
        <v>#DIV/0!</v>
      </c>
      <c r="I700" s="369">
        <f t="shared" si="307"/>
        <v>11200</v>
      </c>
      <c r="J700" s="369">
        <f t="shared" si="308"/>
        <v>9429</v>
      </c>
      <c r="K700" s="411">
        <f t="shared" si="309"/>
        <v>0.84187500000000004</v>
      </c>
    </row>
    <row r="701" spans="1:11" ht="12.75">
      <c r="A701" s="412" t="s">
        <v>2636</v>
      </c>
      <c r="B701" s="413" t="s">
        <v>2637</v>
      </c>
      <c r="C701" s="430">
        <v>3000</v>
      </c>
      <c r="D701" s="417">
        <v>3172</v>
      </c>
      <c r="E701" s="411">
        <f t="shared" si="305"/>
        <v>1.0573333333333332</v>
      </c>
      <c r="F701" s="428"/>
      <c r="G701" s="369"/>
      <c r="H701" s="411" t="e">
        <f t="shared" si="306"/>
        <v>#DIV/0!</v>
      </c>
      <c r="I701" s="369">
        <f t="shared" si="307"/>
        <v>3000</v>
      </c>
      <c r="J701" s="369">
        <f t="shared" si="308"/>
        <v>3172</v>
      </c>
      <c r="K701" s="411">
        <f t="shared" si="309"/>
        <v>1.0573333333333332</v>
      </c>
    </row>
    <row r="702" spans="1:11" ht="12.75">
      <c r="A702" s="412" t="s">
        <v>2638</v>
      </c>
      <c r="B702" s="413" t="s">
        <v>2639</v>
      </c>
      <c r="C702" s="430">
        <v>25501</v>
      </c>
      <c r="D702" s="417">
        <v>23797</v>
      </c>
      <c r="E702" s="411">
        <f t="shared" si="305"/>
        <v>0.93317909101603858</v>
      </c>
      <c r="F702" s="428"/>
      <c r="G702" s="369"/>
      <c r="H702" s="411" t="e">
        <f t="shared" si="306"/>
        <v>#DIV/0!</v>
      </c>
      <c r="I702" s="369">
        <f t="shared" si="307"/>
        <v>25501</v>
      </c>
      <c r="J702" s="369">
        <f t="shared" si="308"/>
        <v>23797</v>
      </c>
      <c r="K702" s="411">
        <f t="shared" si="309"/>
        <v>0.93317909101603858</v>
      </c>
    </row>
    <row r="703" spans="1:11" ht="12.75">
      <c r="A703" s="412" t="s">
        <v>2640</v>
      </c>
      <c r="B703" s="413" t="s">
        <v>2641</v>
      </c>
      <c r="C703" s="430">
        <v>13900</v>
      </c>
      <c r="D703" s="417">
        <v>12654</v>
      </c>
      <c r="E703" s="411">
        <f t="shared" si="305"/>
        <v>0.91035971223021583</v>
      </c>
      <c r="F703" s="428"/>
      <c r="G703" s="369"/>
      <c r="H703" s="411" t="e">
        <f t="shared" si="306"/>
        <v>#DIV/0!</v>
      </c>
      <c r="I703" s="369">
        <f t="shared" si="307"/>
        <v>13900</v>
      </c>
      <c r="J703" s="369">
        <f t="shared" si="308"/>
        <v>12654</v>
      </c>
      <c r="K703" s="411">
        <f t="shared" si="309"/>
        <v>0.91035971223021583</v>
      </c>
    </row>
    <row r="704" spans="1:11" ht="12.75">
      <c r="A704" s="412" t="s">
        <v>2642</v>
      </c>
      <c r="B704" s="413" t="s">
        <v>2643</v>
      </c>
      <c r="C704" s="430">
        <v>550</v>
      </c>
      <c r="D704" s="417">
        <v>966</v>
      </c>
      <c r="E704" s="411">
        <f t="shared" si="305"/>
        <v>1.7563636363636363</v>
      </c>
      <c r="F704" s="428"/>
      <c r="G704" s="369"/>
      <c r="H704" s="411" t="e">
        <f t="shared" si="306"/>
        <v>#DIV/0!</v>
      </c>
      <c r="I704" s="369">
        <f t="shared" si="307"/>
        <v>550</v>
      </c>
      <c r="J704" s="369">
        <f t="shared" si="308"/>
        <v>966</v>
      </c>
      <c r="K704" s="411">
        <f t="shared" si="309"/>
        <v>1.7563636363636363</v>
      </c>
    </row>
    <row r="705" spans="1:11" ht="12.75">
      <c r="A705" s="412" t="s">
        <v>2644</v>
      </c>
      <c r="B705" s="413" t="s">
        <v>2645</v>
      </c>
      <c r="C705" s="430">
        <v>24700</v>
      </c>
      <c r="D705" s="417">
        <v>23063</v>
      </c>
      <c r="E705" s="411">
        <f t="shared" si="305"/>
        <v>0.93372469635627531</v>
      </c>
      <c r="F705" s="428"/>
      <c r="G705" s="369"/>
      <c r="H705" s="411" t="e">
        <f t="shared" si="306"/>
        <v>#DIV/0!</v>
      </c>
      <c r="I705" s="369">
        <f t="shared" si="307"/>
        <v>24700</v>
      </c>
      <c r="J705" s="369">
        <f t="shared" si="308"/>
        <v>23063</v>
      </c>
      <c r="K705" s="411">
        <f t="shared" si="309"/>
        <v>0.93372469635627531</v>
      </c>
    </row>
    <row r="706" spans="1:11" ht="12.75">
      <c r="A706" s="412" t="s">
        <v>2646</v>
      </c>
      <c r="B706" s="413" t="s">
        <v>2647</v>
      </c>
      <c r="C706" s="430">
        <v>76</v>
      </c>
      <c r="D706" s="417">
        <v>148</v>
      </c>
      <c r="E706" s="411">
        <f t="shared" si="305"/>
        <v>1.9473684210526316</v>
      </c>
      <c r="F706" s="428"/>
      <c r="G706" s="369"/>
      <c r="H706" s="411" t="e">
        <f t="shared" si="306"/>
        <v>#DIV/0!</v>
      </c>
      <c r="I706" s="369">
        <f t="shared" si="307"/>
        <v>76</v>
      </c>
      <c r="J706" s="369">
        <f t="shared" si="308"/>
        <v>148</v>
      </c>
      <c r="K706" s="411">
        <f t="shared" si="309"/>
        <v>1.9473684210526316</v>
      </c>
    </row>
    <row r="707" spans="1:11" ht="12.75">
      <c r="A707" s="412" t="s">
        <v>2648</v>
      </c>
      <c r="B707" s="413" t="s">
        <v>2649</v>
      </c>
      <c r="C707" s="430">
        <v>665</v>
      </c>
      <c r="D707" s="417">
        <v>556</v>
      </c>
      <c r="E707" s="411">
        <f t="shared" si="305"/>
        <v>0.83609022556390977</v>
      </c>
      <c r="F707" s="428"/>
      <c r="G707" s="369"/>
      <c r="H707" s="411" t="e">
        <f t="shared" si="306"/>
        <v>#DIV/0!</v>
      </c>
      <c r="I707" s="369">
        <f t="shared" si="307"/>
        <v>665</v>
      </c>
      <c r="J707" s="369">
        <f t="shared" si="308"/>
        <v>556</v>
      </c>
      <c r="K707" s="411">
        <f t="shared" si="309"/>
        <v>0.83609022556390977</v>
      </c>
    </row>
    <row r="708" spans="1:11" ht="12.75">
      <c r="A708" s="412" t="s">
        <v>2650</v>
      </c>
      <c r="B708" s="413" t="s">
        <v>2651</v>
      </c>
      <c r="C708" s="430">
        <v>87</v>
      </c>
      <c r="D708" s="417">
        <v>302</v>
      </c>
      <c r="E708" s="411">
        <f t="shared" si="305"/>
        <v>3.4712643678160919</v>
      </c>
      <c r="F708" s="428"/>
      <c r="G708" s="369"/>
      <c r="H708" s="411" t="e">
        <f t="shared" si="306"/>
        <v>#DIV/0!</v>
      </c>
      <c r="I708" s="369">
        <f t="shared" si="307"/>
        <v>87</v>
      </c>
      <c r="J708" s="369">
        <f t="shared" si="308"/>
        <v>302</v>
      </c>
      <c r="K708" s="411">
        <f t="shared" si="309"/>
        <v>3.4712643678160919</v>
      </c>
    </row>
    <row r="709" spans="1:11" ht="12.75">
      <c r="A709" s="412" t="s">
        <v>2652</v>
      </c>
      <c r="B709" s="413" t="s">
        <v>2653</v>
      </c>
      <c r="C709" s="430">
        <v>30000</v>
      </c>
      <c r="D709" s="417">
        <v>26162</v>
      </c>
      <c r="E709" s="411">
        <f t="shared" si="305"/>
        <v>0.87206666666666666</v>
      </c>
      <c r="F709" s="428"/>
      <c r="G709" s="369"/>
      <c r="H709" s="411" t="e">
        <f t="shared" si="306"/>
        <v>#DIV/0!</v>
      </c>
      <c r="I709" s="369">
        <f t="shared" si="307"/>
        <v>30000</v>
      </c>
      <c r="J709" s="369">
        <f t="shared" si="308"/>
        <v>26162</v>
      </c>
      <c r="K709" s="411">
        <f t="shared" si="309"/>
        <v>0.87206666666666666</v>
      </c>
    </row>
    <row r="710" spans="1:11" ht="12.75">
      <c r="A710" s="412" t="s">
        <v>2654</v>
      </c>
      <c r="B710" s="413" t="s">
        <v>2655</v>
      </c>
      <c r="C710" s="430">
        <v>5791</v>
      </c>
      <c r="D710" s="417">
        <v>6037</v>
      </c>
      <c r="E710" s="411">
        <f t="shared" si="305"/>
        <v>1.0424797098946641</v>
      </c>
      <c r="F710" s="428"/>
      <c r="G710" s="369"/>
      <c r="H710" s="411" t="e">
        <f t="shared" si="306"/>
        <v>#DIV/0!</v>
      </c>
      <c r="I710" s="369">
        <f t="shared" si="307"/>
        <v>5791</v>
      </c>
      <c r="J710" s="369">
        <f t="shared" si="308"/>
        <v>6037</v>
      </c>
      <c r="K710" s="411">
        <f t="shared" si="309"/>
        <v>1.0424797098946641</v>
      </c>
    </row>
    <row r="711" spans="1:11" ht="12.75">
      <c r="A711" s="412" t="s">
        <v>2656</v>
      </c>
      <c r="B711" s="413" t="s">
        <v>2657</v>
      </c>
      <c r="C711" s="430">
        <v>2300</v>
      </c>
      <c r="D711" s="417">
        <v>2557</v>
      </c>
      <c r="E711" s="411">
        <f t="shared" si="305"/>
        <v>1.1117391304347826</v>
      </c>
      <c r="F711" s="428"/>
      <c r="G711" s="369"/>
      <c r="H711" s="411" t="e">
        <f t="shared" si="306"/>
        <v>#DIV/0!</v>
      </c>
      <c r="I711" s="369">
        <f t="shared" si="307"/>
        <v>2300</v>
      </c>
      <c r="J711" s="369">
        <f t="shared" si="308"/>
        <v>2557</v>
      </c>
      <c r="K711" s="411">
        <f t="shared" si="309"/>
        <v>1.1117391304347826</v>
      </c>
    </row>
    <row r="712" spans="1:11" ht="12.75">
      <c r="A712" s="412" t="s">
        <v>2658</v>
      </c>
      <c r="B712" s="413" t="s">
        <v>2659</v>
      </c>
      <c r="C712" s="430">
        <v>6300</v>
      </c>
      <c r="D712" s="417">
        <v>8251</v>
      </c>
      <c r="E712" s="411">
        <f t="shared" si="305"/>
        <v>1.3096825396825398</v>
      </c>
      <c r="F712" s="428"/>
      <c r="G712" s="369"/>
      <c r="H712" s="411" t="e">
        <f t="shared" si="306"/>
        <v>#DIV/0!</v>
      </c>
      <c r="I712" s="369">
        <f t="shared" si="307"/>
        <v>6300</v>
      </c>
      <c r="J712" s="369">
        <f t="shared" si="308"/>
        <v>8251</v>
      </c>
      <c r="K712" s="411">
        <f t="shared" si="309"/>
        <v>1.3096825396825398</v>
      </c>
    </row>
    <row r="713" spans="1:11" ht="12.75">
      <c r="A713" s="412" t="s">
        <v>2660</v>
      </c>
      <c r="B713" s="413" t="s">
        <v>2661</v>
      </c>
      <c r="C713" s="430">
        <v>11500</v>
      </c>
      <c r="D713" s="417">
        <v>15068</v>
      </c>
      <c r="E713" s="411">
        <f t="shared" si="305"/>
        <v>1.3102608695652174</v>
      </c>
      <c r="F713" s="428"/>
      <c r="G713" s="369"/>
      <c r="H713" s="411" t="e">
        <f t="shared" si="306"/>
        <v>#DIV/0!</v>
      </c>
      <c r="I713" s="369">
        <f t="shared" si="307"/>
        <v>11500</v>
      </c>
      <c r="J713" s="369">
        <f t="shared" si="308"/>
        <v>15068</v>
      </c>
      <c r="K713" s="411">
        <f t="shared" si="309"/>
        <v>1.3102608695652174</v>
      </c>
    </row>
    <row r="714" spans="1:11" ht="12.75">
      <c r="A714" s="412" t="s">
        <v>2662</v>
      </c>
      <c r="B714" s="413" t="s">
        <v>2663</v>
      </c>
      <c r="C714" s="430">
        <v>4000</v>
      </c>
      <c r="D714" s="417">
        <v>2249</v>
      </c>
      <c r="E714" s="411">
        <f t="shared" si="305"/>
        <v>0.56225000000000003</v>
      </c>
      <c r="F714" s="428"/>
      <c r="G714" s="369"/>
      <c r="H714" s="411" t="e">
        <f t="shared" si="306"/>
        <v>#DIV/0!</v>
      </c>
      <c r="I714" s="369">
        <f t="shared" si="307"/>
        <v>4000</v>
      </c>
      <c r="J714" s="369">
        <f t="shared" si="308"/>
        <v>2249</v>
      </c>
      <c r="K714" s="411">
        <f t="shared" si="309"/>
        <v>0.56225000000000003</v>
      </c>
    </row>
    <row r="715" spans="1:11" ht="12.75">
      <c r="A715" s="412" t="s">
        <v>2664</v>
      </c>
      <c r="B715" s="413" t="s">
        <v>2665</v>
      </c>
      <c r="C715" s="430">
        <v>8900</v>
      </c>
      <c r="D715" s="417">
        <v>8438</v>
      </c>
      <c r="E715" s="411">
        <f t="shared" si="305"/>
        <v>0.94808988764044944</v>
      </c>
      <c r="F715" s="428"/>
      <c r="G715" s="369"/>
      <c r="H715" s="411" t="e">
        <f t="shared" si="306"/>
        <v>#DIV/0!</v>
      </c>
      <c r="I715" s="369">
        <f t="shared" si="307"/>
        <v>8900</v>
      </c>
      <c r="J715" s="369">
        <f t="shared" si="308"/>
        <v>8438</v>
      </c>
      <c r="K715" s="411">
        <f t="shared" si="309"/>
        <v>0.94808988764044944</v>
      </c>
    </row>
    <row r="716" spans="1:11" ht="12.75">
      <c r="A716" s="412" t="s">
        <v>2666</v>
      </c>
      <c r="B716" s="413" t="s">
        <v>2667</v>
      </c>
      <c r="C716" s="430">
        <v>102</v>
      </c>
      <c r="D716" s="417">
        <v>68</v>
      </c>
      <c r="E716" s="411">
        <f t="shared" si="305"/>
        <v>0.66666666666666663</v>
      </c>
      <c r="F716" s="428"/>
      <c r="G716" s="369"/>
      <c r="H716" s="411" t="e">
        <f t="shared" si="306"/>
        <v>#DIV/0!</v>
      </c>
      <c r="I716" s="369">
        <f t="shared" si="307"/>
        <v>102</v>
      </c>
      <c r="J716" s="369">
        <f t="shared" si="308"/>
        <v>68</v>
      </c>
      <c r="K716" s="411">
        <f t="shared" si="309"/>
        <v>0.66666666666666663</v>
      </c>
    </row>
    <row r="717" spans="1:11" ht="12.75">
      <c r="A717" s="412" t="s">
        <v>2668</v>
      </c>
      <c r="B717" s="413" t="s">
        <v>2669</v>
      </c>
      <c r="C717" s="430">
        <v>125</v>
      </c>
      <c r="D717" s="417">
        <v>151</v>
      </c>
      <c r="E717" s="411">
        <f t="shared" si="305"/>
        <v>1.208</v>
      </c>
      <c r="F717" s="428"/>
      <c r="G717" s="369"/>
      <c r="H717" s="411" t="e">
        <f t="shared" si="306"/>
        <v>#DIV/0!</v>
      </c>
      <c r="I717" s="369">
        <f t="shared" si="307"/>
        <v>125</v>
      </c>
      <c r="J717" s="369">
        <f t="shared" si="308"/>
        <v>151</v>
      </c>
      <c r="K717" s="411">
        <f t="shared" si="309"/>
        <v>1.208</v>
      </c>
    </row>
    <row r="718" spans="1:11" ht="12.75">
      <c r="A718" s="412" t="s">
        <v>2670</v>
      </c>
      <c r="B718" s="413" t="s">
        <v>2671</v>
      </c>
      <c r="C718" s="430">
        <v>21</v>
      </c>
      <c r="D718" s="417">
        <v>20</v>
      </c>
      <c r="E718" s="411">
        <f t="shared" si="305"/>
        <v>0.95238095238095233</v>
      </c>
      <c r="F718" s="428"/>
      <c r="G718" s="369"/>
      <c r="H718" s="411" t="e">
        <f t="shared" si="306"/>
        <v>#DIV/0!</v>
      </c>
      <c r="I718" s="369">
        <f t="shared" si="307"/>
        <v>21</v>
      </c>
      <c r="J718" s="369">
        <f t="shared" si="308"/>
        <v>20</v>
      </c>
      <c r="K718" s="411">
        <f t="shared" si="309"/>
        <v>0.95238095238095233</v>
      </c>
    </row>
    <row r="719" spans="1:11" ht="12.75">
      <c r="A719" s="412" t="s">
        <v>2672</v>
      </c>
      <c r="B719" s="413" t="s">
        <v>2673</v>
      </c>
      <c r="C719" s="430">
        <v>21</v>
      </c>
      <c r="D719" s="417">
        <v>20</v>
      </c>
      <c r="E719" s="411">
        <f t="shared" si="305"/>
        <v>0.95238095238095233</v>
      </c>
      <c r="F719" s="428"/>
      <c r="G719" s="369"/>
      <c r="H719" s="411" t="e">
        <f t="shared" si="306"/>
        <v>#DIV/0!</v>
      </c>
      <c r="I719" s="369">
        <f t="shared" si="307"/>
        <v>21</v>
      </c>
      <c r="J719" s="369">
        <f t="shared" si="308"/>
        <v>20</v>
      </c>
      <c r="K719" s="411">
        <f t="shared" si="309"/>
        <v>0.95238095238095233</v>
      </c>
    </row>
    <row r="720" spans="1:11" ht="12.75">
      <c r="A720" s="412" t="s">
        <v>2674</v>
      </c>
      <c r="B720" s="413" t="s">
        <v>2675</v>
      </c>
      <c r="C720" s="430">
        <v>2</v>
      </c>
      <c r="D720" s="417"/>
      <c r="E720" s="411">
        <f t="shared" si="305"/>
        <v>0</v>
      </c>
      <c r="F720" s="428"/>
      <c r="G720" s="369"/>
      <c r="H720" s="411" t="e">
        <f t="shared" si="306"/>
        <v>#DIV/0!</v>
      </c>
      <c r="I720" s="369">
        <f t="shared" si="307"/>
        <v>2</v>
      </c>
      <c r="J720" s="369">
        <f t="shared" si="308"/>
        <v>0</v>
      </c>
      <c r="K720" s="411">
        <f t="shared" si="309"/>
        <v>0</v>
      </c>
    </row>
    <row r="721" spans="1:11" ht="12.75">
      <c r="A721" s="412" t="s">
        <v>2676</v>
      </c>
      <c r="B721" s="413" t="s">
        <v>2677</v>
      </c>
      <c r="C721" s="430">
        <v>130</v>
      </c>
      <c r="D721" s="417">
        <v>42</v>
      </c>
      <c r="E721" s="411">
        <f t="shared" si="305"/>
        <v>0.32307692307692309</v>
      </c>
      <c r="F721" s="428"/>
      <c r="G721" s="369"/>
      <c r="H721" s="411" t="e">
        <f t="shared" si="306"/>
        <v>#DIV/0!</v>
      </c>
      <c r="I721" s="369">
        <f t="shared" si="307"/>
        <v>130</v>
      </c>
      <c r="J721" s="369">
        <f t="shared" si="308"/>
        <v>42</v>
      </c>
      <c r="K721" s="411">
        <f t="shared" si="309"/>
        <v>0.32307692307692309</v>
      </c>
    </row>
    <row r="722" spans="1:11" ht="12.75">
      <c r="A722" s="412" t="s">
        <v>2678</v>
      </c>
      <c r="B722" s="413" t="s">
        <v>2679</v>
      </c>
      <c r="C722" s="430">
        <v>130</v>
      </c>
      <c r="D722" s="417">
        <v>42</v>
      </c>
      <c r="E722" s="411">
        <f t="shared" si="305"/>
        <v>0.32307692307692309</v>
      </c>
      <c r="F722" s="428"/>
      <c r="G722" s="369"/>
      <c r="H722" s="411" t="e">
        <f t="shared" si="306"/>
        <v>#DIV/0!</v>
      </c>
      <c r="I722" s="369">
        <f t="shared" si="307"/>
        <v>130</v>
      </c>
      <c r="J722" s="369">
        <f t="shared" si="308"/>
        <v>42</v>
      </c>
      <c r="K722" s="411">
        <f t="shared" si="309"/>
        <v>0.32307692307692309</v>
      </c>
    </row>
    <row r="723" spans="1:11" ht="12.75">
      <c r="A723" s="412" t="s">
        <v>2680</v>
      </c>
      <c r="B723" s="413" t="s">
        <v>2681</v>
      </c>
      <c r="C723" s="430">
        <v>8500</v>
      </c>
      <c r="D723" s="417">
        <v>6525</v>
      </c>
      <c r="E723" s="411">
        <f t="shared" si="305"/>
        <v>0.76764705882352946</v>
      </c>
      <c r="F723" s="428"/>
      <c r="G723" s="369"/>
      <c r="H723" s="411" t="e">
        <f t="shared" si="306"/>
        <v>#DIV/0!</v>
      </c>
      <c r="I723" s="369">
        <f t="shared" si="307"/>
        <v>8500</v>
      </c>
      <c r="J723" s="369">
        <f t="shared" si="308"/>
        <v>6525</v>
      </c>
      <c r="K723" s="411">
        <f t="shared" si="309"/>
        <v>0.76764705882352946</v>
      </c>
    </row>
    <row r="724" spans="1:11" ht="12.75">
      <c r="A724" s="412" t="s">
        <v>2682</v>
      </c>
      <c r="B724" s="413" t="s">
        <v>2683</v>
      </c>
      <c r="C724" s="430">
        <v>8500</v>
      </c>
      <c r="D724" s="417">
        <v>6525</v>
      </c>
      <c r="E724" s="411">
        <f t="shared" si="305"/>
        <v>0.76764705882352946</v>
      </c>
      <c r="F724" s="428"/>
      <c r="G724" s="369"/>
      <c r="H724" s="411" t="e">
        <f t="shared" si="306"/>
        <v>#DIV/0!</v>
      </c>
      <c r="I724" s="369">
        <f t="shared" si="307"/>
        <v>8500</v>
      </c>
      <c r="J724" s="369">
        <f t="shared" si="308"/>
        <v>6525</v>
      </c>
      <c r="K724" s="411">
        <f t="shared" si="309"/>
        <v>0.76764705882352946</v>
      </c>
    </row>
    <row r="725" spans="1:11" ht="12.75">
      <c r="A725" s="412" t="s">
        <v>2684</v>
      </c>
      <c r="B725" s="413" t="s">
        <v>2685</v>
      </c>
      <c r="C725" s="430">
        <v>7280</v>
      </c>
      <c r="D725" s="417">
        <v>5818</v>
      </c>
      <c r="E725" s="411">
        <f t="shared" si="305"/>
        <v>0.79917582417582422</v>
      </c>
      <c r="F725" s="428"/>
      <c r="G725" s="369"/>
      <c r="H725" s="411" t="e">
        <f t="shared" si="306"/>
        <v>#DIV/0!</v>
      </c>
      <c r="I725" s="369">
        <f t="shared" si="307"/>
        <v>7280</v>
      </c>
      <c r="J725" s="369">
        <f t="shared" si="308"/>
        <v>5818</v>
      </c>
      <c r="K725" s="411">
        <f t="shared" si="309"/>
        <v>0.79917582417582422</v>
      </c>
    </row>
    <row r="726" spans="1:11" ht="12.75">
      <c r="A726" s="412" t="s">
        <v>2686</v>
      </c>
      <c r="B726" s="413" t="s">
        <v>2687</v>
      </c>
      <c r="C726" s="430">
        <v>3500</v>
      </c>
      <c r="D726" s="417">
        <v>2655</v>
      </c>
      <c r="E726" s="411">
        <f t="shared" si="305"/>
        <v>0.75857142857142856</v>
      </c>
      <c r="F726" s="428"/>
      <c r="G726" s="369"/>
      <c r="H726" s="411" t="e">
        <f t="shared" si="306"/>
        <v>#DIV/0!</v>
      </c>
      <c r="I726" s="369">
        <f t="shared" si="307"/>
        <v>3500</v>
      </c>
      <c r="J726" s="369">
        <f t="shared" si="308"/>
        <v>2655</v>
      </c>
      <c r="K726" s="411">
        <f t="shared" si="309"/>
        <v>0.75857142857142856</v>
      </c>
    </row>
    <row r="727" spans="1:11" ht="12.75">
      <c r="A727" s="412" t="s">
        <v>2688</v>
      </c>
      <c r="B727" s="413" t="s">
        <v>2689</v>
      </c>
      <c r="C727" s="430">
        <v>1451</v>
      </c>
      <c r="D727" s="417">
        <v>766</v>
      </c>
      <c r="E727" s="411">
        <f t="shared" si="305"/>
        <v>0.52791178497587865</v>
      </c>
      <c r="F727" s="428"/>
      <c r="G727" s="369"/>
      <c r="H727" s="411" t="e">
        <f t="shared" si="306"/>
        <v>#DIV/0!</v>
      </c>
      <c r="I727" s="369">
        <f t="shared" si="307"/>
        <v>1451</v>
      </c>
      <c r="J727" s="369">
        <f t="shared" si="308"/>
        <v>766</v>
      </c>
      <c r="K727" s="411">
        <f t="shared" si="309"/>
        <v>0.52791178497587865</v>
      </c>
    </row>
    <row r="728" spans="1:11" ht="12.75">
      <c r="A728" s="412" t="s">
        <v>2690</v>
      </c>
      <c r="B728" s="413" t="s">
        <v>2691</v>
      </c>
      <c r="C728" s="430">
        <v>3500</v>
      </c>
      <c r="D728" s="417">
        <v>2655</v>
      </c>
      <c r="E728" s="411">
        <f t="shared" si="305"/>
        <v>0.75857142857142856</v>
      </c>
      <c r="F728" s="428"/>
      <c r="G728" s="369"/>
      <c r="H728" s="411" t="e">
        <f t="shared" si="306"/>
        <v>#DIV/0!</v>
      </c>
      <c r="I728" s="369">
        <f t="shared" si="307"/>
        <v>3500</v>
      </c>
      <c r="J728" s="369">
        <f t="shared" si="308"/>
        <v>2655</v>
      </c>
      <c r="K728" s="411">
        <f t="shared" si="309"/>
        <v>0.75857142857142856</v>
      </c>
    </row>
    <row r="729" spans="1:11" ht="12.75">
      <c r="A729" s="412" t="s">
        <v>2692</v>
      </c>
      <c r="B729" s="413" t="s">
        <v>2693</v>
      </c>
      <c r="C729" s="430">
        <v>1000</v>
      </c>
      <c r="D729" s="417">
        <v>856</v>
      </c>
      <c r="E729" s="411">
        <f t="shared" si="305"/>
        <v>0.85599999999999998</v>
      </c>
      <c r="F729" s="428"/>
      <c r="G729" s="369"/>
      <c r="H729" s="411" t="e">
        <f t="shared" si="306"/>
        <v>#DIV/0!</v>
      </c>
      <c r="I729" s="369">
        <f t="shared" si="307"/>
        <v>1000</v>
      </c>
      <c r="J729" s="369">
        <f t="shared" si="308"/>
        <v>856</v>
      </c>
      <c r="K729" s="411">
        <f t="shared" si="309"/>
        <v>0.85599999999999998</v>
      </c>
    </row>
    <row r="730" spans="1:11" ht="12.75">
      <c r="A730" s="412" t="s">
        <v>2694</v>
      </c>
      <c r="B730" s="413" t="s">
        <v>2695</v>
      </c>
      <c r="C730" s="430">
        <v>1000</v>
      </c>
      <c r="D730" s="417">
        <v>856</v>
      </c>
      <c r="E730" s="411">
        <f t="shared" si="305"/>
        <v>0.85599999999999998</v>
      </c>
      <c r="F730" s="428"/>
      <c r="G730" s="369"/>
      <c r="H730" s="411" t="e">
        <f t="shared" si="306"/>
        <v>#DIV/0!</v>
      </c>
      <c r="I730" s="369">
        <f t="shared" si="307"/>
        <v>1000</v>
      </c>
      <c r="J730" s="369">
        <f t="shared" si="308"/>
        <v>856</v>
      </c>
      <c r="K730" s="411">
        <f t="shared" si="309"/>
        <v>0.85599999999999998</v>
      </c>
    </row>
    <row r="731" spans="1:11" ht="12.75">
      <c r="A731" s="412" t="s">
        <v>2696</v>
      </c>
      <c r="B731" s="413" t="s">
        <v>2697</v>
      </c>
      <c r="C731" s="430">
        <v>2678</v>
      </c>
      <c r="D731" s="417">
        <v>2905</v>
      </c>
      <c r="E731" s="411">
        <f t="shared" si="305"/>
        <v>1.0847647498132935</v>
      </c>
      <c r="F731" s="428"/>
      <c r="G731" s="369"/>
      <c r="H731" s="411" t="e">
        <f t="shared" si="306"/>
        <v>#DIV/0!</v>
      </c>
      <c r="I731" s="369">
        <f t="shared" si="307"/>
        <v>2678</v>
      </c>
      <c r="J731" s="369">
        <f t="shared" si="308"/>
        <v>2905</v>
      </c>
      <c r="K731" s="411">
        <f t="shared" si="309"/>
        <v>1.0847647498132935</v>
      </c>
    </row>
    <row r="732" spans="1:11" ht="12.75">
      <c r="A732" s="412" t="s">
        <v>2698</v>
      </c>
      <c r="B732" s="413" t="s">
        <v>2699</v>
      </c>
      <c r="C732" s="430">
        <v>2118</v>
      </c>
      <c r="D732" s="417">
        <v>2388</v>
      </c>
      <c r="E732" s="411">
        <f t="shared" si="305"/>
        <v>1.1274787535410764</v>
      </c>
      <c r="F732" s="428"/>
      <c r="G732" s="369"/>
      <c r="H732" s="411" t="e">
        <f t="shared" si="306"/>
        <v>#DIV/0!</v>
      </c>
      <c r="I732" s="369">
        <f t="shared" si="307"/>
        <v>2118</v>
      </c>
      <c r="J732" s="369">
        <f t="shared" si="308"/>
        <v>2388</v>
      </c>
      <c r="K732" s="411">
        <f t="shared" si="309"/>
        <v>1.1274787535410764</v>
      </c>
    </row>
    <row r="733" spans="1:11" ht="12.75">
      <c r="A733" s="412" t="s">
        <v>2576</v>
      </c>
      <c r="B733" s="413" t="s">
        <v>2577</v>
      </c>
      <c r="C733" s="430">
        <v>3605</v>
      </c>
      <c r="D733" s="417">
        <v>3785</v>
      </c>
      <c r="E733" s="411">
        <f t="shared" si="305"/>
        <v>1.0499306518723994</v>
      </c>
      <c r="F733" s="428"/>
      <c r="G733" s="369"/>
      <c r="H733" s="411" t="e">
        <f t="shared" si="306"/>
        <v>#DIV/0!</v>
      </c>
      <c r="I733" s="369">
        <f t="shared" si="307"/>
        <v>3605</v>
      </c>
      <c r="J733" s="369">
        <f t="shared" si="308"/>
        <v>3785</v>
      </c>
      <c r="K733" s="411">
        <f t="shared" si="309"/>
        <v>1.0499306518723994</v>
      </c>
    </row>
    <row r="734" spans="1:11" ht="12.75">
      <c r="A734" s="412" t="s">
        <v>2700</v>
      </c>
      <c r="B734" s="413" t="s">
        <v>2701</v>
      </c>
      <c r="C734" s="430">
        <v>8990</v>
      </c>
      <c r="D734" s="417">
        <v>7337</v>
      </c>
      <c r="E734" s="411">
        <f t="shared" si="305"/>
        <v>0.81612903225806455</v>
      </c>
      <c r="F734" s="428"/>
      <c r="G734" s="369"/>
      <c r="H734" s="411" t="e">
        <f t="shared" si="306"/>
        <v>#DIV/0!</v>
      </c>
      <c r="I734" s="369">
        <f t="shared" si="307"/>
        <v>8990</v>
      </c>
      <c r="J734" s="369">
        <f t="shared" si="308"/>
        <v>7337</v>
      </c>
      <c r="K734" s="411">
        <f t="shared" si="309"/>
        <v>0.81612903225806455</v>
      </c>
    </row>
    <row r="735" spans="1:11" ht="12.75">
      <c r="A735" s="412" t="s">
        <v>2702</v>
      </c>
      <c r="B735" s="413" t="s">
        <v>2703</v>
      </c>
      <c r="C735" s="430">
        <v>863</v>
      </c>
      <c r="D735" s="417">
        <v>1009</v>
      </c>
      <c r="E735" s="411">
        <f t="shared" si="305"/>
        <v>1.1691772885283893</v>
      </c>
      <c r="F735" s="428"/>
      <c r="G735" s="369"/>
      <c r="H735" s="411" t="e">
        <f t="shared" si="306"/>
        <v>#DIV/0!</v>
      </c>
      <c r="I735" s="369">
        <f t="shared" si="307"/>
        <v>863</v>
      </c>
      <c r="J735" s="369">
        <f t="shared" si="308"/>
        <v>1009</v>
      </c>
      <c r="K735" s="411">
        <f t="shared" si="309"/>
        <v>1.1691772885283893</v>
      </c>
    </row>
    <row r="736" spans="1:11" ht="12.75">
      <c r="A736" s="412" t="s">
        <v>2704</v>
      </c>
      <c r="B736" s="413" t="s">
        <v>2705</v>
      </c>
      <c r="C736" s="430">
        <v>3126</v>
      </c>
      <c r="D736" s="417">
        <v>3651</v>
      </c>
      <c r="E736" s="411">
        <f t="shared" si="305"/>
        <v>1.1679462571976968</v>
      </c>
      <c r="F736" s="428"/>
      <c r="G736" s="369"/>
      <c r="H736" s="411" t="e">
        <f t="shared" si="306"/>
        <v>#DIV/0!</v>
      </c>
      <c r="I736" s="369">
        <f t="shared" si="307"/>
        <v>3126</v>
      </c>
      <c r="J736" s="369">
        <f t="shared" si="308"/>
        <v>3651</v>
      </c>
      <c r="K736" s="411">
        <f t="shared" si="309"/>
        <v>1.1679462571976968</v>
      </c>
    </row>
    <row r="737" spans="1:11" ht="12.75">
      <c r="A737" s="412" t="s">
        <v>2706</v>
      </c>
      <c r="B737" s="413" t="s">
        <v>2707</v>
      </c>
      <c r="C737" s="430">
        <v>7317</v>
      </c>
      <c r="D737" s="417">
        <v>5769</v>
      </c>
      <c r="E737" s="411">
        <f t="shared" si="305"/>
        <v>0.78843788437884377</v>
      </c>
      <c r="F737" s="428"/>
      <c r="G737" s="369"/>
      <c r="H737" s="411" t="e">
        <f t="shared" si="306"/>
        <v>#DIV/0!</v>
      </c>
      <c r="I737" s="369">
        <f t="shared" si="307"/>
        <v>7317</v>
      </c>
      <c r="J737" s="369">
        <f t="shared" si="308"/>
        <v>5769</v>
      </c>
      <c r="K737" s="411">
        <f t="shared" si="309"/>
        <v>0.78843788437884377</v>
      </c>
    </row>
    <row r="738" spans="1:11" ht="12.75">
      <c r="A738" s="412" t="s">
        <v>2708</v>
      </c>
      <c r="B738" s="413" t="s">
        <v>2709</v>
      </c>
      <c r="C738" s="430">
        <v>2217</v>
      </c>
      <c r="D738" s="417">
        <v>960</v>
      </c>
      <c r="E738" s="411">
        <f t="shared" si="305"/>
        <v>0.43301759133964818</v>
      </c>
      <c r="F738" s="428"/>
      <c r="G738" s="369"/>
      <c r="H738" s="411" t="e">
        <f t="shared" si="306"/>
        <v>#DIV/0!</v>
      </c>
      <c r="I738" s="369">
        <f t="shared" si="307"/>
        <v>2217</v>
      </c>
      <c r="J738" s="369">
        <f t="shared" si="308"/>
        <v>960</v>
      </c>
      <c r="K738" s="411">
        <f t="shared" si="309"/>
        <v>0.43301759133964818</v>
      </c>
    </row>
    <row r="739" spans="1:11" ht="12.75">
      <c r="A739" s="412" t="s">
        <v>2710</v>
      </c>
      <c r="B739" s="413" t="s">
        <v>2711</v>
      </c>
      <c r="C739" s="430">
        <v>214</v>
      </c>
      <c r="D739" s="417">
        <v>208</v>
      </c>
      <c r="E739" s="411">
        <f t="shared" si="305"/>
        <v>0.9719626168224299</v>
      </c>
      <c r="F739" s="428"/>
      <c r="G739" s="369"/>
      <c r="H739" s="411" t="e">
        <f t="shared" si="306"/>
        <v>#DIV/0!</v>
      </c>
      <c r="I739" s="369">
        <f t="shared" si="307"/>
        <v>214</v>
      </c>
      <c r="J739" s="369">
        <f t="shared" si="308"/>
        <v>208</v>
      </c>
      <c r="K739" s="411">
        <f t="shared" si="309"/>
        <v>0.9719626168224299</v>
      </c>
    </row>
    <row r="740" spans="1:11" ht="12.75">
      <c r="A740" s="412" t="s">
        <v>2712</v>
      </c>
      <c r="B740" s="413" t="s">
        <v>2713</v>
      </c>
      <c r="C740" s="430">
        <v>5100</v>
      </c>
      <c r="D740" s="417">
        <v>3246</v>
      </c>
      <c r="E740" s="411">
        <f t="shared" si="305"/>
        <v>0.63647058823529412</v>
      </c>
      <c r="F740" s="428"/>
      <c r="G740" s="369"/>
      <c r="H740" s="411" t="e">
        <f t="shared" si="306"/>
        <v>#DIV/0!</v>
      </c>
      <c r="I740" s="369">
        <f t="shared" si="307"/>
        <v>5100</v>
      </c>
      <c r="J740" s="369">
        <f t="shared" si="308"/>
        <v>3246</v>
      </c>
      <c r="K740" s="411">
        <f t="shared" si="309"/>
        <v>0.63647058823529412</v>
      </c>
    </row>
    <row r="741" spans="1:11" ht="12.75">
      <c r="A741" s="412" t="s">
        <v>2714</v>
      </c>
      <c r="B741" s="413" t="s">
        <v>2715</v>
      </c>
      <c r="C741" s="430">
        <v>454</v>
      </c>
      <c r="D741" s="417">
        <v>807</v>
      </c>
      <c r="E741" s="411">
        <f t="shared" si="305"/>
        <v>1.777533039647577</v>
      </c>
      <c r="F741" s="428"/>
      <c r="G741" s="369"/>
      <c r="H741" s="411" t="e">
        <f t="shared" si="306"/>
        <v>#DIV/0!</v>
      </c>
      <c r="I741" s="369">
        <f t="shared" si="307"/>
        <v>454</v>
      </c>
      <c r="J741" s="369">
        <f t="shared" si="308"/>
        <v>807</v>
      </c>
      <c r="K741" s="411">
        <f t="shared" si="309"/>
        <v>1.777533039647577</v>
      </c>
    </row>
    <row r="742" spans="1:11" ht="12.75">
      <c r="A742" s="412" t="s">
        <v>2073</v>
      </c>
      <c r="B742" s="413" t="s">
        <v>2074</v>
      </c>
      <c r="C742" s="430">
        <v>9500</v>
      </c>
      <c r="D742" s="417">
        <v>5646</v>
      </c>
      <c r="E742" s="411">
        <f t="shared" si="305"/>
        <v>0.59431578947368424</v>
      </c>
      <c r="F742" s="428"/>
      <c r="G742" s="369"/>
      <c r="H742" s="411" t="e">
        <f t="shared" si="306"/>
        <v>#DIV/0!</v>
      </c>
      <c r="I742" s="369">
        <f t="shared" si="307"/>
        <v>9500</v>
      </c>
      <c r="J742" s="369">
        <f t="shared" si="308"/>
        <v>5646</v>
      </c>
      <c r="K742" s="411">
        <f t="shared" si="309"/>
        <v>0.59431578947368424</v>
      </c>
    </row>
    <row r="743" spans="1:11" ht="12.75">
      <c r="A743" s="403" t="s">
        <v>4668</v>
      </c>
      <c r="B743" s="404" t="s">
        <v>4669</v>
      </c>
      <c r="C743" s="427">
        <v>0</v>
      </c>
      <c r="D743" s="417">
        <v>4</v>
      </c>
      <c r="E743" s="411" t="e">
        <f t="shared" si="305"/>
        <v>#DIV/0!</v>
      </c>
      <c r="F743" s="428"/>
      <c r="G743" s="447"/>
      <c r="H743" s="411" t="e">
        <f t="shared" si="306"/>
        <v>#DIV/0!</v>
      </c>
      <c r="I743" s="447">
        <f t="shared" si="307"/>
        <v>0</v>
      </c>
      <c r="J743" s="447">
        <f t="shared" si="308"/>
        <v>4</v>
      </c>
      <c r="K743" s="411" t="e">
        <f t="shared" si="309"/>
        <v>#DIV/0!</v>
      </c>
    </row>
    <row r="744" spans="1:11" ht="12.75">
      <c r="A744" s="403" t="s">
        <v>4670</v>
      </c>
      <c r="B744" s="404" t="s">
        <v>4671</v>
      </c>
      <c r="C744" s="427">
        <v>0</v>
      </c>
      <c r="D744" s="417">
        <v>7</v>
      </c>
      <c r="E744" s="411" t="e">
        <f t="shared" ref="E744" si="310">D744/C744</f>
        <v>#DIV/0!</v>
      </c>
      <c r="F744" s="428"/>
      <c r="G744" s="447"/>
      <c r="H744" s="411" t="e">
        <f t="shared" ref="H744" si="311">G744/F744</f>
        <v>#DIV/0!</v>
      </c>
      <c r="I744" s="447">
        <f t="shared" ref="I744" si="312">C744+F744</f>
        <v>0</v>
      </c>
      <c r="J744" s="447">
        <f t="shared" ref="J744" si="313">D744+G744</f>
        <v>7</v>
      </c>
      <c r="K744" s="411" t="e">
        <f t="shared" ref="K744" si="314">J744/I744</f>
        <v>#DIV/0!</v>
      </c>
    </row>
    <row r="745" spans="1:11" ht="12.75">
      <c r="A745" s="403"/>
      <c r="B745" s="404"/>
      <c r="C745" s="427"/>
      <c r="D745" s="417"/>
      <c r="E745" s="411" t="e">
        <f t="shared" ref="E745" si="315">D745/C745</f>
        <v>#DIV/0!</v>
      </c>
      <c r="F745" s="428"/>
      <c r="G745" s="447"/>
      <c r="H745" s="411" t="e">
        <f t="shared" ref="H745" si="316">G745/F745</f>
        <v>#DIV/0!</v>
      </c>
      <c r="I745" s="447">
        <f t="shared" ref="I745" si="317">C745+F745</f>
        <v>0</v>
      </c>
      <c r="J745" s="447">
        <f t="shared" ref="J745" si="318">D745+G745</f>
        <v>0</v>
      </c>
      <c r="K745" s="411" t="e">
        <f t="shared" ref="K745" si="319">J745/I745</f>
        <v>#DIV/0!</v>
      </c>
    </row>
    <row r="746" spans="1:11" ht="12.75">
      <c r="A746" s="403"/>
      <c r="B746" s="404"/>
      <c r="C746" s="427"/>
      <c r="D746" s="417"/>
      <c r="E746" s="411" t="e">
        <f t="shared" si="305"/>
        <v>#DIV/0!</v>
      </c>
      <c r="F746" s="428"/>
      <c r="G746" s="369"/>
      <c r="H746" s="411" t="e">
        <f t="shared" si="306"/>
        <v>#DIV/0!</v>
      </c>
      <c r="I746" s="369">
        <f t="shared" si="307"/>
        <v>0</v>
      </c>
      <c r="J746" s="369">
        <f t="shared" si="308"/>
        <v>0</v>
      </c>
      <c r="K746" s="411" t="e">
        <f t="shared" si="309"/>
        <v>#DIV/0!</v>
      </c>
    </row>
    <row r="747" spans="1:11" ht="14.25">
      <c r="A747" s="14"/>
      <c r="B747" s="156"/>
      <c r="C747" s="156"/>
      <c r="D747" s="156"/>
      <c r="E747" s="394" t="e">
        <f t="shared" ref="E747" si="320">D747/C747</f>
        <v>#DIV/0!</v>
      </c>
      <c r="F747" s="369"/>
      <c r="G747" s="369"/>
      <c r="H747" s="394" t="e">
        <f t="shared" ref="H747" si="321">G747/F747</f>
        <v>#DIV/0!</v>
      </c>
      <c r="I747" s="369">
        <f t="shared" ref="I747" si="322">C747+F747</f>
        <v>0</v>
      </c>
      <c r="J747" s="369">
        <f t="shared" ref="J747" si="323">D747+G747</f>
        <v>0</v>
      </c>
      <c r="K747" s="411" t="e">
        <f t="shared" ref="K747" si="324">J747/I747</f>
        <v>#DIV/0!</v>
      </c>
    </row>
    <row r="748" spans="1:11" ht="12.75">
      <c r="A748" s="29"/>
      <c r="B748" s="153"/>
      <c r="C748" s="153"/>
      <c r="D748" s="153"/>
      <c r="E748" s="288"/>
      <c r="F748" s="369"/>
      <c r="G748" s="369"/>
      <c r="H748" s="369"/>
      <c r="I748" s="369"/>
      <c r="J748" s="369"/>
      <c r="K748" s="369"/>
    </row>
    <row r="749" spans="1:11" ht="14.25">
      <c r="A749" s="158" t="s">
        <v>1638</v>
      </c>
      <c r="B749" s="159"/>
      <c r="C749" s="159"/>
      <c r="D749" s="159"/>
      <c r="E749" s="159"/>
      <c r="F749" s="306"/>
      <c r="G749" s="306"/>
      <c r="H749" s="306"/>
      <c r="I749" s="306"/>
      <c r="J749" s="306"/>
      <c r="K749" s="306"/>
    </row>
    <row r="750" spans="1:11" ht="14.25">
      <c r="A750" s="265" t="s">
        <v>1639</v>
      </c>
      <c r="B750" s="266" t="s">
        <v>1640</v>
      </c>
      <c r="C750" s="267"/>
      <c r="D750" s="267"/>
      <c r="E750" s="304"/>
      <c r="F750" s="268"/>
      <c r="G750" s="268"/>
      <c r="H750" s="268"/>
      <c r="I750" s="268"/>
      <c r="J750" s="268"/>
      <c r="K750" s="268"/>
    </row>
    <row r="751" spans="1:11" ht="14.25">
      <c r="A751" s="265" t="s">
        <v>1641</v>
      </c>
      <c r="B751" s="266" t="s">
        <v>1642</v>
      </c>
      <c r="C751" s="267"/>
      <c r="D751" s="267"/>
      <c r="E751" s="304"/>
      <c r="F751" s="268"/>
      <c r="G751" s="268"/>
      <c r="H751" s="268"/>
      <c r="I751" s="268"/>
      <c r="J751" s="268"/>
      <c r="K751" s="268"/>
    </row>
    <row r="752" spans="1:11" ht="14.25">
      <c r="A752" s="265" t="s">
        <v>1643</v>
      </c>
      <c r="B752" s="266" t="s">
        <v>1644</v>
      </c>
      <c r="C752" s="267"/>
      <c r="D752" s="267"/>
      <c r="E752" s="304"/>
      <c r="F752" s="268"/>
      <c r="G752" s="268"/>
      <c r="H752" s="268"/>
      <c r="I752" s="268"/>
      <c r="J752" s="268"/>
      <c r="K752" s="268"/>
    </row>
    <row r="753" spans="1:11" ht="25.5">
      <c r="A753" s="265" t="s">
        <v>1645</v>
      </c>
      <c r="B753" s="266" t="s">
        <v>1646</v>
      </c>
      <c r="C753" s="267"/>
      <c r="D753" s="267"/>
      <c r="E753" s="304"/>
      <c r="F753" s="268"/>
      <c r="G753" s="268"/>
      <c r="H753" s="268"/>
      <c r="I753" s="268"/>
      <c r="J753" s="268"/>
      <c r="K753" s="268"/>
    </row>
    <row r="754" spans="1:11" ht="14.25">
      <c r="A754" s="265" t="s">
        <v>1647</v>
      </c>
      <c r="B754" s="266" t="s">
        <v>1648</v>
      </c>
      <c r="C754" s="267"/>
      <c r="D754" s="267"/>
      <c r="E754" s="304"/>
      <c r="F754" s="268"/>
      <c r="G754" s="268"/>
      <c r="H754" s="268"/>
      <c r="I754" s="268"/>
      <c r="J754" s="268"/>
      <c r="K754" s="268"/>
    </row>
    <row r="755" spans="1:11" ht="25.5">
      <c r="A755" s="265" t="s">
        <v>1649</v>
      </c>
      <c r="B755" s="266" t="s">
        <v>1650</v>
      </c>
      <c r="C755" s="267"/>
      <c r="D755" s="267"/>
      <c r="E755" s="304"/>
      <c r="F755" s="268"/>
      <c r="G755" s="268"/>
      <c r="H755" s="268"/>
      <c r="I755" s="268"/>
      <c r="J755" s="268"/>
      <c r="K755" s="268"/>
    </row>
    <row r="756" spans="1:11" ht="51">
      <c r="A756" s="265" t="s">
        <v>1651</v>
      </c>
      <c r="B756" s="266" t="s">
        <v>1652</v>
      </c>
      <c r="C756" s="267"/>
      <c r="D756" s="267"/>
      <c r="E756" s="304"/>
      <c r="F756" s="268"/>
      <c r="G756" s="268"/>
      <c r="H756" s="268"/>
      <c r="I756" s="268"/>
      <c r="J756" s="268"/>
      <c r="K756" s="268"/>
    </row>
    <row r="757" spans="1:11" ht="63.75">
      <c r="A757" s="265" t="s">
        <v>1653</v>
      </c>
      <c r="B757" s="266" t="s">
        <v>1654</v>
      </c>
      <c r="C757" s="267"/>
      <c r="D757" s="267"/>
      <c r="E757" s="304"/>
      <c r="F757" s="268"/>
      <c r="G757" s="268"/>
      <c r="H757" s="268"/>
      <c r="I757" s="268"/>
      <c r="J757" s="268"/>
      <c r="K757" s="268"/>
    </row>
    <row r="758" spans="1:11" ht="12.75">
      <c r="A758" s="158" t="s">
        <v>1655</v>
      </c>
      <c r="B758" s="160"/>
      <c r="C758" s="160"/>
      <c r="D758" s="160"/>
      <c r="E758" s="305"/>
      <c r="F758" s="369"/>
      <c r="G758" s="369"/>
      <c r="H758" s="369"/>
      <c r="I758" s="369"/>
      <c r="J758" s="369"/>
      <c r="K758" s="369"/>
    </row>
    <row r="759" spans="1:11" ht="15">
      <c r="A759" s="161" t="s">
        <v>1656</v>
      </c>
      <c r="B759" s="87"/>
      <c r="C759" s="408">
        <f>SUM(C674,C683)</f>
        <v>297000</v>
      </c>
      <c r="D759" s="408">
        <f>SUM(D674,D683)</f>
        <v>279783</v>
      </c>
      <c r="E759" s="400">
        <f t="shared" ref="E759" si="325">D759/C759</f>
        <v>0.942030303030303</v>
      </c>
      <c r="F759" s="408">
        <f>SUM(F674,F683)</f>
        <v>0</v>
      </c>
      <c r="G759" s="408">
        <f>SUM(G674,G683)</f>
        <v>0</v>
      </c>
      <c r="H759" s="400" t="e">
        <f t="shared" ref="H759" si="326">G759/F759</f>
        <v>#DIV/0!</v>
      </c>
      <c r="I759" s="407">
        <f t="shared" ref="I759" si="327">C759+F759</f>
        <v>297000</v>
      </c>
      <c r="J759" s="407">
        <f t="shared" ref="J759" si="328">D759+G759</f>
        <v>279783</v>
      </c>
      <c r="K759" s="409">
        <f t="shared" ref="K759" si="329">J759/I759</f>
        <v>0.942030303030303</v>
      </c>
    </row>
    <row r="760" spans="1:11" ht="12.75">
      <c r="A760" s="944" t="s">
        <v>1657</v>
      </c>
      <c r="B760" s="944"/>
      <c r="C760" s="944"/>
      <c r="D760" s="944"/>
      <c r="E760" s="944"/>
      <c r="F760" s="944"/>
      <c r="G760" s="944"/>
      <c r="H760" s="944"/>
      <c r="I760" s="944"/>
      <c r="J760" s="944"/>
      <c r="K760" s="366"/>
    </row>
    <row r="761" spans="1:11" ht="12.75">
      <c r="A761" s="944" t="s">
        <v>1658</v>
      </c>
      <c r="B761" s="944"/>
      <c r="C761" s="944"/>
      <c r="D761" s="944"/>
      <c r="E761" s="944"/>
      <c r="F761" s="944"/>
      <c r="G761" s="944"/>
      <c r="H761" s="944"/>
      <c r="I761" s="944"/>
      <c r="J761" s="944"/>
      <c r="K761" s="366"/>
    </row>
    <row r="763" spans="1:11" ht="12.75">
      <c r="A763" s="1"/>
      <c r="B763" s="2" t="s">
        <v>51</v>
      </c>
      <c r="C763" s="3" t="s">
        <v>1947</v>
      </c>
      <c r="D763" s="4"/>
      <c r="E763" s="4"/>
      <c r="F763" s="4"/>
      <c r="G763" s="4"/>
      <c r="H763" s="4"/>
      <c r="I763" s="5"/>
      <c r="J763" s="6"/>
      <c r="K763" s="6"/>
    </row>
    <row r="764" spans="1:11" ht="12.75">
      <c r="A764" s="1"/>
      <c r="B764" s="2" t="s">
        <v>52</v>
      </c>
      <c r="C764" s="3">
        <v>17688383</v>
      </c>
      <c r="D764" s="4"/>
      <c r="E764" s="4"/>
      <c r="F764" s="4"/>
      <c r="G764" s="4"/>
      <c r="H764" s="4"/>
      <c r="I764" s="5"/>
      <c r="J764" s="6"/>
      <c r="K764" s="6"/>
    </row>
    <row r="765" spans="1:11" ht="12.75">
      <c r="A765" s="1"/>
      <c r="B765" s="2"/>
      <c r="C765" s="3"/>
      <c r="D765" s="4"/>
      <c r="E765" s="4"/>
      <c r="F765" s="4"/>
      <c r="G765" s="4"/>
      <c r="H765" s="4"/>
      <c r="I765" s="5"/>
      <c r="J765" s="6"/>
      <c r="K765" s="6"/>
    </row>
    <row r="766" spans="1:11" ht="14.25">
      <c r="A766" s="1"/>
      <c r="B766" s="2" t="s">
        <v>1634</v>
      </c>
      <c r="C766" s="7" t="s">
        <v>32</v>
      </c>
      <c r="D766" s="8"/>
      <c r="E766" s="8"/>
      <c r="F766" s="8"/>
      <c r="G766" s="8"/>
      <c r="H766" s="8"/>
      <c r="I766" s="9"/>
      <c r="J766" s="6"/>
      <c r="K766" s="6"/>
    </row>
    <row r="767" spans="1:11" ht="14.25">
      <c r="A767" s="1"/>
      <c r="B767" s="2" t="s">
        <v>186</v>
      </c>
      <c r="C767" s="374" t="s">
        <v>1973</v>
      </c>
      <c r="D767" s="8"/>
      <c r="E767" s="8"/>
      <c r="F767" s="8"/>
      <c r="G767" s="8"/>
      <c r="H767" s="8"/>
      <c r="I767" s="9"/>
      <c r="J767" s="6"/>
      <c r="K767" s="6"/>
    </row>
    <row r="768" spans="1:11" ht="15.75">
      <c r="A768" s="10"/>
      <c r="B768" s="10"/>
      <c r="C768" s="10"/>
      <c r="D768" s="10"/>
      <c r="E768" s="10"/>
      <c r="F768" s="10"/>
      <c r="G768" s="10"/>
      <c r="H768" s="10"/>
      <c r="I768" s="11"/>
      <c r="J768" s="11"/>
      <c r="K768" s="11"/>
    </row>
    <row r="769" spans="1:11" ht="12.75" customHeight="1">
      <c r="A769" s="926" t="s">
        <v>1635</v>
      </c>
      <c r="B769" s="926" t="s">
        <v>1636</v>
      </c>
      <c r="C769" s="942" t="s">
        <v>189</v>
      </c>
      <c r="D769" s="943"/>
      <c r="E769" s="943"/>
      <c r="F769" s="920" t="s">
        <v>190</v>
      </c>
      <c r="G769" s="920"/>
      <c r="H769" s="920"/>
      <c r="I769" s="920" t="s">
        <v>129</v>
      </c>
      <c r="J769" s="920"/>
      <c r="K769" s="920"/>
    </row>
    <row r="770" spans="1:11" ht="23.25" thickBot="1">
      <c r="A770" s="927"/>
      <c r="B770" s="927"/>
      <c r="C770" s="623" t="s">
        <v>1897</v>
      </c>
      <c r="D770" s="646" t="s">
        <v>4659</v>
      </c>
      <c r="E770" s="287" t="s">
        <v>1894</v>
      </c>
      <c r="F770" s="623" t="s">
        <v>1897</v>
      </c>
      <c r="G770" s="646" t="s">
        <v>4659</v>
      </c>
      <c r="H770" s="623" t="s">
        <v>1894</v>
      </c>
      <c r="I770" s="623" t="s">
        <v>1897</v>
      </c>
      <c r="J770" s="646" t="s">
        <v>4659</v>
      </c>
      <c r="K770" s="624" t="s">
        <v>1894</v>
      </c>
    </row>
    <row r="771" spans="1:11" ht="15.75" thickTop="1">
      <c r="A771" s="83"/>
      <c r="B771" s="150" t="s">
        <v>28</v>
      </c>
      <c r="C771" s="395">
        <f>SUM(C773:C778)</f>
        <v>0</v>
      </c>
      <c r="D771" s="395">
        <f>SUM(D773:D778)</f>
        <v>0</v>
      </c>
      <c r="E771" s="396" t="e">
        <f t="shared" ref="E771" si="330">D771/C771</f>
        <v>#DIV/0!</v>
      </c>
      <c r="F771" s="395">
        <f>SUM(F773:F778)</f>
        <v>0</v>
      </c>
      <c r="G771" s="395">
        <f>SUM(G773:G778)</f>
        <v>0</v>
      </c>
      <c r="H771" s="396" t="e">
        <f t="shared" ref="H771" si="331">G771/F771</f>
        <v>#DIV/0!</v>
      </c>
      <c r="I771" s="397">
        <f t="shared" ref="I771" si="332">C771+F771</f>
        <v>0</v>
      </c>
      <c r="J771" s="397">
        <f t="shared" ref="J771" si="333">D771+G771</f>
        <v>0</v>
      </c>
      <c r="K771" s="410" t="e">
        <f t="shared" ref="K771" si="334">J771/I771</f>
        <v>#DIV/0!</v>
      </c>
    </row>
    <row r="772" spans="1:11" ht="12.75">
      <c r="A772" s="151"/>
      <c r="B772" s="152"/>
      <c r="C772" s="153"/>
      <c r="D772" s="153"/>
      <c r="E772" s="394"/>
      <c r="F772" s="369"/>
      <c r="G772" s="369"/>
      <c r="H772" s="394"/>
      <c r="I772" s="369"/>
      <c r="J772" s="369"/>
      <c r="K772" s="411"/>
    </row>
    <row r="773" spans="1:11" ht="12.75">
      <c r="A773" s="422"/>
      <c r="B773" s="423"/>
      <c r="C773" s="153"/>
      <c r="D773" s="153"/>
      <c r="E773" s="394" t="e">
        <f t="shared" ref="E773:E778" si="335">D773/C773</f>
        <v>#DIV/0!</v>
      </c>
      <c r="F773" s="426"/>
      <c r="G773" s="369"/>
      <c r="H773" s="394" t="e">
        <f t="shared" ref="H773:H778" si="336">G773/F773</f>
        <v>#DIV/0!</v>
      </c>
      <c r="I773" s="369">
        <f t="shared" ref="I773:I778" si="337">C773+F773</f>
        <v>0</v>
      </c>
      <c r="J773" s="369">
        <f t="shared" ref="J773:J778" si="338">D773+G773</f>
        <v>0</v>
      </c>
      <c r="K773" s="411" t="e">
        <f t="shared" ref="K773:K778" si="339">J773/I773</f>
        <v>#DIV/0!</v>
      </c>
    </row>
    <row r="774" spans="1:11" ht="14.25">
      <c r="A774" s="424"/>
      <c r="B774" s="425"/>
      <c r="C774" s="153"/>
      <c r="D774" s="153"/>
      <c r="E774" s="394" t="e">
        <f t="shared" si="335"/>
        <v>#DIV/0!</v>
      </c>
      <c r="F774" s="426"/>
      <c r="G774" s="369"/>
      <c r="H774" s="394" t="e">
        <f t="shared" si="336"/>
        <v>#DIV/0!</v>
      </c>
      <c r="I774" s="369">
        <f t="shared" si="337"/>
        <v>0</v>
      </c>
      <c r="J774" s="369">
        <f t="shared" si="338"/>
        <v>0</v>
      </c>
      <c r="K774" s="411" t="e">
        <f t="shared" si="339"/>
        <v>#DIV/0!</v>
      </c>
    </row>
    <row r="775" spans="1:11" ht="14.25">
      <c r="A775" s="424"/>
      <c r="B775" s="425"/>
      <c r="C775" s="153"/>
      <c r="D775" s="153"/>
      <c r="E775" s="394" t="e">
        <f t="shared" si="335"/>
        <v>#DIV/0!</v>
      </c>
      <c r="F775" s="426"/>
      <c r="G775" s="369"/>
      <c r="H775" s="394" t="e">
        <f t="shared" si="336"/>
        <v>#DIV/0!</v>
      </c>
      <c r="I775" s="369">
        <f t="shared" si="337"/>
        <v>0</v>
      </c>
      <c r="J775" s="369">
        <f t="shared" si="338"/>
        <v>0</v>
      </c>
      <c r="K775" s="411" t="e">
        <f t="shared" si="339"/>
        <v>#DIV/0!</v>
      </c>
    </row>
    <row r="776" spans="1:11" ht="14.25">
      <c r="A776" s="424"/>
      <c r="B776" s="425"/>
      <c r="C776" s="153"/>
      <c r="D776" s="153"/>
      <c r="E776" s="394" t="e">
        <f t="shared" si="335"/>
        <v>#DIV/0!</v>
      </c>
      <c r="F776" s="426"/>
      <c r="G776" s="369"/>
      <c r="H776" s="394" t="e">
        <f t="shared" si="336"/>
        <v>#DIV/0!</v>
      </c>
      <c r="I776" s="369">
        <f t="shared" si="337"/>
        <v>0</v>
      </c>
      <c r="J776" s="369">
        <f t="shared" si="338"/>
        <v>0</v>
      </c>
      <c r="K776" s="411" t="e">
        <f t="shared" si="339"/>
        <v>#DIV/0!</v>
      </c>
    </row>
    <row r="777" spans="1:11" ht="14.25">
      <c r="A777" s="154"/>
      <c r="B777" s="155"/>
      <c r="C777" s="153"/>
      <c r="D777" s="153"/>
      <c r="E777" s="394" t="e">
        <f t="shared" si="335"/>
        <v>#DIV/0!</v>
      </c>
      <c r="F777" s="369"/>
      <c r="G777" s="369"/>
      <c r="H777" s="394" t="e">
        <f t="shared" si="336"/>
        <v>#DIV/0!</v>
      </c>
      <c r="I777" s="369">
        <f t="shared" si="337"/>
        <v>0</v>
      </c>
      <c r="J777" s="369">
        <f t="shared" si="338"/>
        <v>0</v>
      </c>
      <c r="K777" s="411" t="e">
        <f t="shared" si="339"/>
        <v>#DIV/0!</v>
      </c>
    </row>
    <row r="778" spans="1:11" ht="14.25">
      <c r="A778" s="154"/>
      <c r="B778" s="155"/>
      <c r="C778" s="153"/>
      <c r="D778" s="153"/>
      <c r="E778" s="394" t="e">
        <f t="shared" si="335"/>
        <v>#DIV/0!</v>
      </c>
      <c r="F778" s="369"/>
      <c r="G778" s="369"/>
      <c r="H778" s="394" t="e">
        <f t="shared" si="336"/>
        <v>#DIV/0!</v>
      </c>
      <c r="I778" s="369">
        <f t="shared" si="337"/>
        <v>0</v>
      </c>
      <c r="J778" s="369">
        <f t="shared" si="338"/>
        <v>0</v>
      </c>
      <c r="K778" s="411" t="e">
        <f t="shared" si="339"/>
        <v>#DIV/0!</v>
      </c>
    </row>
    <row r="779" spans="1:11" ht="14.25">
      <c r="A779" s="154"/>
      <c r="B779" s="155"/>
      <c r="C779" s="153"/>
      <c r="D779" s="153"/>
      <c r="E779" s="288"/>
      <c r="F779" s="369"/>
      <c r="G779" s="369"/>
      <c r="H779" s="369"/>
      <c r="I779" s="369"/>
      <c r="J779" s="369"/>
      <c r="K779" s="369"/>
    </row>
    <row r="780" spans="1:11" ht="15">
      <c r="A780" s="154"/>
      <c r="B780" s="398" t="s">
        <v>1637</v>
      </c>
      <c r="C780" s="406">
        <f>SUM(C782:C890)</f>
        <v>2178</v>
      </c>
      <c r="D780" s="406">
        <f>SUM(D782:D890)</f>
        <v>2313</v>
      </c>
      <c r="E780" s="400">
        <f t="shared" ref="E780" si="340">D780/C780</f>
        <v>1.0619834710743801</v>
      </c>
      <c r="F780" s="406">
        <f>SUM(F782:F890)</f>
        <v>6531</v>
      </c>
      <c r="G780" s="406">
        <f>SUM(G782:G890)</f>
        <v>7061</v>
      </c>
      <c r="H780" s="400">
        <f t="shared" ref="H780" si="341">G780/F780</f>
        <v>1.0811514316337467</v>
      </c>
      <c r="I780" s="406">
        <f>SUM(I782:I890)</f>
        <v>8709</v>
      </c>
      <c r="J780" s="406">
        <f>SUM(J782:J890)</f>
        <v>9374</v>
      </c>
      <c r="K780" s="409">
        <f t="shared" ref="K780" si="342">J780/I780</f>
        <v>1.0763577907911357</v>
      </c>
    </row>
    <row r="781" spans="1:11" ht="14.25">
      <c r="A781" s="154"/>
      <c r="B781" s="155"/>
      <c r="C781" s="153"/>
      <c r="D781" s="153"/>
      <c r="E781" s="394"/>
      <c r="F781" s="369"/>
      <c r="G781" s="369"/>
      <c r="H781" s="394"/>
      <c r="I781" s="369"/>
      <c r="J781" s="369"/>
      <c r="K781" s="411"/>
    </row>
    <row r="782" spans="1:11" ht="12.75">
      <c r="A782" s="412" t="s">
        <v>2169</v>
      </c>
      <c r="B782" s="413" t="s">
        <v>2170</v>
      </c>
      <c r="C782" s="430">
        <v>50</v>
      </c>
      <c r="D782" s="417"/>
      <c r="E782" s="411">
        <f t="shared" ref="E782:E890" si="343">D782/C782</f>
        <v>0</v>
      </c>
      <c r="F782" s="420">
        <v>10</v>
      </c>
      <c r="G782" s="369"/>
      <c r="H782" s="411">
        <f t="shared" ref="H782:H890" si="344">G782/F782</f>
        <v>0</v>
      </c>
      <c r="I782" s="369">
        <f t="shared" ref="I782:I890" si="345">C782+F782</f>
        <v>60</v>
      </c>
      <c r="J782" s="369">
        <f t="shared" ref="J782:J890" si="346">D782+G782</f>
        <v>0</v>
      </c>
      <c r="K782" s="411">
        <f t="shared" ref="K782:K890" si="347">J782/I782</f>
        <v>0</v>
      </c>
    </row>
    <row r="783" spans="1:11" ht="12.75">
      <c r="A783" s="412" t="s">
        <v>2716</v>
      </c>
      <c r="B783" s="413" t="s">
        <v>2717</v>
      </c>
      <c r="C783" s="430">
        <v>1</v>
      </c>
      <c r="D783" s="417"/>
      <c r="E783" s="411">
        <f t="shared" si="343"/>
        <v>0</v>
      </c>
      <c r="F783" s="420">
        <v>0</v>
      </c>
      <c r="G783" s="369"/>
      <c r="H783" s="411" t="e">
        <f t="shared" si="344"/>
        <v>#DIV/0!</v>
      </c>
      <c r="I783" s="369">
        <f t="shared" si="345"/>
        <v>1</v>
      </c>
      <c r="J783" s="369">
        <f t="shared" si="346"/>
        <v>0</v>
      </c>
      <c r="K783" s="411">
        <f t="shared" si="347"/>
        <v>0</v>
      </c>
    </row>
    <row r="784" spans="1:11" ht="12.75">
      <c r="A784" s="412" t="s">
        <v>2173</v>
      </c>
      <c r="B784" s="413" t="s">
        <v>2174</v>
      </c>
      <c r="C784" s="430">
        <v>51</v>
      </c>
      <c r="D784" s="417"/>
      <c r="E784" s="411">
        <f t="shared" ref="E784:E823" si="348">D784/C784</f>
        <v>0</v>
      </c>
      <c r="F784" s="420">
        <v>10</v>
      </c>
      <c r="G784" s="369"/>
      <c r="H784" s="411">
        <f t="shared" ref="H784:H823" si="349">G784/F784</f>
        <v>0</v>
      </c>
      <c r="I784" s="369">
        <f t="shared" ref="I784:I823" si="350">C784+F784</f>
        <v>61</v>
      </c>
      <c r="J784" s="369">
        <f t="shared" ref="J784:J823" si="351">D784+G784</f>
        <v>0</v>
      </c>
      <c r="K784" s="411">
        <f t="shared" ref="K784:K823" si="352">J784/I784</f>
        <v>0</v>
      </c>
    </row>
    <row r="785" spans="1:11" ht="12.75">
      <c r="A785" s="412" t="s">
        <v>2718</v>
      </c>
      <c r="B785" s="413" t="s">
        <v>2719</v>
      </c>
      <c r="C785" s="430">
        <v>1</v>
      </c>
      <c r="D785" s="417"/>
      <c r="E785" s="411">
        <f t="shared" si="348"/>
        <v>0</v>
      </c>
      <c r="F785" s="420">
        <v>0</v>
      </c>
      <c r="G785" s="369"/>
      <c r="H785" s="411" t="e">
        <f t="shared" si="349"/>
        <v>#DIV/0!</v>
      </c>
      <c r="I785" s="369">
        <f t="shared" si="350"/>
        <v>1</v>
      </c>
      <c r="J785" s="369">
        <f t="shared" si="351"/>
        <v>0</v>
      </c>
      <c r="K785" s="411">
        <f t="shared" si="352"/>
        <v>0</v>
      </c>
    </row>
    <row r="786" spans="1:11" ht="12.75">
      <c r="A786" s="412" t="s">
        <v>2720</v>
      </c>
      <c r="B786" s="413" t="s">
        <v>2721</v>
      </c>
      <c r="C786" s="430">
        <v>48</v>
      </c>
      <c r="D786" s="417">
        <v>7</v>
      </c>
      <c r="E786" s="411">
        <f t="shared" si="348"/>
        <v>0.14583333333333334</v>
      </c>
      <c r="F786" s="420">
        <v>1</v>
      </c>
      <c r="G786" s="369">
        <v>5</v>
      </c>
      <c r="H786" s="411">
        <f t="shared" si="349"/>
        <v>5</v>
      </c>
      <c r="I786" s="369">
        <f t="shared" si="350"/>
        <v>49</v>
      </c>
      <c r="J786" s="369">
        <f t="shared" si="351"/>
        <v>12</v>
      </c>
      <c r="K786" s="411">
        <f t="shared" si="352"/>
        <v>0.24489795918367346</v>
      </c>
    </row>
    <row r="787" spans="1:11" ht="12.75">
      <c r="A787" s="412" t="s">
        <v>2722</v>
      </c>
      <c r="B787" s="413" t="s">
        <v>2723</v>
      </c>
      <c r="C787" s="430">
        <v>5</v>
      </c>
      <c r="D787" s="417"/>
      <c r="E787" s="411">
        <f t="shared" si="348"/>
        <v>0</v>
      </c>
      <c r="F787" s="420">
        <v>1</v>
      </c>
      <c r="G787" s="369"/>
      <c r="H787" s="411">
        <f t="shared" si="349"/>
        <v>0</v>
      </c>
      <c r="I787" s="369">
        <f t="shared" si="350"/>
        <v>6</v>
      </c>
      <c r="J787" s="369">
        <f t="shared" si="351"/>
        <v>0</v>
      </c>
      <c r="K787" s="411">
        <f t="shared" si="352"/>
        <v>0</v>
      </c>
    </row>
    <row r="788" spans="1:11" ht="12.75">
      <c r="A788" s="412" t="s">
        <v>2724</v>
      </c>
      <c r="B788" s="413" t="s">
        <v>2725</v>
      </c>
      <c r="C788" s="430">
        <v>41</v>
      </c>
      <c r="D788" s="417">
        <v>2</v>
      </c>
      <c r="E788" s="411">
        <f t="shared" si="348"/>
        <v>4.878048780487805E-2</v>
      </c>
      <c r="F788" s="420">
        <v>0</v>
      </c>
      <c r="G788" s="369">
        <v>3</v>
      </c>
      <c r="H788" s="411" t="e">
        <f t="shared" si="349"/>
        <v>#DIV/0!</v>
      </c>
      <c r="I788" s="369">
        <f t="shared" si="350"/>
        <v>41</v>
      </c>
      <c r="J788" s="369">
        <f t="shared" si="351"/>
        <v>5</v>
      </c>
      <c r="K788" s="411">
        <f t="shared" si="352"/>
        <v>0.12195121951219512</v>
      </c>
    </row>
    <row r="789" spans="1:11" ht="12.75">
      <c r="A789" s="412" t="s">
        <v>2081</v>
      </c>
      <c r="B789" s="413" t="s">
        <v>2082</v>
      </c>
      <c r="C789" s="430">
        <v>0</v>
      </c>
      <c r="D789" s="417"/>
      <c r="E789" s="411" t="e">
        <f t="shared" si="348"/>
        <v>#DIV/0!</v>
      </c>
      <c r="F789" s="420">
        <v>6</v>
      </c>
      <c r="G789" s="369">
        <v>18</v>
      </c>
      <c r="H789" s="411">
        <f t="shared" si="349"/>
        <v>3</v>
      </c>
      <c r="I789" s="369">
        <f t="shared" si="350"/>
        <v>6</v>
      </c>
      <c r="J789" s="369">
        <f t="shared" si="351"/>
        <v>18</v>
      </c>
      <c r="K789" s="411">
        <f t="shared" si="352"/>
        <v>3</v>
      </c>
    </row>
    <row r="790" spans="1:11" ht="12.75">
      <c r="A790" s="412" t="s">
        <v>2083</v>
      </c>
      <c r="B790" s="413" t="s">
        <v>2084</v>
      </c>
      <c r="C790" s="430">
        <v>0</v>
      </c>
      <c r="D790" s="417">
        <v>10</v>
      </c>
      <c r="E790" s="411" t="e">
        <f t="shared" si="348"/>
        <v>#DIV/0!</v>
      </c>
      <c r="F790" s="420">
        <v>6</v>
      </c>
      <c r="G790" s="369"/>
      <c r="H790" s="411">
        <f t="shared" si="349"/>
        <v>0</v>
      </c>
      <c r="I790" s="369">
        <f t="shared" si="350"/>
        <v>6</v>
      </c>
      <c r="J790" s="369">
        <f t="shared" si="351"/>
        <v>10</v>
      </c>
      <c r="K790" s="411">
        <f t="shared" si="352"/>
        <v>1.6666666666666667</v>
      </c>
    </row>
    <row r="791" spans="1:11" ht="12.75">
      <c r="A791" s="412" t="s">
        <v>2183</v>
      </c>
      <c r="B791" s="413" t="s">
        <v>2184</v>
      </c>
      <c r="C791" s="430">
        <v>0</v>
      </c>
      <c r="D791" s="417"/>
      <c r="E791" s="411" t="e">
        <f t="shared" si="348"/>
        <v>#DIV/0!</v>
      </c>
      <c r="F791" s="420">
        <v>2</v>
      </c>
      <c r="G791" s="369"/>
      <c r="H791" s="411">
        <f t="shared" si="349"/>
        <v>0</v>
      </c>
      <c r="I791" s="369">
        <f t="shared" si="350"/>
        <v>2</v>
      </c>
      <c r="J791" s="369">
        <f t="shared" si="351"/>
        <v>0</v>
      </c>
      <c r="K791" s="411">
        <f t="shared" si="352"/>
        <v>0</v>
      </c>
    </row>
    <row r="792" spans="1:11" ht="12.75">
      <c r="A792" s="412" t="s">
        <v>2191</v>
      </c>
      <c r="B792" s="413" t="s">
        <v>2192</v>
      </c>
      <c r="C792" s="430">
        <v>0</v>
      </c>
      <c r="D792" s="417"/>
      <c r="E792" s="411" t="e">
        <f t="shared" si="348"/>
        <v>#DIV/0!</v>
      </c>
      <c r="F792" s="420">
        <v>10</v>
      </c>
      <c r="G792" s="369">
        <v>13</v>
      </c>
      <c r="H792" s="411">
        <f t="shared" si="349"/>
        <v>1.3</v>
      </c>
      <c r="I792" s="369">
        <f t="shared" si="350"/>
        <v>10</v>
      </c>
      <c r="J792" s="369">
        <f t="shared" si="351"/>
        <v>13</v>
      </c>
      <c r="K792" s="411">
        <f t="shared" si="352"/>
        <v>1.3</v>
      </c>
    </row>
    <row r="793" spans="1:11" ht="12.75">
      <c r="A793" s="412" t="s">
        <v>2411</v>
      </c>
      <c r="B793" s="413" t="s">
        <v>2412</v>
      </c>
      <c r="C793" s="430">
        <v>0</v>
      </c>
      <c r="D793" s="417"/>
      <c r="E793" s="411" t="e">
        <f t="shared" si="348"/>
        <v>#DIV/0!</v>
      </c>
      <c r="F793" s="420">
        <v>5</v>
      </c>
      <c r="G793" s="369">
        <v>10</v>
      </c>
      <c r="H793" s="411">
        <f t="shared" si="349"/>
        <v>2</v>
      </c>
      <c r="I793" s="369">
        <f t="shared" si="350"/>
        <v>5</v>
      </c>
      <c r="J793" s="369">
        <f t="shared" si="351"/>
        <v>10</v>
      </c>
      <c r="K793" s="411">
        <f t="shared" si="352"/>
        <v>2</v>
      </c>
    </row>
    <row r="794" spans="1:11" ht="12.75">
      <c r="A794" s="412" t="s">
        <v>2419</v>
      </c>
      <c r="B794" s="413" t="s">
        <v>2420</v>
      </c>
      <c r="C794" s="430">
        <v>0</v>
      </c>
      <c r="D794" s="417"/>
      <c r="E794" s="411" t="e">
        <f t="shared" si="348"/>
        <v>#DIV/0!</v>
      </c>
      <c r="F794" s="420">
        <v>15</v>
      </c>
      <c r="G794" s="369">
        <v>7</v>
      </c>
      <c r="H794" s="411">
        <f t="shared" si="349"/>
        <v>0.46666666666666667</v>
      </c>
      <c r="I794" s="369">
        <f t="shared" si="350"/>
        <v>15</v>
      </c>
      <c r="J794" s="369">
        <f t="shared" si="351"/>
        <v>7</v>
      </c>
      <c r="K794" s="411">
        <f t="shared" si="352"/>
        <v>0.46666666666666667</v>
      </c>
    </row>
    <row r="795" spans="1:11" ht="12.75">
      <c r="A795" s="412" t="s">
        <v>2726</v>
      </c>
      <c r="B795" s="413" t="s">
        <v>2727</v>
      </c>
      <c r="C795" s="430">
        <v>0</v>
      </c>
      <c r="D795" s="417"/>
      <c r="E795" s="411" t="e">
        <f t="shared" si="348"/>
        <v>#DIV/0!</v>
      </c>
      <c r="F795" s="420">
        <v>2</v>
      </c>
      <c r="G795" s="369"/>
      <c r="H795" s="411">
        <f t="shared" si="349"/>
        <v>0</v>
      </c>
      <c r="I795" s="369">
        <f t="shared" si="350"/>
        <v>2</v>
      </c>
      <c r="J795" s="369">
        <f t="shared" si="351"/>
        <v>0</v>
      </c>
      <c r="K795" s="411">
        <f t="shared" si="352"/>
        <v>0</v>
      </c>
    </row>
    <row r="796" spans="1:11" ht="12.75">
      <c r="A796" s="412" t="s">
        <v>2193</v>
      </c>
      <c r="B796" s="413" t="s">
        <v>2194</v>
      </c>
      <c r="C796" s="430">
        <v>0</v>
      </c>
      <c r="D796" s="417"/>
      <c r="E796" s="411" t="e">
        <f t="shared" si="348"/>
        <v>#DIV/0!</v>
      </c>
      <c r="F796" s="420">
        <v>1</v>
      </c>
      <c r="G796" s="369">
        <v>4</v>
      </c>
      <c r="H796" s="411">
        <f t="shared" si="349"/>
        <v>4</v>
      </c>
      <c r="I796" s="369">
        <f t="shared" si="350"/>
        <v>1</v>
      </c>
      <c r="J796" s="369">
        <f t="shared" si="351"/>
        <v>4</v>
      </c>
      <c r="K796" s="411">
        <f t="shared" si="352"/>
        <v>4</v>
      </c>
    </row>
    <row r="797" spans="1:11" ht="12.75">
      <c r="A797" s="412" t="s">
        <v>2195</v>
      </c>
      <c r="B797" s="413" t="s">
        <v>2196</v>
      </c>
      <c r="C797" s="430">
        <v>0</v>
      </c>
      <c r="D797" s="417"/>
      <c r="E797" s="411" t="e">
        <f t="shared" si="348"/>
        <v>#DIV/0!</v>
      </c>
      <c r="F797" s="420">
        <v>5</v>
      </c>
      <c r="G797" s="369"/>
      <c r="H797" s="411">
        <f t="shared" si="349"/>
        <v>0</v>
      </c>
      <c r="I797" s="369">
        <f t="shared" si="350"/>
        <v>5</v>
      </c>
      <c r="J797" s="369">
        <f t="shared" si="351"/>
        <v>0</v>
      </c>
      <c r="K797" s="411">
        <f t="shared" si="352"/>
        <v>0</v>
      </c>
    </row>
    <row r="798" spans="1:11" ht="12.75">
      <c r="A798" s="412" t="s">
        <v>2203</v>
      </c>
      <c r="B798" s="413" t="s">
        <v>2204</v>
      </c>
      <c r="C798" s="430">
        <v>0</v>
      </c>
      <c r="D798" s="417"/>
      <c r="E798" s="411" t="e">
        <f t="shared" si="348"/>
        <v>#DIV/0!</v>
      </c>
      <c r="F798" s="420">
        <v>1</v>
      </c>
      <c r="G798" s="369">
        <v>1</v>
      </c>
      <c r="H798" s="411">
        <f t="shared" si="349"/>
        <v>1</v>
      </c>
      <c r="I798" s="369">
        <f t="shared" si="350"/>
        <v>1</v>
      </c>
      <c r="J798" s="369">
        <f t="shared" si="351"/>
        <v>1</v>
      </c>
      <c r="K798" s="411">
        <f t="shared" si="352"/>
        <v>1</v>
      </c>
    </row>
    <row r="799" spans="1:11" ht="12.75">
      <c r="A799" s="412" t="s">
        <v>2205</v>
      </c>
      <c r="B799" s="413" t="s">
        <v>2206</v>
      </c>
      <c r="C799" s="430">
        <v>0</v>
      </c>
      <c r="D799" s="417"/>
      <c r="E799" s="411" t="e">
        <f t="shared" si="348"/>
        <v>#DIV/0!</v>
      </c>
      <c r="F799" s="420">
        <v>5</v>
      </c>
      <c r="G799" s="369">
        <v>3</v>
      </c>
      <c r="H799" s="411">
        <f t="shared" si="349"/>
        <v>0.6</v>
      </c>
      <c r="I799" s="369">
        <f t="shared" si="350"/>
        <v>5</v>
      </c>
      <c r="J799" s="369">
        <f t="shared" si="351"/>
        <v>3</v>
      </c>
      <c r="K799" s="411">
        <f t="shared" si="352"/>
        <v>0.6</v>
      </c>
    </row>
    <row r="800" spans="1:11" ht="12.75">
      <c r="A800" s="412" t="s">
        <v>2728</v>
      </c>
      <c r="B800" s="413" t="s">
        <v>2729</v>
      </c>
      <c r="C800" s="430">
        <v>1</v>
      </c>
      <c r="D800" s="417">
        <v>1</v>
      </c>
      <c r="E800" s="411">
        <f t="shared" si="348"/>
        <v>1</v>
      </c>
      <c r="F800" s="420">
        <v>0</v>
      </c>
      <c r="G800" s="369"/>
      <c r="H800" s="411" t="e">
        <f t="shared" si="349"/>
        <v>#DIV/0!</v>
      </c>
      <c r="I800" s="369">
        <f t="shared" si="350"/>
        <v>1</v>
      </c>
      <c r="J800" s="369">
        <f t="shared" si="351"/>
        <v>1</v>
      </c>
      <c r="K800" s="411">
        <f t="shared" si="352"/>
        <v>1</v>
      </c>
    </row>
    <row r="801" spans="1:11" ht="12.75">
      <c r="A801" s="412" t="s">
        <v>2317</v>
      </c>
      <c r="B801" s="413" t="s">
        <v>2318</v>
      </c>
      <c r="C801" s="430">
        <v>0</v>
      </c>
      <c r="D801" s="417"/>
      <c r="E801" s="411" t="e">
        <f t="shared" si="348"/>
        <v>#DIV/0!</v>
      </c>
      <c r="F801" s="420">
        <v>2</v>
      </c>
      <c r="G801" s="369">
        <v>3</v>
      </c>
      <c r="H801" s="411">
        <f t="shared" si="349"/>
        <v>1.5</v>
      </c>
      <c r="I801" s="369">
        <f t="shared" si="350"/>
        <v>2</v>
      </c>
      <c r="J801" s="369">
        <f t="shared" si="351"/>
        <v>3</v>
      </c>
      <c r="K801" s="411">
        <f t="shared" si="352"/>
        <v>1.5</v>
      </c>
    </row>
    <row r="802" spans="1:11" ht="12.75">
      <c r="A802" s="412" t="s">
        <v>2037</v>
      </c>
      <c r="B802" s="413" t="s">
        <v>2038</v>
      </c>
      <c r="C802" s="430">
        <v>0</v>
      </c>
      <c r="D802" s="417"/>
      <c r="E802" s="411" t="e">
        <f t="shared" si="348"/>
        <v>#DIV/0!</v>
      </c>
      <c r="F802" s="420">
        <v>1</v>
      </c>
      <c r="G802" s="393">
        <v>10</v>
      </c>
      <c r="H802" s="411">
        <f t="shared" si="349"/>
        <v>10</v>
      </c>
      <c r="I802" s="369">
        <f t="shared" si="350"/>
        <v>1</v>
      </c>
      <c r="J802" s="369">
        <f t="shared" si="351"/>
        <v>10</v>
      </c>
      <c r="K802" s="411">
        <f t="shared" si="352"/>
        <v>10</v>
      </c>
    </row>
    <row r="803" spans="1:11" ht="12.75">
      <c r="A803" s="412" t="s">
        <v>2220</v>
      </c>
      <c r="B803" s="413" t="s">
        <v>2221</v>
      </c>
      <c r="C803" s="430">
        <v>0</v>
      </c>
      <c r="D803" s="417"/>
      <c r="E803" s="411" t="e">
        <f t="shared" si="348"/>
        <v>#DIV/0!</v>
      </c>
      <c r="F803" s="420">
        <v>170</v>
      </c>
      <c r="G803" s="369">
        <v>255</v>
      </c>
      <c r="H803" s="411">
        <f t="shared" si="349"/>
        <v>1.5</v>
      </c>
      <c r="I803" s="369">
        <f t="shared" si="350"/>
        <v>170</v>
      </c>
      <c r="J803" s="369">
        <f t="shared" si="351"/>
        <v>255</v>
      </c>
      <c r="K803" s="411">
        <f t="shared" si="352"/>
        <v>1.5</v>
      </c>
    </row>
    <row r="804" spans="1:11" ht="12.75">
      <c r="A804" s="412" t="s">
        <v>2734</v>
      </c>
      <c r="B804" s="413" t="s">
        <v>2735</v>
      </c>
      <c r="C804" s="430">
        <v>1</v>
      </c>
      <c r="D804" s="417"/>
      <c r="E804" s="411">
        <f t="shared" si="348"/>
        <v>0</v>
      </c>
      <c r="F804" s="420">
        <v>0</v>
      </c>
      <c r="G804" s="369"/>
      <c r="H804" s="411" t="e">
        <f t="shared" si="349"/>
        <v>#DIV/0!</v>
      </c>
      <c r="I804" s="369">
        <f t="shared" si="350"/>
        <v>1</v>
      </c>
      <c r="J804" s="369">
        <f t="shared" si="351"/>
        <v>0</v>
      </c>
      <c r="K804" s="411">
        <f t="shared" si="352"/>
        <v>0</v>
      </c>
    </row>
    <row r="805" spans="1:11" ht="12.75">
      <c r="A805" s="412" t="s">
        <v>2630</v>
      </c>
      <c r="B805" s="413" t="s">
        <v>2631</v>
      </c>
      <c r="C805" s="430">
        <v>0</v>
      </c>
      <c r="D805" s="417"/>
      <c r="E805" s="411" t="e">
        <f t="shared" si="348"/>
        <v>#DIV/0!</v>
      </c>
      <c r="F805" s="420">
        <v>7</v>
      </c>
      <c r="G805" s="369">
        <v>1</v>
      </c>
      <c r="H805" s="411">
        <f t="shared" si="349"/>
        <v>0.14285714285714285</v>
      </c>
      <c r="I805" s="369">
        <f t="shared" si="350"/>
        <v>7</v>
      </c>
      <c r="J805" s="369">
        <f t="shared" si="351"/>
        <v>1</v>
      </c>
      <c r="K805" s="411">
        <f t="shared" si="352"/>
        <v>0.14285714285714285</v>
      </c>
    </row>
    <row r="806" spans="1:11" ht="12.75">
      <c r="A806" s="412" t="s">
        <v>2634</v>
      </c>
      <c r="B806" s="413" t="s">
        <v>2635</v>
      </c>
      <c r="C806" s="430">
        <v>0</v>
      </c>
      <c r="D806" s="417"/>
      <c r="E806" s="411" t="e">
        <f t="shared" si="348"/>
        <v>#DIV/0!</v>
      </c>
      <c r="F806" s="420">
        <v>5</v>
      </c>
      <c r="G806" s="369">
        <v>41</v>
      </c>
      <c r="H806" s="411">
        <f t="shared" si="349"/>
        <v>8.1999999999999993</v>
      </c>
      <c r="I806" s="369">
        <f t="shared" si="350"/>
        <v>5</v>
      </c>
      <c r="J806" s="369">
        <f t="shared" si="351"/>
        <v>41</v>
      </c>
      <c r="K806" s="411">
        <f t="shared" si="352"/>
        <v>8.1999999999999993</v>
      </c>
    </row>
    <row r="807" spans="1:11" ht="12.75">
      <c r="A807" s="412" t="s">
        <v>2638</v>
      </c>
      <c r="B807" s="413" t="s">
        <v>2639</v>
      </c>
      <c r="C807" s="430">
        <v>0</v>
      </c>
      <c r="D807" s="417"/>
      <c r="E807" s="411" t="e">
        <f t="shared" si="348"/>
        <v>#DIV/0!</v>
      </c>
      <c r="F807" s="420">
        <v>7</v>
      </c>
      <c r="G807" s="369">
        <v>6</v>
      </c>
      <c r="H807" s="411">
        <f t="shared" si="349"/>
        <v>0.8571428571428571</v>
      </c>
      <c r="I807" s="369">
        <f t="shared" si="350"/>
        <v>7</v>
      </c>
      <c r="J807" s="369">
        <f t="shared" si="351"/>
        <v>6</v>
      </c>
      <c r="K807" s="411">
        <f t="shared" si="352"/>
        <v>0.8571428571428571</v>
      </c>
    </row>
    <row r="808" spans="1:11" ht="12.75">
      <c r="A808" s="412" t="s">
        <v>2640</v>
      </c>
      <c r="B808" s="413" t="s">
        <v>2641</v>
      </c>
      <c r="C808" s="430">
        <v>0</v>
      </c>
      <c r="D808" s="417"/>
      <c r="E808" s="411" t="e">
        <f t="shared" si="348"/>
        <v>#DIV/0!</v>
      </c>
      <c r="F808" s="420">
        <v>7</v>
      </c>
      <c r="G808" s="369">
        <v>6</v>
      </c>
      <c r="H808" s="411">
        <f t="shared" si="349"/>
        <v>0.8571428571428571</v>
      </c>
      <c r="I808" s="369">
        <f t="shared" si="350"/>
        <v>7</v>
      </c>
      <c r="J808" s="369">
        <f t="shared" si="351"/>
        <v>6</v>
      </c>
      <c r="K808" s="411">
        <f t="shared" si="352"/>
        <v>0.8571428571428571</v>
      </c>
    </row>
    <row r="809" spans="1:11" ht="12.75">
      <c r="A809" s="412" t="s">
        <v>2646</v>
      </c>
      <c r="B809" s="413" t="s">
        <v>2647</v>
      </c>
      <c r="C809" s="430">
        <v>0</v>
      </c>
      <c r="D809" s="417"/>
      <c r="E809" s="411" t="e">
        <f t="shared" si="348"/>
        <v>#DIV/0!</v>
      </c>
      <c r="F809" s="420">
        <v>7</v>
      </c>
      <c r="G809" s="369">
        <v>25</v>
      </c>
      <c r="H809" s="411">
        <f t="shared" si="349"/>
        <v>3.5714285714285716</v>
      </c>
      <c r="I809" s="369">
        <f t="shared" si="350"/>
        <v>7</v>
      </c>
      <c r="J809" s="369">
        <f t="shared" si="351"/>
        <v>25</v>
      </c>
      <c r="K809" s="411">
        <f t="shared" si="352"/>
        <v>3.5714285714285716</v>
      </c>
    </row>
    <row r="810" spans="1:11" ht="12.75">
      <c r="A810" s="412" t="s">
        <v>2648</v>
      </c>
      <c r="B810" s="413" t="s">
        <v>2649</v>
      </c>
      <c r="C810" s="430">
        <v>0</v>
      </c>
      <c r="D810" s="417"/>
      <c r="E810" s="411" t="e">
        <f t="shared" si="348"/>
        <v>#DIV/0!</v>
      </c>
      <c r="F810" s="420">
        <v>20</v>
      </c>
      <c r="G810" s="369">
        <v>59</v>
      </c>
      <c r="H810" s="411">
        <f t="shared" si="349"/>
        <v>2.95</v>
      </c>
      <c r="I810" s="369">
        <f t="shared" si="350"/>
        <v>20</v>
      </c>
      <c r="J810" s="369">
        <f t="shared" si="351"/>
        <v>59</v>
      </c>
      <c r="K810" s="411">
        <f t="shared" si="352"/>
        <v>2.95</v>
      </c>
    </row>
    <row r="811" spans="1:11" ht="12.75">
      <c r="A811" s="412" t="s">
        <v>2652</v>
      </c>
      <c r="B811" s="413" t="s">
        <v>2653</v>
      </c>
      <c r="C811" s="430">
        <v>0</v>
      </c>
      <c r="D811" s="417"/>
      <c r="E811" s="411" t="e">
        <f t="shared" si="348"/>
        <v>#DIV/0!</v>
      </c>
      <c r="F811" s="420">
        <v>25</v>
      </c>
      <c r="G811" s="369">
        <v>62</v>
      </c>
      <c r="H811" s="411">
        <f t="shared" si="349"/>
        <v>2.48</v>
      </c>
      <c r="I811" s="369">
        <f t="shared" si="350"/>
        <v>25</v>
      </c>
      <c r="J811" s="369">
        <f t="shared" si="351"/>
        <v>62</v>
      </c>
      <c r="K811" s="411">
        <f t="shared" si="352"/>
        <v>2.48</v>
      </c>
    </row>
    <row r="812" spans="1:11" ht="12.75">
      <c r="A812" s="412" t="s">
        <v>2480</v>
      </c>
      <c r="B812" s="413" t="s">
        <v>2481</v>
      </c>
      <c r="C812" s="430">
        <v>0</v>
      </c>
      <c r="D812" s="417"/>
      <c r="E812" s="411" t="e">
        <f t="shared" si="348"/>
        <v>#DIV/0!</v>
      </c>
      <c r="F812" s="420">
        <v>5</v>
      </c>
      <c r="G812" s="369">
        <v>9</v>
      </c>
      <c r="H812" s="411">
        <f t="shared" si="349"/>
        <v>1.8</v>
      </c>
      <c r="I812" s="369">
        <f t="shared" si="350"/>
        <v>5</v>
      </c>
      <c r="J812" s="369">
        <f t="shared" si="351"/>
        <v>9</v>
      </c>
      <c r="K812" s="411">
        <f t="shared" si="352"/>
        <v>1.8</v>
      </c>
    </row>
    <row r="813" spans="1:11" ht="12.75">
      <c r="A813" s="412" t="s">
        <v>2736</v>
      </c>
      <c r="B813" s="413" t="s">
        <v>2737</v>
      </c>
      <c r="C813" s="430">
        <v>0</v>
      </c>
      <c r="D813" s="417"/>
      <c r="E813" s="411" t="e">
        <f t="shared" si="348"/>
        <v>#DIV/0!</v>
      </c>
      <c r="F813" s="420">
        <v>1</v>
      </c>
      <c r="G813" s="369"/>
      <c r="H813" s="411">
        <f t="shared" si="349"/>
        <v>0</v>
      </c>
      <c r="I813" s="369">
        <f t="shared" si="350"/>
        <v>1</v>
      </c>
      <c r="J813" s="369">
        <f t="shared" si="351"/>
        <v>0</v>
      </c>
      <c r="K813" s="411">
        <f t="shared" si="352"/>
        <v>0</v>
      </c>
    </row>
    <row r="814" spans="1:11" ht="12.75">
      <c r="A814" s="412" t="s">
        <v>2061</v>
      </c>
      <c r="B814" s="413" t="s">
        <v>2062</v>
      </c>
      <c r="C814" s="430">
        <v>0</v>
      </c>
      <c r="D814" s="417"/>
      <c r="E814" s="411" t="e">
        <f t="shared" si="348"/>
        <v>#DIV/0!</v>
      </c>
      <c r="F814" s="420">
        <v>1</v>
      </c>
      <c r="G814" s="369">
        <v>3</v>
      </c>
      <c r="H814" s="411">
        <f t="shared" si="349"/>
        <v>3</v>
      </c>
      <c r="I814" s="369">
        <f t="shared" si="350"/>
        <v>1</v>
      </c>
      <c r="J814" s="369">
        <f t="shared" si="351"/>
        <v>3</v>
      </c>
      <c r="K814" s="411">
        <f t="shared" si="352"/>
        <v>3</v>
      </c>
    </row>
    <row r="815" spans="1:11" ht="12.75">
      <c r="A815" s="412" t="s">
        <v>2738</v>
      </c>
      <c r="B815" s="413" t="s">
        <v>2739</v>
      </c>
      <c r="C815" s="430">
        <v>0</v>
      </c>
      <c r="D815" s="417"/>
      <c r="E815" s="411" t="e">
        <f t="shared" si="348"/>
        <v>#DIV/0!</v>
      </c>
      <c r="F815" s="420">
        <v>13</v>
      </c>
      <c r="G815" s="369">
        <v>8</v>
      </c>
      <c r="H815" s="411">
        <f t="shared" si="349"/>
        <v>0.61538461538461542</v>
      </c>
      <c r="I815" s="369">
        <f t="shared" si="350"/>
        <v>13</v>
      </c>
      <c r="J815" s="369">
        <f t="shared" si="351"/>
        <v>8</v>
      </c>
      <c r="K815" s="411">
        <f t="shared" si="352"/>
        <v>0.61538461538461542</v>
      </c>
    </row>
    <row r="816" spans="1:11" ht="12.75">
      <c r="A816" s="412" t="s">
        <v>2236</v>
      </c>
      <c r="B816" s="413" t="s">
        <v>2237</v>
      </c>
      <c r="C816" s="430">
        <v>0</v>
      </c>
      <c r="D816" s="417"/>
      <c r="E816" s="411" t="e">
        <f t="shared" si="348"/>
        <v>#DIV/0!</v>
      </c>
      <c r="F816" s="420">
        <v>53</v>
      </c>
      <c r="G816" s="369">
        <v>30</v>
      </c>
      <c r="H816" s="411">
        <f t="shared" si="349"/>
        <v>0.56603773584905659</v>
      </c>
      <c r="I816" s="369">
        <f t="shared" si="350"/>
        <v>53</v>
      </c>
      <c r="J816" s="369">
        <f t="shared" si="351"/>
        <v>30</v>
      </c>
      <c r="K816" s="411">
        <f t="shared" si="352"/>
        <v>0.56603773584905659</v>
      </c>
    </row>
    <row r="817" spans="1:11" ht="12.75">
      <c r="A817" s="412" t="s">
        <v>2238</v>
      </c>
      <c r="B817" s="413" t="s">
        <v>2239</v>
      </c>
      <c r="C817" s="430">
        <v>0</v>
      </c>
      <c r="D817" s="417"/>
      <c r="E817" s="411" t="e">
        <f t="shared" si="348"/>
        <v>#DIV/0!</v>
      </c>
      <c r="F817" s="420">
        <v>126</v>
      </c>
      <c r="G817" s="369">
        <v>134</v>
      </c>
      <c r="H817" s="411">
        <f t="shared" si="349"/>
        <v>1.0634920634920635</v>
      </c>
      <c r="I817" s="369">
        <f t="shared" si="350"/>
        <v>126</v>
      </c>
      <c r="J817" s="369">
        <f t="shared" si="351"/>
        <v>134</v>
      </c>
      <c r="K817" s="411">
        <f t="shared" si="352"/>
        <v>1.0634920634920635</v>
      </c>
    </row>
    <row r="818" spans="1:11" ht="12.75">
      <c r="A818" s="412" t="s">
        <v>2240</v>
      </c>
      <c r="B818" s="413" t="s">
        <v>2241</v>
      </c>
      <c r="C818" s="430">
        <v>0</v>
      </c>
      <c r="D818" s="417"/>
      <c r="E818" s="411" t="e">
        <f t="shared" si="348"/>
        <v>#DIV/0!</v>
      </c>
      <c r="F818" s="420">
        <v>7</v>
      </c>
      <c r="G818" s="369">
        <v>1</v>
      </c>
      <c r="H818" s="411">
        <f t="shared" si="349"/>
        <v>0.14285714285714285</v>
      </c>
      <c r="I818" s="369">
        <f t="shared" si="350"/>
        <v>7</v>
      </c>
      <c r="J818" s="369">
        <f t="shared" si="351"/>
        <v>1</v>
      </c>
      <c r="K818" s="411">
        <f t="shared" si="352"/>
        <v>0.14285714285714285</v>
      </c>
    </row>
    <row r="819" spans="1:11" ht="12.75">
      <c r="A819" s="412" t="s">
        <v>2740</v>
      </c>
      <c r="B819" s="413" t="s">
        <v>2741</v>
      </c>
      <c r="C819" s="430">
        <v>0</v>
      </c>
      <c r="D819" s="417"/>
      <c r="E819" s="411" t="e">
        <f t="shared" si="348"/>
        <v>#DIV/0!</v>
      </c>
      <c r="F819" s="420">
        <v>55</v>
      </c>
      <c r="G819" s="369">
        <v>45</v>
      </c>
      <c r="H819" s="411">
        <f t="shared" si="349"/>
        <v>0.81818181818181823</v>
      </c>
      <c r="I819" s="369">
        <f t="shared" si="350"/>
        <v>55</v>
      </c>
      <c r="J819" s="369">
        <f t="shared" si="351"/>
        <v>45</v>
      </c>
      <c r="K819" s="411">
        <f t="shared" si="352"/>
        <v>0.81818181818181823</v>
      </c>
    </row>
    <row r="820" spans="1:11" ht="12.75">
      <c r="A820" s="412" t="s">
        <v>2742</v>
      </c>
      <c r="B820" s="413" t="s">
        <v>2743</v>
      </c>
      <c r="C820" s="430">
        <v>0</v>
      </c>
      <c r="D820" s="417"/>
      <c r="E820" s="411" t="e">
        <f t="shared" si="348"/>
        <v>#DIV/0!</v>
      </c>
      <c r="F820" s="420">
        <v>5</v>
      </c>
      <c r="G820" s="369"/>
      <c r="H820" s="411">
        <f t="shared" si="349"/>
        <v>0</v>
      </c>
      <c r="I820" s="369">
        <f t="shared" si="350"/>
        <v>5</v>
      </c>
      <c r="J820" s="369">
        <f t="shared" si="351"/>
        <v>0</v>
      </c>
      <c r="K820" s="411">
        <f t="shared" si="352"/>
        <v>0</v>
      </c>
    </row>
    <row r="821" spans="1:11" ht="12.75">
      <c r="A821" s="412" t="s">
        <v>2570</v>
      </c>
      <c r="B821" s="413" t="s">
        <v>2571</v>
      </c>
      <c r="C821" s="430">
        <v>0</v>
      </c>
      <c r="D821" s="417"/>
      <c r="E821" s="411" t="e">
        <f t="shared" si="348"/>
        <v>#DIV/0!</v>
      </c>
      <c r="F821" s="420">
        <v>8</v>
      </c>
      <c r="G821" s="369"/>
      <c r="H821" s="411">
        <f t="shared" si="349"/>
        <v>0</v>
      </c>
      <c r="I821" s="369">
        <f t="shared" si="350"/>
        <v>8</v>
      </c>
      <c r="J821" s="369">
        <f t="shared" si="351"/>
        <v>0</v>
      </c>
      <c r="K821" s="411">
        <f t="shared" si="352"/>
        <v>0</v>
      </c>
    </row>
    <row r="822" spans="1:11" ht="12.75">
      <c r="A822" s="412" t="s">
        <v>2664</v>
      </c>
      <c r="B822" s="413" t="s">
        <v>2665</v>
      </c>
      <c r="C822" s="430">
        <v>0</v>
      </c>
      <c r="D822" s="417"/>
      <c r="E822" s="411" t="e">
        <f t="shared" si="348"/>
        <v>#DIV/0!</v>
      </c>
      <c r="F822" s="420">
        <v>18</v>
      </c>
      <c r="G822" s="369">
        <v>44</v>
      </c>
      <c r="H822" s="411">
        <f t="shared" si="349"/>
        <v>2.4444444444444446</v>
      </c>
      <c r="I822" s="369">
        <f t="shared" si="350"/>
        <v>18</v>
      </c>
      <c r="J822" s="369">
        <f t="shared" si="351"/>
        <v>44</v>
      </c>
      <c r="K822" s="411">
        <f t="shared" si="352"/>
        <v>2.4444444444444446</v>
      </c>
    </row>
    <row r="823" spans="1:11" ht="12.75">
      <c r="A823" s="412" t="s">
        <v>2744</v>
      </c>
      <c r="B823" s="413" t="s">
        <v>2745</v>
      </c>
      <c r="C823" s="430">
        <v>0</v>
      </c>
      <c r="D823" s="417"/>
      <c r="E823" s="411" t="e">
        <f t="shared" si="348"/>
        <v>#DIV/0!</v>
      </c>
      <c r="F823" s="420">
        <v>1</v>
      </c>
      <c r="G823" s="369">
        <v>1</v>
      </c>
      <c r="H823" s="411">
        <f t="shared" si="349"/>
        <v>1</v>
      </c>
      <c r="I823" s="369">
        <f t="shared" si="350"/>
        <v>1</v>
      </c>
      <c r="J823" s="369">
        <f t="shared" si="351"/>
        <v>1</v>
      </c>
      <c r="K823" s="411">
        <f t="shared" si="352"/>
        <v>1</v>
      </c>
    </row>
    <row r="824" spans="1:11" ht="12.75">
      <c r="A824" s="412" t="s">
        <v>2252</v>
      </c>
      <c r="B824" s="413" t="s">
        <v>2253</v>
      </c>
      <c r="C824" s="430">
        <v>900</v>
      </c>
      <c r="D824" s="417">
        <v>873</v>
      </c>
      <c r="E824" s="411">
        <f t="shared" si="343"/>
        <v>0.97</v>
      </c>
      <c r="F824" s="420">
        <v>1</v>
      </c>
      <c r="G824" s="369">
        <v>1</v>
      </c>
      <c r="H824" s="411">
        <f t="shared" si="344"/>
        <v>1</v>
      </c>
      <c r="I824" s="369">
        <f t="shared" si="345"/>
        <v>901</v>
      </c>
      <c r="J824" s="369">
        <f t="shared" si="346"/>
        <v>874</v>
      </c>
      <c r="K824" s="411">
        <f t="shared" si="347"/>
        <v>0.97003329633740287</v>
      </c>
    </row>
    <row r="825" spans="1:11" ht="12.75">
      <c r="A825" s="412" t="s">
        <v>2670</v>
      </c>
      <c r="B825" s="413" t="s">
        <v>2671</v>
      </c>
      <c r="C825" s="430">
        <v>0</v>
      </c>
      <c r="D825" s="417"/>
      <c r="E825" s="411" t="e">
        <f t="shared" si="343"/>
        <v>#DIV/0!</v>
      </c>
      <c r="F825" s="420">
        <v>2</v>
      </c>
      <c r="G825" s="369">
        <v>17</v>
      </c>
      <c r="H825" s="411">
        <f t="shared" si="344"/>
        <v>8.5</v>
      </c>
      <c r="I825" s="369">
        <f t="shared" si="345"/>
        <v>2</v>
      </c>
      <c r="J825" s="369">
        <f t="shared" si="346"/>
        <v>17</v>
      </c>
      <c r="K825" s="411">
        <f t="shared" si="347"/>
        <v>8.5</v>
      </c>
    </row>
    <row r="826" spans="1:11" ht="12.75">
      <c r="A826" s="412" t="s">
        <v>2672</v>
      </c>
      <c r="B826" s="413" t="s">
        <v>2673</v>
      </c>
      <c r="C826" s="430">
        <v>0</v>
      </c>
      <c r="D826" s="417"/>
      <c r="E826" s="411" t="e">
        <f t="shared" si="343"/>
        <v>#DIV/0!</v>
      </c>
      <c r="F826" s="420">
        <v>2</v>
      </c>
      <c r="G826" s="369">
        <v>21</v>
      </c>
      <c r="H826" s="411">
        <f t="shared" si="344"/>
        <v>10.5</v>
      </c>
      <c r="I826" s="369">
        <f t="shared" si="345"/>
        <v>2</v>
      </c>
      <c r="J826" s="369">
        <f t="shared" si="346"/>
        <v>21</v>
      </c>
      <c r="K826" s="411">
        <f t="shared" si="347"/>
        <v>10.5</v>
      </c>
    </row>
    <row r="827" spans="1:11" ht="12.75">
      <c r="A827" s="412" t="s">
        <v>1952</v>
      </c>
      <c r="B827" s="413" t="s">
        <v>2254</v>
      </c>
      <c r="C827" s="430">
        <v>0</v>
      </c>
      <c r="D827" s="417"/>
      <c r="E827" s="411" t="e">
        <f t="shared" si="343"/>
        <v>#DIV/0!</v>
      </c>
      <c r="F827" s="420">
        <v>1</v>
      </c>
      <c r="G827" s="369"/>
      <c r="H827" s="411">
        <f t="shared" si="344"/>
        <v>0</v>
      </c>
      <c r="I827" s="369">
        <f t="shared" si="345"/>
        <v>1</v>
      </c>
      <c r="J827" s="369">
        <f t="shared" si="346"/>
        <v>0</v>
      </c>
      <c r="K827" s="411">
        <f t="shared" si="347"/>
        <v>0</v>
      </c>
    </row>
    <row r="828" spans="1:11" ht="12.75">
      <c r="A828" s="412" t="s">
        <v>2257</v>
      </c>
      <c r="B828" s="413" t="s">
        <v>2258</v>
      </c>
      <c r="C828" s="430">
        <v>16</v>
      </c>
      <c r="D828" s="417">
        <v>8</v>
      </c>
      <c r="E828" s="411">
        <f t="shared" si="343"/>
        <v>0.5</v>
      </c>
      <c r="F828" s="420">
        <v>0</v>
      </c>
      <c r="G828" s="369"/>
      <c r="H828" s="411" t="e">
        <f t="shared" si="344"/>
        <v>#DIV/0!</v>
      </c>
      <c r="I828" s="369">
        <f t="shared" si="345"/>
        <v>16</v>
      </c>
      <c r="J828" s="369">
        <f t="shared" si="346"/>
        <v>8</v>
      </c>
      <c r="K828" s="411">
        <f t="shared" si="347"/>
        <v>0.5</v>
      </c>
    </row>
    <row r="829" spans="1:11" ht="12.75">
      <c r="A829" s="412" t="s">
        <v>2137</v>
      </c>
      <c r="B829" s="413" t="s">
        <v>2138</v>
      </c>
      <c r="C829" s="430">
        <v>820</v>
      </c>
      <c r="D829" s="417">
        <v>818</v>
      </c>
      <c r="E829" s="411">
        <f t="shared" si="343"/>
        <v>0.9975609756097561</v>
      </c>
      <c r="F829" s="420">
        <v>2</v>
      </c>
      <c r="G829" s="369">
        <v>7</v>
      </c>
      <c r="H829" s="411">
        <f t="shared" si="344"/>
        <v>3.5</v>
      </c>
      <c r="I829" s="369">
        <f t="shared" si="345"/>
        <v>822</v>
      </c>
      <c r="J829" s="369">
        <f t="shared" si="346"/>
        <v>825</v>
      </c>
      <c r="K829" s="411">
        <f t="shared" si="347"/>
        <v>1.0036496350364963</v>
      </c>
    </row>
    <row r="830" spans="1:11" ht="12.75">
      <c r="A830" s="412" t="s">
        <v>2746</v>
      </c>
      <c r="B830" s="413" t="s">
        <v>2747</v>
      </c>
      <c r="C830" s="430">
        <v>2</v>
      </c>
      <c r="D830" s="417">
        <v>4</v>
      </c>
      <c r="E830" s="411">
        <f t="shared" si="343"/>
        <v>2</v>
      </c>
      <c r="F830" s="420">
        <v>0</v>
      </c>
      <c r="G830" s="369"/>
      <c r="H830" s="411" t="e">
        <f t="shared" si="344"/>
        <v>#DIV/0!</v>
      </c>
      <c r="I830" s="369">
        <f t="shared" si="345"/>
        <v>2</v>
      </c>
      <c r="J830" s="369">
        <f t="shared" si="346"/>
        <v>4</v>
      </c>
      <c r="K830" s="411">
        <f t="shared" si="347"/>
        <v>2</v>
      </c>
    </row>
    <row r="831" spans="1:11" ht="12.75">
      <c r="A831" s="412" t="s">
        <v>2680</v>
      </c>
      <c r="B831" s="413" t="s">
        <v>2681</v>
      </c>
      <c r="C831" s="430">
        <v>0</v>
      </c>
      <c r="D831" s="417"/>
      <c r="E831" s="411" t="e">
        <f t="shared" si="343"/>
        <v>#DIV/0!</v>
      </c>
      <c r="F831" s="420">
        <v>7</v>
      </c>
      <c r="G831" s="369">
        <v>3</v>
      </c>
      <c r="H831" s="411">
        <f t="shared" si="344"/>
        <v>0.42857142857142855</v>
      </c>
      <c r="I831" s="369">
        <f t="shared" si="345"/>
        <v>7</v>
      </c>
      <c r="J831" s="369">
        <f t="shared" si="346"/>
        <v>3</v>
      </c>
      <c r="K831" s="411">
        <f t="shared" si="347"/>
        <v>0.42857142857142855</v>
      </c>
    </row>
    <row r="832" spans="1:11" ht="12.75">
      <c r="A832" s="412" t="s">
        <v>2682</v>
      </c>
      <c r="B832" s="413" t="s">
        <v>2683</v>
      </c>
      <c r="C832" s="430">
        <v>0</v>
      </c>
      <c r="D832" s="417"/>
      <c r="E832" s="411" t="e">
        <f t="shared" si="343"/>
        <v>#DIV/0!</v>
      </c>
      <c r="F832" s="420">
        <v>7</v>
      </c>
      <c r="G832" s="369">
        <v>3</v>
      </c>
      <c r="H832" s="411">
        <f t="shared" si="344"/>
        <v>0.42857142857142855</v>
      </c>
      <c r="I832" s="369">
        <f t="shared" si="345"/>
        <v>7</v>
      </c>
      <c r="J832" s="369">
        <f t="shared" si="346"/>
        <v>3</v>
      </c>
      <c r="K832" s="411">
        <f t="shared" si="347"/>
        <v>0.42857142857142855</v>
      </c>
    </row>
    <row r="833" spans="1:11" ht="12.75">
      <c r="A833" s="412" t="s">
        <v>2710</v>
      </c>
      <c r="B833" s="413" t="s">
        <v>2711</v>
      </c>
      <c r="C833" s="430">
        <v>0</v>
      </c>
      <c r="D833" s="417"/>
      <c r="E833" s="411" t="e">
        <f t="shared" si="343"/>
        <v>#DIV/0!</v>
      </c>
      <c r="F833" s="420">
        <v>18</v>
      </c>
      <c r="G833" s="369">
        <v>56</v>
      </c>
      <c r="H833" s="411">
        <f t="shared" si="344"/>
        <v>3.1111111111111112</v>
      </c>
      <c r="I833" s="369">
        <f t="shared" si="345"/>
        <v>18</v>
      </c>
      <c r="J833" s="369">
        <f t="shared" si="346"/>
        <v>56</v>
      </c>
      <c r="K833" s="411">
        <f t="shared" si="347"/>
        <v>3.1111111111111112</v>
      </c>
    </row>
    <row r="834" spans="1:11" ht="12.75">
      <c r="A834" s="412" t="s">
        <v>2263</v>
      </c>
      <c r="B834" s="413" t="s">
        <v>2264</v>
      </c>
      <c r="C834" s="430">
        <v>0</v>
      </c>
      <c r="D834" s="417"/>
      <c r="E834" s="411" t="e">
        <f t="shared" si="343"/>
        <v>#DIV/0!</v>
      </c>
      <c r="F834" s="420">
        <v>1</v>
      </c>
      <c r="G834" s="369"/>
      <c r="H834" s="411">
        <f t="shared" si="344"/>
        <v>0</v>
      </c>
      <c r="I834" s="369">
        <f t="shared" si="345"/>
        <v>1</v>
      </c>
      <c r="J834" s="369">
        <f t="shared" si="346"/>
        <v>0</v>
      </c>
      <c r="K834" s="411">
        <f t="shared" si="347"/>
        <v>0</v>
      </c>
    </row>
    <row r="835" spans="1:11" ht="12.75">
      <c r="A835" s="412" t="s">
        <v>2748</v>
      </c>
      <c r="B835" s="413" t="s">
        <v>2749</v>
      </c>
      <c r="C835" s="430">
        <v>0</v>
      </c>
      <c r="D835" s="417"/>
      <c r="E835" s="411" t="e">
        <f t="shared" si="343"/>
        <v>#DIV/0!</v>
      </c>
      <c r="F835" s="420">
        <v>2</v>
      </c>
      <c r="G835" s="369">
        <v>2</v>
      </c>
      <c r="H835" s="411">
        <f t="shared" si="344"/>
        <v>1</v>
      </c>
      <c r="I835" s="369">
        <f t="shared" si="345"/>
        <v>2</v>
      </c>
      <c r="J835" s="369">
        <f t="shared" si="346"/>
        <v>2</v>
      </c>
      <c r="K835" s="411">
        <f t="shared" si="347"/>
        <v>1</v>
      </c>
    </row>
    <row r="836" spans="1:11" ht="12.75">
      <c r="A836" s="412" t="s">
        <v>2275</v>
      </c>
      <c r="B836" s="413" t="s">
        <v>2276</v>
      </c>
      <c r="C836" s="430">
        <v>0</v>
      </c>
      <c r="D836" s="417"/>
      <c r="E836" s="411" t="e">
        <f t="shared" si="343"/>
        <v>#DIV/0!</v>
      </c>
      <c r="F836" s="420">
        <v>1</v>
      </c>
      <c r="G836" s="369"/>
      <c r="H836" s="411">
        <f t="shared" si="344"/>
        <v>0</v>
      </c>
      <c r="I836" s="369">
        <f t="shared" si="345"/>
        <v>1</v>
      </c>
      <c r="J836" s="369">
        <f t="shared" si="346"/>
        <v>0</v>
      </c>
      <c r="K836" s="411">
        <f t="shared" si="347"/>
        <v>0</v>
      </c>
    </row>
    <row r="837" spans="1:11" ht="12.75">
      <c r="A837" s="412" t="s">
        <v>2277</v>
      </c>
      <c r="B837" s="413" t="s">
        <v>2278</v>
      </c>
      <c r="C837" s="430">
        <v>65</v>
      </c>
      <c r="D837" s="417">
        <v>195</v>
      </c>
      <c r="E837" s="411">
        <f t="shared" si="343"/>
        <v>3</v>
      </c>
      <c r="F837" s="420">
        <v>450</v>
      </c>
      <c r="G837" s="369">
        <v>710</v>
      </c>
      <c r="H837" s="411">
        <f t="shared" si="344"/>
        <v>1.5777777777777777</v>
      </c>
      <c r="I837" s="369">
        <f t="shared" si="345"/>
        <v>515</v>
      </c>
      <c r="J837" s="369">
        <f t="shared" si="346"/>
        <v>905</v>
      </c>
      <c r="K837" s="411">
        <f t="shared" si="347"/>
        <v>1.7572815533980584</v>
      </c>
    </row>
    <row r="838" spans="1:11" ht="12.75">
      <c r="A838" s="412" t="s">
        <v>2323</v>
      </c>
      <c r="B838" s="413" t="s">
        <v>2324</v>
      </c>
      <c r="C838" s="430">
        <v>1</v>
      </c>
      <c r="D838" s="417"/>
      <c r="E838" s="411">
        <f t="shared" si="343"/>
        <v>0</v>
      </c>
      <c r="F838" s="420">
        <v>25</v>
      </c>
      <c r="G838" s="369">
        <v>16</v>
      </c>
      <c r="H838" s="411">
        <f t="shared" si="344"/>
        <v>0.64</v>
      </c>
      <c r="I838" s="369">
        <f t="shared" si="345"/>
        <v>26</v>
      </c>
      <c r="J838" s="369">
        <f t="shared" si="346"/>
        <v>16</v>
      </c>
      <c r="K838" s="411">
        <f t="shared" si="347"/>
        <v>0.61538461538461542</v>
      </c>
    </row>
    <row r="839" spans="1:11" ht="12.75">
      <c r="A839" s="412" t="s">
        <v>2580</v>
      </c>
      <c r="B839" s="413" t="s">
        <v>2581</v>
      </c>
      <c r="C839" s="430">
        <v>0</v>
      </c>
      <c r="D839" s="417"/>
      <c r="E839" s="411" t="e">
        <f t="shared" si="343"/>
        <v>#DIV/0!</v>
      </c>
      <c r="F839" s="420">
        <v>2</v>
      </c>
      <c r="G839" s="369">
        <v>6</v>
      </c>
      <c r="H839" s="411">
        <f t="shared" si="344"/>
        <v>3</v>
      </c>
      <c r="I839" s="369">
        <f t="shared" si="345"/>
        <v>2</v>
      </c>
      <c r="J839" s="369">
        <f t="shared" si="346"/>
        <v>6</v>
      </c>
      <c r="K839" s="411">
        <f t="shared" si="347"/>
        <v>3</v>
      </c>
    </row>
    <row r="840" spans="1:11" ht="12.75">
      <c r="A840" s="412" t="s">
        <v>2279</v>
      </c>
      <c r="B840" s="413" t="s">
        <v>2280</v>
      </c>
      <c r="C840" s="430">
        <v>0</v>
      </c>
      <c r="D840" s="417"/>
      <c r="E840" s="411" t="e">
        <f t="shared" si="343"/>
        <v>#DIV/0!</v>
      </c>
      <c r="F840" s="420">
        <v>1</v>
      </c>
      <c r="G840" s="369"/>
      <c r="H840" s="411">
        <f t="shared" si="344"/>
        <v>0</v>
      </c>
      <c r="I840" s="369">
        <f t="shared" si="345"/>
        <v>1</v>
      </c>
      <c r="J840" s="369">
        <f t="shared" si="346"/>
        <v>0</v>
      </c>
      <c r="K840" s="411">
        <f t="shared" si="347"/>
        <v>0</v>
      </c>
    </row>
    <row r="841" spans="1:11" ht="12.75">
      <c r="A841" s="412" t="s">
        <v>2582</v>
      </c>
      <c r="B841" s="413" t="s">
        <v>2583</v>
      </c>
      <c r="C841" s="430">
        <v>0</v>
      </c>
      <c r="D841" s="417"/>
      <c r="E841" s="411" t="e">
        <f t="shared" si="343"/>
        <v>#DIV/0!</v>
      </c>
      <c r="F841" s="420">
        <v>2</v>
      </c>
      <c r="G841" s="369"/>
      <c r="H841" s="411">
        <f t="shared" si="344"/>
        <v>0</v>
      </c>
      <c r="I841" s="369">
        <f t="shared" si="345"/>
        <v>2</v>
      </c>
      <c r="J841" s="369">
        <f t="shared" si="346"/>
        <v>0</v>
      </c>
      <c r="K841" s="411">
        <f t="shared" si="347"/>
        <v>0</v>
      </c>
    </row>
    <row r="842" spans="1:11" ht="12.75">
      <c r="A842" s="412" t="s">
        <v>2283</v>
      </c>
      <c r="B842" s="413" t="s">
        <v>2284</v>
      </c>
      <c r="C842" s="430">
        <v>0</v>
      </c>
      <c r="D842" s="417"/>
      <c r="E842" s="411" t="e">
        <f t="shared" si="343"/>
        <v>#DIV/0!</v>
      </c>
      <c r="F842" s="420">
        <v>2</v>
      </c>
      <c r="G842" s="369">
        <v>7</v>
      </c>
      <c r="H842" s="411">
        <f t="shared" si="344"/>
        <v>3.5</v>
      </c>
      <c r="I842" s="369">
        <f t="shared" si="345"/>
        <v>2</v>
      </c>
      <c r="J842" s="369">
        <f t="shared" si="346"/>
        <v>7</v>
      </c>
      <c r="K842" s="411">
        <f t="shared" si="347"/>
        <v>3.5</v>
      </c>
    </row>
    <row r="843" spans="1:11" ht="12.75">
      <c r="A843" s="412" t="s">
        <v>2285</v>
      </c>
      <c r="B843" s="413" t="s">
        <v>2286</v>
      </c>
      <c r="C843" s="430">
        <v>0</v>
      </c>
      <c r="D843" s="417">
        <v>3</v>
      </c>
      <c r="E843" s="411" t="e">
        <f t="shared" si="343"/>
        <v>#DIV/0!</v>
      </c>
      <c r="F843" s="420">
        <v>2</v>
      </c>
      <c r="G843" s="369"/>
      <c r="H843" s="411">
        <f t="shared" si="344"/>
        <v>0</v>
      </c>
      <c r="I843" s="369">
        <f t="shared" si="345"/>
        <v>2</v>
      </c>
      <c r="J843" s="369">
        <f t="shared" si="346"/>
        <v>3</v>
      </c>
      <c r="K843" s="411">
        <f t="shared" si="347"/>
        <v>1.5</v>
      </c>
    </row>
    <row r="844" spans="1:11" ht="12.75">
      <c r="A844" s="412" t="s">
        <v>2287</v>
      </c>
      <c r="B844" s="413" t="s">
        <v>2288</v>
      </c>
      <c r="C844" s="430">
        <v>0</v>
      </c>
      <c r="D844" s="417"/>
      <c r="E844" s="411" t="e">
        <f t="shared" si="343"/>
        <v>#DIV/0!</v>
      </c>
      <c r="F844" s="420">
        <v>105</v>
      </c>
      <c r="G844" s="369">
        <v>146</v>
      </c>
      <c r="H844" s="411">
        <f t="shared" si="344"/>
        <v>1.3904761904761904</v>
      </c>
      <c r="I844" s="369">
        <f t="shared" si="345"/>
        <v>105</v>
      </c>
      <c r="J844" s="369">
        <f t="shared" si="346"/>
        <v>146</v>
      </c>
      <c r="K844" s="411">
        <f t="shared" si="347"/>
        <v>1.3904761904761904</v>
      </c>
    </row>
    <row r="845" spans="1:11" ht="12.75">
      <c r="A845" s="412" t="s">
        <v>2289</v>
      </c>
      <c r="B845" s="413" t="s">
        <v>2290</v>
      </c>
      <c r="C845" s="430">
        <v>150</v>
      </c>
      <c r="D845" s="417">
        <v>386</v>
      </c>
      <c r="E845" s="411">
        <f t="shared" si="343"/>
        <v>2.5733333333333333</v>
      </c>
      <c r="F845" s="420">
        <v>4243</v>
      </c>
      <c r="G845" s="369">
        <v>4044</v>
      </c>
      <c r="H845" s="411">
        <f t="shared" si="344"/>
        <v>0.95309922224840915</v>
      </c>
      <c r="I845" s="369">
        <f t="shared" si="345"/>
        <v>4393</v>
      </c>
      <c r="J845" s="369">
        <f t="shared" si="346"/>
        <v>4430</v>
      </c>
      <c r="K845" s="411">
        <f t="shared" si="347"/>
        <v>1.0084224903255179</v>
      </c>
    </row>
    <row r="846" spans="1:11" ht="12.75">
      <c r="A846" s="412" t="s">
        <v>2586</v>
      </c>
      <c r="B846" s="413" t="s">
        <v>2587</v>
      </c>
      <c r="C846" s="430">
        <v>0</v>
      </c>
      <c r="D846" s="417"/>
      <c r="E846" s="411" t="e">
        <f t="shared" si="343"/>
        <v>#DIV/0!</v>
      </c>
      <c r="F846" s="420">
        <v>284</v>
      </c>
      <c r="G846" s="369">
        <v>143</v>
      </c>
      <c r="H846" s="411">
        <f t="shared" si="344"/>
        <v>0.50352112676056338</v>
      </c>
      <c r="I846" s="369">
        <f t="shared" si="345"/>
        <v>284</v>
      </c>
      <c r="J846" s="369">
        <f t="shared" si="346"/>
        <v>143</v>
      </c>
      <c r="K846" s="411">
        <f t="shared" si="347"/>
        <v>0.50352112676056338</v>
      </c>
    </row>
    <row r="847" spans="1:11" ht="12.75">
      <c r="A847" s="412" t="s">
        <v>2750</v>
      </c>
      <c r="B847" s="413" t="s">
        <v>2751</v>
      </c>
      <c r="C847" s="430">
        <v>0</v>
      </c>
      <c r="D847" s="417"/>
      <c r="E847" s="411" t="e">
        <f t="shared" si="343"/>
        <v>#DIV/0!</v>
      </c>
      <c r="F847" s="420">
        <v>94</v>
      </c>
      <c r="G847" s="369">
        <v>116</v>
      </c>
      <c r="H847" s="411">
        <f t="shared" si="344"/>
        <v>1.2340425531914894</v>
      </c>
      <c r="I847" s="369">
        <f t="shared" si="345"/>
        <v>94</v>
      </c>
      <c r="J847" s="369">
        <f t="shared" si="346"/>
        <v>116</v>
      </c>
      <c r="K847" s="411">
        <f t="shared" si="347"/>
        <v>1.2340425531914894</v>
      </c>
    </row>
    <row r="848" spans="1:11" ht="12.75">
      <c r="A848" s="412" t="s">
        <v>2291</v>
      </c>
      <c r="B848" s="413" t="s">
        <v>2292</v>
      </c>
      <c r="C848" s="430">
        <v>2</v>
      </c>
      <c r="D848" s="417"/>
      <c r="E848" s="411">
        <f t="shared" si="343"/>
        <v>0</v>
      </c>
      <c r="F848" s="420">
        <v>650</v>
      </c>
      <c r="G848" s="369">
        <v>839</v>
      </c>
      <c r="H848" s="411">
        <f t="shared" si="344"/>
        <v>1.2907692307692307</v>
      </c>
      <c r="I848" s="369">
        <f t="shared" si="345"/>
        <v>652</v>
      </c>
      <c r="J848" s="369">
        <f t="shared" si="346"/>
        <v>839</v>
      </c>
      <c r="K848" s="411">
        <f t="shared" si="347"/>
        <v>1.2868098159509203</v>
      </c>
    </row>
    <row r="849" spans="1:11" ht="12.75">
      <c r="A849" s="412" t="s">
        <v>2752</v>
      </c>
      <c r="B849" s="413" t="s">
        <v>2753</v>
      </c>
      <c r="C849" s="430">
        <v>0</v>
      </c>
      <c r="D849" s="417"/>
      <c r="E849" s="411" t="e">
        <f t="shared" si="343"/>
        <v>#DIV/0!</v>
      </c>
      <c r="F849" s="420">
        <v>1</v>
      </c>
      <c r="G849" s="369"/>
      <c r="H849" s="411">
        <f t="shared" si="344"/>
        <v>0</v>
      </c>
      <c r="I849" s="369">
        <f t="shared" si="345"/>
        <v>1</v>
      </c>
      <c r="J849" s="369">
        <f t="shared" si="346"/>
        <v>0</v>
      </c>
      <c r="K849" s="411">
        <f t="shared" si="347"/>
        <v>0</v>
      </c>
    </row>
    <row r="850" spans="1:11" ht="12.75">
      <c r="A850" s="412" t="s">
        <v>2295</v>
      </c>
      <c r="B850" s="413" t="s">
        <v>2296</v>
      </c>
      <c r="C850" s="430">
        <v>0</v>
      </c>
      <c r="D850" s="417"/>
      <c r="E850" s="411" t="e">
        <f t="shared" si="343"/>
        <v>#DIV/0!</v>
      </c>
      <c r="F850" s="420">
        <v>1</v>
      </c>
      <c r="G850" s="369"/>
      <c r="H850" s="411">
        <f t="shared" si="344"/>
        <v>0</v>
      </c>
      <c r="I850" s="369">
        <f t="shared" si="345"/>
        <v>1</v>
      </c>
      <c r="J850" s="369">
        <f t="shared" si="346"/>
        <v>0</v>
      </c>
      <c r="K850" s="411">
        <f t="shared" si="347"/>
        <v>0</v>
      </c>
    </row>
    <row r="851" spans="1:11" ht="12.75">
      <c r="A851" s="412" t="s">
        <v>2754</v>
      </c>
      <c r="B851" s="413" t="s">
        <v>2755</v>
      </c>
      <c r="C851" s="430">
        <v>22</v>
      </c>
      <c r="D851" s="417">
        <v>3</v>
      </c>
      <c r="E851" s="411">
        <f t="shared" si="343"/>
        <v>0.13636363636363635</v>
      </c>
      <c r="F851" s="420">
        <v>1</v>
      </c>
      <c r="G851" s="369">
        <v>4</v>
      </c>
      <c r="H851" s="411">
        <f t="shared" si="344"/>
        <v>4</v>
      </c>
      <c r="I851" s="369">
        <f t="shared" si="345"/>
        <v>23</v>
      </c>
      <c r="J851" s="369">
        <f t="shared" si="346"/>
        <v>7</v>
      </c>
      <c r="K851" s="411">
        <f t="shared" si="347"/>
        <v>0.30434782608695654</v>
      </c>
    </row>
    <row r="852" spans="1:11" ht="12.75">
      <c r="A852" s="412" t="s">
        <v>2756</v>
      </c>
      <c r="B852" s="413" t="s">
        <v>2757</v>
      </c>
      <c r="C852" s="430">
        <v>1</v>
      </c>
      <c r="D852" s="417"/>
      <c r="E852" s="411">
        <f t="shared" si="343"/>
        <v>0</v>
      </c>
      <c r="F852" s="420">
        <v>0</v>
      </c>
      <c r="G852" s="369"/>
      <c r="H852" s="411" t="e">
        <f t="shared" si="344"/>
        <v>#DIV/0!</v>
      </c>
      <c r="I852" s="369">
        <f t="shared" si="345"/>
        <v>1</v>
      </c>
      <c r="J852" s="369">
        <f t="shared" si="346"/>
        <v>0</v>
      </c>
      <c r="K852" s="411">
        <f t="shared" si="347"/>
        <v>0</v>
      </c>
    </row>
    <row r="853" spans="1:11" ht="12.75">
      <c r="A853" s="412" t="s">
        <v>2758</v>
      </c>
      <c r="B853" s="413" t="s">
        <v>2759</v>
      </c>
      <c r="C853" s="793">
        <v>0</v>
      </c>
      <c r="D853" s="417"/>
      <c r="E853" s="411" t="e">
        <f t="shared" si="343"/>
        <v>#DIV/0!</v>
      </c>
      <c r="F853" s="428">
        <v>0</v>
      </c>
      <c r="G853" s="433">
        <v>1</v>
      </c>
      <c r="H853" s="411" t="e">
        <f t="shared" si="344"/>
        <v>#DIV/0!</v>
      </c>
      <c r="I853" s="369">
        <f t="shared" si="345"/>
        <v>0</v>
      </c>
      <c r="J853" s="369">
        <f t="shared" si="346"/>
        <v>1</v>
      </c>
      <c r="K853" s="411" t="e">
        <f t="shared" si="347"/>
        <v>#DIV/0!</v>
      </c>
    </row>
    <row r="854" spans="1:11" ht="12.75">
      <c r="A854" s="412" t="s">
        <v>2319</v>
      </c>
      <c r="B854" s="413" t="s">
        <v>2320</v>
      </c>
      <c r="C854" s="430">
        <v>0</v>
      </c>
      <c r="D854" s="417"/>
      <c r="E854" s="411" t="e">
        <f t="shared" si="343"/>
        <v>#DIV/0!</v>
      </c>
      <c r="F854" s="428">
        <v>0</v>
      </c>
      <c r="G854" s="433">
        <v>1</v>
      </c>
      <c r="H854" s="411" t="e">
        <f t="shared" si="344"/>
        <v>#DIV/0!</v>
      </c>
      <c r="I854" s="369">
        <f t="shared" si="345"/>
        <v>0</v>
      </c>
      <c r="J854" s="369">
        <f t="shared" si="346"/>
        <v>1</v>
      </c>
      <c r="K854" s="411" t="e">
        <f t="shared" si="347"/>
        <v>#DIV/0!</v>
      </c>
    </row>
    <row r="855" spans="1:11" ht="12.75">
      <c r="A855" s="412" t="s">
        <v>2232</v>
      </c>
      <c r="B855" s="413" t="s">
        <v>2233</v>
      </c>
      <c r="C855" s="430">
        <v>0</v>
      </c>
      <c r="D855" s="417"/>
      <c r="E855" s="411" t="e">
        <f t="shared" si="343"/>
        <v>#DIV/0!</v>
      </c>
      <c r="F855" s="428">
        <v>0</v>
      </c>
      <c r="G855" s="433">
        <v>4</v>
      </c>
      <c r="H855" s="411" t="e">
        <f t="shared" si="344"/>
        <v>#DIV/0!</v>
      </c>
      <c r="I855" s="369">
        <f t="shared" si="345"/>
        <v>0</v>
      </c>
      <c r="J855" s="369">
        <f t="shared" si="346"/>
        <v>4</v>
      </c>
      <c r="K855" s="411" t="e">
        <f t="shared" si="347"/>
        <v>#DIV/0!</v>
      </c>
    </row>
    <row r="856" spans="1:11" ht="12.75">
      <c r="A856" s="412" t="s">
        <v>2764</v>
      </c>
      <c r="B856" s="413" t="s">
        <v>2765</v>
      </c>
      <c r="C856" s="430">
        <v>0</v>
      </c>
      <c r="D856" s="417"/>
      <c r="E856" s="411" t="e">
        <f t="shared" si="343"/>
        <v>#DIV/0!</v>
      </c>
      <c r="F856" s="428">
        <v>0</v>
      </c>
      <c r="G856" s="433">
        <v>2</v>
      </c>
      <c r="H856" s="411" t="e">
        <f t="shared" si="344"/>
        <v>#DIV/0!</v>
      </c>
      <c r="I856" s="369">
        <f t="shared" si="345"/>
        <v>0</v>
      </c>
      <c r="J856" s="369">
        <f t="shared" si="346"/>
        <v>2</v>
      </c>
      <c r="K856" s="411" t="e">
        <f t="shared" si="347"/>
        <v>#DIV/0!</v>
      </c>
    </row>
    <row r="857" spans="1:11" ht="12.75">
      <c r="A857" s="412" t="s">
        <v>2135</v>
      </c>
      <c r="B857" s="413" t="s">
        <v>2136</v>
      </c>
      <c r="C857" s="430">
        <v>0</v>
      </c>
      <c r="D857" s="417"/>
      <c r="E857" s="411" t="e">
        <f t="shared" si="343"/>
        <v>#DIV/0!</v>
      </c>
      <c r="F857" s="428">
        <v>0</v>
      </c>
      <c r="G857" s="433">
        <v>3</v>
      </c>
      <c r="H857" s="411" t="e">
        <f t="shared" si="344"/>
        <v>#DIV/0!</v>
      </c>
      <c r="I857" s="369">
        <f t="shared" si="345"/>
        <v>0</v>
      </c>
      <c r="J857" s="369">
        <f t="shared" si="346"/>
        <v>3</v>
      </c>
      <c r="K857" s="411" t="e">
        <f t="shared" si="347"/>
        <v>#DIV/0!</v>
      </c>
    </row>
    <row r="858" spans="1:11" ht="12.75">
      <c r="A858" s="412" t="s">
        <v>2255</v>
      </c>
      <c r="B858" s="413" t="s">
        <v>2256</v>
      </c>
      <c r="C858" s="430">
        <v>0</v>
      </c>
      <c r="D858" s="417"/>
      <c r="E858" s="411" t="e">
        <f t="shared" si="343"/>
        <v>#DIV/0!</v>
      </c>
      <c r="F858" s="428">
        <v>0</v>
      </c>
      <c r="G858" s="433">
        <v>25</v>
      </c>
      <c r="H858" s="411" t="e">
        <f t="shared" si="344"/>
        <v>#DIV/0!</v>
      </c>
      <c r="I858" s="369">
        <f t="shared" si="345"/>
        <v>0</v>
      </c>
      <c r="J858" s="369">
        <f t="shared" si="346"/>
        <v>25</v>
      </c>
      <c r="K858" s="411" t="e">
        <f t="shared" si="347"/>
        <v>#DIV/0!</v>
      </c>
    </row>
    <row r="859" spans="1:11" ht="12.75">
      <c r="A859" s="412" t="s">
        <v>2321</v>
      </c>
      <c r="B859" s="413" t="s">
        <v>2322</v>
      </c>
      <c r="C859" s="430">
        <v>0</v>
      </c>
      <c r="D859" s="417"/>
      <c r="E859" s="411" t="e">
        <f t="shared" si="343"/>
        <v>#DIV/0!</v>
      </c>
      <c r="F859" s="428">
        <v>0</v>
      </c>
      <c r="G859" s="433">
        <v>1</v>
      </c>
      <c r="H859" s="411" t="e">
        <f t="shared" si="344"/>
        <v>#DIV/0!</v>
      </c>
      <c r="I859" s="369">
        <f t="shared" si="345"/>
        <v>0</v>
      </c>
      <c r="J859" s="369">
        <f t="shared" si="346"/>
        <v>1</v>
      </c>
      <c r="K859" s="411" t="e">
        <f t="shared" si="347"/>
        <v>#DIV/0!</v>
      </c>
    </row>
    <row r="860" spans="1:11" ht="12.75">
      <c r="A860" s="412" t="s">
        <v>2141</v>
      </c>
      <c r="B860" s="413" t="s">
        <v>2142</v>
      </c>
      <c r="C860" s="430">
        <v>0</v>
      </c>
      <c r="D860" s="417"/>
      <c r="E860" s="411" t="e">
        <f t="shared" si="343"/>
        <v>#DIV/0!</v>
      </c>
      <c r="F860" s="428">
        <v>0</v>
      </c>
      <c r="G860" s="433">
        <v>7</v>
      </c>
      <c r="H860" s="411" t="e">
        <f t="shared" si="344"/>
        <v>#DIV/0!</v>
      </c>
      <c r="I860" s="369">
        <f t="shared" si="345"/>
        <v>0</v>
      </c>
      <c r="J860" s="369">
        <f t="shared" si="346"/>
        <v>7</v>
      </c>
      <c r="K860" s="411" t="e">
        <f t="shared" si="347"/>
        <v>#DIV/0!</v>
      </c>
    </row>
    <row r="861" spans="1:11" ht="12.75">
      <c r="A861" s="412" t="s">
        <v>2149</v>
      </c>
      <c r="B861" s="413" t="s">
        <v>2150</v>
      </c>
      <c r="C861" s="430">
        <v>0</v>
      </c>
      <c r="D861" s="417"/>
      <c r="E861" s="411" t="e">
        <f t="shared" si="343"/>
        <v>#DIV/0!</v>
      </c>
      <c r="F861" s="428">
        <v>0</v>
      </c>
      <c r="G861" s="433">
        <v>7</v>
      </c>
      <c r="H861" s="411" t="e">
        <f t="shared" si="344"/>
        <v>#DIV/0!</v>
      </c>
      <c r="I861" s="369">
        <f t="shared" si="345"/>
        <v>0</v>
      </c>
      <c r="J861" s="369">
        <f t="shared" si="346"/>
        <v>7</v>
      </c>
      <c r="K861" s="411" t="e">
        <f t="shared" si="347"/>
        <v>#DIV/0!</v>
      </c>
    </row>
    <row r="862" spans="1:11" ht="12.75">
      <c r="A862" s="412" t="s">
        <v>2654</v>
      </c>
      <c r="B862" s="413" t="s">
        <v>2655</v>
      </c>
      <c r="C862" s="430">
        <v>0</v>
      </c>
      <c r="D862" s="417"/>
      <c r="E862" s="411" t="e">
        <f t="shared" ref="E862:E873" si="353">D862/C862</f>
        <v>#DIV/0!</v>
      </c>
      <c r="F862" s="428">
        <v>0</v>
      </c>
      <c r="G862" s="447">
        <v>3</v>
      </c>
      <c r="H862" s="411" t="e">
        <f t="shared" ref="H862:H873" si="354">G862/F862</f>
        <v>#DIV/0!</v>
      </c>
      <c r="I862" s="447">
        <f t="shared" ref="I862:I873" si="355">C862+F862</f>
        <v>0</v>
      </c>
      <c r="J862" s="447">
        <f t="shared" ref="J862:J873" si="356">D862+G862</f>
        <v>3</v>
      </c>
      <c r="K862" s="411" t="e">
        <f t="shared" ref="K862:K873" si="357">J862/I862</f>
        <v>#DIV/0!</v>
      </c>
    </row>
    <row r="863" spans="1:11" ht="12.75">
      <c r="A863" s="412" t="s">
        <v>2684</v>
      </c>
      <c r="B863" s="413" t="s">
        <v>2685</v>
      </c>
      <c r="C863" s="430">
        <v>0</v>
      </c>
      <c r="D863" s="417"/>
      <c r="E863" s="411" t="e">
        <f t="shared" si="353"/>
        <v>#DIV/0!</v>
      </c>
      <c r="F863" s="428">
        <v>0</v>
      </c>
      <c r="G863" s="447">
        <v>3</v>
      </c>
      <c r="H863" s="411" t="e">
        <f t="shared" si="354"/>
        <v>#DIV/0!</v>
      </c>
      <c r="I863" s="447">
        <f t="shared" si="355"/>
        <v>0</v>
      </c>
      <c r="J863" s="447">
        <f t="shared" si="356"/>
        <v>3</v>
      </c>
      <c r="K863" s="411" t="e">
        <f t="shared" si="357"/>
        <v>#DIV/0!</v>
      </c>
    </row>
    <row r="864" spans="1:11" ht="12.75">
      <c r="A864" s="403" t="s">
        <v>2686</v>
      </c>
      <c r="B864" s="404" t="s">
        <v>2687</v>
      </c>
      <c r="C864" s="430">
        <v>0</v>
      </c>
      <c r="D864" s="417"/>
      <c r="E864" s="411" t="e">
        <f t="shared" si="353"/>
        <v>#DIV/0!</v>
      </c>
      <c r="F864" s="428">
        <v>0</v>
      </c>
      <c r="G864" s="447">
        <v>6</v>
      </c>
      <c r="H864" s="411" t="e">
        <f t="shared" si="354"/>
        <v>#DIV/0!</v>
      </c>
      <c r="I864" s="447">
        <f t="shared" si="355"/>
        <v>0</v>
      </c>
      <c r="J864" s="447">
        <f t="shared" si="356"/>
        <v>6</v>
      </c>
      <c r="K864" s="411" t="e">
        <f t="shared" si="357"/>
        <v>#DIV/0!</v>
      </c>
    </row>
    <row r="865" spans="1:11" ht="12.75">
      <c r="A865" s="412" t="s">
        <v>2688</v>
      </c>
      <c r="B865" s="413" t="s">
        <v>2689</v>
      </c>
      <c r="C865" s="430">
        <v>0</v>
      </c>
      <c r="D865" s="417"/>
      <c r="E865" s="411" t="e">
        <f t="shared" si="353"/>
        <v>#DIV/0!</v>
      </c>
      <c r="F865" s="428">
        <v>0</v>
      </c>
      <c r="G865" s="447">
        <v>3</v>
      </c>
      <c r="H865" s="411" t="e">
        <f t="shared" si="354"/>
        <v>#DIV/0!</v>
      </c>
      <c r="I865" s="447">
        <f t="shared" si="355"/>
        <v>0</v>
      </c>
      <c r="J865" s="447">
        <f t="shared" si="356"/>
        <v>3</v>
      </c>
      <c r="K865" s="411" t="e">
        <f t="shared" si="357"/>
        <v>#DIV/0!</v>
      </c>
    </row>
    <row r="866" spans="1:11" ht="12.75">
      <c r="A866" s="412" t="s">
        <v>2690</v>
      </c>
      <c r="B866" s="413" t="s">
        <v>2691</v>
      </c>
      <c r="C866" s="430">
        <v>0</v>
      </c>
      <c r="D866" s="417"/>
      <c r="E866" s="411" t="e">
        <f t="shared" si="353"/>
        <v>#DIV/0!</v>
      </c>
      <c r="F866" s="428">
        <v>0</v>
      </c>
      <c r="G866" s="447">
        <v>6</v>
      </c>
      <c r="H866" s="411" t="e">
        <f t="shared" si="354"/>
        <v>#DIV/0!</v>
      </c>
      <c r="I866" s="447">
        <f t="shared" si="355"/>
        <v>0</v>
      </c>
      <c r="J866" s="447">
        <f t="shared" si="356"/>
        <v>6</v>
      </c>
      <c r="K866" s="411" t="e">
        <f t="shared" si="357"/>
        <v>#DIV/0!</v>
      </c>
    </row>
    <row r="867" spans="1:11" ht="12.75">
      <c r="A867" s="403" t="s">
        <v>2692</v>
      </c>
      <c r="B867" s="404" t="s">
        <v>2693</v>
      </c>
      <c r="C867" s="430">
        <v>0</v>
      </c>
      <c r="D867" s="417"/>
      <c r="E867" s="411" t="e">
        <f t="shared" si="353"/>
        <v>#DIV/0!</v>
      </c>
      <c r="F867" s="428">
        <v>0</v>
      </c>
      <c r="G867" s="447">
        <v>3</v>
      </c>
      <c r="H867" s="411" t="e">
        <f t="shared" si="354"/>
        <v>#DIV/0!</v>
      </c>
      <c r="I867" s="447">
        <f t="shared" si="355"/>
        <v>0</v>
      </c>
      <c r="J867" s="447">
        <f t="shared" si="356"/>
        <v>3</v>
      </c>
      <c r="K867" s="411" t="e">
        <f t="shared" si="357"/>
        <v>#DIV/0!</v>
      </c>
    </row>
    <row r="868" spans="1:11" ht="12.75">
      <c r="A868" s="412" t="s">
        <v>2694</v>
      </c>
      <c r="B868" s="413" t="s">
        <v>2695</v>
      </c>
      <c r="C868" s="430">
        <v>0</v>
      </c>
      <c r="D868" s="417"/>
      <c r="E868" s="411" t="e">
        <f t="shared" si="353"/>
        <v>#DIV/0!</v>
      </c>
      <c r="F868" s="428">
        <v>0</v>
      </c>
      <c r="G868" s="447">
        <v>3</v>
      </c>
      <c r="H868" s="411" t="e">
        <f t="shared" si="354"/>
        <v>#DIV/0!</v>
      </c>
      <c r="I868" s="447">
        <f t="shared" si="355"/>
        <v>0</v>
      </c>
      <c r="J868" s="447">
        <f t="shared" si="356"/>
        <v>3</v>
      </c>
      <c r="K868" s="411" t="e">
        <f t="shared" si="357"/>
        <v>#DIV/0!</v>
      </c>
    </row>
    <row r="869" spans="1:11" ht="12.75">
      <c r="A869" s="412" t="s">
        <v>2696</v>
      </c>
      <c r="B869" s="413" t="s">
        <v>2697</v>
      </c>
      <c r="C869" s="430">
        <v>0</v>
      </c>
      <c r="D869" s="417"/>
      <c r="E869" s="411" t="e">
        <f t="shared" si="353"/>
        <v>#DIV/0!</v>
      </c>
      <c r="F869" s="428">
        <v>0</v>
      </c>
      <c r="G869" s="447">
        <v>3</v>
      </c>
      <c r="H869" s="411" t="e">
        <f t="shared" si="354"/>
        <v>#DIV/0!</v>
      </c>
      <c r="I869" s="447">
        <f t="shared" si="355"/>
        <v>0</v>
      </c>
      <c r="J869" s="447">
        <f t="shared" si="356"/>
        <v>3</v>
      </c>
      <c r="K869" s="411" t="e">
        <f t="shared" si="357"/>
        <v>#DIV/0!</v>
      </c>
    </row>
    <row r="870" spans="1:11" ht="12.75">
      <c r="A870" s="403" t="s">
        <v>2698</v>
      </c>
      <c r="B870" s="404" t="s">
        <v>2699</v>
      </c>
      <c r="C870" s="430">
        <v>0</v>
      </c>
      <c r="D870" s="417"/>
      <c r="E870" s="411" t="e">
        <f t="shared" si="353"/>
        <v>#DIV/0!</v>
      </c>
      <c r="F870" s="428">
        <v>0</v>
      </c>
      <c r="G870" s="447">
        <v>3</v>
      </c>
      <c r="H870" s="411" t="e">
        <f t="shared" si="354"/>
        <v>#DIV/0!</v>
      </c>
      <c r="I870" s="447">
        <f t="shared" si="355"/>
        <v>0</v>
      </c>
      <c r="J870" s="447">
        <f t="shared" si="356"/>
        <v>3</v>
      </c>
      <c r="K870" s="411" t="e">
        <f t="shared" si="357"/>
        <v>#DIV/0!</v>
      </c>
    </row>
    <row r="871" spans="1:11" ht="12.75">
      <c r="A871" s="412" t="s">
        <v>2576</v>
      </c>
      <c r="B871" s="413" t="s">
        <v>2577</v>
      </c>
      <c r="C871" s="430">
        <v>0</v>
      </c>
      <c r="D871" s="417"/>
      <c r="E871" s="411" t="e">
        <f t="shared" si="353"/>
        <v>#DIV/0!</v>
      </c>
      <c r="F871" s="428">
        <v>0</v>
      </c>
      <c r="G871" s="447">
        <v>3</v>
      </c>
      <c r="H871" s="411" t="e">
        <f t="shared" si="354"/>
        <v>#DIV/0!</v>
      </c>
      <c r="I871" s="447">
        <f t="shared" si="355"/>
        <v>0</v>
      </c>
      <c r="J871" s="447">
        <f t="shared" si="356"/>
        <v>3</v>
      </c>
      <c r="K871" s="411" t="e">
        <f t="shared" si="357"/>
        <v>#DIV/0!</v>
      </c>
    </row>
    <row r="872" spans="1:11" ht="12.75">
      <c r="A872" s="412" t="s">
        <v>2700</v>
      </c>
      <c r="B872" s="413" t="s">
        <v>2701</v>
      </c>
      <c r="C872" s="430">
        <v>0</v>
      </c>
      <c r="D872" s="417"/>
      <c r="E872" s="411" t="e">
        <f t="shared" si="353"/>
        <v>#DIV/0!</v>
      </c>
      <c r="F872" s="428">
        <v>0</v>
      </c>
      <c r="G872" s="447">
        <v>3</v>
      </c>
      <c r="H872" s="411" t="e">
        <f t="shared" si="354"/>
        <v>#DIV/0!</v>
      </c>
      <c r="I872" s="447">
        <f t="shared" si="355"/>
        <v>0</v>
      </c>
      <c r="J872" s="447">
        <f t="shared" si="356"/>
        <v>3</v>
      </c>
      <c r="K872" s="411" t="e">
        <f t="shared" si="357"/>
        <v>#DIV/0!</v>
      </c>
    </row>
    <row r="873" spans="1:11" ht="12.75">
      <c r="A873" s="403" t="s">
        <v>2702</v>
      </c>
      <c r="B873" s="404" t="s">
        <v>2703</v>
      </c>
      <c r="C873" s="430">
        <v>0</v>
      </c>
      <c r="D873" s="417"/>
      <c r="E873" s="411" t="e">
        <f t="shared" si="353"/>
        <v>#DIV/0!</v>
      </c>
      <c r="F873" s="428">
        <v>0</v>
      </c>
      <c r="G873" s="447">
        <v>3</v>
      </c>
      <c r="H873" s="411" t="e">
        <f t="shared" si="354"/>
        <v>#DIV/0!</v>
      </c>
      <c r="I873" s="447">
        <f t="shared" si="355"/>
        <v>0</v>
      </c>
      <c r="J873" s="447">
        <f t="shared" si="356"/>
        <v>3</v>
      </c>
      <c r="K873" s="411" t="e">
        <f t="shared" si="357"/>
        <v>#DIV/0!</v>
      </c>
    </row>
    <row r="874" spans="1:11" ht="12.75">
      <c r="A874" s="412" t="s">
        <v>2704</v>
      </c>
      <c r="B874" s="413" t="s">
        <v>2705</v>
      </c>
      <c r="C874" s="430">
        <v>0</v>
      </c>
      <c r="D874" s="417"/>
      <c r="E874" s="411" t="e">
        <f t="shared" si="343"/>
        <v>#DIV/0!</v>
      </c>
      <c r="F874" s="428">
        <v>0</v>
      </c>
      <c r="G874" s="447">
        <v>3</v>
      </c>
      <c r="H874" s="411" t="e">
        <f t="shared" si="344"/>
        <v>#DIV/0!</v>
      </c>
      <c r="I874" s="447">
        <f t="shared" si="345"/>
        <v>0</v>
      </c>
      <c r="J874" s="447">
        <f t="shared" si="346"/>
        <v>3</v>
      </c>
      <c r="K874" s="411" t="e">
        <f t="shared" si="347"/>
        <v>#DIV/0!</v>
      </c>
    </row>
    <row r="875" spans="1:11" ht="12.75">
      <c r="A875" s="412" t="s">
        <v>2706</v>
      </c>
      <c r="B875" s="413" t="s">
        <v>2707</v>
      </c>
      <c r="C875" s="430">
        <v>0</v>
      </c>
      <c r="D875" s="417"/>
      <c r="E875" s="411" t="e">
        <f t="shared" si="343"/>
        <v>#DIV/0!</v>
      </c>
      <c r="F875" s="428">
        <v>0</v>
      </c>
      <c r="G875" s="447">
        <v>3</v>
      </c>
      <c r="H875" s="411" t="e">
        <f t="shared" si="344"/>
        <v>#DIV/0!</v>
      </c>
      <c r="I875" s="447">
        <f t="shared" si="345"/>
        <v>0</v>
      </c>
      <c r="J875" s="447">
        <f t="shared" si="346"/>
        <v>3</v>
      </c>
      <c r="K875" s="411" t="e">
        <f t="shared" si="347"/>
        <v>#DIV/0!</v>
      </c>
    </row>
    <row r="876" spans="1:11" ht="12.75">
      <c r="A876" s="403" t="s">
        <v>4615</v>
      </c>
      <c r="B876" s="404" t="s">
        <v>4616</v>
      </c>
      <c r="C876" s="430">
        <v>0</v>
      </c>
      <c r="D876" s="417">
        <v>3</v>
      </c>
      <c r="E876" s="411" t="e">
        <f t="shared" ref="E876:E885" si="358">D876/C876</f>
        <v>#DIV/0!</v>
      </c>
      <c r="F876" s="428">
        <v>0</v>
      </c>
      <c r="G876" s="447">
        <v>2</v>
      </c>
      <c r="H876" s="411" t="e">
        <f t="shared" ref="H876:H885" si="359">G876/F876</f>
        <v>#DIV/0!</v>
      </c>
      <c r="I876" s="447">
        <f t="shared" ref="I876:I885" si="360">C876+F876</f>
        <v>0</v>
      </c>
      <c r="J876" s="447">
        <f t="shared" ref="J876:J885" si="361">D876+G876</f>
        <v>5</v>
      </c>
      <c r="K876" s="411" t="e">
        <f t="shared" ref="K876:K885" si="362">J876/I876</f>
        <v>#DIV/0!</v>
      </c>
    </row>
    <row r="877" spans="1:11" ht="12.75">
      <c r="A877" s="412" t="s">
        <v>2031</v>
      </c>
      <c r="B877" s="413" t="s">
        <v>2032</v>
      </c>
      <c r="C877" s="430">
        <v>0</v>
      </c>
      <c r="D877" s="417"/>
      <c r="E877" s="411" t="e">
        <f t="shared" si="358"/>
        <v>#DIV/0!</v>
      </c>
      <c r="F877" s="428">
        <v>0</v>
      </c>
      <c r="G877" s="447">
        <v>1</v>
      </c>
      <c r="H877" s="411" t="e">
        <f t="shared" si="359"/>
        <v>#DIV/0!</v>
      </c>
      <c r="I877" s="447">
        <f t="shared" si="360"/>
        <v>0</v>
      </c>
      <c r="J877" s="447">
        <f t="shared" si="361"/>
        <v>1</v>
      </c>
      <c r="K877" s="411" t="e">
        <f t="shared" si="362"/>
        <v>#DIV/0!</v>
      </c>
    </row>
    <row r="878" spans="1:11" ht="12.75">
      <c r="A878" s="403" t="s">
        <v>2417</v>
      </c>
      <c r="B878" s="404" t="s">
        <v>2418</v>
      </c>
      <c r="C878" s="430">
        <v>0</v>
      </c>
      <c r="D878" s="417"/>
      <c r="E878" s="411" t="e">
        <f t="shared" si="358"/>
        <v>#DIV/0!</v>
      </c>
      <c r="F878" s="428">
        <v>0</v>
      </c>
      <c r="G878" s="447">
        <v>2</v>
      </c>
      <c r="H878" s="411" t="e">
        <f t="shared" si="359"/>
        <v>#DIV/0!</v>
      </c>
      <c r="I878" s="447">
        <f t="shared" si="360"/>
        <v>0</v>
      </c>
      <c r="J878" s="447">
        <f t="shared" si="361"/>
        <v>2</v>
      </c>
      <c r="K878" s="411" t="e">
        <f t="shared" si="362"/>
        <v>#DIV/0!</v>
      </c>
    </row>
    <row r="879" spans="1:11" ht="12.75">
      <c r="A879" s="412" t="s">
        <v>2197</v>
      </c>
      <c r="B879" s="413" t="s">
        <v>4617</v>
      </c>
      <c r="C879" s="430">
        <v>0</v>
      </c>
      <c r="D879" s="417"/>
      <c r="E879" s="411" t="e">
        <f t="shared" si="358"/>
        <v>#DIV/0!</v>
      </c>
      <c r="F879" s="428">
        <v>0</v>
      </c>
      <c r="G879" s="447">
        <v>3</v>
      </c>
      <c r="H879" s="411" t="e">
        <f t="shared" si="359"/>
        <v>#DIV/0!</v>
      </c>
      <c r="I879" s="447">
        <f t="shared" si="360"/>
        <v>0</v>
      </c>
      <c r="J879" s="447">
        <f t="shared" si="361"/>
        <v>3</v>
      </c>
      <c r="K879" s="411" t="e">
        <f t="shared" si="362"/>
        <v>#DIV/0!</v>
      </c>
    </row>
    <row r="880" spans="1:11" ht="12.75">
      <c r="A880" s="412" t="s">
        <v>3358</v>
      </c>
      <c r="B880" s="413" t="s">
        <v>3359</v>
      </c>
      <c r="C880" s="430">
        <v>0</v>
      </c>
      <c r="D880" s="417"/>
      <c r="E880" s="411" t="e">
        <f t="shared" si="358"/>
        <v>#DIV/0!</v>
      </c>
      <c r="F880" s="428">
        <v>0</v>
      </c>
      <c r="G880" s="447">
        <v>2</v>
      </c>
      <c r="H880" s="411" t="e">
        <f t="shared" si="359"/>
        <v>#DIV/0!</v>
      </c>
      <c r="I880" s="447">
        <f t="shared" si="360"/>
        <v>0</v>
      </c>
      <c r="J880" s="447">
        <f t="shared" si="361"/>
        <v>2</v>
      </c>
      <c r="K880" s="411" t="e">
        <f t="shared" si="362"/>
        <v>#DIV/0!</v>
      </c>
    </row>
    <row r="881" spans="1:11" ht="12.75">
      <c r="A881" s="403" t="s">
        <v>2125</v>
      </c>
      <c r="B881" s="404" t="s">
        <v>2126</v>
      </c>
      <c r="C881" s="430">
        <v>0</v>
      </c>
      <c r="D881" s="417"/>
      <c r="E881" s="411" t="e">
        <f t="shared" si="358"/>
        <v>#DIV/0!</v>
      </c>
      <c r="F881" s="428">
        <v>0</v>
      </c>
      <c r="G881" s="447">
        <v>1</v>
      </c>
      <c r="H881" s="411" t="e">
        <f t="shared" si="359"/>
        <v>#DIV/0!</v>
      </c>
      <c r="I881" s="447">
        <f t="shared" si="360"/>
        <v>0</v>
      </c>
      <c r="J881" s="447">
        <f t="shared" si="361"/>
        <v>1</v>
      </c>
      <c r="K881" s="411" t="e">
        <f t="shared" si="362"/>
        <v>#DIV/0!</v>
      </c>
    </row>
    <row r="882" spans="1:11" ht="12.75">
      <c r="A882" s="403" t="s">
        <v>2059</v>
      </c>
      <c r="B882" s="404" t="s">
        <v>2060</v>
      </c>
      <c r="C882" s="430">
        <v>0</v>
      </c>
      <c r="D882" s="417"/>
      <c r="E882" s="411" t="e">
        <f t="shared" si="358"/>
        <v>#DIV/0!</v>
      </c>
      <c r="F882" s="428">
        <v>0</v>
      </c>
      <c r="G882" s="447">
        <v>1</v>
      </c>
      <c r="H882" s="411" t="e">
        <f t="shared" si="359"/>
        <v>#DIV/0!</v>
      </c>
      <c r="I882" s="447">
        <f t="shared" si="360"/>
        <v>0</v>
      </c>
      <c r="J882" s="447">
        <f t="shared" si="361"/>
        <v>1</v>
      </c>
      <c r="K882" s="411" t="e">
        <f t="shared" si="362"/>
        <v>#DIV/0!</v>
      </c>
    </row>
    <row r="883" spans="1:11" ht="12.75">
      <c r="A883" s="412" t="s">
        <v>2131</v>
      </c>
      <c r="B883" s="413" t="s">
        <v>2132</v>
      </c>
      <c r="C883" s="430">
        <v>0</v>
      </c>
      <c r="D883" s="417"/>
      <c r="E883" s="411" t="e">
        <f t="shared" si="358"/>
        <v>#DIV/0!</v>
      </c>
      <c r="F883" s="428">
        <v>0</v>
      </c>
      <c r="G883" s="447">
        <v>1</v>
      </c>
      <c r="H883" s="411" t="e">
        <f t="shared" si="359"/>
        <v>#DIV/0!</v>
      </c>
      <c r="I883" s="447">
        <f t="shared" si="360"/>
        <v>0</v>
      </c>
      <c r="J883" s="447">
        <f t="shared" si="361"/>
        <v>1</v>
      </c>
      <c r="K883" s="411" t="e">
        <f t="shared" si="362"/>
        <v>#DIV/0!</v>
      </c>
    </row>
    <row r="884" spans="1:11" ht="12.75">
      <c r="A884" s="403" t="s">
        <v>3048</v>
      </c>
      <c r="B884" s="404" t="s">
        <v>3049</v>
      </c>
      <c r="C884" s="430">
        <v>0</v>
      </c>
      <c r="D884" s="417"/>
      <c r="E884" s="411" t="e">
        <f t="shared" si="358"/>
        <v>#DIV/0!</v>
      </c>
      <c r="F884" s="428">
        <v>0</v>
      </c>
      <c r="G884" s="447">
        <v>1</v>
      </c>
      <c r="H884" s="411" t="e">
        <f t="shared" si="359"/>
        <v>#DIV/0!</v>
      </c>
      <c r="I884" s="447">
        <f t="shared" si="360"/>
        <v>0</v>
      </c>
      <c r="J884" s="447">
        <f t="shared" si="361"/>
        <v>1</v>
      </c>
      <c r="K884" s="411" t="e">
        <f t="shared" si="362"/>
        <v>#DIV/0!</v>
      </c>
    </row>
    <row r="885" spans="1:11" ht="12.75">
      <c r="A885" s="412"/>
      <c r="B885" s="413"/>
      <c r="C885" s="430">
        <v>0</v>
      </c>
      <c r="D885" s="417"/>
      <c r="E885" s="411" t="e">
        <f t="shared" si="358"/>
        <v>#DIV/0!</v>
      </c>
      <c r="F885" s="428">
        <v>0</v>
      </c>
      <c r="G885" s="447"/>
      <c r="H885" s="411" t="e">
        <f t="shared" si="359"/>
        <v>#DIV/0!</v>
      </c>
      <c r="I885" s="447">
        <f t="shared" si="360"/>
        <v>0</v>
      </c>
      <c r="J885" s="447">
        <f t="shared" si="361"/>
        <v>0</v>
      </c>
      <c r="K885" s="411" t="e">
        <f t="shared" si="362"/>
        <v>#DIV/0!</v>
      </c>
    </row>
    <row r="886" spans="1:11" ht="12.75">
      <c r="A886" s="403"/>
      <c r="B886" s="404"/>
      <c r="C886" s="430">
        <v>0</v>
      </c>
      <c r="D886" s="417"/>
      <c r="E886" s="411" t="e">
        <f t="shared" ref="E886" si="363">D886/C886</f>
        <v>#DIV/0!</v>
      </c>
      <c r="F886" s="428">
        <v>0</v>
      </c>
      <c r="G886" s="447"/>
      <c r="H886" s="411" t="e">
        <f t="shared" ref="H886" si="364">G886/F886</f>
        <v>#DIV/0!</v>
      </c>
      <c r="I886" s="447">
        <f t="shared" ref="I886" si="365">C886+F886</f>
        <v>0</v>
      </c>
      <c r="J886" s="447">
        <f t="shared" ref="J886" si="366">D886+G886</f>
        <v>0</v>
      </c>
      <c r="K886" s="411" t="e">
        <f t="shared" ref="K886" si="367">J886/I886</f>
        <v>#DIV/0!</v>
      </c>
    </row>
    <row r="887" spans="1:11" ht="12.75">
      <c r="A887" s="412"/>
      <c r="B887" s="413"/>
      <c r="C887" s="430">
        <v>0</v>
      </c>
      <c r="D887" s="417"/>
      <c r="E887" s="411" t="e">
        <f t="shared" si="343"/>
        <v>#DIV/0!</v>
      </c>
      <c r="F887" s="428">
        <v>0</v>
      </c>
      <c r="G887" s="369"/>
      <c r="H887" s="411" t="e">
        <f t="shared" si="344"/>
        <v>#DIV/0!</v>
      </c>
      <c r="I887" s="369">
        <f t="shared" si="345"/>
        <v>0</v>
      </c>
      <c r="J887" s="369">
        <f t="shared" si="346"/>
        <v>0</v>
      </c>
      <c r="K887" s="411" t="e">
        <f t="shared" si="347"/>
        <v>#DIV/0!</v>
      </c>
    </row>
    <row r="888" spans="1:11" ht="12.75">
      <c r="A888" s="412"/>
      <c r="B888" s="413"/>
      <c r="C888" s="430">
        <v>0</v>
      </c>
      <c r="D888" s="417"/>
      <c r="E888" s="411" t="e">
        <f t="shared" si="343"/>
        <v>#DIV/0!</v>
      </c>
      <c r="F888" s="428">
        <v>0</v>
      </c>
      <c r="G888" s="369"/>
      <c r="H888" s="411" t="e">
        <f t="shared" si="344"/>
        <v>#DIV/0!</v>
      </c>
      <c r="I888" s="369">
        <f t="shared" si="345"/>
        <v>0</v>
      </c>
      <c r="J888" s="369">
        <f t="shared" si="346"/>
        <v>0</v>
      </c>
      <c r="K888" s="411" t="e">
        <f t="shared" si="347"/>
        <v>#DIV/0!</v>
      </c>
    </row>
    <row r="889" spans="1:11" ht="12.75">
      <c r="A889" s="403"/>
      <c r="B889" s="404"/>
      <c r="C889" s="430">
        <v>0</v>
      </c>
      <c r="D889" s="417"/>
      <c r="E889" s="411" t="e">
        <f t="shared" si="343"/>
        <v>#DIV/0!</v>
      </c>
      <c r="F889" s="428">
        <v>0</v>
      </c>
      <c r="G889" s="369"/>
      <c r="H889" s="411" t="e">
        <f t="shared" si="344"/>
        <v>#DIV/0!</v>
      </c>
      <c r="I889" s="369">
        <f t="shared" si="345"/>
        <v>0</v>
      </c>
      <c r="J889" s="369">
        <f t="shared" si="346"/>
        <v>0</v>
      </c>
      <c r="K889" s="411" t="e">
        <f t="shared" si="347"/>
        <v>#DIV/0!</v>
      </c>
    </row>
    <row r="890" spans="1:11" ht="14.25">
      <c r="A890" s="14"/>
      <c r="B890" s="156"/>
      <c r="C890" s="430">
        <v>0</v>
      </c>
      <c r="D890" s="156"/>
      <c r="E890" s="394" t="e">
        <f t="shared" si="343"/>
        <v>#DIV/0!</v>
      </c>
      <c r="F890" s="428">
        <v>0</v>
      </c>
      <c r="G890" s="369"/>
      <c r="H890" s="394" t="e">
        <f t="shared" si="344"/>
        <v>#DIV/0!</v>
      </c>
      <c r="I890" s="369">
        <f t="shared" si="345"/>
        <v>0</v>
      </c>
      <c r="J890" s="369">
        <f t="shared" si="346"/>
        <v>0</v>
      </c>
      <c r="K890" s="411" t="e">
        <f t="shared" si="347"/>
        <v>#DIV/0!</v>
      </c>
    </row>
    <row r="891" spans="1:11" ht="12.75">
      <c r="A891" s="29"/>
      <c r="B891" s="153"/>
      <c r="C891" s="153"/>
      <c r="D891" s="153"/>
      <c r="E891" s="288"/>
      <c r="F891" s="369"/>
      <c r="G891" s="369"/>
      <c r="H891" s="369"/>
      <c r="I891" s="369"/>
      <c r="J891" s="369"/>
      <c r="K891" s="369"/>
    </row>
    <row r="892" spans="1:11" ht="14.25">
      <c r="A892" s="158" t="s">
        <v>1638</v>
      </c>
      <c r="B892" s="159"/>
      <c r="C892" s="159"/>
      <c r="D892" s="159"/>
      <c r="E892" s="159"/>
      <c r="F892" s="306"/>
      <c r="G892" s="306"/>
      <c r="H892" s="306"/>
      <c r="I892" s="306"/>
      <c r="J892" s="306"/>
      <c r="K892" s="306"/>
    </row>
    <row r="893" spans="1:11" ht="14.25">
      <c r="A893" s="265" t="s">
        <v>1639</v>
      </c>
      <c r="B893" s="266" t="s">
        <v>1640</v>
      </c>
      <c r="C893" s="267"/>
      <c r="D893" s="267"/>
      <c r="E893" s="304"/>
      <c r="F893" s="268"/>
      <c r="G893" s="268"/>
      <c r="H893" s="268"/>
      <c r="I893" s="268"/>
      <c r="J893" s="268"/>
      <c r="K893" s="268"/>
    </row>
    <row r="894" spans="1:11" ht="14.25">
      <c r="A894" s="265" t="s">
        <v>1641</v>
      </c>
      <c r="B894" s="266" t="s">
        <v>1642</v>
      </c>
      <c r="C894" s="267"/>
      <c r="D894" s="267"/>
      <c r="E894" s="304"/>
      <c r="F894" s="268"/>
      <c r="G894" s="268"/>
      <c r="H894" s="268"/>
      <c r="I894" s="268"/>
      <c r="J894" s="268"/>
      <c r="K894" s="268"/>
    </row>
    <row r="895" spans="1:11" ht="14.25">
      <c r="A895" s="265" t="s">
        <v>1643</v>
      </c>
      <c r="B895" s="266" t="s">
        <v>1644</v>
      </c>
      <c r="C895" s="267"/>
      <c r="D895" s="267"/>
      <c r="E895" s="304"/>
      <c r="F895" s="268"/>
      <c r="G895" s="268"/>
      <c r="H895" s="268"/>
      <c r="I895" s="268"/>
      <c r="J895" s="268"/>
      <c r="K895" s="268"/>
    </row>
    <row r="896" spans="1:11" ht="25.5">
      <c r="A896" s="265" t="s">
        <v>1645</v>
      </c>
      <c r="B896" s="266" t="s">
        <v>1646</v>
      </c>
      <c r="C896" s="267"/>
      <c r="D896" s="267"/>
      <c r="E896" s="304"/>
      <c r="F896" s="268"/>
      <c r="G896" s="268"/>
      <c r="H896" s="268"/>
      <c r="I896" s="268"/>
      <c r="J896" s="268"/>
      <c r="K896" s="268"/>
    </row>
    <row r="897" spans="1:11" ht="14.25">
      <c r="A897" s="265" t="s">
        <v>1647</v>
      </c>
      <c r="B897" s="266" t="s">
        <v>1648</v>
      </c>
      <c r="C897" s="267"/>
      <c r="D897" s="267"/>
      <c r="E897" s="304"/>
      <c r="F897" s="268"/>
      <c r="G897" s="268"/>
      <c r="H897" s="268"/>
      <c r="I897" s="268"/>
      <c r="J897" s="268"/>
      <c r="K897" s="268"/>
    </row>
    <row r="898" spans="1:11" ht="25.5">
      <c r="A898" s="265" t="s">
        <v>1649</v>
      </c>
      <c r="B898" s="266" t="s">
        <v>1650</v>
      </c>
      <c r="C898" s="267"/>
      <c r="D898" s="267"/>
      <c r="E898" s="304"/>
      <c r="F898" s="268"/>
      <c r="G898" s="268"/>
      <c r="H898" s="268"/>
      <c r="I898" s="268"/>
      <c r="J898" s="268"/>
      <c r="K898" s="268"/>
    </row>
    <row r="899" spans="1:11" ht="51">
      <c r="A899" s="265" t="s">
        <v>1651</v>
      </c>
      <c r="B899" s="266" t="s">
        <v>1652</v>
      </c>
      <c r="C899" s="267"/>
      <c r="D899" s="267"/>
      <c r="E899" s="304"/>
      <c r="F899" s="268"/>
      <c r="G899" s="268"/>
      <c r="H899" s="268"/>
      <c r="I899" s="268"/>
      <c r="J899" s="268"/>
      <c r="K899" s="268"/>
    </row>
    <row r="900" spans="1:11" ht="63.75">
      <c r="A900" s="265" t="s">
        <v>1653</v>
      </c>
      <c r="B900" s="266" t="s">
        <v>1654</v>
      </c>
      <c r="C900" s="267"/>
      <c r="D900" s="267"/>
      <c r="E900" s="304"/>
      <c r="F900" s="268"/>
      <c r="G900" s="268"/>
      <c r="H900" s="268"/>
      <c r="I900" s="268"/>
      <c r="J900" s="268"/>
      <c r="K900" s="268"/>
    </row>
    <row r="901" spans="1:11" ht="12.75">
      <c r="A901" s="158" t="s">
        <v>1655</v>
      </c>
      <c r="B901" s="160"/>
      <c r="C901" s="160"/>
      <c r="D901" s="160"/>
      <c r="E901" s="305"/>
      <c r="F901" s="369"/>
      <c r="G901" s="369"/>
      <c r="H901" s="369"/>
      <c r="I901" s="369"/>
      <c r="J901" s="369"/>
      <c r="K901" s="369"/>
    </row>
    <row r="902" spans="1:11" ht="15">
      <c r="A902" s="161" t="s">
        <v>1656</v>
      </c>
      <c r="B902" s="87"/>
      <c r="C902" s="408">
        <f>SUM(C771,C780)</f>
        <v>2178</v>
      </c>
      <c r="D902" s="408">
        <f>SUM(D771,D780)</f>
        <v>2313</v>
      </c>
      <c r="E902" s="400">
        <f t="shared" ref="E902" si="368">D902/C902</f>
        <v>1.0619834710743801</v>
      </c>
      <c r="F902" s="408">
        <f>SUM(F771,F780)</f>
        <v>6531</v>
      </c>
      <c r="G902" s="408">
        <f>SUM(G771,G780)</f>
        <v>7061</v>
      </c>
      <c r="H902" s="400">
        <f t="shared" ref="H902" si="369">G902/F902</f>
        <v>1.0811514316337467</v>
      </c>
      <c r="I902" s="407">
        <f t="shared" ref="I902" si="370">C902+F902</f>
        <v>8709</v>
      </c>
      <c r="J902" s="407">
        <f t="shared" ref="J902" si="371">D902+G902</f>
        <v>9374</v>
      </c>
      <c r="K902" s="409">
        <f t="shared" ref="K902" si="372">J902/I902</f>
        <v>1.0763577907911357</v>
      </c>
    </row>
    <row r="903" spans="1:11" ht="12.75">
      <c r="A903" s="944" t="s">
        <v>1657</v>
      </c>
      <c r="B903" s="944"/>
      <c r="C903" s="944"/>
      <c r="D903" s="944"/>
      <c r="E903" s="944"/>
      <c r="F903" s="944"/>
      <c r="G903" s="944"/>
      <c r="H903" s="944"/>
      <c r="I903" s="944"/>
      <c r="J903" s="944"/>
      <c r="K903" s="366"/>
    </row>
    <row r="904" spans="1:11" ht="12.75">
      <c r="A904" s="944" t="s">
        <v>1658</v>
      </c>
      <c r="B904" s="944"/>
      <c r="C904" s="944"/>
      <c r="D904" s="944"/>
      <c r="E904" s="944"/>
      <c r="F904" s="944"/>
      <c r="G904" s="944"/>
      <c r="H904" s="944"/>
      <c r="I904" s="944"/>
      <c r="J904" s="944"/>
      <c r="K904" s="366"/>
    </row>
    <row r="906" spans="1:11" ht="12.75">
      <c r="A906" s="1"/>
      <c r="B906" s="2" t="s">
        <v>51</v>
      </c>
      <c r="C906" s="3" t="s">
        <v>1947</v>
      </c>
      <c r="D906" s="4"/>
      <c r="E906" s="4"/>
      <c r="F906" s="4"/>
      <c r="G906" s="4"/>
      <c r="H906" s="4"/>
      <c r="I906" s="5"/>
      <c r="J906" s="6"/>
      <c r="K906" s="6"/>
    </row>
    <row r="907" spans="1:11" ht="12.75">
      <c r="A907" s="1"/>
      <c r="B907" s="2" t="s">
        <v>52</v>
      </c>
      <c r="C907" s="3">
        <v>17688383</v>
      </c>
      <c r="D907" s="4"/>
      <c r="E907" s="4"/>
      <c r="F907" s="4"/>
      <c r="G907" s="4"/>
      <c r="H907" s="4"/>
      <c r="I907" s="5"/>
      <c r="J907" s="6"/>
      <c r="K907" s="6"/>
    </row>
    <row r="908" spans="1:11" ht="12.75">
      <c r="A908" s="1"/>
      <c r="B908" s="2"/>
      <c r="C908" s="3"/>
      <c r="D908" s="4"/>
      <c r="E908" s="4"/>
      <c r="F908" s="4"/>
      <c r="G908" s="4"/>
      <c r="H908" s="4"/>
      <c r="I908" s="5"/>
      <c r="J908" s="6"/>
      <c r="K908" s="6"/>
    </row>
    <row r="909" spans="1:11" ht="14.25">
      <c r="A909" s="1"/>
      <c r="B909" s="2" t="s">
        <v>1634</v>
      </c>
      <c r="C909" s="7" t="s">
        <v>32</v>
      </c>
      <c r="D909" s="8"/>
      <c r="E909" s="8"/>
      <c r="F909" s="8"/>
      <c r="G909" s="8"/>
      <c r="H909" s="8"/>
      <c r="I909" s="9"/>
      <c r="J909" s="6"/>
      <c r="K909" s="6"/>
    </row>
    <row r="910" spans="1:11" ht="14.25">
      <c r="A910" s="1"/>
      <c r="B910" s="2" t="s">
        <v>186</v>
      </c>
      <c r="C910" s="374" t="s">
        <v>1974</v>
      </c>
      <c r="D910" s="8"/>
      <c r="E910" s="8"/>
      <c r="F910" s="8"/>
      <c r="G910" s="8"/>
      <c r="H910" s="8"/>
      <c r="I910" s="9"/>
      <c r="J910" s="6"/>
      <c r="K910" s="6"/>
    </row>
    <row r="911" spans="1:11" ht="15.75">
      <c r="A911" s="10"/>
      <c r="B911" s="10"/>
      <c r="C911" s="10"/>
      <c r="D911" s="10"/>
      <c r="E911" s="10"/>
      <c r="F911" s="10"/>
      <c r="G911" s="10"/>
      <c r="H911" s="10"/>
      <c r="I911" s="11"/>
      <c r="J911" s="11"/>
      <c r="K911" s="11"/>
    </row>
    <row r="912" spans="1:11" ht="12.75" customHeight="1">
      <c r="A912" s="926" t="s">
        <v>1635</v>
      </c>
      <c r="B912" s="926" t="s">
        <v>1636</v>
      </c>
      <c r="C912" s="942" t="s">
        <v>189</v>
      </c>
      <c r="D912" s="943"/>
      <c r="E912" s="943"/>
      <c r="F912" s="920" t="s">
        <v>190</v>
      </c>
      <c r="G912" s="920"/>
      <c r="H912" s="920"/>
      <c r="I912" s="920" t="s">
        <v>129</v>
      </c>
      <c r="J912" s="920"/>
      <c r="K912" s="920"/>
    </row>
    <row r="913" spans="1:11" ht="23.25" thickBot="1">
      <c r="A913" s="927"/>
      <c r="B913" s="927"/>
      <c r="C913" s="623" t="s">
        <v>1897</v>
      </c>
      <c r="D913" s="646" t="s">
        <v>4659</v>
      </c>
      <c r="E913" s="287" t="s">
        <v>1894</v>
      </c>
      <c r="F913" s="623" t="s">
        <v>1897</v>
      </c>
      <c r="G913" s="646" t="s">
        <v>4659</v>
      </c>
      <c r="H913" s="623" t="s">
        <v>1894</v>
      </c>
      <c r="I913" s="623" t="s">
        <v>1897</v>
      </c>
      <c r="J913" s="646" t="s">
        <v>4659</v>
      </c>
      <c r="K913" s="624" t="s">
        <v>1894</v>
      </c>
    </row>
    <row r="914" spans="1:11" ht="15.75" thickTop="1">
      <c r="A914" s="83"/>
      <c r="B914" s="150" t="s">
        <v>28</v>
      </c>
      <c r="C914" s="395">
        <f>SUM(C916:C921)</f>
        <v>0</v>
      </c>
      <c r="D914" s="395">
        <f>SUM(D916:D921)</f>
        <v>0</v>
      </c>
      <c r="E914" s="396" t="e">
        <f t="shared" ref="E914" si="373">D914/C914</f>
        <v>#DIV/0!</v>
      </c>
      <c r="F914" s="395">
        <f>SUM(F916:F921)</f>
        <v>0</v>
      </c>
      <c r="G914" s="395">
        <f>SUM(G916:G921)</f>
        <v>0</v>
      </c>
      <c r="H914" s="396" t="e">
        <f t="shared" ref="H914" si="374">G914/F914</f>
        <v>#DIV/0!</v>
      </c>
      <c r="I914" s="397">
        <f t="shared" ref="I914" si="375">C914+F914</f>
        <v>0</v>
      </c>
      <c r="J914" s="397">
        <f t="shared" ref="J914" si="376">D914+G914</f>
        <v>0</v>
      </c>
      <c r="K914" s="410" t="e">
        <f t="shared" ref="K914" si="377">J914/I914</f>
        <v>#DIV/0!</v>
      </c>
    </row>
    <row r="915" spans="1:11" ht="12.75">
      <c r="A915" s="151"/>
      <c r="B915" s="152"/>
      <c r="C915" s="153"/>
      <c r="D915" s="153"/>
      <c r="E915" s="394"/>
      <c r="F915" s="393"/>
      <c r="G915" s="393"/>
      <c r="H915" s="394"/>
      <c r="I915" s="393"/>
      <c r="J915" s="393"/>
      <c r="K915" s="411"/>
    </row>
    <row r="916" spans="1:11" ht="12.75">
      <c r="A916" s="422"/>
      <c r="B916" s="423"/>
      <c r="C916" s="153"/>
      <c r="D916" s="153"/>
      <c r="E916" s="394" t="e">
        <f t="shared" ref="E916:E921" si="378">D916/C916</f>
        <v>#DIV/0!</v>
      </c>
      <c r="F916" s="426"/>
      <c r="G916" s="393"/>
      <c r="H916" s="394" t="e">
        <f t="shared" ref="H916:H921" si="379">G916/F916</f>
        <v>#DIV/0!</v>
      </c>
      <c r="I916" s="393">
        <f t="shared" ref="I916:I921" si="380">C916+F916</f>
        <v>0</v>
      </c>
      <c r="J916" s="393">
        <f t="shared" ref="J916:J921" si="381">D916+G916</f>
        <v>0</v>
      </c>
      <c r="K916" s="411" t="e">
        <f t="shared" ref="K916:K921" si="382">J916/I916</f>
        <v>#DIV/0!</v>
      </c>
    </row>
    <row r="917" spans="1:11" ht="14.25">
      <c r="A917" s="424"/>
      <c r="B917" s="425"/>
      <c r="C917" s="153"/>
      <c r="D917" s="153"/>
      <c r="E917" s="394" t="e">
        <f t="shared" si="378"/>
        <v>#DIV/0!</v>
      </c>
      <c r="F917" s="426"/>
      <c r="G917" s="393"/>
      <c r="H917" s="394" t="e">
        <f t="shared" si="379"/>
        <v>#DIV/0!</v>
      </c>
      <c r="I917" s="393">
        <f t="shared" si="380"/>
        <v>0</v>
      </c>
      <c r="J917" s="393">
        <f t="shared" si="381"/>
        <v>0</v>
      </c>
      <c r="K917" s="411" t="e">
        <f t="shared" si="382"/>
        <v>#DIV/0!</v>
      </c>
    </row>
    <row r="918" spans="1:11" ht="14.25">
      <c r="A918" s="424"/>
      <c r="B918" s="425"/>
      <c r="C918" s="153"/>
      <c r="D918" s="153"/>
      <c r="E918" s="394" t="e">
        <f t="shared" si="378"/>
        <v>#DIV/0!</v>
      </c>
      <c r="F918" s="426"/>
      <c r="G918" s="393"/>
      <c r="H918" s="394" t="e">
        <f t="shared" si="379"/>
        <v>#DIV/0!</v>
      </c>
      <c r="I918" s="393">
        <f t="shared" si="380"/>
        <v>0</v>
      </c>
      <c r="J918" s="393">
        <f t="shared" si="381"/>
        <v>0</v>
      </c>
      <c r="K918" s="411" t="e">
        <f t="shared" si="382"/>
        <v>#DIV/0!</v>
      </c>
    </row>
    <row r="919" spans="1:11" ht="14.25">
      <c r="A919" s="424"/>
      <c r="B919" s="425"/>
      <c r="C919" s="153"/>
      <c r="D919" s="153"/>
      <c r="E919" s="394" t="e">
        <f t="shared" si="378"/>
        <v>#DIV/0!</v>
      </c>
      <c r="F919" s="426"/>
      <c r="G919" s="393"/>
      <c r="H919" s="394" t="e">
        <f t="shared" si="379"/>
        <v>#DIV/0!</v>
      </c>
      <c r="I919" s="393">
        <f t="shared" si="380"/>
        <v>0</v>
      </c>
      <c r="J919" s="393">
        <f t="shared" si="381"/>
        <v>0</v>
      </c>
      <c r="K919" s="411" t="e">
        <f t="shared" si="382"/>
        <v>#DIV/0!</v>
      </c>
    </row>
    <row r="920" spans="1:11" ht="14.25">
      <c r="A920" s="154"/>
      <c r="B920" s="155"/>
      <c r="C920" s="153"/>
      <c r="D920" s="153"/>
      <c r="E920" s="394" t="e">
        <f t="shared" si="378"/>
        <v>#DIV/0!</v>
      </c>
      <c r="F920" s="393"/>
      <c r="G920" s="393"/>
      <c r="H920" s="394" t="e">
        <f t="shared" si="379"/>
        <v>#DIV/0!</v>
      </c>
      <c r="I920" s="393">
        <f t="shared" si="380"/>
        <v>0</v>
      </c>
      <c r="J920" s="393">
        <f t="shared" si="381"/>
        <v>0</v>
      </c>
      <c r="K920" s="411" t="e">
        <f t="shared" si="382"/>
        <v>#DIV/0!</v>
      </c>
    </row>
    <row r="921" spans="1:11" ht="14.25">
      <c r="A921" s="154"/>
      <c r="B921" s="155"/>
      <c r="C921" s="153"/>
      <c r="D921" s="153"/>
      <c r="E921" s="394" t="e">
        <f t="shared" si="378"/>
        <v>#DIV/0!</v>
      </c>
      <c r="F921" s="393"/>
      <c r="G921" s="393"/>
      <c r="H921" s="394" t="e">
        <f t="shared" si="379"/>
        <v>#DIV/0!</v>
      </c>
      <c r="I921" s="393">
        <f t="shared" si="380"/>
        <v>0</v>
      </c>
      <c r="J921" s="393">
        <f t="shared" si="381"/>
        <v>0</v>
      </c>
      <c r="K921" s="411" t="e">
        <f t="shared" si="382"/>
        <v>#DIV/0!</v>
      </c>
    </row>
    <row r="922" spans="1:11" ht="14.25">
      <c r="A922" s="154"/>
      <c r="B922" s="155"/>
      <c r="C922" s="153"/>
      <c r="D922" s="153"/>
      <c r="E922" s="288"/>
      <c r="F922" s="393"/>
      <c r="G922" s="393"/>
      <c r="H922" s="393"/>
      <c r="I922" s="393"/>
      <c r="J922" s="393"/>
      <c r="K922" s="393"/>
    </row>
    <row r="923" spans="1:11" ht="15">
      <c r="A923" s="154"/>
      <c r="B923" s="398" t="s">
        <v>1637</v>
      </c>
      <c r="C923" s="406">
        <f>SUM(C925:C1006)</f>
        <v>250</v>
      </c>
      <c r="D923" s="406">
        <f>SUM(D925:D1006)</f>
        <v>191</v>
      </c>
      <c r="E923" s="400">
        <f t="shared" ref="E923" si="383">D923/C923</f>
        <v>0.76400000000000001</v>
      </c>
      <c r="F923" s="406">
        <f>SUM(F925:F1006)</f>
        <v>36000</v>
      </c>
      <c r="G923" s="406">
        <f>SUM(G925:G1006)</f>
        <v>36108</v>
      </c>
      <c r="H923" s="400">
        <f t="shared" ref="H923" si="384">G923/F923</f>
        <v>1.0029999999999999</v>
      </c>
      <c r="I923" s="406">
        <f>SUM(I925:I1006)</f>
        <v>36250</v>
      </c>
      <c r="J923" s="406">
        <f>SUM(J925:J1006)</f>
        <v>36299</v>
      </c>
      <c r="K923" s="409">
        <f t="shared" ref="K923" si="385">J923/I923</f>
        <v>1.0013517241379311</v>
      </c>
    </row>
    <row r="924" spans="1:11" ht="14.25">
      <c r="A924" s="154"/>
      <c r="B924" s="155"/>
      <c r="C924" s="153"/>
      <c r="D924" s="153"/>
      <c r="E924" s="394"/>
      <c r="F924" s="393"/>
      <c r="G924" s="393"/>
      <c r="H924" s="394"/>
      <c r="I924" s="393"/>
      <c r="J924" s="393"/>
      <c r="K924" s="411"/>
    </row>
    <row r="925" spans="1:11" ht="12.75">
      <c r="A925" s="412" t="s">
        <v>2081</v>
      </c>
      <c r="B925" s="413" t="s">
        <v>2082</v>
      </c>
      <c r="C925" s="430">
        <v>0</v>
      </c>
      <c r="D925" s="417"/>
      <c r="E925" s="411" t="e">
        <f t="shared" ref="E925:E1006" si="386">D925/C925</f>
        <v>#DIV/0!</v>
      </c>
      <c r="F925" s="420">
        <v>8</v>
      </c>
      <c r="G925" s="393">
        <v>32</v>
      </c>
      <c r="H925" s="411">
        <f t="shared" ref="H925:H1006" si="387">G925/F925</f>
        <v>4</v>
      </c>
      <c r="I925" s="393">
        <f t="shared" ref="I925:I1006" si="388">C925+F925</f>
        <v>8</v>
      </c>
      <c r="J925" s="393">
        <f t="shared" ref="J925:J1006" si="389">D925+G925</f>
        <v>32</v>
      </c>
      <c r="K925" s="411">
        <f t="shared" ref="K925:K1006" si="390">J925/I925</f>
        <v>4</v>
      </c>
    </row>
    <row r="926" spans="1:11" ht="12.75">
      <c r="A926" s="412" t="s">
        <v>2083</v>
      </c>
      <c r="B926" s="413" t="s">
        <v>2084</v>
      </c>
      <c r="C926" s="430">
        <v>0</v>
      </c>
      <c r="D926" s="417">
        <v>1</v>
      </c>
      <c r="E926" s="411" t="e">
        <f t="shared" si="386"/>
        <v>#DIV/0!</v>
      </c>
      <c r="F926" s="420">
        <v>13</v>
      </c>
      <c r="G926" s="393">
        <v>36</v>
      </c>
      <c r="H926" s="411">
        <f t="shared" si="387"/>
        <v>2.7692307692307692</v>
      </c>
      <c r="I926" s="393">
        <f t="shared" si="388"/>
        <v>13</v>
      </c>
      <c r="J926" s="393">
        <f t="shared" si="389"/>
        <v>37</v>
      </c>
      <c r="K926" s="411">
        <f t="shared" si="390"/>
        <v>2.8461538461538463</v>
      </c>
    </row>
    <row r="927" spans="1:11" ht="12.75">
      <c r="A927" s="412" t="s">
        <v>2177</v>
      </c>
      <c r="B927" s="413" t="s">
        <v>2178</v>
      </c>
      <c r="C927" s="430">
        <v>3</v>
      </c>
      <c r="D927" s="417">
        <v>1</v>
      </c>
      <c r="E927" s="411">
        <f t="shared" si="386"/>
        <v>0.33333333333333331</v>
      </c>
      <c r="F927" s="420">
        <v>22</v>
      </c>
      <c r="G927" s="393">
        <v>13</v>
      </c>
      <c r="H927" s="411">
        <f t="shared" si="387"/>
        <v>0.59090909090909094</v>
      </c>
      <c r="I927" s="393">
        <f t="shared" si="388"/>
        <v>25</v>
      </c>
      <c r="J927" s="393">
        <f t="shared" si="389"/>
        <v>14</v>
      </c>
      <c r="K927" s="411">
        <f t="shared" si="390"/>
        <v>0.56000000000000005</v>
      </c>
    </row>
    <row r="928" spans="1:11" ht="12.75">
      <c r="A928" s="412" t="s">
        <v>2183</v>
      </c>
      <c r="B928" s="413" t="s">
        <v>2184</v>
      </c>
      <c r="C928" s="430">
        <v>1</v>
      </c>
      <c r="D928" s="417"/>
      <c r="E928" s="411">
        <f t="shared" si="386"/>
        <v>0</v>
      </c>
      <c r="F928" s="420">
        <v>1</v>
      </c>
      <c r="G928" s="393">
        <v>1</v>
      </c>
      <c r="H928" s="411">
        <f t="shared" si="387"/>
        <v>1</v>
      </c>
      <c r="I928" s="393">
        <f t="shared" si="388"/>
        <v>2</v>
      </c>
      <c r="J928" s="393">
        <f t="shared" si="389"/>
        <v>1</v>
      </c>
      <c r="K928" s="411">
        <f t="shared" si="390"/>
        <v>0.5</v>
      </c>
    </row>
    <row r="929" spans="1:11" ht="12.75">
      <c r="A929" s="412" t="s">
        <v>2187</v>
      </c>
      <c r="B929" s="413" t="s">
        <v>2188</v>
      </c>
      <c r="C929" s="430">
        <v>6</v>
      </c>
      <c r="D929" s="417">
        <v>2</v>
      </c>
      <c r="E929" s="411">
        <f t="shared" si="386"/>
        <v>0.33333333333333331</v>
      </c>
      <c r="F929" s="420">
        <v>53</v>
      </c>
      <c r="G929" s="393">
        <v>28</v>
      </c>
      <c r="H929" s="411">
        <f t="shared" si="387"/>
        <v>0.52830188679245282</v>
      </c>
      <c r="I929" s="393">
        <f t="shared" si="388"/>
        <v>59</v>
      </c>
      <c r="J929" s="393">
        <f t="shared" si="389"/>
        <v>30</v>
      </c>
      <c r="K929" s="411">
        <f t="shared" si="390"/>
        <v>0.50847457627118642</v>
      </c>
    </row>
    <row r="930" spans="1:11" ht="12.75">
      <c r="A930" s="412" t="s">
        <v>2189</v>
      </c>
      <c r="B930" s="413" t="s">
        <v>2190</v>
      </c>
      <c r="C930" s="430">
        <v>14</v>
      </c>
      <c r="D930" s="417">
        <v>1</v>
      </c>
      <c r="E930" s="411">
        <f t="shared" si="386"/>
        <v>7.1428571428571425E-2</v>
      </c>
      <c r="F930" s="420">
        <v>0</v>
      </c>
      <c r="G930" s="393"/>
      <c r="H930" s="411" t="e">
        <f t="shared" si="387"/>
        <v>#DIV/0!</v>
      </c>
      <c r="I930" s="393">
        <f t="shared" si="388"/>
        <v>14</v>
      </c>
      <c r="J930" s="393">
        <f t="shared" si="389"/>
        <v>1</v>
      </c>
      <c r="K930" s="411">
        <f t="shared" si="390"/>
        <v>7.1428571428571425E-2</v>
      </c>
    </row>
    <row r="931" spans="1:11" ht="12.75">
      <c r="A931" s="412" t="s">
        <v>2191</v>
      </c>
      <c r="B931" s="413" t="s">
        <v>2192</v>
      </c>
      <c r="C931" s="430">
        <v>2</v>
      </c>
      <c r="D931" s="417">
        <v>6</v>
      </c>
      <c r="E931" s="411">
        <f t="shared" si="386"/>
        <v>3</v>
      </c>
      <c r="F931" s="420">
        <v>61</v>
      </c>
      <c r="G931" s="393">
        <v>41</v>
      </c>
      <c r="H931" s="411">
        <f t="shared" si="387"/>
        <v>0.67213114754098358</v>
      </c>
      <c r="I931" s="393">
        <f t="shared" si="388"/>
        <v>63</v>
      </c>
      <c r="J931" s="393">
        <f t="shared" si="389"/>
        <v>47</v>
      </c>
      <c r="K931" s="411">
        <f t="shared" si="390"/>
        <v>0.74603174603174605</v>
      </c>
    </row>
    <row r="932" spans="1:11" ht="12.75">
      <c r="A932" s="412" t="s">
        <v>2411</v>
      </c>
      <c r="B932" s="413" t="s">
        <v>2412</v>
      </c>
      <c r="C932" s="430">
        <v>9</v>
      </c>
      <c r="D932" s="417">
        <v>14</v>
      </c>
      <c r="E932" s="411">
        <f t="shared" si="386"/>
        <v>1.5555555555555556</v>
      </c>
      <c r="F932" s="420">
        <v>49</v>
      </c>
      <c r="G932" s="393">
        <v>6</v>
      </c>
      <c r="H932" s="411">
        <f t="shared" si="387"/>
        <v>0.12244897959183673</v>
      </c>
      <c r="I932" s="393">
        <f t="shared" si="388"/>
        <v>58</v>
      </c>
      <c r="J932" s="393">
        <f t="shared" si="389"/>
        <v>20</v>
      </c>
      <c r="K932" s="411">
        <f t="shared" si="390"/>
        <v>0.34482758620689657</v>
      </c>
    </row>
    <row r="933" spans="1:11" ht="12.75">
      <c r="A933" s="412" t="s">
        <v>2031</v>
      </c>
      <c r="B933" s="413" t="s">
        <v>2032</v>
      </c>
      <c r="C933" s="430">
        <v>0</v>
      </c>
      <c r="D933" s="417"/>
      <c r="E933" s="411" t="e">
        <f t="shared" si="386"/>
        <v>#DIV/0!</v>
      </c>
      <c r="F933" s="420">
        <v>1</v>
      </c>
      <c r="G933" s="393">
        <v>1</v>
      </c>
      <c r="H933" s="411">
        <f t="shared" si="387"/>
        <v>1</v>
      </c>
      <c r="I933" s="393">
        <f t="shared" si="388"/>
        <v>1</v>
      </c>
      <c r="J933" s="393">
        <f t="shared" si="389"/>
        <v>1</v>
      </c>
      <c r="K933" s="411">
        <f t="shared" si="390"/>
        <v>1</v>
      </c>
    </row>
    <row r="934" spans="1:11" ht="12.75">
      <c r="A934" s="412" t="s">
        <v>2195</v>
      </c>
      <c r="B934" s="413" t="s">
        <v>2196</v>
      </c>
      <c r="C934" s="430">
        <v>0</v>
      </c>
      <c r="D934" s="417"/>
      <c r="E934" s="411" t="e">
        <f t="shared" si="386"/>
        <v>#DIV/0!</v>
      </c>
      <c r="F934" s="420">
        <v>1</v>
      </c>
      <c r="G934" s="393">
        <v>1</v>
      </c>
      <c r="H934" s="411">
        <f t="shared" si="387"/>
        <v>1</v>
      </c>
      <c r="I934" s="393">
        <f t="shared" si="388"/>
        <v>1</v>
      </c>
      <c r="J934" s="393">
        <f t="shared" si="389"/>
        <v>1</v>
      </c>
      <c r="K934" s="411">
        <f t="shared" si="390"/>
        <v>1</v>
      </c>
    </row>
    <row r="935" spans="1:11" ht="12.75">
      <c r="A935" s="412" t="s">
        <v>2037</v>
      </c>
      <c r="B935" s="413" t="s">
        <v>2038</v>
      </c>
      <c r="C935" s="430">
        <v>0</v>
      </c>
      <c r="D935" s="417">
        <v>1</v>
      </c>
      <c r="E935" s="411" t="e">
        <f t="shared" si="386"/>
        <v>#DIV/0!</v>
      </c>
      <c r="F935" s="420">
        <v>13</v>
      </c>
      <c r="G935" s="393"/>
      <c r="H935" s="411">
        <f t="shared" si="387"/>
        <v>0</v>
      </c>
      <c r="I935" s="393">
        <f t="shared" si="388"/>
        <v>13</v>
      </c>
      <c r="J935" s="393">
        <f t="shared" si="389"/>
        <v>1</v>
      </c>
      <c r="K935" s="411">
        <f t="shared" si="390"/>
        <v>7.6923076923076927E-2</v>
      </c>
    </row>
    <row r="936" spans="1:11" ht="12.75">
      <c r="A936" s="412" t="s">
        <v>2103</v>
      </c>
      <c r="B936" s="413" t="s">
        <v>2104</v>
      </c>
      <c r="C936" s="430">
        <v>1</v>
      </c>
      <c r="D936" s="417">
        <v>1</v>
      </c>
      <c r="E936" s="411">
        <f t="shared" si="386"/>
        <v>1</v>
      </c>
      <c r="F936" s="420">
        <v>0</v>
      </c>
      <c r="G936" s="393"/>
      <c r="H936" s="411" t="e">
        <f t="shared" si="387"/>
        <v>#DIV/0!</v>
      </c>
      <c r="I936" s="393">
        <f t="shared" si="388"/>
        <v>1</v>
      </c>
      <c r="J936" s="393">
        <f t="shared" si="389"/>
        <v>1</v>
      </c>
      <c r="K936" s="411">
        <f t="shared" si="390"/>
        <v>1</v>
      </c>
    </row>
    <row r="937" spans="1:11" ht="12.75">
      <c r="A937" s="412" t="s">
        <v>2105</v>
      </c>
      <c r="B937" s="413" t="s">
        <v>2106</v>
      </c>
      <c r="C937" s="430">
        <v>0</v>
      </c>
      <c r="D937" s="417">
        <v>1</v>
      </c>
      <c r="E937" s="411" t="e">
        <f t="shared" si="386"/>
        <v>#DIV/0!</v>
      </c>
      <c r="F937" s="420">
        <v>20</v>
      </c>
      <c r="G937" s="393">
        <v>18</v>
      </c>
      <c r="H937" s="411">
        <f t="shared" si="387"/>
        <v>0.9</v>
      </c>
      <c r="I937" s="393">
        <f t="shared" si="388"/>
        <v>20</v>
      </c>
      <c r="J937" s="393">
        <f t="shared" si="389"/>
        <v>19</v>
      </c>
      <c r="K937" s="411">
        <f t="shared" si="390"/>
        <v>0.95</v>
      </c>
    </row>
    <row r="938" spans="1:11" ht="12.75">
      <c r="A938" s="412" t="s">
        <v>2109</v>
      </c>
      <c r="B938" s="413" t="s">
        <v>2110</v>
      </c>
      <c r="C938" s="430">
        <v>15</v>
      </c>
      <c r="D938" s="417">
        <v>26</v>
      </c>
      <c r="E938" s="411">
        <f t="shared" si="386"/>
        <v>1.7333333333333334</v>
      </c>
      <c r="F938" s="420">
        <v>450</v>
      </c>
      <c r="G938" s="393">
        <v>593</v>
      </c>
      <c r="H938" s="411">
        <f t="shared" si="387"/>
        <v>1.3177777777777777</v>
      </c>
      <c r="I938" s="393">
        <f t="shared" si="388"/>
        <v>465</v>
      </c>
      <c r="J938" s="393">
        <f t="shared" si="389"/>
        <v>619</v>
      </c>
      <c r="K938" s="411">
        <f t="shared" si="390"/>
        <v>1.3311827956989248</v>
      </c>
    </row>
    <row r="939" spans="1:11" ht="12.75">
      <c r="A939" s="412" t="s">
        <v>2111</v>
      </c>
      <c r="B939" s="413" t="s">
        <v>2112</v>
      </c>
      <c r="C939" s="430">
        <v>15</v>
      </c>
      <c r="D939" s="417">
        <v>24</v>
      </c>
      <c r="E939" s="411">
        <f t="shared" si="386"/>
        <v>1.6</v>
      </c>
      <c r="F939" s="420">
        <v>450</v>
      </c>
      <c r="G939" s="393">
        <v>593</v>
      </c>
      <c r="H939" s="411">
        <f t="shared" si="387"/>
        <v>1.3177777777777777</v>
      </c>
      <c r="I939" s="393">
        <f t="shared" si="388"/>
        <v>465</v>
      </c>
      <c r="J939" s="393">
        <f t="shared" si="389"/>
        <v>617</v>
      </c>
      <c r="K939" s="411">
        <f t="shared" si="390"/>
        <v>1.3268817204301075</v>
      </c>
    </row>
    <row r="940" spans="1:11" ht="12.75">
      <c r="A940" s="412" t="s">
        <v>2117</v>
      </c>
      <c r="B940" s="413" t="s">
        <v>2118</v>
      </c>
      <c r="C940" s="430">
        <v>0</v>
      </c>
      <c r="D940" s="417">
        <v>1</v>
      </c>
      <c r="E940" s="411" t="e">
        <f t="shared" si="386"/>
        <v>#DIV/0!</v>
      </c>
      <c r="F940" s="420">
        <v>14</v>
      </c>
      <c r="G940" s="393">
        <v>36</v>
      </c>
      <c r="H940" s="411">
        <f t="shared" si="387"/>
        <v>2.5714285714285716</v>
      </c>
      <c r="I940" s="393">
        <f t="shared" si="388"/>
        <v>14</v>
      </c>
      <c r="J940" s="393">
        <f t="shared" si="389"/>
        <v>37</v>
      </c>
      <c r="K940" s="411">
        <f t="shared" si="390"/>
        <v>2.6428571428571428</v>
      </c>
    </row>
    <row r="941" spans="1:11" ht="12.75">
      <c r="A941" s="412" t="s">
        <v>2766</v>
      </c>
      <c r="B941" s="413" t="s">
        <v>2767</v>
      </c>
      <c r="C941" s="430">
        <v>140</v>
      </c>
      <c r="D941" s="417">
        <v>1</v>
      </c>
      <c r="E941" s="411">
        <f t="shared" si="386"/>
        <v>7.1428571428571426E-3</v>
      </c>
      <c r="F941" s="420">
        <v>1</v>
      </c>
      <c r="G941" s="393">
        <v>2</v>
      </c>
      <c r="H941" s="411">
        <f t="shared" si="387"/>
        <v>2</v>
      </c>
      <c r="I941" s="393">
        <f t="shared" si="388"/>
        <v>141</v>
      </c>
      <c r="J941" s="393">
        <f t="shared" si="389"/>
        <v>3</v>
      </c>
      <c r="K941" s="411">
        <f t="shared" si="390"/>
        <v>2.1276595744680851E-2</v>
      </c>
    </row>
    <row r="942" spans="1:11" ht="12.75">
      <c r="A942" s="412" t="s">
        <v>2121</v>
      </c>
      <c r="B942" s="413" t="s">
        <v>2122</v>
      </c>
      <c r="C942" s="430">
        <v>0</v>
      </c>
      <c r="D942" s="417"/>
      <c r="E942" s="411" t="e">
        <f t="shared" si="386"/>
        <v>#DIV/0!</v>
      </c>
      <c r="F942" s="420">
        <v>1</v>
      </c>
      <c r="G942" s="393"/>
      <c r="H942" s="411">
        <f t="shared" si="387"/>
        <v>0</v>
      </c>
      <c r="I942" s="393">
        <f t="shared" si="388"/>
        <v>1</v>
      </c>
      <c r="J942" s="393">
        <f t="shared" si="389"/>
        <v>0</v>
      </c>
      <c r="K942" s="411">
        <f t="shared" si="390"/>
        <v>0</v>
      </c>
    </row>
    <row r="943" spans="1:11" ht="12.75">
      <c r="A943" s="412" t="s">
        <v>2768</v>
      </c>
      <c r="B943" s="413" t="s">
        <v>2769</v>
      </c>
      <c r="C943" s="430">
        <v>0</v>
      </c>
      <c r="D943" s="417">
        <v>1</v>
      </c>
      <c r="E943" s="411" t="e">
        <f t="shared" si="386"/>
        <v>#DIV/0!</v>
      </c>
      <c r="F943" s="420">
        <v>2</v>
      </c>
      <c r="G943" s="393"/>
      <c r="H943" s="411">
        <f t="shared" si="387"/>
        <v>0</v>
      </c>
      <c r="I943" s="393">
        <f t="shared" si="388"/>
        <v>2</v>
      </c>
      <c r="J943" s="393">
        <f t="shared" si="389"/>
        <v>1</v>
      </c>
      <c r="K943" s="411">
        <f t="shared" si="390"/>
        <v>0.5</v>
      </c>
    </row>
    <row r="944" spans="1:11" ht="12.75">
      <c r="A944" s="412" t="s">
        <v>2770</v>
      </c>
      <c r="B944" s="413" t="s">
        <v>2771</v>
      </c>
      <c r="C944" s="430">
        <v>0</v>
      </c>
      <c r="D944" s="417"/>
      <c r="E944" s="411" t="e">
        <f t="shared" si="386"/>
        <v>#DIV/0!</v>
      </c>
      <c r="F944" s="420">
        <v>1</v>
      </c>
      <c r="G944" s="393"/>
      <c r="H944" s="411">
        <f t="shared" si="387"/>
        <v>0</v>
      </c>
      <c r="I944" s="393">
        <f t="shared" si="388"/>
        <v>1</v>
      </c>
      <c r="J944" s="393">
        <f t="shared" si="389"/>
        <v>0</v>
      </c>
      <c r="K944" s="411">
        <f t="shared" si="390"/>
        <v>0</v>
      </c>
    </row>
    <row r="945" spans="1:11" ht="12.75">
      <c r="A945" s="412" t="s">
        <v>2127</v>
      </c>
      <c r="B945" s="413" t="s">
        <v>2128</v>
      </c>
      <c r="C945" s="430">
        <v>0</v>
      </c>
      <c r="D945" s="417"/>
      <c r="E945" s="411" t="e">
        <f t="shared" si="386"/>
        <v>#DIV/0!</v>
      </c>
      <c r="F945" s="420">
        <v>1</v>
      </c>
      <c r="G945" s="393">
        <v>2</v>
      </c>
      <c r="H945" s="411">
        <f t="shared" si="387"/>
        <v>2</v>
      </c>
      <c r="I945" s="393">
        <f t="shared" si="388"/>
        <v>1</v>
      </c>
      <c r="J945" s="393">
        <f t="shared" si="389"/>
        <v>2</v>
      </c>
      <c r="K945" s="411">
        <f t="shared" si="390"/>
        <v>2</v>
      </c>
    </row>
    <row r="946" spans="1:11" ht="12.75">
      <c r="A946" s="412" t="s">
        <v>2232</v>
      </c>
      <c r="B946" s="413" t="s">
        <v>2233</v>
      </c>
      <c r="C946" s="430">
        <v>1</v>
      </c>
      <c r="D946" s="417"/>
      <c r="E946" s="411">
        <f t="shared" si="386"/>
        <v>0</v>
      </c>
      <c r="F946" s="420">
        <v>0</v>
      </c>
      <c r="G946" s="393"/>
      <c r="H946" s="411" t="e">
        <f t="shared" si="387"/>
        <v>#DIV/0!</v>
      </c>
      <c r="I946" s="393">
        <f t="shared" si="388"/>
        <v>1</v>
      </c>
      <c r="J946" s="393">
        <f t="shared" si="389"/>
        <v>0</v>
      </c>
      <c r="K946" s="411">
        <f t="shared" si="390"/>
        <v>0</v>
      </c>
    </row>
    <row r="947" spans="1:11" ht="12.75">
      <c r="A947" s="412" t="s">
        <v>2236</v>
      </c>
      <c r="B947" s="413" t="s">
        <v>2237</v>
      </c>
      <c r="C947" s="430">
        <v>0</v>
      </c>
      <c r="D947" s="417">
        <v>1</v>
      </c>
      <c r="E947" s="411" t="e">
        <f t="shared" si="386"/>
        <v>#DIV/0!</v>
      </c>
      <c r="F947" s="420">
        <v>3350</v>
      </c>
      <c r="G947" s="393">
        <v>3238</v>
      </c>
      <c r="H947" s="411">
        <f t="shared" si="387"/>
        <v>0.96656716417910449</v>
      </c>
      <c r="I947" s="393">
        <f t="shared" si="388"/>
        <v>3350</v>
      </c>
      <c r="J947" s="393">
        <f t="shared" si="389"/>
        <v>3239</v>
      </c>
      <c r="K947" s="411">
        <f t="shared" si="390"/>
        <v>0.96686567164179105</v>
      </c>
    </row>
    <row r="948" spans="1:11" ht="12.75">
      <c r="A948" s="412" t="s">
        <v>2242</v>
      </c>
      <c r="B948" s="413" t="s">
        <v>2243</v>
      </c>
      <c r="C948" s="430">
        <v>2</v>
      </c>
      <c r="D948" s="417"/>
      <c r="E948" s="411">
        <f t="shared" si="386"/>
        <v>0</v>
      </c>
      <c r="F948" s="420">
        <v>1</v>
      </c>
      <c r="G948" s="393">
        <v>1</v>
      </c>
      <c r="H948" s="411">
        <f t="shared" si="387"/>
        <v>1</v>
      </c>
      <c r="I948" s="393">
        <f t="shared" si="388"/>
        <v>3</v>
      </c>
      <c r="J948" s="393">
        <f t="shared" si="389"/>
        <v>1</v>
      </c>
      <c r="K948" s="411">
        <f t="shared" si="390"/>
        <v>0.33333333333333331</v>
      </c>
    </row>
    <row r="949" spans="1:11" ht="12.75">
      <c r="A949" s="412" t="s">
        <v>2250</v>
      </c>
      <c r="B949" s="413" t="s">
        <v>2251</v>
      </c>
      <c r="C949" s="430">
        <v>0</v>
      </c>
      <c r="D949" s="417"/>
      <c r="E949" s="411" t="e">
        <f t="shared" si="386"/>
        <v>#DIV/0!</v>
      </c>
      <c r="F949" s="420">
        <v>1</v>
      </c>
      <c r="G949" s="393">
        <v>1</v>
      </c>
      <c r="H949" s="411">
        <f t="shared" si="387"/>
        <v>1</v>
      </c>
      <c r="I949" s="393">
        <f t="shared" si="388"/>
        <v>1</v>
      </c>
      <c r="J949" s="393">
        <f t="shared" si="389"/>
        <v>1</v>
      </c>
      <c r="K949" s="411">
        <f t="shared" si="390"/>
        <v>1</v>
      </c>
    </row>
    <row r="950" spans="1:11" ht="12.75">
      <c r="A950" s="412" t="s">
        <v>2252</v>
      </c>
      <c r="B950" s="413" t="s">
        <v>2253</v>
      </c>
      <c r="C950" s="430">
        <v>2</v>
      </c>
      <c r="D950" s="417">
        <v>4</v>
      </c>
      <c r="E950" s="411">
        <f t="shared" si="386"/>
        <v>2</v>
      </c>
      <c r="F950" s="420">
        <v>8</v>
      </c>
      <c r="G950" s="393">
        <v>14</v>
      </c>
      <c r="H950" s="411">
        <f t="shared" si="387"/>
        <v>1.75</v>
      </c>
      <c r="I950" s="393">
        <f t="shared" si="388"/>
        <v>10</v>
      </c>
      <c r="J950" s="393">
        <f t="shared" si="389"/>
        <v>18</v>
      </c>
      <c r="K950" s="411">
        <f t="shared" si="390"/>
        <v>1.8</v>
      </c>
    </row>
    <row r="951" spans="1:11" ht="12.75">
      <c r="A951" s="412" t="s">
        <v>1952</v>
      </c>
      <c r="B951" s="413" t="s">
        <v>2254</v>
      </c>
      <c r="C951" s="430">
        <v>1</v>
      </c>
      <c r="D951" s="417">
        <v>3</v>
      </c>
      <c r="E951" s="411">
        <f t="shared" si="386"/>
        <v>3</v>
      </c>
      <c r="F951" s="420">
        <v>7</v>
      </c>
      <c r="G951" s="393">
        <v>12</v>
      </c>
      <c r="H951" s="411">
        <f t="shared" si="387"/>
        <v>1.7142857142857142</v>
      </c>
      <c r="I951" s="393">
        <f t="shared" si="388"/>
        <v>8</v>
      </c>
      <c r="J951" s="393">
        <f t="shared" si="389"/>
        <v>15</v>
      </c>
      <c r="K951" s="411">
        <f t="shared" si="390"/>
        <v>1.875</v>
      </c>
    </row>
    <row r="952" spans="1:11" ht="12.75">
      <c r="A952" s="412" t="s">
        <v>2135</v>
      </c>
      <c r="B952" s="413" t="s">
        <v>2136</v>
      </c>
      <c r="C952" s="430">
        <v>0</v>
      </c>
      <c r="D952" s="417"/>
      <c r="E952" s="411" t="e">
        <f t="shared" si="386"/>
        <v>#DIV/0!</v>
      </c>
      <c r="F952" s="420">
        <v>1</v>
      </c>
      <c r="G952" s="393">
        <v>2</v>
      </c>
      <c r="H952" s="411">
        <f t="shared" si="387"/>
        <v>2</v>
      </c>
      <c r="I952" s="393">
        <f t="shared" si="388"/>
        <v>1</v>
      </c>
      <c r="J952" s="393">
        <f t="shared" si="389"/>
        <v>2</v>
      </c>
      <c r="K952" s="411">
        <f t="shared" si="390"/>
        <v>2</v>
      </c>
    </row>
    <row r="953" spans="1:11" ht="12.75">
      <c r="A953" s="412" t="s">
        <v>2137</v>
      </c>
      <c r="B953" s="413" t="s">
        <v>2138</v>
      </c>
      <c r="C953" s="430">
        <v>8</v>
      </c>
      <c r="D953" s="417">
        <v>1</v>
      </c>
      <c r="E953" s="411">
        <f t="shared" si="386"/>
        <v>0.125</v>
      </c>
      <c r="F953" s="420">
        <v>250</v>
      </c>
      <c r="G953" s="393">
        <v>8</v>
      </c>
      <c r="H953" s="411">
        <f t="shared" si="387"/>
        <v>3.2000000000000001E-2</v>
      </c>
      <c r="I953" s="393">
        <f t="shared" si="388"/>
        <v>258</v>
      </c>
      <c r="J953" s="393">
        <f t="shared" si="389"/>
        <v>9</v>
      </c>
      <c r="K953" s="411">
        <f t="shared" si="390"/>
        <v>3.4883720930232558E-2</v>
      </c>
    </row>
    <row r="954" spans="1:11" ht="12.75">
      <c r="A954" s="412" t="s">
        <v>2263</v>
      </c>
      <c r="B954" s="413" t="s">
        <v>2264</v>
      </c>
      <c r="C954" s="430">
        <v>6</v>
      </c>
      <c r="D954" s="417">
        <v>11</v>
      </c>
      <c r="E954" s="411">
        <f t="shared" si="386"/>
        <v>1.8333333333333333</v>
      </c>
      <c r="F954" s="420">
        <v>81</v>
      </c>
      <c r="G954" s="393">
        <v>49</v>
      </c>
      <c r="H954" s="411">
        <f t="shared" si="387"/>
        <v>0.60493827160493829</v>
      </c>
      <c r="I954" s="393">
        <f t="shared" si="388"/>
        <v>87</v>
      </c>
      <c r="J954" s="393">
        <f t="shared" si="389"/>
        <v>60</v>
      </c>
      <c r="K954" s="411">
        <f t="shared" si="390"/>
        <v>0.68965517241379315</v>
      </c>
    </row>
    <row r="955" spans="1:11" ht="12.75">
      <c r="A955" s="412" t="s">
        <v>2578</v>
      </c>
      <c r="B955" s="413" t="s">
        <v>2579</v>
      </c>
      <c r="C955" s="430">
        <v>0</v>
      </c>
      <c r="D955" s="417"/>
      <c r="E955" s="411" t="e">
        <f t="shared" si="386"/>
        <v>#DIV/0!</v>
      </c>
      <c r="F955" s="420">
        <v>126</v>
      </c>
      <c r="G955" s="393">
        <v>102</v>
      </c>
      <c r="H955" s="411">
        <f t="shared" si="387"/>
        <v>0.80952380952380953</v>
      </c>
      <c r="I955" s="393">
        <f t="shared" si="388"/>
        <v>126</v>
      </c>
      <c r="J955" s="393">
        <f t="shared" si="389"/>
        <v>102</v>
      </c>
      <c r="K955" s="411">
        <f t="shared" si="390"/>
        <v>0.80952380952380953</v>
      </c>
    </row>
    <row r="956" spans="1:11" ht="12.75">
      <c r="A956" s="412" t="s">
        <v>2269</v>
      </c>
      <c r="B956" s="413" t="s">
        <v>2270</v>
      </c>
      <c r="C956" s="430">
        <v>0</v>
      </c>
      <c r="D956" s="417"/>
      <c r="E956" s="411" t="e">
        <f t="shared" si="386"/>
        <v>#DIV/0!</v>
      </c>
      <c r="F956" s="420">
        <v>32</v>
      </c>
      <c r="G956" s="393">
        <v>13</v>
      </c>
      <c r="H956" s="411">
        <f t="shared" si="387"/>
        <v>0.40625</v>
      </c>
      <c r="I956" s="393">
        <f t="shared" si="388"/>
        <v>32</v>
      </c>
      <c r="J956" s="393">
        <f t="shared" si="389"/>
        <v>13</v>
      </c>
      <c r="K956" s="411">
        <f t="shared" si="390"/>
        <v>0.40625</v>
      </c>
    </row>
    <row r="957" spans="1:11" ht="12.75">
      <c r="A957" s="412" t="s">
        <v>2273</v>
      </c>
      <c r="B957" s="413" t="s">
        <v>2274</v>
      </c>
      <c r="C957" s="430">
        <v>0</v>
      </c>
      <c r="D957" s="417"/>
      <c r="E957" s="411" t="e">
        <f t="shared" si="386"/>
        <v>#DIV/0!</v>
      </c>
      <c r="F957" s="420">
        <v>28</v>
      </c>
      <c r="G957" s="393">
        <v>3</v>
      </c>
      <c r="H957" s="411">
        <f t="shared" si="387"/>
        <v>0.10714285714285714</v>
      </c>
      <c r="I957" s="393">
        <f t="shared" si="388"/>
        <v>28</v>
      </c>
      <c r="J957" s="393">
        <f t="shared" si="389"/>
        <v>3</v>
      </c>
      <c r="K957" s="411">
        <f t="shared" si="390"/>
        <v>0.10714285714285714</v>
      </c>
    </row>
    <row r="958" spans="1:11" ht="12.75">
      <c r="A958" s="412" t="s">
        <v>2275</v>
      </c>
      <c r="B958" s="413" t="s">
        <v>2276</v>
      </c>
      <c r="C958" s="430">
        <v>0</v>
      </c>
      <c r="D958" s="417"/>
      <c r="E958" s="411" t="e">
        <f t="shared" si="386"/>
        <v>#DIV/0!</v>
      </c>
      <c r="F958" s="420">
        <v>16</v>
      </c>
      <c r="G958" s="393"/>
      <c r="H958" s="411">
        <f t="shared" si="387"/>
        <v>0</v>
      </c>
      <c r="I958" s="393">
        <f t="shared" si="388"/>
        <v>16</v>
      </c>
      <c r="J958" s="393">
        <f t="shared" si="389"/>
        <v>0</v>
      </c>
      <c r="K958" s="411">
        <f t="shared" si="390"/>
        <v>0</v>
      </c>
    </row>
    <row r="959" spans="1:11" ht="12.75">
      <c r="A959" s="412" t="s">
        <v>2277</v>
      </c>
      <c r="B959" s="413" t="s">
        <v>2278</v>
      </c>
      <c r="C959" s="430">
        <v>0</v>
      </c>
      <c r="D959" s="417"/>
      <c r="E959" s="411" t="e">
        <f t="shared" si="386"/>
        <v>#DIV/0!</v>
      </c>
      <c r="F959" s="420">
        <v>35</v>
      </c>
      <c r="G959" s="393">
        <v>30</v>
      </c>
      <c r="H959" s="411">
        <f t="shared" si="387"/>
        <v>0.8571428571428571</v>
      </c>
      <c r="I959" s="393">
        <f t="shared" si="388"/>
        <v>35</v>
      </c>
      <c r="J959" s="393">
        <f t="shared" si="389"/>
        <v>30</v>
      </c>
      <c r="K959" s="411">
        <f t="shared" si="390"/>
        <v>0.8571428571428571</v>
      </c>
    </row>
    <row r="960" spans="1:11" ht="12.75">
      <c r="A960" s="412" t="s">
        <v>2772</v>
      </c>
      <c r="B960" s="413" t="s">
        <v>2773</v>
      </c>
      <c r="C960" s="430">
        <v>0</v>
      </c>
      <c r="D960" s="417"/>
      <c r="E960" s="411" t="e">
        <f t="shared" si="386"/>
        <v>#DIV/0!</v>
      </c>
      <c r="F960" s="420">
        <v>1</v>
      </c>
      <c r="G960" s="393">
        <v>12</v>
      </c>
      <c r="H960" s="411">
        <f t="shared" si="387"/>
        <v>12</v>
      </c>
      <c r="I960" s="393">
        <f t="shared" si="388"/>
        <v>1</v>
      </c>
      <c r="J960" s="393">
        <f t="shared" si="389"/>
        <v>12</v>
      </c>
      <c r="K960" s="411">
        <f t="shared" si="390"/>
        <v>12</v>
      </c>
    </row>
    <row r="961" spans="1:11" ht="12.75">
      <c r="A961" s="412" t="s">
        <v>2774</v>
      </c>
      <c r="B961" s="413" t="s">
        <v>2775</v>
      </c>
      <c r="C961" s="430">
        <v>0</v>
      </c>
      <c r="D961" s="417"/>
      <c r="E961" s="411" t="e">
        <f t="shared" si="386"/>
        <v>#DIV/0!</v>
      </c>
      <c r="F961" s="420">
        <v>5</v>
      </c>
      <c r="G961" s="393">
        <v>12</v>
      </c>
      <c r="H961" s="411">
        <f t="shared" si="387"/>
        <v>2.4</v>
      </c>
      <c r="I961" s="393">
        <f t="shared" si="388"/>
        <v>5</v>
      </c>
      <c r="J961" s="393">
        <f t="shared" si="389"/>
        <v>12</v>
      </c>
      <c r="K961" s="411">
        <f t="shared" si="390"/>
        <v>2.4</v>
      </c>
    </row>
    <row r="962" spans="1:11" ht="12.75">
      <c r="A962" s="412" t="s">
        <v>2776</v>
      </c>
      <c r="B962" s="413" t="s">
        <v>2777</v>
      </c>
      <c r="C962" s="430">
        <v>0</v>
      </c>
      <c r="D962" s="417"/>
      <c r="E962" s="411" t="e">
        <f t="shared" si="386"/>
        <v>#DIV/0!</v>
      </c>
      <c r="F962" s="420">
        <v>9</v>
      </c>
      <c r="G962" s="393">
        <v>7</v>
      </c>
      <c r="H962" s="411">
        <f t="shared" si="387"/>
        <v>0.77777777777777779</v>
      </c>
      <c r="I962" s="393">
        <f t="shared" si="388"/>
        <v>9</v>
      </c>
      <c r="J962" s="393">
        <f t="shared" si="389"/>
        <v>7</v>
      </c>
      <c r="K962" s="411">
        <f t="shared" si="390"/>
        <v>0.77777777777777779</v>
      </c>
    </row>
    <row r="963" spans="1:11" ht="12.75">
      <c r="A963" s="412" t="s">
        <v>2778</v>
      </c>
      <c r="B963" s="413" t="s">
        <v>2779</v>
      </c>
      <c r="C963" s="430">
        <v>0</v>
      </c>
      <c r="D963" s="417"/>
      <c r="E963" s="411" t="e">
        <f t="shared" si="386"/>
        <v>#DIV/0!</v>
      </c>
      <c r="F963" s="420">
        <v>8</v>
      </c>
      <c r="G963" s="393">
        <v>7</v>
      </c>
      <c r="H963" s="411">
        <f t="shared" si="387"/>
        <v>0.875</v>
      </c>
      <c r="I963" s="393">
        <f t="shared" si="388"/>
        <v>8</v>
      </c>
      <c r="J963" s="393">
        <f t="shared" si="389"/>
        <v>7</v>
      </c>
      <c r="K963" s="411">
        <f t="shared" si="390"/>
        <v>0.875</v>
      </c>
    </row>
    <row r="964" spans="1:11" ht="12.75">
      <c r="A964" s="412" t="s">
        <v>2580</v>
      </c>
      <c r="B964" s="413" t="s">
        <v>2581</v>
      </c>
      <c r="C964" s="430">
        <v>0</v>
      </c>
      <c r="D964" s="417"/>
      <c r="E964" s="411" t="e">
        <f t="shared" si="386"/>
        <v>#DIV/0!</v>
      </c>
      <c r="F964" s="420">
        <v>6</v>
      </c>
      <c r="G964" s="393">
        <v>1</v>
      </c>
      <c r="H964" s="411">
        <f t="shared" si="387"/>
        <v>0.16666666666666666</v>
      </c>
      <c r="I964" s="393">
        <f t="shared" si="388"/>
        <v>6</v>
      </c>
      <c r="J964" s="393">
        <f t="shared" si="389"/>
        <v>1</v>
      </c>
      <c r="K964" s="411">
        <f t="shared" si="390"/>
        <v>0.16666666666666666</v>
      </c>
    </row>
    <row r="965" spans="1:11" ht="12.75">
      <c r="A965" s="412" t="s">
        <v>2279</v>
      </c>
      <c r="B965" s="413" t="s">
        <v>2280</v>
      </c>
      <c r="C965" s="430">
        <v>0</v>
      </c>
      <c r="D965" s="417"/>
      <c r="E965" s="411" t="e">
        <f t="shared" si="386"/>
        <v>#DIV/0!</v>
      </c>
      <c r="F965" s="420">
        <v>5600</v>
      </c>
      <c r="G965" s="393">
        <v>5579</v>
      </c>
      <c r="H965" s="411">
        <f t="shared" si="387"/>
        <v>0.99624999999999997</v>
      </c>
      <c r="I965" s="393">
        <f t="shared" si="388"/>
        <v>5600</v>
      </c>
      <c r="J965" s="393">
        <f t="shared" si="389"/>
        <v>5579</v>
      </c>
      <c r="K965" s="411">
        <f t="shared" si="390"/>
        <v>0.99624999999999997</v>
      </c>
    </row>
    <row r="966" spans="1:11" ht="12.75">
      <c r="A966" s="412" t="s">
        <v>2281</v>
      </c>
      <c r="B966" s="413" t="s">
        <v>2282</v>
      </c>
      <c r="C966" s="430">
        <v>0</v>
      </c>
      <c r="D966" s="417">
        <v>2</v>
      </c>
      <c r="E966" s="411" t="e">
        <f t="shared" si="386"/>
        <v>#DIV/0!</v>
      </c>
      <c r="F966" s="420">
        <v>1100</v>
      </c>
      <c r="G966" s="393">
        <v>747</v>
      </c>
      <c r="H966" s="411">
        <f t="shared" si="387"/>
        <v>0.67909090909090908</v>
      </c>
      <c r="I966" s="393">
        <f t="shared" si="388"/>
        <v>1100</v>
      </c>
      <c r="J966" s="393">
        <f t="shared" si="389"/>
        <v>749</v>
      </c>
      <c r="K966" s="411">
        <f t="shared" si="390"/>
        <v>0.68090909090909091</v>
      </c>
    </row>
    <row r="967" spans="1:11" ht="12.75">
      <c r="A967" s="412" t="s">
        <v>2285</v>
      </c>
      <c r="B967" s="413" t="s">
        <v>2286</v>
      </c>
      <c r="C967" s="430">
        <v>1</v>
      </c>
      <c r="D967" s="417">
        <v>17</v>
      </c>
      <c r="E967" s="411">
        <f t="shared" si="386"/>
        <v>17</v>
      </c>
      <c r="F967" s="420">
        <v>7500</v>
      </c>
      <c r="G967" s="393">
        <v>8069</v>
      </c>
      <c r="H967" s="411">
        <f t="shared" si="387"/>
        <v>1.0758666666666667</v>
      </c>
      <c r="I967" s="393">
        <f t="shared" si="388"/>
        <v>7501</v>
      </c>
      <c r="J967" s="393">
        <f t="shared" si="389"/>
        <v>8086</v>
      </c>
      <c r="K967" s="411">
        <f t="shared" si="390"/>
        <v>1.0779896013864818</v>
      </c>
    </row>
    <row r="968" spans="1:11" ht="12.75">
      <c r="A968" s="412" t="s">
        <v>2287</v>
      </c>
      <c r="B968" s="413" t="s">
        <v>2288</v>
      </c>
      <c r="C968" s="430">
        <v>1</v>
      </c>
      <c r="D968" s="417">
        <v>15</v>
      </c>
      <c r="E968" s="411">
        <f t="shared" si="386"/>
        <v>15</v>
      </c>
      <c r="F968" s="420">
        <v>5300</v>
      </c>
      <c r="G968" s="393">
        <v>4901</v>
      </c>
      <c r="H968" s="411">
        <f t="shared" si="387"/>
        <v>0.92471698113207546</v>
      </c>
      <c r="I968" s="393">
        <f t="shared" si="388"/>
        <v>5301</v>
      </c>
      <c r="J968" s="393">
        <f t="shared" si="389"/>
        <v>4916</v>
      </c>
      <c r="K968" s="411">
        <f t="shared" si="390"/>
        <v>0.92737219392567438</v>
      </c>
    </row>
    <row r="969" spans="1:11" ht="12.75">
      <c r="A969" s="412" t="s">
        <v>2289</v>
      </c>
      <c r="B969" s="413" t="s">
        <v>2290</v>
      </c>
      <c r="C969" s="430">
        <v>2</v>
      </c>
      <c r="D969" s="417">
        <v>19</v>
      </c>
      <c r="E969" s="411">
        <f t="shared" si="386"/>
        <v>9.5</v>
      </c>
      <c r="F969" s="420">
        <v>3600</v>
      </c>
      <c r="G969" s="393">
        <v>3483</v>
      </c>
      <c r="H969" s="411">
        <f t="shared" si="387"/>
        <v>0.96750000000000003</v>
      </c>
      <c r="I969" s="393">
        <f t="shared" si="388"/>
        <v>3602</v>
      </c>
      <c r="J969" s="393">
        <f t="shared" si="389"/>
        <v>3502</v>
      </c>
      <c r="K969" s="411">
        <f t="shared" si="390"/>
        <v>0.97223764575235982</v>
      </c>
    </row>
    <row r="970" spans="1:11" ht="12.75">
      <c r="A970" s="412" t="s">
        <v>2586</v>
      </c>
      <c r="B970" s="413" t="s">
        <v>2587</v>
      </c>
      <c r="C970" s="430">
        <v>0</v>
      </c>
      <c r="D970" s="417"/>
      <c r="E970" s="411" t="e">
        <f t="shared" si="386"/>
        <v>#DIV/0!</v>
      </c>
      <c r="F970" s="420">
        <v>1</v>
      </c>
      <c r="G970" s="393"/>
      <c r="H970" s="411">
        <f t="shared" si="387"/>
        <v>0</v>
      </c>
      <c r="I970" s="393">
        <f t="shared" si="388"/>
        <v>1</v>
      </c>
      <c r="J970" s="393">
        <f t="shared" si="389"/>
        <v>0</v>
      </c>
      <c r="K970" s="411">
        <f t="shared" si="390"/>
        <v>0</v>
      </c>
    </row>
    <row r="971" spans="1:11" ht="12.75">
      <c r="A971" s="412" t="s">
        <v>2780</v>
      </c>
      <c r="B971" s="413" t="s">
        <v>2781</v>
      </c>
      <c r="C971" s="430">
        <v>0</v>
      </c>
      <c r="D971" s="417"/>
      <c r="E971" s="411" t="e">
        <f t="shared" si="386"/>
        <v>#DIV/0!</v>
      </c>
      <c r="F971" s="420">
        <v>358</v>
      </c>
      <c r="G971" s="393">
        <v>401</v>
      </c>
      <c r="H971" s="411">
        <f t="shared" si="387"/>
        <v>1.1201117318435754</v>
      </c>
      <c r="I971" s="393">
        <f t="shared" si="388"/>
        <v>358</v>
      </c>
      <c r="J971" s="393">
        <f t="shared" si="389"/>
        <v>401</v>
      </c>
      <c r="K971" s="411">
        <f t="shared" si="390"/>
        <v>1.1201117318435754</v>
      </c>
    </row>
    <row r="972" spans="1:11" ht="12.75">
      <c r="A972" s="412" t="s">
        <v>2782</v>
      </c>
      <c r="B972" s="413" t="s">
        <v>2783</v>
      </c>
      <c r="C972" s="430">
        <v>0</v>
      </c>
      <c r="D972" s="417"/>
      <c r="E972" s="411" t="e">
        <f t="shared" si="386"/>
        <v>#DIV/0!</v>
      </c>
      <c r="F972" s="420">
        <v>5</v>
      </c>
      <c r="G972" s="393">
        <v>1</v>
      </c>
      <c r="H972" s="411">
        <f t="shared" si="387"/>
        <v>0.2</v>
      </c>
      <c r="I972" s="393">
        <f t="shared" si="388"/>
        <v>5</v>
      </c>
      <c r="J972" s="393">
        <f t="shared" si="389"/>
        <v>1</v>
      </c>
      <c r="K972" s="411">
        <f t="shared" si="390"/>
        <v>0.2</v>
      </c>
    </row>
    <row r="973" spans="1:11" ht="12.75">
      <c r="A973" s="412" t="s">
        <v>2590</v>
      </c>
      <c r="B973" s="413" t="s">
        <v>2591</v>
      </c>
      <c r="C973" s="430">
        <v>0</v>
      </c>
      <c r="D973" s="417"/>
      <c r="E973" s="411" t="e">
        <f t="shared" si="386"/>
        <v>#DIV/0!</v>
      </c>
      <c r="F973" s="420">
        <v>9</v>
      </c>
      <c r="G973" s="393">
        <v>9</v>
      </c>
      <c r="H973" s="411">
        <f t="shared" si="387"/>
        <v>1</v>
      </c>
      <c r="I973" s="393">
        <f t="shared" si="388"/>
        <v>9</v>
      </c>
      <c r="J973" s="393">
        <f t="shared" si="389"/>
        <v>9</v>
      </c>
      <c r="K973" s="411">
        <f t="shared" si="390"/>
        <v>1</v>
      </c>
    </row>
    <row r="974" spans="1:11" ht="12.75">
      <c r="A974" s="412" t="s">
        <v>2293</v>
      </c>
      <c r="B974" s="413" t="s">
        <v>2294</v>
      </c>
      <c r="C974" s="430">
        <v>0</v>
      </c>
      <c r="D974" s="417"/>
      <c r="E974" s="411" t="e">
        <f t="shared" si="386"/>
        <v>#DIV/0!</v>
      </c>
      <c r="F974" s="420">
        <v>5</v>
      </c>
      <c r="G974" s="393">
        <v>3</v>
      </c>
      <c r="H974" s="411">
        <f t="shared" si="387"/>
        <v>0.6</v>
      </c>
      <c r="I974" s="393">
        <f t="shared" si="388"/>
        <v>5</v>
      </c>
      <c r="J974" s="393">
        <f t="shared" si="389"/>
        <v>3</v>
      </c>
      <c r="K974" s="411">
        <f t="shared" si="390"/>
        <v>0.6</v>
      </c>
    </row>
    <row r="975" spans="1:11" ht="12.75">
      <c r="A975" s="412" t="s">
        <v>2295</v>
      </c>
      <c r="B975" s="413" t="s">
        <v>2296</v>
      </c>
      <c r="C975" s="430">
        <v>0</v>
      </c>
      <c r="D975" s="417">
        <v>2</v>
      </c>
      <c r="E975" s="411" t="e">
        <f t="shared" si="386"/>
        <v>#DIV/0!</v>
      </c>
      <c r="F975" s="420">
        <v>1817</v>
      </c>
      <c r="G975" s="393">
        <v>1426</v>
      </c>
      <c r="H975" s="411">
        <f t="shared" si="387"/>
        <v>0.78481012658227844</v>
      </c>
      <c r="I975" s="393">
        <f t="shared" si="388"/>
        <v>1817</v>
      </c>
      <c r="J975" s="393">
        <f t="shared" si="389"/>
        <v>1428</v>
      </c>
      <c r="K975" s="411">
        <f t="shared" si="390"/>
        <v>0.78591084204733075</v>
      </c>
    </row>
    <row r="976" spans="1:11" ht="12.75">
      <c r="A976" s="412" t="s">
        <v>2594</v>
      </c>
      <c r="B976" s="413" t="s">
        <v>2595</v>
      </c>
      <c r="C976" s="430">
        <v>0</v>
      </c>
      <c r="D976" s="417"/>
      <c r="E976" s="411" t="e">
        <f t="shared" si="386"/>
        <v>#DIV/0!</v>
      </c>
      <c r="F976" s="420">
        <v>32</v>
      </c>
      <c r="G976" s="393">
        <v>31</v>
      </c>
      <c r="H976" s="411">
        <f t="shared" si="387"/>
        <v>0.96875</v>
      </c>
      <c r="I976" s="393">
        <f t="shared" si="388"/>
        <v>32</v>
      </c>
      <c r="J976" s="393">
        <f t="shared" si="389"/>
        <v>31</v>
      </c>
      <c r="K976" s="411">
        <f t="shared" si="390"/>
        <v>0.96875</v>
      </c>
    </row>
    <row r="977" spans="1:11" ht="12.75">
      <c r="A977" s="412" t="s">
        <v>2139</v>
      </c>
      <c r="B977" s="413" t="s">
        <v>2140</v>
      </c>
      <c r="C977" s="430">
        <v>15</v>
      </c>
      <c r="D977" s="417">
        <v>24</v>
      </c>
      <c r="E977" s="411">
        <f t="shared" si="386"/>
        <v>1.6</v>
      </c>
      <c r="F977" s="420">
        <v>421</v>
      </c>
      <c r="G977" s="393">
        <v>593</v>
      </c>
      <c r="H977" s="411">
        <f t="shared" si="387"/>
        <v>1.4085510688836105</v>
      </c>
      <c r="I977" s="393">
        <f t="shared" si="388"/>
        <v>436</v>
      </c>
      <c r="J977" s="393">
        <f t="shared" si="389"/>
        <v>617</v>
      </c>
      <c r="K977" s="411">
        <f t="shared" si="390"/>
        <v>1.415137614678899</v>
      </c>
    </row>
    <row r="978" spans="1:11" ht="12.75">
      <c r="A978" s="412" t="s">
        <v>2141</v>
      </c>
      <c r="B978" s="413" t="s">
        <v>2142</v>
      </c>
      <c r="C978" s="430">
        <v>0</v>
      </c>
      <c r="D978" s="417"/>
      <c r="E978" s="411" t="e">
        <f t="shared" si="386"/>
        <v>#DIV/0!</v>
      </c>
      <c r="F978" s="420">
        <v>1</v>
      </c>
      <c r="G978" s="393">
        <v>3</v>
      </c>
      <c r="H978" s="411">
        <f t="shared" si="387"/>
        <v>3</v>
      </c>
      <c r="I978" s="393">
        <f t="shared" si="388"/>
        <v>1</v>
      </c>
      <c r="J978" s="393">
        <f t="shared" si="389"/>
        <v>3</v>
      </c>
      <c r="K978" s="411">
        <f t="shared" si="390"/>
        <v>3</v>
      </c>
    </row>
    <row r="979" spans="1:11" ht="12.75">
      <c r="A979" s="412" t="s">
        <v>2143</v>
      </c>
      <c r="B979" s="413" t="s">
        <v>2144</v>
      </c>
      <c r="C979" s="430">
        <v>0</v>
      </c>
      <c r="D979" s="417"/>
      <c r="E979" s="411" t="e">
        <f t="shared" si="386"/>
        <v>#DIV/0!</v>
      </c>
      <c r="F979" s="420">
        <v>6</v>
      </c>
      <c r="G979" s="393">
        <v>21</v>
      </c>
      <c r="H979" s="411">
        <f t="shared" si="387"/>
        <v>3.5</v>
      </c>
      <c r="I979" s="393">
        <f t="shared" si="388"/>
        <v>6</v>
      </c>
      <c r="J979" s="393">
        <f t="shared" si="389"/>
        <v>21</v>
      </c>
      <c r="K979" s="411">
        <f t="shared" si="390"/>
        <v>3.5</v>
      </c>
    </row>
    <row r="980" spans="1:11" ht="12.75">
      <c r="A980" s="412" t="s">
        <v>2145</v>
      </c>
      <c r="B980" s="413" t="s">
        <v>2146</v>
      </c>
      <c r="C980" s="430">
        <v>0</v>
      </c>
      <c r="D980" s="417"/>
      <c r="E980" s="411" t="e">
        <f t="shared" si="386"/>
        <v>#DIV/0!</v>
      </c>
      <c r="F980" s="420">
        <v>8</v>
      </c>
      <c r="G980" s="393">
        <v>29</v>
      </c>
      <c r="H980" s="411">
        <f t="shared" si="387"/>
        <v>3.625</v>
      </c>
      <c r="I980" s="393">
        <f t="shared" si="388"/>
        <v>8</v>
      </c>
      <c r="J980" s="393">
        <f t="shared" si="389"/>
        <v>29</v>
      </c>
      <c r="K980" s="411">
        <f t="shared" si="390"/>
        <v>3.625</v>
      </c>
    </row>
    <row r="981" spans="1:11" ht="12.75">
      <c r="A981" s="412" t="s">
        <v>2147</v>
      </c>
      <c r="B981" s="413" t="s">
        <v>2148</v>
      </c>
      <c r="C981" s="430">
        <v>0</v>
      </c>
      <c r="D981" s="417"/>
      <c r="E981" s="411" t="e">
        <f t="shared" si="386"/>
        <v>#DIV/0!</v>
      </c>
      <c r="F981" s="420">
        <v>8</v>
      </c>
      <c r="G981" s="393">
        <v>29</v>
      </c>
      <c r="H981" s="411">
        <f t="shared" si="387"/>
        <v>3.625</v>
      </c>
      <c r="I981" s="393">
        <f t="shared" si="388"/>
        <v>8</v>
      </c>
      <c r="J981" s="393">
        <f t="shared" si="389"/>
        <v>29</v>
      </c>
      <c r="K981" s="411">
        <f t="shared" si="390"/>
        <v>3.625</v>
      </c>
    </row>
    <row r="982" spans="1:11" ht="12.75">
      <c r="A982" s="412" t="s">
        <v>2149</v>
      </c>
      <c r="B982" s="413" t="s">
        <v>2150</v>
      </c>
      <c r="C982" s="430">
        <v>0</v>
      </c>
      <c r="D982" s="417"/>
      <c r="E982" s="411" t="e">
        <f t="shared" si="386"/>
        <v>#DIV/0!</v>
      </c>
      <c r="F982" s="420">
        <v>1</v>
      </c>
      <c r="G982" s="393">
        <v>3</v>
      </c>
      <c r="H982" s="411">
        <f t="shared" si="387"/>
        <v>3</v>
      </c>
      <c r="I982" s="393">
        <f t="shared" si="388"/>
        <v>1</v>
      </c>
      <c r="J982" s="393">
        <f t="shared" si="389"/>
        <v>3</v>
      </c>
      <c r="K982" s="411">
        <f t="shared" si="390"/>
        <v>3</v>
      </c>
    </row>
    <row r="983" spans="1:11" ht="12.75">
      <c r="A983" s="412" t="s">
        <v>2299</v>
      </c>
      <c r="B983" s="413" t="s">
        <v>2300</v>
      </c>
      <c r="C983" s="430">
        <v>5</v>
      </c>
      <c r="D983" s="417">
        <v>9</v>
      </c>
      <c r="E983" s="411">
        <f t="shared" si="386"/>
        <v>1.8</v>
      </c>
      <c r="F983" s="420">
        <v>3100</v>
      </c>
      <c r="G983" s="393">
        <v>3893</v>
      </c>
      <c r="H983" s="411">
        <f t="shared" si="387"/>
        <v>1.2558064516129033</v>
      </c>
      <c r="I983" s="393">
        <f t="shared" si="388"/>
        <v>3105</v>
      </c>
      <c r="J983" s="393">
        <f t="shared" si="389"/>
        <v>3902</v>
      </c>
      <c r="K983" s="411">
        <f t="shared" si="390"/>
        <v>1.2566827697262479</v>
      </c>
    </row>
    <row r="984" spans="1:11" ht="12.75">
      <c r="A984" s="412" t="s">
        <v>2784</v>
      </c>
      <c r="B984" s="413" t="s">
        <v>2785</v>
      </c>
      <c r="C984" s="430">
        <v>0</v>
      </c>
      <c r="D984" s="417"/>
      <c r="E984" s="411" t="e">
        <f t="shared" si="386"/>
        <v>#DIV/0!</v>
      </c>
      <c r="F984" s="420">
        <v>1</v>
      </c>
      <c r="G984" s="393">
        <v>20</v>
      </c>
      <c r="H984" s="411">
        <f t="shared" si="387"/>
        <v>20</v>
      </c>
      <c r="I984" s="393">
        <f t="shared" si="388"/>
        <v>1</v>
      </c>
      <c r="J984" s="393">
        <f t="shared" si="389"/>
        <v>20</v>
      </c>
      <c r="K984" s="411">
        <f t="shared" si="390"/>
        <v>20</v>
      </c>
    </row>
    <row r="985" spans="1:11" ht="12.75">
      <c r="A985" s="412" t="s">
        <v>2786</v>
      </c>
      <c r="B985" s="413" t="s">
        <v>2787</v>
      </c>
      <c r="C985" s="430">
        <v>0</v>
      </c>
      <c r="D985" s="417"/>
      <c r="E985" s="411" t="e">
        <f t="shared" si="386"/>
        <v>#DIV/0!</v>
      </c>
      <c r="F985" s="420">
        <v>2000</v>
      </c>
      <c r="G985" s="393">
        <v>1901</v>
      </c>
      <c r="H985" s="411">
        <f t="shared" si="387"/>
        <v>0.95050000000000001</v>
      </c>
      <c r="I985" s="393">
        <f t="shared" si="388"/>
        <v>2000</v>
      </c>
      <c r="J985" s="393">
        <f t="shared" si="389"/>
        <v>1901</v>
      </c>
      <c r="K985" s="411">
        <f t="shared" si="390"/>
        <v>0.95050000000000001</v>
      </c>
    </row>
    <row r="986" spans="1:11" ht="12.75">
      <c r="A986" s="412" t="s">
        <v>2788</v>
      </c>
      <c r="B986" s="413" t="s">
        <v>2789</v>
      </c>
      <c r="C986" s="430">
        <v>0</v>
      </c>
      <c r="D986" s="417"/>
      <c r="E986" s="411" t="e">
        <f t="shared" si="386"/>
        <v>#DIV/0!</v>
      </c>
      <c r="F986" s="420">
        <v>0</v>
      </c>
      <c r="G986" s="393">
        <v>1</v>
      </c>
      <c r="H986" s="411" t="e">
        <f t="shared" si="387"/>
        <v>#DIV/0!</v>
      </c>
      <c r="I986" s="393">
        <f t="shared" si="388"/>
        <v>0</v>
      </c>
      <c r="J986" s="393">
        <f t="shared" si="389"/>
        <v>1</v>
      </c>
      <c r="K986" s="411" t="e">
        <f t="shared" si="390"/>
        <v>#DIV/0!</v>
      </c>
    </row>
    <row r="987" spans="1:11" ht="12.75">
      <c r="A987" s="412" t="s">
        <v>2007</v>
      </c>
      <c r="B987" s="413" t="s">
        <v>2008</v>
      </c>
      <c r="C987" s="430">
        <v>0</v>
      </c>
      <c r="D987" s="417"/>
      <c r="E987" s="411" t="e">
        <f t="shared" si="386"/>
        <v>#DIV/0!</v>
      </c>
      <c r="F987" s="420">
        <v>0</v>
      </c>
      <c r="G987" s="393">
        <v>9</v>
      </c>
      <c r="H987" s="411" t="e">
        <f t="shared" si="387"/>
        <v>#DIV/0!</v>
      </c>
      <c r="I987" s="393">
        <f t="shared" si="388"/>
        <v>0</v>
      </c>
      <c r="J987" s="393">
        <f t="shared" si="389"/>
        <v>9</v>
      </c>
      <c r="K987" s="411" t="e">
        <f t="shared" si="390"/>
        <v>#DIV/0!</v>
      </c>
    </row>
    <row r="988" spans="1:11" ht="12.75">
      <c r="A988" s="412" t="s">
        <v>2238</v>
      </c>
      <c r="B988" s="413" t="s">
        <v>2239</v>
      </c>
      <c r="C988" s="430">
        <v>0</v>
      </c>
      <c r="D988" s="417"/>
      <c r="E988" s="411" t="e">
        <f t="shared" si="386"/>
        <v>#DIV/0!</v>
      </c>
      <c r="F988" s="420">
        <v>0</v>
      </c>
      <c r="G988" s="393">
        <v>1</v>
      </c>
      <c r="H988" s="411" t="e">
        <f t="shared" si="387"/>
        <v>#DIV/0!</v>
      </c>
      <c r="I988" s="393">
        <f t="shared" si="388"/>
        <v>0</v>
      </c>
      <c r="J988" s="393">
        <f t="shared" si="389"/>
        <v>1</v>
      </c>
      <c r="K988" s="411" t="e">
        <f t="shared" si="390"/>
        <v>#DIV/0!</v>
      </c>
    </row>
    <row r="989" spans="1:11" ht="12.75">
      <c r="A989" s="412" t="s">
        <v>2790</v>
      </c>
      <c r="B989" s="413" t="s">
        <v>2791</v>
      </c>
      <c r="C989" s="430">
        <v>0</v>
      </c>
      <c r="D989" s="417"/>
      <c r="E989" s="411" t="e">
        <f t="shared" si="386"/>
        <v>#DIV/0!</v>
      </c>
      <c r="F989" s="420">
        <v>0</v>
      </c>
      <c r="G989" s="393">
        <v>2</v>
      </c>
      <c r="H989" s="411" t="e">
        <f t="shared" si="387"/>
        <v>#DIV/0!</v>
      </c>
      <c r="I989" s="393">
        <f t="shared" si="388"/>
        <v>0</v>
      </c>
      <c r="J989" s="393">
        <f t="shared" si="389"/>
        <v>2</v>
      </c>
      <c r="K989" s="411" t="e">
        <f t="shared" si="390"/>
        <v>#DIV/0!</v>
      </c>
    </row>
    <row r="990" spans="1:11" ht="12.75">
      <c r="A990" s="412" t="s">
        <v>2718</v>
      </c>
      <c r="B990" s="413" t="s">
        <v>2719</v>
      </c>
      <c r="C990" s="430">
        <v>0</v>
      </c>
      <c r="D990" s="417">
        <v>1</v>
      </c>
      <c r="E990" s="411" t="e">
        <f t="shared" si="386"/>
        <v>#DIV/0!</v>
      </c>
      <c r="F990" s="428">
        <v>0</v>
      </c>
      <c r="G990" s="447">
        <v>7</v>
      </c>
      <c r="H990" s="411" t="e">
        <f t="shared" si="387"/>
        <v>#DIV/0!</v>
      </c>
      <c r="I990" s="447">
        <f t="shared" si="388"/>
        <v>0</v>
      </c>
      <c r="J990" s="447">
        <f t="shared" si="389"/>
        <v>8</v>
      </c>
      <c r="K990" s="411" t="e">
        <f t="shared" si="390"/>
        <v>#DIV/0!</v>
      </c>
    </row>
    <row r="991" spans="1:11" ht="12.75">
      <c r="A991" s="403" t="s">
        <v>2113</v>
      </c>
      <c r="B991" s="404" t="s">
        <v>2114</v>
      </c>
      <c r="C991" s="427">
        <v>0</v>
      </c>
      <c r="D991" s="417">
        <v>1</v>
      </c>
      <c r="E991" s="411" t="e">
        <f t="shared" si="386"/>
        <v>#DIV/0!</v>
      </c>
      <c r="F991" s="428">
        <v>0</v>
      </c>
      <c r="G991" s="447"/>
      <c r="H991" s="411" t="e">
        <f t="shared" si="387"/>
        <v>#DIV/0!</v>
      </c>
      <c r="I991" s="447">
        <f t="shared" si="388"/>
        <v>0</v>
      </c>
      <c r="J991" s="447">
        <f t="shared" si="389"/>
        <v>1</v>
      </c>
      <c r="K991" s="411" t="e">
        <f t="shared" si="390"/>
        <v>#DIV/0!</v>
      </c>
    </row>
    <row r="992" spans="1:11" ht="12.75">
      <c r="A992" s="412" t="s">
        <v>3453</v>
      </c>
      <c r="B992" s="413" t="s">
        <v>3454</v>
      </c>
      <c r="C992" s="430">
        <v>0</v>
      </c>
      <c r="D992" s="417"/>
      <c r="E992" s="411" t="e">
        <f t="shared" si="386"/>
        <v>#DIV/0!</v>
      </c>
      <c r="F992" s="428">
        <v>0</v>
      </c>
      <c r="G992" s="447">
        <v>4</v>
      </c>
      <c r="H992" s="411" t="e">
        <f t="shared" si="387"/>
        <v>#DIV/0!</v>
      </c>
      <c r="I992" s="447">
        <f t="shared" si="388"/>
        <v>0</v>
      </c>
      <c r="J992" s="447">
        <f t="shared" si="389"/>
        <v>4</v>
      </c>
      <c r="K992" s="411" t="e">
        <f t="shared" si="390"/>
        <v>#DIV/0!</v>
      </c>
    </row>
    <row r="993" spans="1:11" ht="12.75">
      <c r="A993" s="403" t="s">
        <v>2265</v>
      </c>
      <c r="B993" s="404" t="s">
        <v>2266</v>
      </c>
      <c r="C993" s="427">
        <v>0</v>
      </c>
      <c r="D993" s="417"/>
      <c r="E993" s="411" t="e">
        <f t="shared" si="386"/>
        <v>#DIV/0!</v>
      </c>
      <c r="F993" s="428">
        <v>0</v>
      </c>
      <c r="G993" s="447">
        <v>1</v>
      </c>
      <c r="H993" s="411" t="e">
        <f t="shared" si="387"/>
        <v>#DIV/0!</v>
      </c>
      <c r="I993" s="447">
        <f t="shared" si="388"/>
        <v>0</v>
      </c>
      <c r="J993" s="447">
        <f t="shared" si="389"/>
        <v>1</v>
      </c>
      <c r="K993" s="411" t="e">
        <f t="shared" si="390"/>
        <v>#DIV/0!</v>
      </c>
    </row>
    <row r="994" spans="1:11" ht="12.75">
      <c r="A994" s="412" t="s">
        <v>2309</v>
      </c>
      <c r="B994" s="413" t="s">
        <v>2310</v>
      </c>
      <c r="C994" s="430">
        <v>0</v>
      </c>
      <c r="D994" s="417"/>
      <c r="E994" s="411" t="e">
        <f t="shared" si="386"/>
        <v>#DIV/0!</v>
      </c>
      <c r="F994" s="428">
        <v>0</v>
      </c>
      <c r="G994" s="447">
        <v>8</v>
      </c>
      <c r="H994" s="411" t="e">
        <f t="shared" si="387"/>
        <v>#DIV/0!</v>
      </c>
      <c r="I994" s="447">
        <f t="shared" si="388"/>
        <v>0</v>
      </c>
      <c r="J994" s="447">
        <f t="shared" si="389"/>
        <v>8</v>
      </c>
      <c r="K994" s="411" t="e">
        <f t="shared" si="390"/>
        <v>#DIV/0!</v>
      </c>
    </row>
    <row r="995" spans="1:11" ht="12.75">
      <c r="A995" s="403" t="s">
        <v>2313</v>
      </c>
      <c r="B995" s="404" t="s">
        <v>2314</v>
      </c>
      <c r="C995" s="427">
        <v>0</v>
      </c>
      <c r="D995" s="417"/>
      <c r="E995" s="411" t="e">
        <f t="shared" si="386"/>
        <v>#DIV/0!</v>
      </c>
      <c r="F995" s="428">
        <v>0</v>
      </c>
      <c r="G995" s="447">
        <v>4</v>
      </c>
      <c r="H995" s="411" t="e">
        <f t="shared" si="387"/>
        <v>#DIV/0!</v>
      </c>
      <c r="I995" s="447">
        <f t="shared" si="388"/>
        <v>0</v>
      </c>
      <c r="J995" s="447">
        <f t="shared" si="389"/>
        <v>4</v>
      </c>
      <c r="K995" s="411" t="e">
        <f t="shared" si="390"/>
        <v>#DIV/0!</v>
      </c>
    </row>
    <row r="996" spans="1:11" ht="12.75">
      <c r="A996" s="412" t="s">
        <v>2087</v>
      </c>
      <c r="B996" s="413" t="s">
        <v>2088</v>
      </c>
      <c r="C996" s="430">
        <v>0</v>
      </c>
      <c r="D996" s="417"/>
      <c r="E996" s="411" t="e">
        <f t="shared" ref="E996" si="391">D996/C996</f>
        <v>#DIV/0!</v>
      </c>
      <c r="F996" s="428">
        <v>0</v>
      </c>
      <c r="G996" s="447">
        <v>2</v>
      </c>
      <c r="H996" s="411" t="e">
        <f t="shared" ref="H996" si="392">G996/F996</f>
        <v>#DIV/0!</v>
      </c>
      <c r="I996" s="447">
        <f t="shared" ref="I996" si="393">C996+F996</f>
        <v>0</v>
      </c>
      <c r="J996" s="447">
        <f t="shared" ref="J996" si="394">D996+G996</f>
        <v>2</v>
      </c>
      <c r="K996" s="411" t="e">
        <f t="shared" ref="K996" si="395">J996/I996</f>
        <v>#DIV/0!</v>
      </c>
    </row>
    <row r="997" spans="1:11" ht="12.75">
      <c r="A997" s="403" t="s">
        <v>2119</v>
      </c>
      <c r="B997" s="404" t="s">
        <v>2120</v>
      </c>
      <c r="C997" s="427">
        <v>0</v>
      </c>
      <c r="D997" s="417"/>
      <c r="E997" s="411" t="e">
        <f t="shared" ref="E997:E1004" si="396">D997/C997</f>
        <v>#DIV/0!</v>
      </c>
      <c r="F997" s="428">
        <v>0</v>
      </c>
      <c r="G997" s="447">
        <v>1</v>
      </c>
      <c r="H997" s="411" t="e">
        <f t="shared" ref="H997:H1004" si="397">G997/F997</f>
        <v>#DIV/0!</v>
      </c>
      <c r="I997" s="447">
        <f t="shared" ref="I997:I1004" si="398">C997+F997</f>
        <v>0</v>
      </c>
      <c r="J997" s="447">
        <f t="shared" ref="J997:J1004" si="399">D997+G997</f>
        <v>1</v>
      </c>
      <c r="K997" s="411" t="e">
        <f t="shared" ref="K997:K1004" si="400">J997/I997</f>
        <v>#DIV/0!</v>
      </c>
    </row>
    <row r="998" spans="1:11" ht="12.75">
      <c r="A998" s="403" t="s">
        <v>2115</v>
      </c>
      <c r="B998" s="404" t="s">
        <v>2116</v>
      </c>
      <c r="C998" s="427">
        <v>0</v>
      </c>
      <c r="D998" s="417"/>
      <c r="E998" s="411" t="e">
        <f t="shared" si="396"/>
        <v>#DIV/0!</v>
      </c>
      <c r="F998" s="428">
        <v>0</v>
      </c>
      <c r="G998" s="447">
        <v>1</v>
      </c>
      <c r="H998" s="411" t="e">
        <f t="shared" si="397"/>
        <v>#DIV/0!</v>
      </c>
      <c r="I998" s="447">
        <f t="shared" si="398"/>
        <v>0</v>
      </c>
      <c r="J998" s="447">
        <f t="shared" si="399"/>
        <v>1</v>
      </c>
      <c r="K998" s="411" t="e">
        <f t="shared" si="400"/>
        <v>#DIV/0!</v>
      </c>
    </row>
    <row r="999" spans="1:11" ht="12.75">
      <c r="A999" s="403" t="s">
        <v>2255</v>
      </c>
      <c r="B999" s="404" t="s">
        <v>2256</v>
      </c>
      <c r="C999" s="427">
        <v>0</v>
      </c>
      <c r="D999" s="417"/>
      <c r="E999" s="411" t="e">
        <f t="shared" si="396"/>
        <v>#DIV/0!</v>
      </c>
      <c r="F999" s="428">
        <v>0</v>
      </c>
      <c r="G999" s="447">
        <v>1</v>
      </c>
      <c r="H999" s="411" t="e">
        <f t="shared" si="397"/>
        <v>#DIV/0!</v>
      </c>
      <c r="I999" s="447">
        <f t="shared" si="398"/>
        <v>0</v>
      </c>
      <c r="J999" s="447">
        <f t="shared" si="399"/>
        <v>1</v>
      </c>
      <c r="K999" s="411" t="e">
        <f t="shared" si="400"/>
        <v>#DIV/0!</v>
      </c>
    </row>
    <row r="1000" spans="1:11" ht="12.75">
      <c r="A1000" s="403" t="s">
        <v>2311</v>
      </c>
      <c r="B1000" s="404" t="s">
        <v>2312</v>
      </c>
      <c r="C1000" s="427">
        <v>0</v>
      </c>
      <c r="D1000" s="417"/>
      <c r="E1000" s="411" t="e">
        <f t="shared" ref="E1000:E1001" si="401">D1000/C1000</f>
        <v>#DIV/0!</v>
      </c>
      <c r="F1000" s="428">
        <v>0</v>
      </c>
      <c r="G1000" s="447">
        <v>5</v>
      </c>
      <c r="H1000" s="411" t="e">
        <f t="shared" ref="H1000:H1001" si="402">G1000/F1000</f>
        <v>#DIV/0!</v>
      </c>
      <c r="I1000" s="447">
        <f t="shared" ref="I1000:I1001" si="403">C1000+F1000</f>
        <v>0</v>
      </c>
      <c r="J1000" s="447">
        <f t="shared" ref="J1000:J1001" si="404">D1000+G1000</f>
        <v>5</v>
      </c>
      <c r="K1000" s="411" t="e">
        <f t="shared" ref="K1000:K1001" si="405">J1000/I1000</f>
        <v>#DIV/0!</v>
      </c>
    </row>
    <row r="1001" spans="1:11" ht="12.75">
      <c r="A1001" s="403" t="s">
        <v>2283</v>
      </c>
      <c r="B1001" s="404" t="s">
        <v>2284</v>
      </c>
      <c r="C1001" s="427">
        <v>0</v>
      </c>
      <c r="D1001" s="417"/>
      <c r="E1001" s="411" t="e">
        <f t="shared" si="401"/>
        <v>#DIV/0!</v>
      </c>
      <c r="F1001" s="428">
        <v>0</v>
      </c>
      <c r="G1001" s="447">
        <v>3</v>
      </c>
      <c r="H1001" s="411" t="e">
        <f t="shared" si="402"/>
        <v>#DIV/0!</v>
      </c>
      <c r="I1001" s="447">
        <f t="shared" si="403"/>
        <v>0</v>
      </c>
      <c r="J1001" s="447">
        <f t="shared" si="404"/>
        <v>3</v>
      </c>
      <c r="K1001" s="411" t="e">
        <f t="shared" si="405"/>
        <v>#DIV/0!</v>
      </c>
    </row>
    <row r="1002" spans="1:11" ht="12.75">
      <c r="A1002" s="403" t="s">
        <v>4672</v>
      </c>
      <c r="B1002" s="404" t="s">
        <v>4673</v>
      </c>
      <c r="C1002" s="427">
        <v>0</v>
      </c>
      <c r="D1002" s="417"/>
      <c r="E1002" s="411" t="e">
        <f t="shared" ref="E1002:E1003" si="406">D1002/C1002</f>
        <v>#DIV/0!</v>
      </c>
      <c r="F1002" s="428">
        <v>0</v>
      </c>
      <c r="G1002" s="447">
        <v>1</v>
      </c>
      <c r="H1002" s="411" t="e">
        <f t="shared" ref="H1002:H1003" si="407">G1002/F1002</f>
        <v>#DIV/0!</v>
      </c>
      <c r="I1002" s="447">
        <f t="shared" ref="I1002:I1003" si="408">C1002+F1002</f>
        <v>0</v>
      </c>
      <c r="J1002" s="447">
        <f t="shared" ref="J1002:J1003" si="409">D1002+G1002</f>
        <v>1</v>
      </c>
      <c r="K1002" s="411" t="e">
        <f t="shared" ref="K1002:K1003" si="410">J1002/I1002</f>
        <v>#DIV/0!</v>
      </c>
    </row>
    <row r="1003" spans="1:11" ht="12.75">
      <c r="A1003" s="403"/>
      <c r="B1003" s="404"/>
      <c r="C1003" s="427"/>
      <c r="D1003" s="417"/>
      <c r="E1003" s="411" t="e">
        <f t="shared" si="406"/>
        <v>#DIV/0!</v>
      </c>
      <c r="F1003" s="428"/>
      <c r="G1003" s="447"/>
      <c r="H1003" s="411" t="e">
        <f t="shared" si="407"/>
        <v>#DIV/0!</v>
      </c>
      <c r="I1003" s="447">
        <f t="shared" si="408"/>
        <v>0</v>
      </c>
      <c r="J1003" s="447">
        <f t="shared" si="409"/>
        <v>0</v>
      </c>
      <c r="K1003" s="411" t="e">
        <f t="shared" si="410"/>
        <v>#DIV/0!</v>
      </c>
    </row>
    <row r="1004" spans="1:11" ht="12.75">
      <c r="A1004" s="403"/>
      <c r="B1004" s="404"/>
      <c r="C1004" s="427"/>
      <c r="D1004" s="417"/>
      <c r="E1004" s="411" t="e">
        <f t="shared" si="396"/>
        <v>#DIV/0!</v>
      </c>
      <c r="F1004" s="428"/>
      <c r="G1004" s="447"/>
      <c r="H1004" s="411" t="e">
        <f t="shared" si="397"/>
        <v>#DIV/0!</v>
      </c>
      <c r="I1004" s="447">
        <f t="shared" si="398"/>
        <v>0</v>
      </c>
      <c r="J1004" s="447">
        <f t="shared" si="399"/>
        <v>0</v>
      </c>
      <c r="K1004" s="411" t="e">
        <f t="shared" si="400"/>
        <v>#DIV/0!</v>
      </c>
    </row>
    <row r="1005" spans="1:11" ht="12.75">
      <c r="A1005" s="403"/>
      <c r="B1005" s="404"/>
      <c r="C1005" s="427"/>
      <c r="D1005" s="417"/>
      <c r="E1005" s="411" t="e">
        <f t="shared" si="386"/>
        <v>#DIV/0!</v>
      </c>
      <c r="F1005" s="428"/>
      <c r="G1005" s="393"/>
      <c r="H1005" s="411" t="e">
        <f t="shared" si="387"/>
        <v>#DIV/0!</v>
      </c>
      <c r="I1005" s="393">
        <f t="shared" si="388"/>
        <v>0</v>
      </c>
      <c r="J1005" s="393">
        <f t="shared" si="389"/>
        <v>0</v>
      </c>
      <c r="K1005" s="411" t="e">
        <f t="shared" si="390"/>
        <v>#DIV/0!</v>
      </c>
    </row>
    <row r="1006" spans="1:11" ht="14.25">
      <c r="A1006" s="14"/>
      <c r="B1006" s="156"/>
      <c r="C1006" s="156"/>
      <c r="D1006" s="156"/>
      <c r="E1006" s="394" t="e">
        <f t="shared" si="386"/>
        <v>#DIV/0!</v>
      </c>
      <c r="F1006" s="393"/>
      <c r="G1006" s="393"/>
      <c r="H1006" s="394" t="e">
        <f t="shared" si="387"/>
        <v>#DIV/0!</v>
      </c>
      <c r="I1006" s="393">
        <f t="shared" si="388"/>
        <v>0</v>
      </c>
      <c r="J1006" s="393">
        <f t="shared" si="389"/>
        <v>0</v>
      </c>
      <c r="K1006" s="411" t="e">
        <f t="shared" si="390"/>
        <v>#DIV/0!</v>
      </c>
    </row>
    <row r="1007" spans="1:11" ht="12.75">
      <c r="A1007" s="29"/>
      <c r="B1007" s="153"/>
      <c r="C1007" s="153"/>
      <c r="D1007" s="153"/>
      <c r="E1007" s="288"/>
      <c r="F1007" s="393"/>
      <c r="G1007" s="393"/>
      <c r="H1007" s="393"/>
      <c r="I1007" s="393"/>
      <c r="J1007" s="393"/>
      <c r="K1007" s="393"/>
    </row>
    <row r="1008" spans="1:11" ht="14.25">
      <c r="A1008" s="158" t="s">
        <v>1638</v>
      </c>
      <c r="B1008" s="159"/>
      <c r="C1008" s="159"/>
      <c r="D1008" s="159"/>
      <c r="E1008" s="159"/>
      <c r="F1008" s="306"/>
      <c r="G1008" s="306"/>
      <c r="H1008" s="306"/>
      <c r="I1008" s="306"/>
      <c r="J1008" s="306"/>
      <c r="K1008" s="306"/>
    </row>
    <row r="1009" spans="1:11" ht="14.25">
      <c r="A1009" s="265" t="s">
        <v>1639</v>
      </c>
      <c r="B1009" s="266" t="s">
        <v>1640</v>
      </c>
      <c r="C1009" s="267"/>
      <c r="D1009" s="267"/>
      <c r="E1009" s="304"/>
      <c r="F1009" s="268"/>
      <c r="G1009" s="268"/>
      <c r="H1009" s="268"/>
      <c r="I1009" s="268"/>
      <c r="J1009" s="268"/>
      <c r="K1009" s="268"/>
    </row>
    <row r="1010" spans="1:11" ht="14.25">
      <c r="A1010" s="265" t="s">
        <v>1641</v>
      </c>
      <c r="B1010" s="266" t="s">
        <v>1642</v>
      </c>
      <c r="C1010" s="267"/>
      <c r="D1010" s="267"/>
      <c r="E1010" s="304"/>
      <c r="F1010" s="268"/>
      <c r="G1010" s="268"/>
      <c r="H1010" s="268"/>
      <c r="I1010" s="268"/>
      <c r="J1010" s="268"/>
      <c r="K1010" s="268"/>
    </row>
    <row r="1011" spans="1:11" ht="14.25">
      <c r="A1011" s="265" t="s">
        <v>1643</v>
      </c>
      <c r="B1011" s="266" t="s">
        <v>1644</v>
      </c>
      <c r="C1011" s="267"/>
      <c r="D1011" s="267"/>
      <c r="E1011" s="304"/>
      <c r="F1011" s="268"/>
      <c r="G1011" s="268"/>
      <c r="H1011" s="268"/>
      <c r="I1011" s="268"/>
      <c r="J1011" s="268"/>
      <c r="K1011" s="268"/>
    </row>
    <row r="1012" spans="1:11" ht="25.5">
      <c r="A1012" s="265" t="s">
        <v>1645</v>
      </c>
      <c r="B1012" s="266" t="s">
        <v>1646</v>
      </c>
      <c r="C1012" s="267"/>
      <c r="D1012" s="267"/>
      <c r="E1012" s="304"/>
      <c r="F1012" s="268"/>
      <c r="G1012" s="268"/>
      <c r="H1012" s="268"/>
      <c r="I1012" s="268"/>
      <c r="J1012" s="268"/>
      <c r="K1012" s="268"/>
    </row>
    <row r="1013" spans="1:11" ht="14.25">
      <c r="A1013" s="265" t="s">
        <v>1647</v>
      </c>
      <c r="B1013" s="266" t="s">
        <v>1648</v>
      </c>
      <c r="C1013" s="267"/>
      <c r="D1013" s="267"/>
      <c r="E1013" s="304"/>
      <c r="F1013" s="268"/>
      <c r="G1013" s="268"/>
      <c r="H1013" s="268"/>
      <c r="I1013" s="268"/>
      <c r="J1013" s="268"/>
      <c r="K1013" s="268"/>
    </row>
    <row r="1014" spans="1:11" ht="25.5">
      <c r="A1014" s="265" t="s">
        <v>1649</v>
      </c>
      <c r="B1014" s="266" t="s">
        <v>1650</v>
      </c>
      <c r="C1014" s="267"/>
      <c r="D1014" s="267"/>
      <c r="E1014" s="304"/>
      <c r="F1014" s="268"/>
      <c r="G1014" s="268"/>
      <c r="H1014" s="268"/>
      <c r="I1014" s="268"/>
      <c r="J1014" s="268"/>
      <c r="K1014" s="268"/>
    </row>
    <row r="1015" spans="1:11" ht="51">
      <c r="A1015" s="265" t="s">
        <v>1651</v>
      </c>
      <c r="B1015" s="266" t="s">
        <v>1652</v>
      </c>
      <c r="C1015" s="267"/>
      <c r="D1015" s="267"/>
      <c r="E1015" s="304"/>
      <c r="F1015" s="268"/>
      <c r="G1015" s="268"/>
      <c r="H1015" s="268"/>
      <c r="I1015" s="268"/>
      <c r="J1015" s="268"/>
      <c r="K1015" s="268"/>
    </row>
    <row r="1016" spans="1:11" ht="63.75">
      <c r="A1016" s="265" t="s">
        <v>1653</v>
      </c>
      <c r="B1016" s="266" t="s">
        <v>1654</v>
      </c>
      <c r="C1016" s="267"/>
      <c r="D1016" s="267"/>
      <c r="E1016" s="304"/>
      <c r="F1016" s="268"/>
      <c r="G1016" s="268"/>
      <c r="H1016" s="268"/>
      <c r="I1016" s="268"/>
      <c r="J1016" s="268"/>
      <c r="K1016" s="268"/>
    </row>
    <row r="1017" spans="1:11" ht="12.75">
      <c r="A1017" s="158" t="s">
        <v>1655</v>
      </c>
      <c r="B1017" s="160"/>
      <c r="C1017" s="160"/>
      <c r="D1017" s="160"/>
      <c r="E1017" s="305"/>
      <c r="F1017" s="393"/>
      <c r="G1017" s="393"/>
      <c r="H1017" s="393"/>
      <c r="I1017" s="393"/>
      <c r="J1017" s="393"/>
      <c r="K1017" s="393"/>
    </row>
    <row r="1018" spans="1:11" ht="15">
      <c r="A1018" s="161" t="s">
        <v>1656</v>
      </c>
      <c r="B1018" s="87"/>
      <c r="C1018" s="408">
        <f>SUM(C914,C923)</f>
        <v>250</v>
      </c>
      <c r="D1018" s="408">
        <f>SUM(D914,D923)</f>
        <v>191</v>
      </c>
      <c r="E1018" s="400">
        <f t="shared" ref="E1018" si="411">D1018/C1018</f>
        <v>0.76400000000000001</v>
      </c>
      <c r="F1018" s="408">
        <f>SUM(F914,F923)</f>
        <v>36000</v>
      </c>
      <c r="G1018" s="408">
        <f>SUM(G914,G923)</f>
        <v>36108</v>
      </c>
      <c r="H1018" s="400">
        <f t="shared" ref="H1018" si="412">G1018/F1018</f>
        <v>1.0029999999999999</v>
      </c>
      <c r="I1018" s="407">
        <f t="shared" ref="I1018" si="413">C1018+F1018</f>
        <v>36250</v>
      </c>
      <c r="J1018" s="407">
        <f t="shared" ref="J1018" si="414">D1018+G1018</f>
        <v>36299</v>
      </c>
      <c r="K1018" s="409">
        <f t="shared" ref="K1018" si="415">J1018/I1018</f>
        <v>1.0013517241379311</v>
      </c>
    </row>
    <row r="1019" spans="1:11" ht="12.75">
      <c r="A1019" s="944" t="s">
        <v>1657</v>
      </c>
      <c r="B1019" s="944"/>
      <c r="C1019" s="944"/>
      <c r="D1019" s="944"/>
      <c r="E1019" s="944"/>
      <c r="F1019" s="944"/>
      <c r="G1019" s="944"/>
      <c r="H1019" s="944"/>
      <c r="I1019" s="944"/>
      <c r="J1019" s="944"/>
      <c r="K1019" s="392"/>
    </row>
    <row r="1020" spans="1:11" ht="12.75">
      <c r="A1020" s="944" t="s">
        <v>1658</v>
      </c>
      <c r="B1020" s="944"/>
      <c r="C1020" s="944"/>
      <c r="D1020" s="944"/>
      <c r="E1020" s="944"/>
      <c r="F1020" s="944"/>
      <c r="G1020" s="944"/>
      <c r="H1020" s="944"/>
      <c r="I1020" s="944"/>
      <c r="J1020" s="944"/>
      <c r="K1020" s="392"/>
    </row>
    <row r="1022" spans="1:11" ht="12.75">
      <c r="A1022" s="1"/>
      <c r="B1022" s="2" t="s">
        <v>51</v>
      </c>
      <c r="C1022" s="3" t="s">
        <v>1947</v>
      </c>
      <c r="D1022" s="4"/>
      <c r="E1022" s="4"/>
      <c r="F1022" s="4"/>
      <c r="G1022" s="4"/>
      <c r="H1022" s="4"/>
      <c r="I1022" s="5"/>
      <c r="J1022" s="6"/>
      <c r="K1022" s="6"/>
    </row>
    <row r="1023" spans="1:11" ht="12.75">
      <c r="A1023" s="1"/>
      <c r="B1023" s="2" t="s">
        <v>52</v>
      </c>
      <c r="C1023" s="3">
        <v>17688383</v>
      </c>
      <c r="D1023" s="4"/>
      <c r="E1023" s="4"/>
      <c r="F1023" s="4"/>
      <c r="G1023" s="4"/>
      <c r="H1023" s="4"/>
      <c r="I1023" s="5"/>
      <c r="J1023" s="6"/>
      <c r="K1023" s="6"/>
    </row>
    <row r="1024" spans="1:11" ht="12.75">
      <c r="A1024" s="1"/>
      <c r="B1024" s="2"/>
      <c r="C1024" s="3"/>
      <c r="D1024" s="4"/>
      <c r="E1024" s="4"/>
      <c r="F1024" s="4"/>
      <c r="G1024" s="4"/>
      <c r="H1024" s="4"/>
      <c r="I1024" s="5"/>
      <c r="J1024" s="6"/>
      <c r="K1024" s="6"/>
    </row>
    <row r="1025" spans="1:11" ht="14.25">
      <c r="A1025" s="1"/>
      <c r="B1025" s="2" t="s">
        <v>1634</v>
      </c>
      <c r="C1025" s="7" t="s">
        <v>32</v>
      </c>
      <c r="D1025" s="8"/>
      <c r="E1025" s="8"/>
      <c r="F1025" s="8"/>
      <c r="G1025" s="8"/>
      <c r="H1025" s="8"/>
      <c r="I1025" s="9"/>
      <c r="J1025" s="6"/>
      <c r="K1025" s="6"/>
    </row>
    <row r="1026" spans="1:11" ht="14.25">
      <c r="A1026" s="1"/>
      <c r="B1026" s="2" t="s">
        <v>186</v>
      </c>
      <c r="C1026" s="374" t="s">
        <v>1975</v>
      </c>
      <c r="D1026" s="8"/>
      <c r="E1026" s="8"/>
      <c r="F1026" s="8"/>
      <c r="G1026" s="8"/>
      <c r="H1026" s="8"/>
      <c r="I1026" s="9"/>
      <c r="J1026" s="6"/>
      <c r="K1026" s="6"/>
    </row>
    <row r="1027" spans="1:11" ht="15.75">
      <c r="A1027" s="10"/>
      <c r="B1027" s="10"/>
      <c r="C1027" s="10"/>
      <c r="D1027" s="10"/>
      <c r="E1027" s="10"/>
      <c r="F1027" s="10"/>
      <c r="G1027" s="10"/>
      <c r="H1027" s="10"/>
      <c r="I1027" s="11"/>
      <c r="J1027" s="11"/>
      <c r="K1027" s="11"/>
    </row>
    <row r="1028" spans="1:11" ht="12.75" customHeight="1">
      <c r="A1028" s="926" t="s">
        <v>1635</v>
      </c>
      <c r="B1028" s="926" t="s">
        <v>1636</v>
      </c>
      <c r="C1028" s="942" t="s">
        <v>189</v>
      </c>
      <c r="D1028" s="943"/>
      <c r="E1028" s="943"/>
      <c r="F1028" s="920" t="s">
        <v>190</v>
      </c>
      <c r="G1028" s="920"/>
      <c r="H1028" s="920"/>
      <c r="I1028" s="920" t="s">
        <v>129</v>
      </c>
      <c r="J1028" s="920"/>
      <c r="K1028" s="920"/>
    </row>
    <row r="1029" spans="1:11" ht="23.25" thickBot="1">
      <c r="A1029" s="927"/>
      <c r="B1029" s="927"/>
      <c r="C1029" s="791" t="s">
        <v>1897</v>
      </c>
      <c r="D1029" s="646" t="s">
        <v>4659</v>
      </c>
      <c r="E1029" s="287" t="s">
        <v>1894</v>
      </c>
      <c r="F1029" s="791" t="s">
        <v>1897</v>
      </c>
      <c r="G1029" s="646" t="s">
        <v>4659</v>
      </c>
      <c r="H1029" s="791" t="s">
        <v>1894</v>
      </c>
      <c r="I1029" s="791" t="s">
        <v>1897</v>
      </c>
      <c r="J1029" s="646" t="s">
        <v>4659</v>
      </c>
      <c r="K1029" s="792" t="s">
        <v>1894</v>
      </c>
    </row>
    <row r="1030" spans="1:11" ht="15.75" thickTop="1">
      <c r="A1030" s="83"/>
      <c r="B1030" s="150" t="s">
        <v>28</v>
      </c>
      <c r="C1030" s="395">
        <f>SUM(C1032:C1037)</f>
        <v>0</v>
      </c>
      <c r="D1030" s="395">
        <f>SUM(D1032:D1037)</f>
        <v>0</v>
      </c>
      <c r="E1030" s="396" t="e">
        <f t="shared" ref="E1030" si="416">D1030/C1030</f>
        <v>#DIV/0!</v>
      </c>
      <c r="F1030" s="395">
        <f>SUM(F1032:F1037)</f>
        <v>0</v>
      </c>
      <c r="G1030" s="395">
        <f>SUM(G1032:G1037)</f>
        <v>0</v>
      </c>
      <c r="H1030" s="396" t="e">
        <f t="shared" ref="H1030" si="417">G1030/F1030</f>
        <v>#DIV/0!</v>
      </c>
      <c r="I1030" s="397">
        <f t="shared" ref="I1030" si="418">C1030+F1030</f>
        <v>0</v>
      </c>
      <c r="J1030" s="397">
        <f t="shared" ref="J1030" si="419">D1030+G1030</f>
        <v>0</v>
      </c>
      <c r="K1030" s="410" t="e">
        <f t="shared" ref="K1030" si="420">J1030/I1030</f>
        <v>#DIV/0!</v>
      </c>
    </row>
    <row r="1031" spans="1:11" ht="12.75">
      <c r="A1031" s="151"/>
      <c r="B1031" s="152"/>
      <c r="C1031" s="153"/>
      <c r="D1031" s="153"/>
      <c r="E1031" s="394"/>
      <c r="F1031" s="393"/>
      <c r="G1031" s="393"/>
      <c r="H1031" s="394"/>
      <c r="I1031" s="393"/>
      <c r="J1031" s="393"/>
      <c r="K1031" s="411"/>
    </row>
    <row r="1032" spans="1:11" ht="12.75">
      <c r="A1032" s="422"/>
      <c r="B1032" s="423"/>
      <c r="C1032" s="153"/>
      <c r="D1032" s="153"/>
      <c r="E1032" s="394" t="e">
        <f t="shared" ref="E1032:E1037" si="421">D1032/C1032</f>
        <v>#DIV/0!</v>
      </c>
      <c r="F1032" s="426"/>
      <c r="G1032" s="393"/>
      <c r="H1032" s="394" t="e">
        <f t="shared" ref="H1032:H1037" si="422">G1032/F1032</f>
        <v>#DIV/0!</v>
      </c>
      <c r="I1032" s="393">
        <f t="shared" ref="I1032:I1037" si="423">C1032+F1032</f>
        <v>0</v>
      </c>
      <c r="J1032" s="393">
        <f t="shared" ref="J1032:J1037" si="424">D1032+G1032</f>
        <v>0</v>
      </c>
      <c r="K1032" s="411" t="e">
        <f t="shared" ref="K1032:K1037" si="425">J1032/I1032</f>
        <v>#DIV/0!</v>
      </c>
    </row>
    <row r="1033" spans="1:11" ht="14.25">
      <c r="A1033" s="424"/>
      <c r="B1033" s="425"/>
      <c r="C1033" s="153"/>
      <c r="D1033" s="153"/>
      <c r="E1033" s="394" t="e">
        <f t="shared" si="421"/>
        <v>#DIV/0!</v>
      </c>
      <c r="F1033" s="426"/>
      <c r="G1033" s="393"/>
      <c r="H1033" s="394" t="e">
        <f t="shared" si="422"/>
        <v>#DIV/0!</v>
      </c>
      <c r="I1033" s="393">
        <f t="shared" si="423"/>
        <v>0</v>
      </c>
      <c r="J1033" s="393">
        <f t="shared" si="424"/>
        <v>0</v>
      </c>
      <c r="K1033" s="411" t="e">
        <f t="shared" si="425"/>
        <v>#DIV/0!</v>
      </c>
    </row>
    <row r="1034" spans="1:11" ht="14.25">
      <c r="A1034" s="424"/>
      <c r="B1034" s="425"/>
      <c r="C1034" s="153"/>
      <c r="D1034" s="153"/>
      <c r="E1034" s="394" t="e">
        <f t="shared" si="421"/>
        <v>#DIV/0!</v>
      </c>
      <c r="F1034" s="426"/>
      <c r="G1034" s="393"/>
      <c r="H1034" s="394" t="e">
        <f t="shared" si="422"/>
        <v>#DIV/0!</v>
      </c>
      <c r="I1034" s="393">
        <f t="shared" si="423"/>
        <v>0</v>
      </c>
      <c r="J1034" s="393">
        <f t="shared" si="424"/>
        <v>0</v>
      </c>
      <c r="K1034" s="411" t="e">
        <f t="shared" si="425"/>
        <v>#DIV/0!</v>
      </c>
    </row>
    <row r="1035" spans="1:11" ht="14.25">
      <c r="A1035" s="424"/>
      <c r="B1035" s="425"/>
      <c r="C1035" s="153"/>
      <c r="D1035" s="153"/>
      <c r="E1035" s="394" t="e">
        <f t="shared" si="421"/>
        <v>#DIV/0!</v>
      </c>
      <c r="F1035" s="426"/>
      <c r="G1035" s="393"/>
      <c r="H1035" s="394" t="e">
        <f t="shared" si="422"/>
        <v>#DIV/0!</v>
      </c>
      <c r="I1035" s="393">
        <f t="shared" si="423"/>
        <v>0</v>
      </c>
      <c r="J1035" s="393">
        <f t="shared" si="424"/>
        <v>0</v>
      </c>
      <c r="K1035" s="411" t="e">
        <f t="shared" si="425"/>
        <v>#DIV/0!</v>
      </c>
    </row>
    <row r="1036" spans="1:11" ht="14.25">
      <c r="A1036" s="154"/>
      <c r="B1036" s="155"/>
      <c r="C1036" s="153"/>
      <c r="D1036" s="153"/>
      <c r="E1036" s="394" t="e">
        <f t="shared" si="421"/>
        <v>#DIV/0!</v>
      </c>
      <c r="F1036" s="393"/>
      <c r="G1036" s="393"/>
      <c r="H1036" s="394" t="e">
        <f t="shared" si="422"/>
        <v>#DIV/0!</v>
      </c>
      <c r="I1036" s="393">
        <f t="shared" si="423"/>
        <v>0</v>
      </c>
      <c r="J1036" s="393">
        <f t="shared" si="424"/>
        <v>0</v>
      </c>
      <c r="K1036" s="411" t="e">
        <f t="shared" si="425"/>
        <v>#DIV/0!</v>
      </c>
    </row>
    <row r="1037" spans="1:11" ht="14.25">
      <c r="A1037" s="154"/>
      <c r="B1037" s="155"/>
      <c r="C1037" s="153"/>
      <c r="D1037" s="153"/>
      <c r="E1037" s="394" t="e">
        <f t="shared" si="421"/>
        <v>#DIV/0!</v>
      </c>
      <c r="F1037" s="393"/>
      <c r="G1037" s="393"/>
      <c r="H1037" s="394" t="e">
        <f t="shared" si="422"/>
        <v>#DIV/0!</v>
      </c>
      <c r="I1037" s="393">
        <f t="shared" si="423"/>
        <v>0</v>
      </c>
      <c r="J1037" s="393">
        <f t="shared" si="424"/>
        <v>0</v>
      </c>
      <c r="K1037" s="411" t="e">
        <f t="shared" si="425"/>
        <v>#DIV/0!</v>
      </c>
    </row>
    <row r="1038" spans="1:11" ht="14.25">
      <c r="A1038" s="154"/>
      <c r="B1038" s="155"/>
      <c r="C1038" s="153"/>
      <c r="D1038" s="153"/>
      <c r="E1038" s="288"/>
      <c r="F1038" s="393"/>
      <c r="G1038" s="393"/>
      <c r="H1038" s="393"/>
      <c r="I1038" s="393"/>
      <c r="J1038" s="393"/>
      <c r="K1038" s="393"/>
    </row>
    <row r="1039" spans="1:11" ht="15">
      <c r="A1039" s="154"/>
      <c r="B1039" s="398" t="s">
        <v>1637</v>
      </c>
      <c r="C1039" s="406">
        <f>SUM(C1041:C1108)</f>
        <v>13802</v>
      </c>
      <c r="D1039" s="406">
        <f>SUM(D1041:D1108)</f>
        <v>14239</v>
      </c>
      <c r="E1039" s="400">
        <f t="shared" ref="E1039" si="426">D1039/C1039</f>
        <v>1.0316620779597159</v>
      </c>
      <c r="F1039" s="406">
        <f>SUM(F1041:F1108)</f>
        <v>1988</v>
      </c>
      <c r="G1039" s="406">
        <f>SUM(G1041:G1108)</f>
        <v>2362</v>
      </c>
      <c r="H1039" s="400">
        <f t="shared" ref="H1039" si="427">G1039/F1039</f>
        <v>1.188128772635815</v>
      </c>
      <c r="I1039" s="406">
        <f>SUM(I1041:I1108)</f>
        <v>15790</v>
      </c>
      <c r="J1039" s="406">
        <f>SUM(J1041:J1108)</f>
        <v>16601</v>
      </c>
      <c r="K1039" s="409">
        <f t="shared" ref="K1039" si="428">J1039/I1039</f>
        <v>1.0513616212792907</v>
      </c>
    </row>
    <row r="1040" spans="1:11" ht="14.25">
      <c r="A1040" s="154"/>
      <c r="B1040" s="155"/>
      <c r="C1040" s="153"/>
      <c r="D1040" s="153"/>
      <c r="E1040" s="394"/>
      <c r="F1040" s="393"/>
      <c r="G1040" s="393"/>
      <c r="H1040" s="394"/>
      <c r="I1040" s="393"/>
      <c r="J1040" s="393"/>
      <c r="K1040" s="411"/>
    </row>
    <row r="1041" spans="1:11" ht="12.75">
      <c r="A1041" s="412" t="s">
        <v>2169</v>
      </c>
      <c r="B1041" s="413" t="s">
        <v>2170</v>
      </c>
      <c r="C1041" s="430">
        <v>1</v>
      </c>
      <c r="D1041" s="417"/>
      <c r="E1041" s="411">
        <f t="shared" ref="E1041:E1104" si="429">D1041/C1041</f>
        <v>0</v>
      </c>
      <c r="F1041" s="420">
        <v>0</v>
      </c>
      <c r="G1041" s="393"/>
      <c r="H1041" s="411" t="e">
        <f t="shared" ref="H1041:H1104" si="430">G1041/F1041</f>
        <v>#DIV/0!</v>
      </c>
      <c r="I1041" s="393">
        <f t="shared" ref="I1041:I1104" si="431">C1041+F1041</f>
        <v>1</v>
      </c>
      <c r="J1041" s="393">
        <f t="shared" ref="J1041:J1104" si="432">D1041+G1041</f>
        <v>0</v>
      </c>
      <c r="K1041" s="411">
        <f t="shared" ref="K1041:K1104" si="433">J1041/I1041</f>
        <v>0</v>
      </c>
    </row>
    <row r="1042" spans="1:11" ht="12.75">
      <c r="A1042" s="412" t="s">
        <v>2792</v>
      </c>
      <c r="B1042" s="413" t="s">
        <v>2793</v>
      </c>
      <c r="C1042" s="430">
        <v>0</v>
      </c>
      <c r="D1042" s="417"/>
      <c r="E1042" s="411" t="e">
        <f t="shared" si="429"/>
        <v>#DIV/0!</v>
      </c>
      <c r="F1042" s="420">
        <v>230</v>
      </c>
      <c r="G1042" s="393">
        <v>335</v>
      </c>
      <c r="H1042" s="411">
        <f t="shared" si="430"/>
        <v>1.4565217391304348</v>
      </c>
      <c r="I1042" s="393">
        <f t="shared" si="431"/>
        <v>230</v>
      </c>
      <c r="J1042" s="393">
        <f t="shared" si="432"/>
        <v>335</v>
      </c>
      <c r="K1042" s="411">
        <f t="shared" si="433"/>
        <v>1.4565217391304348</v>
      </c>
    </row>
    <row r="1043" spans="1:11" ht="12.75">
      <c r="A1043" s="412" t="s">
        <v>2794</v>
      </c>
      <c r="B1043" s="413" t="s">
        <v>2795</v>
      </c>
      <c r="C1043" s="430">
        <v>0</v>
      </c>
      <c r="D1043" s="417"/>
      <c r="E1043" s="411" t="e">
        <f t="shared" si="429"/>
        <v>#DIV/0!</v>
      </c>
      <c r="F1043" s="420">
        <v>350</v>
      </c>
      <c r="G1043" s="393">
        <v>892</v>
      </c>
      <c r="H1043" s="411">
        <f t="shared" si="430"/>
        <v>2.5485714285714285</v>
      </c>
      <c r="I1043" s="393">
        <f t="shared" si="431"/>
        <v>350</v>
      </c>
      <c r="J1043" s="393">
        <f t="shared" si="432"/>
        <v>892</v>
      </c>
      <c r="K1043" s="411">
        <f t="shared" si="433"/>
        <v>2.5485714285714285</v>
      </c>
    </row>
    <row r="1044" spans="1:11" ht="12.75">
      <c r="A1044" s="412" t="s">
        <v>2171</v>
      </c>
      <c r="B1044" s="413" t="s">
        <v>2172</v>
      </c>
      <c r="C1044" s="430">
        <v>1</v>
      </c>
      <c r="D1044" s="417">
        <v>2</v>
      </c>
      <c r="E1044" s="411">
        <f t="shared" si="429"/>
        <v>2</v>
      </c>
      <c r="F1044" s="420">
        <v>12</v>
      </c>
      <c r="G1044" s="393">
        <v>15</v>
      </c>
      <c r="H1044" s="411">
        <f t="shared" si="430"/>
        <v>1.25</v>
      </c>
      <c r="I1044" s="393">
        <f t="shared" si="431"/>
        <v>13</v>
      </c>
      <c r="J1044" s="393">
        <f t="shared" si="432"/>
        <v>17</v>
      </c>
      <c r="K1044" s="411">
        <f t="shared" si="433"/>
        <v>1.3076923076923077</v>
      </c>
    </row>
    <row r="1045" spans="1:11" ht="12.75">
      <c r="A1045" s="412" t="s">
        <v>2173</v>
      </c>
      <c r="B1045" s="413" t="s">
        <v>2174</v>
      </c>
      <c r="C1045" s="430">
        <v>1</v>
      </c>
      <c r="D1045" s="417"/>
      <c r="E1045" s="411">
        <f t="shared" si="429"/>
        <v>0</v>
      </c>
      <c r="F1045" s="420">
        <v>0</v>
      </c>
      <c r="G1045" s="393"/>
      <c r="H1045" s="411" t="e">
        <f t="shared" si="430"/>
        <v>#DIV/0!</v>
      </c>
      <c r="I1045" s="393">
        <f t="shared" si="431"/>
        <v>1</v>
      </c>
      <c r="J1045" s="393">
        <f t="shared" si="432"/>
        <v>0</v>
      </c>
      <c r="K1045" s="411">
        <f t="shared" si="433"/>
        <v>0</v>
      </c>
    </row>
    <row r="1046" spans="1:11" ht="12.75">
      <c r="A1046" s="412" t="s">
        <v>2183</v>
      </c>
      <c r="B1046" s="413" t="s">
        <v>2184</v>
      </c>
      <c r="C1046" s="430">
        <v>0</v>
      </c>
      <c r="D1046" s="417"/>
      <c r="E1046" s="411" t="e">
        <f t="shared" si="429"/>
        <v>#DIV/0!</v>
      </c>
      <c r="F1046" s="420">
        <v>6</v>
      </c>
      <c r="G1046" s="393"/>
      <c r="H1046" s="411">
        <f t="shared" si="430"/>
        <v>0</v>
      </c>
      <c r="I1046" s="393">
        <f t="shared" si="431"/>
        <v>6</v>
      </c>
      <c r="J1046" s="393">
        <f t="shared" si="432"/>
        <v>0</v>
      </c>
      <c r="K1046" s="411">
        <f t="shared" si="433"/>
        <v>0</v>
      </c>
    </row>
    <row r="1047" spans="1:11" ht="12.75">
      <c r="A1047" s="412" t="s">
        <v>2411</v>
      </c>
      <c r="B1047" s="413" t="s">
        <v>2412</v>
      </c>
      <c r="C1047" s="430">
        <v>0</v>
      </c>
      <c r="D1047" s="417"/>
      <c r="E1047" s="411" t="e">
        <f t="shared" si="429"/>
        <v>#DIV/0!</v>
      </c>
      <c r="F1047" s="420">
        <v>15</v>
      </c>
      <c r="G1047" s="393"/>
      <c r="H1047" s="411">
        <f t="shared" si="430"/>
        <v>0</v>
      </c>
      <c r="I1047" s="393">
        <f t="shared" si="431"/>
        <v>15</v>
      </c>
      <c r="J1047" s="393">
        <f t="shared" si="432"/>
        <v>0</v>
      </c>
      <c r="K1047" s="411">
        <f t="shared" si="433"/>
        <v>0</v>
      </c>
    </row>
    <row r="1048" spans="1:11" ht="12.75">
      <c r="A1048" s="412" t="s">
        <v>2796</v>
      </c>
      <c r="B1048" s="413" t="s">
        <v>2797</v>
      </c>
      <c r="C1048" s="430">
        <v>120</v>
      </c>
      <c r="D1048" s="417"/>
      <c r="E1048" s="411">
        <f t="shared" si="429"/>
        <v>0</v>
      </c>
      <c r="F1048" s="420">
        <v>0</v>
      </c>
      <c r="G1048" s="393"/>
      <c r="H1048" s="411" t="e">
        <f t="shared" si="430"/>
        <v>#DIV/0!</v>
      </c>
      <c r="I1048" s="393">
        <f t="shared" si="431"/>
        <v>120</v>
      </c>
      <c r="J1048" s="393">
        <f t="shared" si="432"/>
        <v>0</v>
      </c>
      <c r="K1048" s="411">
        <f t="shared" si="433"/>
        <v>0</v>
      </c>
    </row>
    <row r="1049" spans="1:11" ht="12.75">
      <c r="A1049" s="412" t="s">
        <v>2220</v>
      </c>
      <c r="B1049" s="413" t="s">
        <v>2221</v>
      </c>
      <c r="C1049" s="430">
        <v>0</v>
      </c>
      <c r="D1049" s="417"/>
      <c r="E1049" s="411" t="e">
        <f t="shared" si="429"/>
        <v>#DIV/0!</v>
      </c>
      <c r="F1049" s="420">
        <v>2</v>
      </c>
      <c r="G1049" s="393">
        <v>6</v>
      </c>
      <c r="H1049" s="411">
        <f t="shared" si="430"/>
        <v>3</v>
      </c>
      <c r="I1049" s="393">
        <f t="shared" si="431"/>
        <v>2</v>
      </c>
      <c r="J1049" s="393">
        <f t="shared" si="432"/>
        <v>6</v>
      </c>
      <c r="K1049" s="411">
        <f t="shared" si="433"/>
        <v>3</v>
      </c>
    </row>
    <row r="1050" spans="1:11" ht="12.75">
      <c r="A1050" s="412" t="s">
        <v>2480</v>
      </c>
      <c r="B1050" s="413" t="s">
        <v>2481</v>
      </c>
      <c r="C1050" s="430">
        <v>0</v>
      </c>
      <c r="D1050" s="417"/>
      <c r="E1050" s="411" t="e">
        <f t="shared" si="429"/>
        <v>#DIV/0!</v>
      </c>
      <c r="F1050" s="420">
        <v>10</v>
      </c>
      <c r="G1050" s="393"/>
      <c r="H1050" s="411">
        <f t="shared" si="430"/>
        <v>0</v>
      </c>
      <c r="I1050" s="393">
        <f t="shared" si="431"/>
        <v>10</v>
      </c>
      <c r="J1050" s="393">
        <f t="shared" si="432"/>
        <v>0</v>
      </c>
      <c r="K1050" s="411">
        <f t="shared" si="433"/>
        <v>0</v>
      </c>
    </row>
    <row r="1051" spans="1:11" ht="12.75">
      <c r="A1051" s="412" t="s">
        <v>2768</v>
      </c>
      <c r="B1051" s="413" t="s">
        <v>2769</v>
      </c>
      <c r="C1051" s="430">
        <v>0</v>
      </c>
      <c r="D1051" s="417"/>
      <c r="E1051" s="411" t="e">
        <f t="shared" si="429"/>
        <v>#DIV/0!</v>
      </c>
      <c r="F1051" s="420">
        <v>2</v>
      </c>
      <c r="G1051" s="393">
        <v>11</v>
      </c>
      <c r="H1051" s="411">
        <f t="shared" si="430"/>
        <v>5.5</v>
      </c>
      <c r="I1051" s="393">
        <f t="shared" si="431"/>
        <v>2</v>
      </c>
      <c r="J1051" s="393">
        <f t="shared" si="432"/>
        <v>11</v>
      </c>
      <c r="K1051" s="411">
        <f t="shared" si="433"/>
        <v>5.5</v>
      </c>
    </row>
    <row r="1052" spans="1:11" ht="12.75">
      <c r="A1052" s="412" t="s">
        <v>2236</v>
      </c>
      <c r="B1052" s="413" t="s">
        <v>2237</v>
      </c>
      <c r="C1052" s="430">
        <v>0</v>
      </c>
      <c r="D1052" s="417"/>
      <c r="E1052" s="411" t="e">
        <f t="shared" si="429"/>
        <v>#DIV/0!</v>
      </c>
      <c r="F1052" s="420">
        <v>2</v>
      </c>
      <c r="G1052" s="393">
        <v>1</v>
      </c>
      <c r="H1052" s="411">
        <f t="shared" si="430"/>
        <v>0.5</v>
      </c>
      <c r="I1052" s="393">
        <f t="shared" si="431"/>
        <v>2</v>
      </c>
      <c r="J1052" s="393">
        <f t="shared" si="432"/>
        <v>1</v>
      </c>
      <c r="K1052" s="411">
        <f t="shared" si="433"/>
        <v>0.5</v>
      </c>
    </row>
    <row r="1053" spans="1:11" ht="12.75">
      <c r="A1053" s="412" t="s">
        <v>2238</v>
      </c>
      <c r="B1053" s="413" t="s">
        <v>2239</v>
      </c>
      <c r="C1053" s="430">
        <v>0</v>
      </c>
      <c r="D1053" s="417"/>
      <c r="E1053" s="411" t="e">
        <f t="shared" si="429"/>
        <v>#DIV/0!</v>
      </c>
      <c r="F1053" s="420">
        <v>8</v>
      </c>
      <c r="G1053" s="393"/>
      <c r="H1053" s="411">
        <f t="shared" si="430"/>
        <v>0</v>
      </c>
      <c r="I1053" s="393">
        <f t="shared" si="431"/>
        <v>8</v>
      </c>
      <c r="J1053" s="393">
        <f t="shared" si="432"/>
        <v>0</v>
      </c>
      <c r="K1053" s="411">
        <f t="shared" si="433"/>
        <v>0</v>
      </c>
    </row>
    <row r="1054" spans="1:11" ht="12.75">
      <c r="A1054" s="412" t="s">
        <v>2740</v>
      </c>
      <c r="B1054" s="413" t="s">
        <v>2741</v>
      </c>
      <c r="C1054" s="430">
        <v>0</v>
      </c>
      <c r="D1054" s="417"/>
      <c r="E1054" s="411" t="e">
        <f t="shared" si="429"/>
        <v>#DIV/0!</v>
      </c>
      <c r="F1054" s="420">
        <v>2</v>
      </c>
      <c r="G1054" s="393"/>
      <c r="H1054" s="411">
        <f t="shared" si="430"/>
        <v>0</v>
      </c>
      <c r="I1054" s="393">
        <f t="shared" si="431"/>
        <v>2</v>
      </c>
      <c r="J1054" s="393">
        <f t="shared" si="432"/>
        <v>0</v>
      </c>
      <c r="K1054" s="411">
        <f t="shared" si="433"/>
        <v>0</v>
      </c>
    </row>
    <row r="1055" spans="1:11" ht="12.75">
      <c r="A1055" s="412" t="s">
        <v>2744</v>
      </c>
      <c r="B1055" s="413" t="s">
        <v>2745</v>
      </c>
      <c r="C1055" s="430">
        <v>0</v>
      </c>
      <c r="D1055" s="417"/>
      <c r="E1055" s="411" t="e">
        <f t="shared" si="429"/>
        <v>#DIV/0!</v>
      </c>
      <c r="F1055" s="420">
        <v>1</v>
      </c>
      <c r="G1055" s="393"/>
      <c r="H1055" s="411">
        <f t="shared" si="430"/>
        <v>0</v>
      </c>
      <c r="I1055" s="393">
        <f t="shared" si="431"/>
        <v>1</v>
      </c>
      <c r="J1055" s="393">
        <f t="shared" si="432"/>
        <v>0</v>
      </c>
      <c r="K1055" s="411">
        <f t="shared" si="433"/>
        <v>0</v>
      </c>
    </row>
    <row r="1056" spans="1:11" ht="12.75">
      <c r="A1056" s="412" t="s">
        <v>2798</v>
      </c>
      <c r="B1056" s="413" t="s">
        <v>2799</v>
      </c>
      <c r="C1056" s="430">
        <v>4000</v>
      </c>
      <c r="D1056" s="417">
        <v>4086</v>
      </c>
      <c r="E1056" s="411">
        <f t="shared" si="429"/>
        <v>1.0215000000000001</v>
      </c>
      <c r="F1056" s="420">
        <v>5</v>
      </c>
      <c r="G1056" s="393"/>
      <c r="H1056" s="411">
        <f t="shared" si="430"/>
        <v>0</v>
      </c>
      <c r="I1056" s="393">
        <f t="shared" si="431"/>
        <v>4005</v>
      </c>
      <c r="J1056" s="393">
        <f t="shared" si="432"/>
        <v>4086</v>
      </c>
      <c r="K1056" s="411">
        <f t="shared" si="433"/>
        <v>1.0202247191011236</v>
      </c>
    </row>
    <row r="1057" spans="1:11" ht="12.75">
      <c r="A1057" s="412" t="s">
        <v>2800</v>
      </c>
      <c r="B1057" s="413" t="s">
        <v>2801</v>
      </c>
      <c r="C1057" s="430">
        <v>1</v>
      </c>
      <c r="D1057" s="417">
        <v>1</v>
      </c>
      <c r="E1057" s="411">
        <f t="shared" si="429"/>
        <v>1</v>
      </c>
      <c r="F1057" s="420">
        <v>0</v>
      </c>
      <c r="G1057" s="393"/>
      <c r="H1057" s="411" t="e">
        <f t="shared" si="430"/>
        <v>#DIV/0!</v>
      </c>
      <c r="I1057" s="393">
        <f t="shared" si="431"/>
        <v>1</v>
      </c>
      <c r="J1057" s="393">
        <f t="shared" si="432"/>
        <v>1</v>
      </c>
      <c r="K1057" s="411">
        <f t="shared" si="433"/>
        <v>1</v>
      </c>
    </row>
    <row r="1058" spans="1:11" ht="12.75">
      <c r="A1058" s="412" t="s">
        <v>2802</v>
      </c>
      <c r="B1058" s="413" t="s">
        <v>2803</v>
      </c>
      <c r="C1058" s="430">
        <v>3300</v>
      </c>
      <c r="D1058" s="417">
        <v>4011</v>
      </c>
      <c r="E1058" s="411">
        <f t="shared" si="429"/>
        <v>1.2154545454545456</v>
      </c>
      <c r="F1058" s="420">
        <v>0</v>
      </c>
      <c r="G1058" s="393"/>
      <c r="H1058" s="411" t="e">
        <f t="shared" si="430"/>
        <v>#DIV/0!</v>
      </c>
      <c r="I1058" s="393">
        <f t="shared" si="431"/>
        <v>3300</v>
      </c>
      <c r="J1058" s="393">
        <f t="shared" si="432"/>
        <v>4011</v>
      </c>
      <c r="K1058" s="411">
        <f t="shared" si="433"/>
        <v>1.2154545454545456</v>
      </c>
    </row>
    <row r="1059" spans="1:11" ht="12.75">
      <c r="A1059" s="412" t="s">
        <v>2804</v>
      </c>
      <c r="B1059" s="413" t="s">
        <v>2805</v>
      </c>
      <c r="C1059" s="430">
        <v>851</v>
      </c>
      <c r="D1059" s="417">
        <v>652</v>
      </c>
      <c r="E1059" s="411">
        <f t="shared" si="429"/>
        <v>0.76615746180963573</v>
      </c>
      <c r="F1059" s="420">
        <v>5</v>
      </c>
      <c r="G1059" s="393"/>
      <c r="H1059" s="411">
        <f t="shared" si="430"/>
        <v>0</v>
      </c>
      <c r="I1059" s="393">
        <f t="shared" si="431"/>
        <v>856</v>
      </c>
      <c r="J1059" s="393">
        <f t="shared" si="432"/>
        <v>652</v>
      </c>
      <c r="K1059" s="411">
        <f t="shared" si="433"/>
        <v>0.76168224299065423</v>
      </c>
    </row>
    <row r="1060" spans="1:11" ht="12.75">
      <c r="A1060" s="412" t="s">
        <v>2806</v>
      </c>
      <c r="B1060" s="413" t="s">
        <v>2807</v>
      </c>
      <c r="C1060" s="430">
        <v>136</v>
      </c>
      <c r="D1060" s="417">
        <v>132</v>
      </c>
      <c r="E1060" s="411">
        <f t="shared" si="429"/>
        <v>0.97058823529411764</v>
      </c>
      <c r="F1060" s="420">
        <v>1</v>
      </c>
      <c r="G1060" s="393"/>
      <c r="H1060" s="411">
        <f t="shared" si="430"/>
        <v>0</v>
      </c>
      <c r="I1060" s="393">
        <f t="shared" si="431"/>
        <v>137</v>
      </c>
      <c r="J1060" s="393">
        <f t="shared" si="432"/>
        <v>132</v>
      </c>
      <c r="K1060" s="411">
        <f t="shared" si="433"/>
        <v>0.96350364963503654</v>
      </c>
    </row>
    <row r="1061" spans="1:11" ht="12.75">
      <c r="A1061" s="412" t="s">
        <v>1952</v>
      </c>
      <c r="B1061" s="413" t="s">
        <v>2254</v>
      </c>
      <c r="C1061" s="430">
        <v>1</v>
      </c>
      <c r="D1061" s="417">
        <v>8</v>
      </c>
      <c r="E1061" s="411">
        <f t="shared" si="429"/>
        <v>8</v>
      </c>
      <c r="F1061" s="420">
        <v>7</v>
      </c>
      <c r="G1061" s="393"/>
      <c r="H1061" s="411">
        <f t="shared" si="430"/>
        <v>0</v>
      </c>
      <c r="I1061" s="393">
        <f t="shared" si="431"/>
        <v>8</v>
      </c>
      <c r="J1061" s="393">
        <f t="shared" si="432"/>
        <v>8</v>
      </c>
      <c r="K1061" s="411">
        <f t="shared" si="433"/>
        <v>1</v>
      </c>
    </row>
    <row r="1062" spans="1:11" ht="12.75">
      <c r="A1062" s="412" t="s">
        <v>2255</v>
      </c>
      <c r="B1062" s="413" t="s">
        <v>2256</v>
      </c>
      <c r="C1062" s="430">
        <v>196</v>
      </c>
      <c r="D1062" s="417"/>
      <c r="E1062" s="411">
        <f t="shared" si="429"/>
        <v>0</v>
      </c>
      <c r="F1062" s="420">
        <v>0</v>
      </c>
      <c r="G1062" s="393">
        <v>2</v>
      </c>
      <c r="H1062" s="411" t="e">
        <f t="shared" si="430"/>
        <v>#DIV/0!</v>
      </c>
      <c r="I1062" s="393">
        <f t="shared" si="431"/>
        <v>196</v>
      </c>
      <c r="J1062" s="393">
        <f t="shared" si="432"/>
        <v>2</v>
      </c>
      <c r="K1062" s="411">
        <f t="shared" si="433"/>
        <v>1.020408163265306E-2</v>
      </c>
    </row>
    <row r="1063" spans="1:11" ht="12.75">
      <c r="A1063" s="412" t="s">
        <v>2321</v>
      </c>
      <c r="B1063" s="413" t="s">
        <v>2322</v>
      </c>
      <c r="C1063" s="430">
        <v>2</v>
      </c>
      <c r="D1063" s="417"/>
      <c r="E1063" s="411">
        <f t="shared" si="429"/>
        <v>0</v>
      </c>
      <c r="F1063" s="420">
        <v>0</v>
      </c>
      <c r="G1063" s="393"/>
      <c r="H1063" s="411" t="e">
        <f t="shared" si="430"/>
        <v>#DIV/0!</v>
      </c>
      <c r="I1063" s="393">
        <f t="shared" si="431"/>
        <v>2</v>
      </c>
      <c r="J1063" s="393">
        <f t="shared" si="432"/>
        <v>0</v>
      </c>
      <c r="K1063" s="411">
        <f t="shared" si="433"/>
        <v>0</v>
      </c>
    </row>
    <row r="1064" spans="1:11" ht="12.75">
      <c r="A1064" s="412" t="s">
        <v>2808</v>
      </c>
      <c r="B1064" s="413" t="s">
        <v>2809</v>
      </c>
      <c r="C1064" s="430">
        <v>1</v>
      </c>
      <c r="D1064" s="417"/>
      <c r="E1064" s="411">
        <f t="shared" si="429"/>
        <v>0</v>
      </c>
      <c r="F1064" s="420">
        <v>0</v>
      </c>
      <c r="G1064" s="393"/>
      <c r="H1064" s="411" t="e">
        <f t="shared" si="430"/>
        <v>#DIV/0!</v>
      </c>
      <c r="I1064" s="393">
        <f t="shared" si="431"/>
        <v>1</v>
      </c>
      <c r="J1064" s="393">
        <f t="shared" si="432"/>
        <v>0</v>
      </c>
      <c r="K1064" s="411">
        <f t="shared" si="433"/>
        <v>0</v>
      </c>
    </row>
    <row r="1065" spans="1:11" ht="12.75">
      <c r="A1065" s="412" t="s">
        <v>2137</v>
      </c>
      <c r="B1065" s="413" t="s">
        <v>2138</v>
      </c>
      <c r="C1065" s="430">
        <v>1300</v>
      </c>
      <c r="D1065" s="417">
        <v>1443</v>
      </c>
      <c r="E1065" s="411">
        <f t="shared" si="429"/>
        <v>1.1100000000000001</v>
      </c>
      <c r="F1065" s="420">
        <v>2</v>
      </c>
      <c r="G1065" s="393"/>
      <c r="H1065" s="411">
        <f t="shared" si="430"/>
        <v>0</v>
      </c>
      <c r="I1065" s="393">
        <f t="shared" si="431"/>
        <v>1302</v>
      </c>
      <c r="J1065" s="393">
        <f t="shared" si="432"/>
        <v>1443</v>
      </c>
      <c r="K1065" s="411">
        <f t="shared" si="433"/>
        <v>1.1082949308755761</v>
      </c>
    </row>
    <row r="1066" spans="1:11" ht="12.75">
      <c r="A1066" s="412" t="s">
        <v>2746</v>
      </c>
      <c r="B1066" s="413" t="s">
        <v>2747</v>
      </c>
      <c r="C1066" s="430">
        <v>240</v>
      </c>
      <c r="D1066" s="417">
        <v>234</v>
      </c>
      <c r="E1066" s="411">
        <f t="shared" si="429"/>
        <v>0.97499999999999998</v>
      </c>
      <c r="F1066" s="420">
        <v>2</v>
      </c>
      <c r="G1066" s="393"/>
      <c r="H1066" s="411">
        <f t="shared" si="430"/>
        <v>0</v>
      </c>
      <c r="I1066" s="393">
        <f t="shared" si="431"/>
        <v>242</v>
      </c>
      <c r="J1066" s="393">
        <f t="shared" si="432"/>
        <v>234</v>
      </c>
      <c r="K1066" s="411">
        <f t="shared" si="433"/>
        <v>0.96694214876033058</v>
      </c>
    </row>
    <row r="1067" spans="1:11" ht="12.75">
      <c r="A1067" s="412" t="s">
        <v>2810</v>
      </c>
      <c r="B1067" s="413" t="s">
        <v>2811</v>
      </c>
      <c r="C1067" s="430">
        <v>1</v>
      </c>
      <c r="D1067" s="417">
        <v>4</v>
      </c>
      <c r="E1067" s="411">
        <f t="shared" si="429"/>
        <v>4</v>
      </c>
      <c r="F1067" s="420">
        <v>0</v>
      </c>
      <c r="G1067" s="393"/>
      <c r="H1067" s="411" t="e">
        <f t="shared" si="430"/>
        <v>#DIV/0!</v>
      </c>
      <c r="I1067" s="393">
        <f t="shared" si="431"/>
        <v>1</v>
      </c>
      <c r="J1067" s="393">
        <f t="shared" si="432"/>
        <v>4</v>
      </c>
      <c r="K1067" s="411">
        <f t="shared" si="433"/>
        <v>4</v>
      </c>
    </row>
    <row r="1068" spans="1:11" ht="12.75">
      <c r="A1068" s="412" t="s">
        <v>2812</v>
      </c>
      <c r="B1068" s="413" t="s">
        <v>2813</v>
      </c>
      <c r="C1068" s="430">
        <v>1400</v>
      </c>
      <c r="D1068" s="417">
        <v>1467</v>
      </c>
      <c r="E1068" s="411">
        <f t="shared" si="429"/>
        <v>1.0478571428571428</v>
      </c>
      <c r="F1068" s="420">
        <v>5</v>
      </c>
      <c r="G1068" s="393">
        <v>1</v>
      </c>
      <c r="H1068" s="411">
        <f t="shared" si="430"/>
        <v>0.2</v>
      </c>
      <c r="I1068" s="393">
        <f t="shared" si="431"/>
        <v>1405</v>
      </c>
      <c r="J1068" s="393">
        <f t="shared" si="432"/>
        <v>1468</v>
      </c>
      <c r="K1068" s="411">
        <f t="shared" si="433"/>
        <v>1.0448398576512457</v>
      </c>
    </row>
    <row r="1069" spans="1:11" ht="12.75">
      <c r="A1069" s="412" t="s">
        <v>2574</v>
      </c>
      <c r="B1069" s="413" t="s">
        <v>2575</v>
      </c>
      <c r="C1069" s="430">
        <v>1300</v>
      </c>
      <c r="D1069" s="417">
        <v>1377</v>
      </c>
      <c r="E1069" s="411">
        <f t="shared" si="429"/>
        <v>1.0592307692307692</v>
      </c>
      <c r="F1069" s="420">
        <v>0</v>
      </c>
      <c r="G1069" s="393">
        <v>1</v>
      </c>
      <c r="H1069" s="411" t="e">
        <f t="shared" si="430"/>
        <v>#DIV/0!</v>
      </c>
      <c r="I1069" s="393">
        <f t="shared" si="431"/>
        <v>1300</v>
      </c>
      <c r="J1069" s="393">
        <f t="shared" si="432"/>
        <v>1378</v>
      </c>
      <c r="K1069" s="411">
        <f t="shared" si="433"/>
        <v>1.06</v>
      </c>
    </row>
    <row r="1070" spans="1:11" ht="12.75">
      <c r="A1070" s="412" t="s">
        <v>2814</v>
      </c>
      <c r="B1070" s="413" t="s">
        <v>2815</v>
      </c>
      <c r="C1070" s="430">
        <v>6</v>
      </c>
      <c r="D1070" s="417"/>
      <c r="E1070" s="411">
        <f t="shared" si="429"/>
        <v>0</v>
      </c>
      <c r="F1070" s="420">
        <v>0</v>
      </c>
      <c r="G1070" s="393"/>
      <c r="H1070" s="411" t="e">
        <f t="shared" si="430"/>
        <v>#DIV/0!</v>
      </c>
      <c r="I1070" s="393">
        <f t="shared" si="431"/>
        <v>6</v>
      </c>
      <c r="J1070" s="393">
        <f t="shared" si="432"/>
        <v>0</v>
      </c>
      <c r="K1070" s="411">
        <f t="shared" si="433"/>
        <v>0</v>
      </c>
    </row>
    <row r="1071" spans="1:11" ht="12.75">
      <c r="A1071" s="412" t="s">
        <v>2307</v>
      </c>
      <c r="B1071" s="413" t="s">
        <v>2308</v>
      </c>
      <c r="C1071" s="430">
        <v>0</v>
      </c>
      <c r="D1071" s="417"/>
      <c r="E1071" s="411" t="e">
        <f t="shared" si="429"/>
        <v>#DIV/0!</v>
      </c>
      <c r="F1071" s="420">
        <v>2</v>
      </c>
      <c r="G1071" s="393">
        <v>1</v>
      </c>
      <c r="H1071" s="411">
        <f t="shared" si="430"/>
        <v>0.5</v>
      </c>
      <c r="I1071" s="393">
        <f t="shared" si="431"/>
        <v>2</v>
      </c>
      <c r="J1071" s="393">
        <f t="shared" si="432"/>
        <v>1</v>
      </c>
      <c r="K1071" s="411">
        <f t="shared" si="433"/>
        <v>0.5</v>
      </c>
    </row>
    <row r="1072" spans="1:11" ht="12.75">
      <c r="A1072" s="412" t="s">
        <v>2816</v>
      </c>
      <c r="B1072" s="413" t="s">
        <v>2817</v>
      </c>
      <c r="C1072" s="430">
        <v>1</v>
      </c>
      <c r="D1072" s="417"/>
      <c r="E1072" s="411">
        <f t="shared" si="429"/>
        <v>0</v>
      </c>
      <c r="F1072" s="420">
        <v>0</v>
      </c>
      <c r="G1072" s="393"/>
      <c r="H1072" s="411" t="e">
        <f t="shared" si="430"/>
        <v>#DIV/0!</v>
      </c>
      <c r="I1072" s="393">
        <f t="shared" si="431"/>
        <v>1</v>
      </c>
      <c r="J1072" s="393">
        <f t="shared" si="432"/>
        <v>0</v>
      </c>
      <c r="K1072" s="411">
        <f t="shared" si="433"/>
        <v>0</v>
      </c>
    </row>
    <row r="1073" spans="1:11" ht="12.75">
      <c r="A1073" s="412" t="s">
        <v>2818</v>
      </c>
      <c r="B1073" s="413" t="s">
        <v>2819</v>
      </c>
      <c r="C1073" s="430">
        <v>90</v>
      </c>
      <c r="D1073" s="417">
        <v>93</v>
      </c>
      <c r="E1073" s="411">
        <f t="shared" si="429"/>
        <v>1.0333333333333334</v>
      </c>
      <c r="F1073" s="420">
        <v>9</v>
      </c>
      <c r="G1073" s="393">
        <v>3</v>
      </c>
      <c r="H1073" s="411">
        <f t="shared" si="430"/>
        <v>0.33333333333333331</v>
      </c>
      <c r="I1073" s="393">
        <f t="shared" si="431"/>
        <v>99</v>
      </c>
      <c r="J1073" s="393">
        <f t="shared" si="432"/>
        <v>96</v>
      </c>
      <c r="K1073" s="411">
        <f t="shared" si="433"/>
        <v>0.96969696969696972</v>
      </c>
    </row>
    <row r="1074" spans="1:11" ht="12.75">
      <c r="A1074" s="412" t="s">
        <v>2820</v>
      </c>
      <c r="B1074" s="413" t="s">
        <v>2821</v>
      </c>
      <c r="C1074" s="430">
        <v>1</v>
      </c>
      <c r="D1074" s="417">
        <v>2</v>
      </c>
      <c r="E1074" s="411">
        <f t="shared" si="429"/>
        <v>2</v>
      </c>
      <c r="F1074" s="420">
        <v>1</v>
      </c>
      <c r="G1074" s="393"/>
      <c r="H1074" s="411">
        <f t="shared" si="430"/>
        <v>0</v>
      </c>
      <c r="I1074" s="393">
        <f t="shared" si="431"/>
        <v>2</v>
      </c>
      <c r="J1074" s="393">
        <f t="shared" si="432"/>
        <v>2</v>
      </c>
      <c r="K1074" s="411">
        <f t="shared" si="433"/>
        <v>1</v>
      </c>
    </row>
    <row r="1075" spans="1:11" ht="12.75">
      <c r="A1075" s="412" t="s">
        <v>2263</v>
      </c>
      <c r="B1075" s="413" t="s">
        <v>2264</v>
      </c>
      <c r="C1075" s="430">
        <v>1</v>
      </c>
      <c r="D1075" s="417"/>
      <c r="E1075" s="411">
        <f t="shared" si="429"/>
        <v>0</v>
      </c>
      <c r="F1075" s="420">
        <v>10</v>
      </c>
      <c r="G1075" s="393">
        <v>9</v>
      </c>
      <c r="H1075" s="411">
        <f t="shared" si="430"/>
        <v>0.9</v>
      </c>
      <c r="I1075" s="393">
        <f t="shared" si="431"/>
        <v>11</v>
      </c>
      <c r="J1075" s="393">
        <f t="shared" si="432"/>
        <v>9</v>
      </c>
      <c r="K1075" s="411">
        <f t="shared" si="433"/>
        <v>0.81818181818181823</v>
      </c>
    </row>
    <row r="1076" spans="1:11" ht="12.75">
      <c r="A1076" s="412" t="s">
        <v>2822</v>
      </c>
      <c r="B1076" s="413" t="s">
        <v>2823</v>
      </c>
      <c r="C1076" s="430">
        <v>0</v>
      </c>
      <c r="D1076" s="417"/>
      <c r="E1076" s="411" t="e">
        <f t="shared" si="429"/>
        <v>#DIV/0!</v>
      </c>
      <c r="F1076" s="420">
        <v>1</v>
      </c>
      <c r="G1076" s="393"/>
      <c r="H1076" s="411">
        <f t="shared" si="430"/>
        <v>0</v>
      </c>
      <c r="I1076" s="393">
        <f t="shared" si="431"/>
        <v>1</v>
      </c>
      <c r="J1076" s="393">
        <f t="shared" si="432"/>
        <v>0</v>
      </c>
      <c r="K1076" s="411">
        <f t="shared" si="433"/>
        <v>0</v>
      </c>
    </row>
    <row r="1077" spans="1:11" ht="12.75">
      <c r="A1077" s="412" t="s">
        <v>2824</v>
      </c>
      <c r="B1077" s="413" t="s">
        <v>2825</v>
      </c>
      <c r="C1077" s="430">
        <v>0</v>
      </c>
      <c r="D1077" s="417"/>
      <c r="E1077" s="411" t="e">
        <f t="shared" si="429"/>
        <v>#DIV/0!</v>
      </c>
      <c r="F1077" s="420">
        <v>1</v>
      </c>
      <c r="G1077" s="393"/>
      <c r="H1077" s="411">
        <f t="shared" si="430"/>
        <v>0</v>
      </c>
      <c r="I1077" s="393">
        <f t="shared" si="431"/>
        <v>1</v>
      </c>
      <c r="J1077" s="393">
        <f t="shared" si="432"/>
        <v>0</v>
      </c>
      <c r="K1077" s="411">
        <f t="shared" si="433"/>
        <v>0</v>
      </c>
    </row>
    <row r="1078" spans="1:11" ht="12.75">
      <c r="A1078" s="412" t="s">
        <v>2748</v>
      </c>
      <c r="B1078" s="413" t="s">
        <v>2749</v>
      </c>
      <c r="C1078" s="430">
        <v>22</v>
      </c>
      <c r="D1078" s="417">
        <v>2</v>
      </c>
      <c r="E1078" s="411">
        <f t="shared" si="429"/>
        <v>9.0909090909090912E-2</v>
      </c>
      <c r="F1078" s="420">
        <v>0</v>
      </c>
      <c r="G1078" s="393">
        <v>1</v>
      </c>
      <c r="H1078" s="411" t="e">
        <f t="shared" si="430"/>
        <v>#DIV/0!</v>
      </c>
      <c r="I1078" s="393">
        <f t="shared" si="431"/>
        <v>22</v>
      </c>
      <c r="J1078" s="393">
        <f t="shared" si="432"/>
        <v>3</v>
      </c>
      <c r="K1078" s="411">
        <f t="shared" si="433"/>
        <v>0.13636363636363635</v>
      </c>
    </row>
    <row r="1079" spans="1:11" ht="12.75">
      <c r="A1079" s="412" t="s">
        <v>2273</v>
      </c>
      <c r="B1079" s="413" t="s">
        <v>2274</v>
      </c>
      <c r="C1079" s="430">
        <v>0</v>
      </c>
      <c r="D1079" s="417">
        <v>1</v>
      </c>
      <c r="E1079" s="411" t="e">
        <f t="shared" si="429"/>
        <v>#DIV/0!</v>
      </c>
      <c r="F1079" s="420">
        <v>32</v>
      </c>
      <c r="G1079" s="393">
        <v>5</v>
      </c>
      <c r="H1079" s="411">
        <f t="shared" si="430"/>
        <v>0.15625</v>
      </c>
      <c r="I1079" s="393">
        <f t="shared" si="431"/>
        <v>32</v>
      </c>
      <c r="J1079" s="393">
        <f t="shared" si="432"/>
        <v>6</v>
      </c>
      <c r="K1079" s="411">
        <f t="shared" si="433"/>
        <v>0.1875</v>
      </c>
    </row>
    <row r="1080" spans="1:11" ht="12.75">
      <c r="A1080" s="412" t="s">
        <v>2277</v>
      </c>
      <c r="B1080" s="413" t="s">
        <v>2278</v>
      </c>
      <c r="C1080" s="430">
        <v>781</v>
      </c>
      <c r="D1080" s="417">
        <v>651</v>
      </c>
      <c r="E1080" s="411">
        <f t="shared" si="429"/>
        <v>0.83354673495518561</v>
      </c>
      <c r="F1080" s="420">
        <v>893</v>
      </c>
      <c r="G1080" s="393">
        <v>693</v>
      </c>
      <c r="H1080" s="411">
        <f t="shared" si="430"/>
        <v>0.77603583426651734</v>
      </c>
      <c r="I1080" s="393">
        <f t="shared" si="431"/>
        <v>1674</v>
      </c>
      <c r="J1080" s="393">
        <f t="shared" si="432"/>
        <v>1344</v>
      </c>
      <c r="K1080" s="411">
        <f t="shared" si="433"/>
        <v>0.80286738351254483</v>
      </c>
    </row>
    <row r="1081" spans="1:11" ht="12.75">
      <c r="A1081" s="412" t="s">
        <v>2580</v>
      </c>
      <c r="B1081" s="413" t="s">
        <v>2581</v>
      </c>
      <c r="C1081" s="430">
        <v>0</v>
      </c>
      <c r="D1081" s="417"/>
      <c r="E1081" s="411" t="e">
        <f t="shared" si="429"/>
        <v>#DIV/0!</v>
      </c>
      <c r="F1081" s="420">
        <v>1</v>
      </c>
      <c r="G1081" s="393"/>
      <c r="H1081" s="411">
        <f t="shared" si="430"/>
        <v>0</v>
      </c>
      <c r="I1081" s="393">
        <f t="shared" si="431"/>
        <v>1</v>
      </c>
      <c r="J1081" s="393">
        <f t="shared" si="432"/>
        <v>0</v>
      </c>
      <c r="K1081" s="411">
        <f t="shared" si="433"/>
        <v>0</v>
      </c>
    </row>
    <row r="1082" spans="1:11" ht="12.75">
      <c r="A1082" s="412" t="s">
        <v>2279</v>
      </c>
      <c r="B1082" s="413" t="s">
        <v>2280</v>
      </c>
      <c r="C1082" s="430">
        <v>0</v>
      </c>
      <c r="D1082" s="417"/>
      <c r="E1082" s="411" t="e">
        <f t="shared" si="429"/>
        <v>#DIV/0!</v>
      </c>
      <c r="F1082" s="420">
        <v>9</v>
      </c>
      <c r="G1082" s="393"/>
      <c r="H1082" s="411">
        <f t="shared" si="430"/>
        <v>0</v>
      </c>
      <c r="I1082" s="393">
        <f t="shared" si="431"/>
        <v>9</v>
      </c>
      <c r="J1082" s="393">
        <f t="shared" si="432"/>
        <v>0</v>
      </c>
      <c r="K1082" s="411">
        <f t="shared" si="433"/>
        <v>0</v>
      </c>
    </row>
    <row r="1083" spans="1:11" ht="12.75">
      <c r="A1083" s="412" t="s">
        <v>2285</v>
      </c>
      <c r="B1083" s="413" t="s">
        <v>2286</v>
      </c>
      <c r="C1083" s="430">
        <v>0</v>
      </c>
      <c r="D1083" s="417"/>
      <c r="E1083" s="411" t="e">
        <f t="shared" si="429"/>
        <v>#DIV/0!</v>
      </c>
      <c r="F1083" s="420">
        <v>13</v>
      </c>
      <c r="G1083" s="393">
        <v>11</v>
      </c>
      <c r="H1083" s="411">
        <f t="shared" si="430"/>
        <v>0.84615384615384615</v>
      </c>
      <c r="I1083" s="393">
        <f t="shared" si="431"/>
        <v>13</v>
      </c>
      <c r="J1083" s="393">
        <f t="shared" si="432"/>
        <v>11</v>
      </c>
      <c r="K1083" s="411">
        <f t="shared" si="433"/>
        <v>0.84615384615384615</v>
      </c>
    </row>
    <row r="1084" spans="1:11" ht="12.75">
      <c r="A1084" s="412" t="s">
        <v>2287</v>
      </c>
      <c r="B1084" s="413" t="s">
        <v>2288</v>
      </c>
      <c r="C1084" s="430">
        <v>0</v>
      </c>
      <c r="D1084" s="417"/>
      <c r="E1084" s="411" t="e">
        <f t="shared" si="429"/>
        <v>#DIV/0!</v>
      </c>
      <c r="F1084" s="420">
        <v>36</v>
      </c>
      <c r="G1084" s="393">
        <v>14</v>
      </c>
      <c r="H1084" s="411">
        <f t="shared" si="430"/>
        <v>0.3888888888888889</v>
      </c>
      <c r="I1084" s="393">
        <f t="shared" si="431"/>
        <v>36</v>
      </c>
      <c r="J1084" s="393">
        <f t="shared" si="432"/>
        <v>14</v>
      </c>
      <c r="K1084" s="411">
        <f t="shared" si="433"/>
        <v>0.3888888888888889</v>
      </c>
    </row>
    <row r="1085" spans="1:11" ht="12.75">
      <c r="A1085" s="412" t="s">
        <v>2289</v>
      </c>
      <c r="B1085" s="413" t="s">
        <v>2290</v>
      </c>
      <c r="C1085" s="430">
        <v>2</v>
      </c>
      <c r="D1085" s="417">
        <v>1</v>
      </c>
      <c r="E1085" s="411">
        <f t="shared" si="429"/>
        <v>0.5</v>
      </c>
      <c r="F1085" s="420">
        <v>277</v>
      </c>
      <c r="G1085" s="393">
        <v>316</v>
      </c>
      <c r="H1085" s="411">
        <f t="shared" si="430"/>
        <v>1.1407942238267148</v>
      </c>
      <c r="I1085" s="393">
        <f t="shared" si="431"/>
        <v>279</v>
      </c>
      <c r="J1085" s="393">
        <f t="shared" si="432"/>
        <v>317</v>
      </c>
      <c r="K1085" s="411">
        <f t="shared" si="433"/>
        <v>1.1362007168458781</v>
      </c>
    </row>
    <row r="1086" spans="1:11" ht="12.75">
      <c r="A1086" s="412" t="s">
        <v>2584</v>
      </c>
      <c r="B1086" s="413" t="s">
        <v>2585</v>
      </c>
      <c r="C1086" s="430">
        <v>1</v>
      </c>
      <c r="D1086" s="417"/>
      <c r="E1086" s="411">
        <f t="shared" si="429"/>
        <v>0</v>
      </c>
      <c r="F1086" s="420">
        <v>0</v>
      </c>
      <c r="G1086" s="393">
        <v>1</v>
      </c>
      <c r="H1086" s="411" t="e">
        <f t="shared" si="430"/>
        <v>#DIV/0!</v>
      </c>
      <c r="I1086" s="393">
        <f t="shared" si="431"/>
        <v>1</v>
      </c>
      <c r="J1086" s="393">
        <f t="shared" si="432"/>
        <v>1</v>
      </c>
      <c r="K1086" s="411">
        <f t="shared" si="433"/>
        <v>1</v>
      </c>
    </row>
    <row r="1087" spans="1:11" ht="12.75">
      <c r="A1087" s="412" t="s">
        <v>2586</v>
      </c>
      <c r="B1087" s="413" t="s">
        <v>2587</v>
      </c>
      <c r="C1087" s="430">
        <v>0</v>
      </c>
      <c r="D1087" s="417"/>
      <c r="E1087" s="411" t="e">
        <f t="shared" si="429"/>
        <v>#DIV/0!</v>
      </c>
      <c r="F1087" s="420">
        <v>28</v>
      </c>
      <c r="G1087" s="393">
        <v>11</v>
      </c>
      <c r="H1087" s="411">
        <f t="shared" si="430"/>
        <v>0.39285714285714285</v>
      </c>
      <c r="I1087" s="393">
        <f t="shared" si="431"/>
        <v>28</v>
      </c>
      <c r="J1087" s="393">
        <f t="shared" si="432"/>
        <v>11</v>
      </c>
      <c r="K1087" s="411">
        <f t="shared" si="433"/>
        <v>0.39285714285714285</v>
      </c>
    </row>
    <row r="1088" spans="1:11" ht="12.75">
      <c r="A1088" s="412" t="s">
        <v>2826</v>
      </c>
      <c r="B1088" s="413" t="s">
        <v>2827</v>
      </c>
      <c r="C1088" s="430">
        <v>30</v>
      </c>
      <c r="D1088" s="417"/>
      <c r="E1088" s="411">
        <f t="shared" si="429"/>
        <v>0</v>
      </c>
      <c r="F1088" s="420">
        <v>0</v>
      </c>
      <c r="G1088" s="393"/>
      <c r="H1088" s="411" t="e">
        <f t="shared" si="430"/>
        <v>#DIV/0!</v>
      </c>
      <c r="I1088" s="393">
        <f t="shared" si="431"/>
        <v>30</v>
      </c>
      <c r="J1088" s="393">
        <f t="shared" si="432"/>
        <v>0</v>
      </c>
      <c r="K1088" s="411">
        <f t="shared" si="433"/>
        <v>0</v>
      </c>
    </row>
    <row r="1089" spans="1:11" ht="12.75">
      <c r="A1089" s="412" t="s">
        <v>2291</v>
      </c>
      <c r="B1089" s="413" t="s">
        <v>2292</v>
      </c>
      <c r="C1089" s="430">
        <v>15</v>
      </c>
      <c r="D1089" s="417">
        <v>47</v>
      </c>
      <c r="E1089" s="411">
        <f t="shared" si="429"/>
        <v>3.1333333333333333</v>
      </c>
      <c r="F1089" s="420">
        <v>8</v>
      </c>
      <c r="G1089" s="393">
        <v>19</v>
      </c>
      <c r="H1089" s="411">
        <f t="shared" si="430"/>
        <v>2.375</v>
      </c>
      <c r="I1089" s="393">
        <f t="shared" si="431"/>
        <v>23</v>
      </c>
      <c r="J1089" s="393">
        <f t="shared" si="432"/>
        <v>66</v>
      </c>
      <c r="K1089" s="411">
        <f t="shared" si="433"/>
        <v>2.8695652173913042</v>
      </c>
    </row>
    <row r="1090" spans="1:11" ht="12.75">
      <c r="A1090" s="412" t="s">
        <v>2252</v>
      </c>
      <c r="B1090" s="413" t="s">
        <v>2253</v>
      </c>
      <c r="C1090" s="430">
        <v>0</v>
      </c>
      <c r="D1090" s="417"/>
      <c r="E1090" s="411" t="e">
        <f t="shared" ref="E1090:E1098" si="434">D1090/C1090</f>
        <v>#DIV/0!</v>
      </c>
      <c r="F1090" s="589">
        <v>0</v>
      </c>
      <c r="G1090" s="447">
        <v>4</v>
      </c>
      <c r="H1090" s="411" t="e">
        <f t="shared" ref="H1090:H1098" si="435">G1090/F1090</f>
        <v>#DIV/0!</v>
      </c>
      <c r="I1090" s="447">
        <f t="shared" ref="I1090:I1098" si="436">C1090+F1090</f>
        <v>0</v>
      </c>
      <c r="J1090" s="447">
        <f t="shared" ref="J1090:J1098" si="437">D1090+G1090</f>
        <v>4</v>
      </c>
      <c r="K1090" s="411" t="e">
        <f t="shared" ref="K1090:K1098" si="438">J1090/I1090</f>
        <v>#DIV/0!</v>
      </c>
    </row>
    <row r="1091" spans="1:11" ht="12.75">
      <c r="A1091" s="412" t="s">
        <v>3034</v>
      </c>
      <c r="B1091" s="413" t="s">
        <v>3035</v>
      </c>
      <c r="C1091" s="430">
        <v>0</v>
      </c>
      <c r="D1091" s="417">
        <v>1</v>
      </c>
      <c r="E1091" s="411" t="e">
        <f t="shared" si="434"/>
        <v>#DIV/0!</v>
      </c>
      <c r="F1091" s="428">
        <v>0</v>
      </c>
      <c r="G1091" s="447"/>
      <c r="H1091" s="411" t="e">
        <f t="shared" si="435"/>
        <v>#DIV/0!</v>
      </c>
      <c r="I1091" s="447">
        <f t="shared" si="436"/>
        <v>0</v>
      </c>
      <c r="J1091" s="447">
        <f t="shared" si="437"/>
        <v>1</v>
      </c>
      <c r="K1091" s="411" t="e">
        <f t="shared" si="438"/>
        <v>#DIV/0!</v>
      </c>
    </row>
    <row r="1092" spans="1:11" ht="12.75">
      <c r="A1092" s="403" t="s">
        <v>2672</v>
      </c>
      <c r="B1092" s="404" t="s">
        <v>2673</v>
      </c>
      <c r="C1092" s="427">
        <v>0</v>
      </c>
      <c r="D1092" s="417"/>
      <c r="E1092" s="411" t="e">
        <f t="shared" si="434"/>
        <v>#DIV/0!</v>
      </c>
      <c r="F1092" s="428">
        <v>0</v>
      </c>
      <c r="G1092" s="447">
        <v>2</v>
      </c>
      <c r="H1092" s="411" t="e">
        <f t="shared" si="435"/>
        <v>#DIV/0!</v>
      </c>
      <c r="I1092" s="447">
        <f t="shared" si="436"/>
        <v>0</v>
      </c>
      <c r="J1092" s="447">
        <f t="shared" si="437"/>
        <v>2</v>
      </c>
      <c r="K1092" s="411" t="e">
        <f t="shared" si="438"/>
        <v>#DIV/0!</v>
      </c>
    </row>
    <row r="1093" spans="1:11" ht="12.75">
      <c r="A1093" s="412" t="s">
        <v>4454</v>
      </c>
      <c r="B1093" s="413" t="s">
        <v>4455</v>
      </c>
      <c r="C1093" s="430">
        <v>0</v>
      </c>
      <c r="D1093" s="417"/>
      <c r="E1093" s="411" t="e">
        <f t="shared" si="434"/>
        <v>#DIV/0!</v>
      </c>
      <c r="F1093" s="589">
        <v>0</v>
      </c>
      <c r="G1093" s="447">
        <v>1</v>
      </c>
      <c r="H1093" s="411" t="e">
        <f t="shared" si="435"/>
        <v>#DIV/0!</v>
      </c>
      <c r="I1093" s="447">
        <f t="shared" si="436"/>
        <v>0</v>
      </c>
      <c r="J1093" s="447">
        <f t="shared" si="437"/>
        <v>1</v>
      </c>
      <c r="K1093" s="411" t="e">
        <f t="shared" si="438"/>
        <v>#DIV/0!</v>
      </c>
    </row>
    <row r="1094" spans="1:11" ht="12.75">
      <c r="A1094" s="412" t="s">
        <v>4456</v>
      </c>
      <c r="B1094" s="413" t="s">
        <v>4457</v>
      </c>
      <c r="C1094" s="430">
        <v>0</v>
      </c>
      <c r="D1094" s="417">
        <v>1</v>
      </c>
      <c r="E1094" s="411" t="e">
        <f t="shared" si="434"/>
        <v>#DIV/0!</v>
      </c>
      <c r="F1094" s="428">
        <v>0</v>
      </c>
      <c r="G1094" s="447"/>
      <c r="H1094" s="411" t="e">
        <f t="shared" si="435"/>
        <v>#DIV/0!</v>
      </c>
      <c r="I1094" s="447">
        <f t="shared" si="436"/>
        <v>0</v>
      </c>
      <c r="J1094" s="447">
        <f t="shared" si="437"/>
        <v>1</v>
      </c>
      <c r="K1094" s="411" t="e">
        <f t="shared" si="438"/>
        <v>#DIV/0!</v>
      </c>
    </row>
    <row r="1095" spans="1:11" ht="12.75">
      <c r="A1095" s="412" t="s">
        <v>4458</v>
      </c>
      <c r="B1095" s="413" t="s">
        <v>4459</v>
      </c>
      <c r="C1095" s="430">
        <v>0</v>
      </c>
      <c r="D1095" s="417">
        <v>5</v>
      </c>
      <c r="E1095" s="411" t="e">
        <f t="shared" si="434"/>
        <v>#DIV/0!</v>
      </c>
      <c r="F1095" s="589">
        <v>0</v>
      </c>
      <c r="G1095" s="447"/>
      <c r="H1095" s="411" t="e">
        <f t="shared" si="435"/>
        <v>#DIV/0!</v>
      </c>
      <c r="I1095" s="447">
        <f t="shared" si="436"/>
        <v>0</v>
      </c>
      <c r="J1095" s="447">
        <f t="shared" si="437"/>
        <v>5</v>
      </c>
      <c r="K1095" s="411" t="e">
        <f t="shared" si="438"/>
        <v>#DIV/0!</v>
      </c>
    </row>
    <row r="1096" spans="1:11" ht="12.75">
      <c r="A1096" s="412" t="s">
        <v>4460</v>
      </c>
      <c r="B1096" s="413" t="s">
        <v>4461</v>
      </c>
      <c r="C1096" s="430">
        <v>0</v>
      </c>
      <c r="D1096" s="417">
        <v>3</v>
      </c>
      <c r="E1096" s="411" t="e">
        <f t="shared" si="434"/>
        <v>#DIV/0!</v>
      </c>
      <c r="F1096" s="428">
        <v>0</v>
      </c>
      <c r="G1096" s="447"/>
      <c r="H1096" s="411" t="e">
        <f t="shared" si="435"/>
        <v>#DIV/0!</v>
      </c>
      <c r="I1096" s="447">
        <f t="shared" si="436"/>
        <v>0</v>
      </c>
      <c r="J1096" s="447">
        <f t="shared" si="437"/>
        <v>3</v>
      </c>
      <c r="K1096" s="411" t="e">
        <f t="shared" si="438"/>
        <v>#DIV/0!</v>
      </c>
    </row>
    <row r="1097" spans="1:11" ht="12.75">
      <c r="A1097" s="403" t="s">
        <v>2267</v>
      </c>
      <c r="B1097" s="404" t="s">
        <v>2268</v>
      </c>
      <c r="C1097" s="427">
        <v>0</v>
      </c>
      <c r="D1097" s="417">
        <v>3</v>
      </c>
      <c r="E1097" s="411" t="e">
        <f t="shared" si="434"/>
        <v>#DIV/0!</v>
      </c>
      <c r="F1097" s="428">
        <v>0</v>
      </c>
      <c r="G1097" s="447"/>
      <c r="H1097" s="411" t="e">
        <f t="shared" si="435"/>
        <v>#DIV/0!</v>
      </c>
      <c r="I1097" s="447">
        <f t="shared" si="436"/>
        <v>0</v>
      </c>
      <c r="J1097" s="447">
        <f t="shared" si="437"/>
        <v>3</v>
      </c>
      <c r="K1097" s="411" t="e">
        <f t="shared" si="438"/>
        <v>#DIV/0!</v>
      </c>
    </row>
    <row r="1098" spans="1:11" ht="12.75">
      <c r="A1098" s="412" t="s">
        <v>2037</v>
      </c>
      <c r="B1098" s="413" t="s">
        <v>2038</v>
      </c>
      <c r="C1098" s="430">
        <v>0</v>
      </c>
      <c r="D1098" s="417">
        <v>9</v>
      </c>
      <c r="E1098" s="411" t="e">
        <f t="shared" si="434"/>
        <v>#DIV/0!</v>
      </c>
      <c r="F1098" s="589">
        <v>0</v>
      </c>
      <c r="G1098" s="447"/>
      <c r="H1098" s="411" t="e">
        <f t="shared" si="435"/>
        <v>#DIV/0!</v>
      </c>
      <c r="I1098" s="447">
        <f t="shared" si="436"/>
        <v>0</v>
      </c>
      <c r="J1098" s="447">
        <f t="shared" si="437"/>
        <v>9</v>
      </c>
      <c r="K1098" s="411" t="e">
        <f t="shared" si="438"/>
        <v>#DIV/0!</v>
      </c>
    </row>
    <row r="1099" spans="1:11" ht="12.75">
      <c r="A1099" s="403" t="s">
        <v>4462</v>
      </c>
      <c r="B1099" s="404" t="s">
        <v>4463</v>
      </c>
      <c r="C1099" s="427">
        <v>0</v>
      </c>
      <c r="D1099" s="417"/>
      <c r="E1099" s="411" t="e">
        <f t="shared" si="429"/>
        <v>#DIV/0!</v>
      </c>
      <c r="F1099" s="428">
        <v>0</v>
      </c>
      <c r="G1099" s="447">
        <v>6</v>
      </c>
      <c r="H1099" s="411" t="e">
        <f t="shared" si="430"/>
        <v>#DIV/0!</v>
      </c>
      <c r="I1099" s="447">
        <f t="shared" si="431"/>
        <v>0</v>
      </c>
      <c r="J1099" s="447">
        <f t="shared" si="432"/>
        <v>6</v>
      </c>
      <c r="K1099" s="411" t="e">
        <f t="shared" si="433"/>
        <v>#DIV/0!</v>
      </c>
    </row>
    <row r="1100" spans="1:11" ht="12.75">
      <c r="A1100" s="412" t="s">
        <v>2257</v>
      </c>
      <c r="B1100" s="413" t="s">
        <v>2258</v>
      </c>
      <c r="C1100" s="430">
        <v>0</v>
      </c>
      <c r="D1100" s="417">
        <v>1</v>
      </c>
      <c r="E1100" s="411" t="e">
        <f t="shared" ref="E1100:E1102" si="439">D1100/C1100</f>
        <v>#DIV/0!</v>
      </c>
      <c r="F1100" s="589">
        <v>0</v>
      </c>
      <c r="G1100" s="447"/>
      <c r="H1100" s="411" t="e">
        <f t="shared" ref="H1100:H1102" si="440">G1100/F1100</f>
        <v>#DIV/0!</v>
      </c>
      <c r="I1100" s="447">
        <f t="shared" ref="I1100:I1102" si="441">C1100+F1100</f>
        <v>0</v>
      </c>
      <c r="J1100" s="447">
        <f t="shared" ref="J1100:J1102" si="442">D1100+G1100</f>
        <v>1</v>
      </c>
      <c r="K1100" s="411" t="e">
        <f t="shared" ref="K1100:K1102" si="443">J1100/I1100</f>
        <v>#DIV/0!</v>
      </c>
    </row>
    <row r="1101" spans="1:11" ht="12.75">
      <c r="A1101" s="412" t="s">
        <v>4618</v>
      </c>
      <c r="B1101" s="413" t="s">
        <v>4619</v>
      </c>
      <c r="C1101" s="430">
        <v>0</v>
      </c>
      <c r="D1101" s="417">
        <v>1</v>
      </c>
      <c r="E1101" s="411" t="e">
        <f t="shared" si="439"/>
        <v>#DIV/0!</v>
      </c>
      <c r="F1101" s="428">
        <v>0</v>
      </c>
      <c r="G1101" s="447"/>
      <c r="H1101" s="411" t="e">
        <f t="shared" si="440"/>
        <v>#DIV/0!</v>
      </c>
      <c r="I1101" s="447">
        <f t="shared" si="441"/>
        <v>0</v>
      </c>
      <c r="J1101" s="447">
        <f t="shared" si="442"/>
        <v>1</v>
      </c>
      <c r="K1101" s="411" t="e">
        <f t="shared" si="443"/>
        <v>#DIV/0!</v>
      </c>
    </row>
    <row r="1102" spans="1:11" ht="12.75">
      <c r="A1102" s="412" t="s">
        <v>2275</v>
      </c>
      <c r="B1102" s="413" t="s">
        <v>2276</v>
      </c>
      <c r="C1102" s="430">
        <v>0</v>
      </c>
      <c r="D1102" s="417">
        <v>1</v>
      </c>
      <c r="E1102" s="411" t="e">
        <f t="shared" si="439"/>
        <v>#DIV/0!</v>
      </c>
      <c r="F1102" s="589">
        <v>0</v>
      </c>
      <c r="G1102" s="447"/>
      <c r="H1102" s="411" t="e">
        <f t="shared" si="440"/>
        <v>#DIV/0!</v>
      </c>
      <c r="I1102" s="447">
        <f t="shared" si="441"/>
        <v>0</v>
      </c>
      <c r="J1102" s="447">
        <f t="shared" si="442"/>
        <v>1</v>
      </c>
      <c r="K1102" s="411" t="e">
        <f t="shared" si="443"/>
        <v>#DIV/0!</v>
      </c>
    </row>
    <row r="1103" spans="1:11" ht="12.75">
      <c r="A1103" s="412" t="s">
        <v>2323</v>
      </c>
      <c r="B1103" s="413" t="s">
        <v>2324</v>
      </c>
      <c r="C1103" s="430">
        <v>0</v>
      </c>
      <c r="D1103" s="417"/>
      <c r="E1103" s="411" t="e">
        <f t="shared" si="429"/>
        <v>#DIV/0!</v>
      </c>
      <c r="F1103" s="589">
        <v>0</v>
      </c>
      <c r="G1103" s="447">
        <v>1</v>
      </c>
      <c r="H1103" s="411" t="e">
        <f t="shared" si="430"/>
        <v>#DIV/0!</v>
      </c>
      <c r="I1103" s="447">
        <f t="shared" si="431"/>
        <v>0</v>
      </c>
      <c r="J1103" s="447">
        <f t="shared" si="432"/>
        <v>1</v>
      </c>
      <c r="K1103" s="411" t="e">
        <f t="shared" si="433"/>
        <v>#DIV/0!</v>
      </c>
    </row>
    <row r="1104" spans="1:11" ht="12.75">
      <c r="A1104" s="412"/>
      <c r="B1104" s="413"/>
      <c r="C1104" s="430">
        <v>0</v>
      </c>
      <c r="D1104" s="417"/>
      <c r="E1104" s="411" t="e">
        <f t="shared" si="429"/>
        <v>#DIV/0!</v>
      </c>
      <c r="F1104" s="428">
        <v>0</v>
      </c>
      <c r="G1104" s="447"/>
      <c r="H1104" s="411" t="e">
        <f t="shared" si="430"/>
        <v>#DIV/0!</v>
      </c>
      <c r="I1104" s="447">
        <f t="shared" si="431"/>
        <v>0</v>
      </c>
      <c r="J1104" s="447">
        <f t="shared" si="432"/>
        <v>0</v>
      </c>
      <c r="K1104" s="411" t="e">
        <f t="shared" si="433"/>
        <v>#DIV/0!</v>
      </c>
    </row>
    <row r="1105" spans="1:11" ht="12.75">
      <c r="A1105" s="412"/>
      <c r="B1105" s="413"/>
      <c r="C1105" s="430">
        <v>0</v>
      </c>
      <c r="D1105" s="417"/>
      <c r="E1105" s="411" t="e">
        <f t="shared" ref="E1105" si="444">D1105/C1105</f>
        <v>#DIV/0!</v>
      </c>
      <c r="F1105" s="589">
        <v>0</v>
      </c>
      <c r="G1105" s="447"/>
      <c r="H1105" s="411" t="e">
        <f t="shared" ref="H1105" si="445">G1105/F1105</f>
        <v>#DIV/0!</v>
      </c>
      <c r="I1105" s="447">
        <f t="shared" ref="I1105" si="446">C1105+F1105</f>
        <v>0</v>
      </c>
      <c r="J1105" s="447">
        <f t="shared" ref="J1105" si="447">D1105+G1105</f>
        <v>0</v>
      </c>
      <c r="K1105" s="411" t="e">
        <f t="shared" ref="K1105" si="448">J1105/I1105</f>
        <v>#DIV/0!</v>
      </c>
    </row>
    <row r="1106" spans="1:11" ht="12.75">
      <c r="A1106" s="412"/>
      <c r="B1106" s="413"/>
      <c r="C1106" s="430">
        <v>0</v>
      </c>
      <c r="D1106" s="417"/>
      <c r="E1106" s="411" t="e">
        <f t="shared" ref="E1106:E1108" si="449">D1106/C1106</f>
        <v>#DIV/0!</v>
      </c>
      <c r="F1106" s="428">
        <v>0</v>
      </c>
      <c r="G1106" s="393"/>
      <c r="H1106" s="411" t="e">
        <f t="shared" ref="H1106:H1108" si="450">G1106/F1106</f>
        <v>#DIV/0!</v>
      </c>
      <c r="I1106" s="393">
        <f t="shared" ref="I1106:I1108" si="451">C1106+F1106</f>
        <v>0</v>
      </c>
      <c r="J1106" s="393">
        <f t="shared" ref="J1106:J1108" si="452">D1106+G1106</f>
        <v>0</v>
      </c>
      <c r="K1106" s="411" t="e">
        <f t="shared" ref="K1106:K1108" si="453">J1106/I1106</f>
        <v>#DIV/0!</v>
      </c>
    </row>
    <row r="1107" spans="1:11" ht="12.75">
      <c r="A1107" s="403"/>
      <c r="B1107" s="404"/>
      <c r="C1107" s="427">
        <v>0</v>
      </c>
      <c r="D1107" s="417"/>
      <c r="E1107" s="411" t="e">
        <f t="shared" si="449"/>
        <v>#DIV/0!</v>
      </c>
      <c r="F1107" s="428">
        <v>0</v>
      </c>
      <c r="G1107" s="393"/>
      <c r="H1107" s="411" t="e">
        <f t="shared" si="450"/>
        <v>#DIV/0!</v>
      </c>
      <c r="I1107" s="393">
        <f t="shared" si="451"/>
        <v>0</v>
      </c>
      <c r="J1107" s="393">
        <f t="shared" si="452"/>
        <v>0</v>
      </c>
      <c r="K1107" s="411" t="e">
        <f t="shared" si="453"/>
        <v>#DIV/0!</v>
      </c>
    </row>
    <row r="1108" spans="1:11" ht="14.25">
      <c r="A1108" s="14"/>
      <c r="B1108" s="156"/>
      <c r="C1108" s="156"/>
      <c r="D1108" s="156"/>
      <c r="E1108" s="394" t="e">
        <f t="shared" si="449"/>
        <v>#DIV/0!</v>
      </c>
      <c r="F1108" s="393"/>
      <c r="G1108" s="393"/>
      <c r="H1108" s="394" t="e">
        <f t="shared" si="450"/>
        <v>#DIV/0!</v>
      </c>
      <c r="I1108" s="393">
        <f t="shared" si="451"/>
        <v>0</v>
      </c>
      <c r="J1108" s="393">
        <f t="shared" si="452"/>
        <v>0</v>
      </c>
      <c r="K1108" s="411" t="e">
        <f t="shared" si="453"/>
        <v>#DIV/0!</v>
      </c>
    </row>
    <row r="1109" spans="1:11" ht="12.75">
      <c r="A1109" s="29"/>
      <c r="B1109" s="153"/>
      <c r="C1109" s="153"/>
      <c r="D1109" s="153"/>
      <c r="E1109" s="288"/>
      <c r="F1109" s="393"/>
      <c r="G1109" s="393"/>
      <c r="H1109" s="393"/>
      <c r="I1109" s="393"/>
      <c r="J1109" s="393"/>
      <c r="K1109" s="393"/>
    </row>
    <row r="1110" spans="1:11" ht="14.25">
      <c r="A1110" s="158" t="s">
        <v>1638</v>
      </c>
      <c r="B1110" s="159"/>
      <c r="C1110" s="159"/>
      <c r="D1110" s="159"/>
      <c r="E1110" s="159"/>
      <c r="F1110" s="306"/>
      <c r="G1110" s="306"/>
      <c r="H1110" s="306"/>
      <c r="I1110" s="306"/>
      <c r="J1110" s="306"/>
      <c r="K1110" s="306"/>
    </row>
    <row r="1111" spans="1:11" ht="14.25">
      <c r="A1111" s="265" t="s">
        <v>1639</v>
      </c>
      <c r="B1111" s="266" t="s">
        <v>1640</v>
      </c>
      <c r="C1111" s="267"/>
      <c r="D1111" s="267"/>
      <c r="E1111" s="304"/>
      <c r="F1111" s="268"/>
      <c r="G1111" s="268"/>
      <c r="H1111" s="268"/>
      <c r="I1111" s="268"/>
      <c r="J1111" s="268"/>
      <c r="K1111" s="268"/>
    </row>
    <row r="1112" spans="1:11" ht="14.25">
      <c r="A1112" s="265" t="s">
        <v>1641</v>
      </c>
      <c r="B1112" s="266" t="s">
        <v>1642</v>
      </c>
      <c r="C1112" s="267"/>
      <c r="D1112" s="267"/>
      <c r="E1112" s="304"/>
      <c r="F1112" s="268"/>
      <c r="G1112" s="268"/>
      <c r="H1112" s="268"/>
      <c r="I1112" s="268"/>
      <c r="J1112" s="268"/>
      <c r="K1112" s="268"/>
    </row>
    <row r="1113" spans="1:11" ht="14.25">
      <c r="A1113" s="265" t="s">
        <v>1643</v>
      </c>
      <c r="B1113" s="266" t="s">
        <v>1644</v>
      </c>
      <c r="C1113" s="267"/>
      <c r="D1113" s="267"/>
      <c r="E1113" s="304"/>
      <c r="F1113" s="268"/>
      <c r="G1113" s="268"/>
      <c r="H1113" s="268"/>
      <c r="I1113" s="268"/>
      <c r="J1113" s="268"/>
      <c r="K1113" s="268"/>
    </row>
    <row r="1114" spans="1:11" ht="25.5">
      <c r="A1114" s="265" t="s">
        <v>1645</v>
      </c>
      <c r="B1114" s="266" t="s">
        <v>1646</v>
      </c>
      <c r="C1114" s="267"/>
      <c r="D1114" s="267"/>
      <c r="E1114" s="304"/>
      <c r="F1114" s="268"/>
      <c r="G1114" s="268"/>
      <c r="H1114" s="268"/>
      <c r="I1114" s="268"/>
      <c r="J1114" s="268"/>
      <c r="K1114" s="268"/>
    </row>
    <row r="1115" spans="1:11" ht="14.25">
      <c r="A1115" s="265" t="s">
        <v>1647</v>
      </c>
      <c r="B1115" s="266" t="s">
        <v>1648</v>
      </c>
      <c r="C1115" s="267"/>
      <c r="D1115" s="267"/>
      <c r="E1115" s="304"/>
      <c r="F1115" s="268"/>
      <c r="G1115" s="268"/>
      <c r="H1115" s="268"/>
      <c r="I1115" s="268"/>
      <c r="J1115" s="268"/>
      <c r="K1115" s="268"/>
    </row>
    <row r="1116" spans="1:11" ht="25.5">
      <c r="A1116" s="265" t="s">
        <v>1649</v>
      </c>
      <c r="B1116" s="266" t="s">
        <v>1650</v>
      </c>
      <c r="C1116" s="267"/>
      <c r="D1116" s="267"/>
      <c r="E1116" s="304"/>
      <c r="F1116" s="268"/>
      <c r="G1116" s="268"/>
      <c r="H1116" s="268"/>
      <c r="I1116" s="268"/>
      <c r="J1116" s="268"/>
      <c r="K1116" s="268"/>
    </row>
    <row r="1117" spans="1:11" ht="51">
      <c r="A1117" s="265" t="s">
        <v>1651</v>
      </c>
      <c r="B1117" s="266" t="s">
        <v>1652</v>
      </c>
      <c r="C1117" s="267"/>
      <c r="D1117" s="267"/>
      <c r="E1117" s="304"/>
      <c r="F1117" s="268"/>
      <c r="G1117" s="268"/>
      <c r="H1117" s="268"/>
      <c r="I1117" s="268"/>
      <c r="J1117" s="268"/>
      <c r="K1117" s="268"/>
    </row>
    <row r="1118" spans="1:11" ht="63.75">
      <c r="A1118" s="265" t="s">
        <v>1653</v>
      </c>
      <c r="B1118" s="266" t="s">
        <v>1654</v>
      </c>
      <c r="C1118" s="267"/>
      <c r="D1118" s="267"/>
      <c r="E1118" s="304"/>
      <c r="F1118" s="268"/>
      <c r="G1118" s="268"/>
      <c r="H1118" s="268"/>
      <c r="I1118" s="268"/>
      <c r="J1118" s="268"/>
      <c r="K1118" s="268"/>
    </row>
    <row r="1119" spans="1:11" ht="12.75">
      <c r="A1119" s="158" t="s">
        <v>1655</v>
      </c>
      <c r="B1119" s="160"/>
      <c r="C1119" s="160"/>
      <c r="D1119" s="160"/>
      <c r="E1119" s="305"/>
      <c r="F1119" s="393"/>
      <c r="G1119" s="393"/>
      <c r="H1119" s="393"/>
      <c r="I1119" s="393"/>
      <c r="J1119" s="393"/>
      <c r="K1119" s="393"/>
    </row>
    <row r="1120" spans="1:11" ht="15">
      <c r="A1120" s="161" t="s">
        <v>1656</v>
      </c>
      <c r="B1120" s="87"/>
      <c r="C1120" s="408">
        <f>SUM(C1030,C1039)</f>
        <v>13802</v>
      </c>
      <c r="D1120" s="408">
        <f>SUM(D1030,D1039)</f>
        <v>14239</v>
      </c>
      <c r="E1120" s="400">
        <f t="shared" ref="E1120" si="454">D1120/C1120</f>
        <v>1.0316620779597159</v>
      </c>
      <c r="F1120" s="408">
        <f>SUM(F1030,F1039)</f>
        <v>1988</v>
      </c>
      <c r="G1120" s="408">
        <f>SUM(G1030,G1039)</f>
        <v>2362</v>
      </c>
      <c r="H1120" s="400">
        <f t="shared" ref="H1120" si="455">G1120/F1120</f>
        <v>1.188128772635815</v>
      </c>
      <c r="I1120" s="407">
        <f t="shared" ref="I1120" si="456">C1120+F1120</f>
        <v>15790</v>
      </c>
      <c r="J1120" s="407">
        <f t="shared" ref="J1120" si="457">D1120+G1120</f>
        <v>16601</v>
      </c>
      <c r="K1120" s="409">
        <f t="shared" ref="K1120" si="458">J1120/I1120</f>
        <v>1.0513616212792907</v>
      </c>
    </row>
    <row r="1121" spans="1:11" ht="12.75">
      <c r="A1121" s="944" t="s">
        <v>1657</v>
      </c>
      <c r="B1121" s="944"/>
      <c r="C1121" s="944"/>
      <c r="D1121" s="944"/>
      <c r="E1121" s="944"/>
      <c r="F1121" s="944"/>
      <c r="G1121" s="944"/>
      <c r="H1121" s="944"/>
      <c r="I1121" s="944"/>
      <c r="J1121" s="944"/>
      <c r="K1121" s="392"/>
    </row>
    <row r="1122" spans="1:11" ht="12.75">
      <c r="A1122" s="944" t="s">
        <v>1658</v>
      </c>
      <c r="B1122" s="944"/>
      <c r="C1122" s="944"/>
      <c r="D1122" s="944"/>
      <c r="E1122" s="944"/>
      <c r="F1122" s="944"/>
      <c r="G1122" s="944"/>
      <c r="H1122" s="944"/>
      <c r="I1122" s="944"/>
      <c r="J1122" s="944"/>
      <c r="K1122" s="392"/>
    </row>
    <row r="1124" spans="1:11" ht="12.75">
      <c r="A1124" s="1"/>
      <c r="B1124" s="2" t="s">
        <v>51</v>
      </c>
      <c r="C1124" s="3" t="s">
        <v>1947</v>
      </c>
      <c r="D1124" s="4"/>
      <c r="E1124" s="4"/>
      <c r="F1124" s="4"/>
      <c r="G1124" s="4"/>
      <c r="H1124" s="4"/>
      <c r="I1124" s="5"/>
      <c r="J1124" s="6"/>
      <c r="K1124" s="6"/>
    </row>
    <row r="1125" spans="1:11" ht="12.75">
      <c r="A1125" s="1"/>
      <c r="B1125" s="2" t="s">
        <v>52</v>
      </c>
      <c r="C1125" s="3">
        <v>17688383</v>
      </c>
      <c r="D1125" s="4"/>
      <c r="E1125" s="4"/>
      <c r="F1125" s="4"/>
      <c r="G1125" s="4"/>
      <c r="H1125" s="4"/>
      <c r="I1125" s="5"/>
      <c r="J1125" s="6"/>
      <c r="K1125" s="6"/>
    </row>
    <row r="1126" spans="1:11" ht="12.75">
      <c r="A1126" s="1"/>
      <c r="B1126" s="2"/>
      <c r="C1126" s="3"/>
      <c r="D1126" s="4"/>
      <c r="E1126" s="4"/>
      <c r="F1126" s="4"/>
      <c r="G1126" s="4"/>
      <c r="H1126" s="4"/>
      <c r="I1126" s="5"/>
      <c r="J1126" s="6"/>
      <c r="K1126" s="6"/>
    </row>
    <row r="1127" spans="1:11" ht="14.25">
      <c r="A1127" s="1"/>
      <c r="B1127" s="2" t="s">
        <v>1634</v>
      </c>
      <c r="C1127" s="7" t="s">
        <v>32</v>
      </c>
      <c r="D1127" s="8"/>
      <c r="E1127" s="8"/>
      <c r="F1127" s="8"/>
      <c r="G1127" s="8"/>
      <c r="H1127" s="8"/>
      <c r="I1127" s="9"/>
      <c r="J1127" s="6"/>
      <c r="K1127" s="6"/>
    </row>
    <row r="1128" spans="1:11" ht="14.25">
      <c r="A1128" s="1"/>
      <c r="B1128" s="2" t="s">
        <v>186</v>
      </c>
      <c r="C1128" s="374" t="s">
        <v>1980</v>
      </c>
      <c r="D1128" s="8"/>
      <c r="E1128" s="8"/>
      <c r="F1128" s="8"/>
      <c r="G1128" s="8"/>
      <c r="H1128" s="8"/>
      <c r="I1128" s="9"/>
      <c r="J1128" s="6"/>
      <c r="K1128" s="6"/>
    </row>
    <row r="1129" spans="1:11" ht="15.75">
      <c r="A1129" s="10"/>
      <c r="B1129" s="10"/>
      <c r="C1129" s="10"/>
      <c r="D1129" s="10"/>
      <c r="E1129" s="10"/>
      <c r="F1129" s="10"/>
      <c r="G1129" s="10"/>
      <c r="H1129" s="10"/>
      <c r="I1129" s="11"/>
      <c r="J1129" s="11"/>
      <c r="K1129" s="11"/>
    </row>
    <row r="1130" spans="1:11" ht="12.75" customHeight="1">
      <c r="A1130" s="926" t="s">
        <v>1635</v>
      </c>
      <c r="B1130" s="926" t="s">
        <v>1636</v>
      </c>
      <c r="C1130" s="942" t="s">
        <v>189</v>
      </c>
      <c r="D1130" s="943"/>
      <c r="E1130" s="943"/>
      <c r="F1130" s="920" t="s">
        <v>190</v>
      </c>
      <c r="G1130" s="920"/>
      <c r="H1130" s="920"/>
      <c r="I1130" s="920" t="s">
        <v>129</v>
      </c>
      <c r="J1130" s="920"/>
      <c r="K1130" s="920"/>
    </row>
    <row r="1131" spans="1:11" ht="23.25" thickBot="1">
      <c r="A1131" s="927"/>
      <c r="B1131" s="927"/>
      <c r="C1131" s="791" t="s">
        <v>1897</v>
      </c>
      <c r="D1131" s="646" t="s">
        <v>4659</v>
      </c>
      <c r="E1131" s="287" t="s">
        <v>1894</v>
      </c>
      <c r="F1131" s="791" t="s">
        <v>1897</v>
      </c>
      <c r="G1131" s="646" t="s">
        <v>4659</v>
      </c>
      <c r="H1131" s="791" t="s">
        <v>1894</v>
      </c>
      <c r="I1131" s="791" t="s">
        <v>1897</v>
      </c>
      <c r="J1131" s="646" t="s">
        <v>4659</v>
      </c>
      <c r="K1131" s="792" t="s">
        <v>1894</v>
      </c>
    </row>
    <row r="1132" spans="1:11" ht="15.75" thickTop="1">
      <c r="A1132" s="83"/>
      <c r="B1132" s="150" t="s">
        <v>28</v>
      </c>
      <c r="C1132" s="395">
        <f>SUM(C1134:C1200)</f>
        <v>0</v>
      </c>
      <c r="D1132" s="395">
        <f>SUM(D1134:D1200)</f>
        <v>0</v>
      </c>
      <c r="E1132" s="396" t="e">
        <f t="shared" ref="E1132" si="459">D1132/C1132</f>
        <v>#DIV/0!</v>
      </c>
      <c r="F1132" s="395">
        <f>SUM(F1134:F1200)</f>
        <v>315</v>
      </c>
      <c r="G1132" s="395">
        <f>SUM(G1134:G1200)</f>
        <v>332</v>
      </c>
      <c r="H1132" s="396">
        <f t="shared" ref="H1132" si="460">G1132/F1132</f>
        <v>1.053968253968254</v>
      </c>
      <c r="I1132" s="397">
        <f t="shared" ref="I1132" si="461">C1132+F1132</f>
        <v>315</v>
      </c>
      <c r="J1132" s="397">
        <f t="shared" ref="J1132" si="462">D1132+G1132</f>
        <v>332</v>
      </c>
      <c r="K1132" s="410">
        <f t="shared" ref="K1132" si="463">J1132/I1132</f>
        <v>1.053968253968254</v>
      </c>
    </row>
    <row r="1133" spans="1:11" ht="12.75">
      <c r="A1133" s="151"/>
      <c r="B1133" s="152"/>
      <c r="C1133" s="153"/>
      <c r="D1133" s="153"/>
      <c r="E1133" s="394"/>
      <c r="F1133" s="393"/>
      <c r="G1133" s="393"/>
      <c r="H1133" s="394"/>
      <c r="I1133" s="393"/>
      <c r="J1133" s="393"/>
      <c r="K1133" s="411"/>
    </row>
    <row r="1134" spans="1:11" s="440" customFormat="1" ht="12.75">
      <c r="A1134" s="445" t="s">
        <v>2089</v>
      </c>
      <c r="B1134" s="436" t="s">
        <v>2090</v>
      </c>
      <c r="C1134" s="437">
        <v>0</v>
      </c>
      <c r="D1134" s="437"/>
      <c r="E1134" s="438" t="e">
        <f t="shared" ref="E1134:E1200" si="464">D1134/C1134</f>
        <v>#DIV/0!</v>
      </c>
      <c r="F1134" s="434">
        <v>2</v>
      </c>
      <c r="G1134" s="393">
        <v>2</v>
      </c>
      <c r="H1134" s="438">
        <f t="shared" ref="H1134:H1200" si="465">G1134/F1134</f>
        <v>1</v>
      </c>
      <c r="I1134" s="393">
        <f t="shared" ref="I1134:I1200" si="466">C1134+F1134</f>
        <v>2</v>
      </c>
      <c r="J1134" s="393">
        <f t="shared" ref="J1134:J1200" si="467">D1134+G1134</f>
        <v>2</v>
      </c>
      <c r="K1134" s="439">
        <f t="shared" ref="K1134:K1200" si="468">J1134/I1134</f>
        <v>1</v>
      </c>
    </row>
    <row r="1135" spans="1:11" s="440" customFormat="1" ht="12.75">
      <c r="A1135" s="443" t="s">
        <v>2828</v>
      </c>
      <c r="B1135" s="441" t="s">
        <v>2829</v>
      </c>
      <c r="C1135" s="437">
        <v>0</v>
      </c>
      <c r="D1135" s="437"/>
      <c r="E1135" s="438" t="e">
        <f t="shared" si="464"/>
        <v>#DIV/0!</v>
      </c>
      <c r="F1135" s="434">
        <v>1</v>
      </c>
      <c r="G1135" s="393"/>
      <c r="H1135" s="438">
        <f t="shared" si="465"/>
        <v>0</v>
      </c>
      <c r="I1135" s="393">
        <f t="shared" si="466"/>
        <v>1</v>
      </c>
      <c r="J1135" s="393">
        <f t="shared" si="467"/>
        <v>0</v>
      </c>
      <c r="K1135" s="439">
        <f t="shared" si="468"/>
        <v>0</v>
      </c>
    </row>
    <row r="1136" spans="1:11" s="440" customFormat="1" ht="12.75">
      <c r="A1136" s="443" t="s">
        <v>2830</v>
      </c>
      <c r="B1136" s="441" t="s">
        <v>2831</v>
      </c>
      <c r="C1136" s="437">
        <v>0</v>
      </c>
      <c r="D1136" s="437"/>
      <c r="E1136" s="438" t="e">
        <f t="shared" si="464"/>
        <v>#DIV/0!</v>
      </c>
      <c r="F1136" s="434">
        <v>1</v>
      </c>
      <c r="G1136" s="393">
        <v>4</v>
      </c>
      <c r="H1136" s="438">
        <f t="shared" si="465"/>
        <v>4</v>
      </c>
      <c r="I1136" s="393">
        <f t="shared" si="466"/>
        <v>1</v>
      </c>
      <c r="J1136" s="393">
        <f t="shared" si="467"/>
        <v>4</v>
      </c>
      <c r="K1136" s="439">
        <f t="shared" si="468"/>
        <v>4</v>
      </c>
    </row>
    <row r="1137" spans="1:11" s="440" customFormat="1" ht="12.75">
      <c r="A1137" s="444" t="s">
        <v>2832</v>
      </c>
      <c r="B1137" s="442" t="s">
        <v>2833</v>
      </c>
      <c r="C1137" s="437">
        <v>0</v>
      </c>
      <c r="D1137" s="437"/>
      <c r="E1137" s="438" t="e">
        <f t="shared" si="464"/>
        <v>#DIV/0!</v>
      </c>
      <c r="F1137" s="434">
        <v>1</v>
      </c>
      <c r="G1137" s="393"/>
      <c r="H1137" s="438">
        <f t="shared" si="465"/>
        <v>0</v>
      </c>
      <c r="I1137" s="393">
        <f t="shared" si="466"/>
        <v>1</v>
      </c>
      <c r="J1137" s="393">
        <f t="shared" si="467"/>
        <v>0</v>
      </c>
      <c r="K1137" s="439">
        <f t="shared" si="468"/>
        <v>0</v>
      </c>
    </row>
    <row r="1138" spans="1:11" s="440" customFormat="1" ht="12.75">
      <c r="A1138" s="443" t="s">
        <v>2834</v>
      </c>
      <c r="B1138" s="441" t="s">
        <v>2835</v>
      </c>
      <c r="C1138" s="437">
        <v>0</v>
      </c>
      <c r="D1138" s="437"/>
      <c r="E1138" s="438" t="e">
        <f t="shared" si="464"/>
        <v>#DIV/0!</v>
      </c>
      <c r="F1138" s="434">
        <v>1</v>
      </c>
      <c r="G1138" s="393"/>
      <c r="H1138" s="438">
        <f t="shared" si="465"/>
        <v>0</v>
      </c>
      <c r="I1138" s="393">
        <f t="shared" si="466"/>
        <v>1</v>
      </c>
      <c r="J1138" s="393">
        <f t="shared" si="467"/>
        <v>0</v>
      </c>
      <c r="K1138" s="439">
        <f t="shared" si="468"/>
        <v>0</v>
      </c>
    </row>
    <row r="1139" spans="1:11" s="440" customFormat="1" ht="12.75">
      <c r="A1139" s="443" t="s">
        <v>2836</v>
      </c>
      <c r="B1139" s="441" t="s">
        <v>2837</v>
      </c>
      <c r="C1139" s="437">
        <v>0</v>
      </c>
      <c r="D1139" s="437"/>
      <c r="E1139" s="438" t="e">
        <f t="shared" si="464"/>
        <v>#DIV/0!</v>
      </c>
      <c r="F1139" s="434">
        <v>1</v>
      </c>
      <c r="G1139" s="393"/>
      <c r="H1139" s="438">
        <f t="shared" si="465"/>
        <v>0</v>
      </c>
      <c r="I1139" s="393">
        <f t="shared" si="466"/>
        <v>1</v>
      </c>
      <c r="J1139" s="393">
        <f t="shared" si="467"/>
        <v>0</v>
      </c>
      <c r="K1139" s="439">
        <f t="shared" si="468"/>
        <v>0</v>
      </c>
    </row>
    <row r="1140" spans="1:11" s="440" customFormat="1" ht="12.75">
      <c r="A1140" s="443" t="s">
        <v>2838</v>
      </c>
      <c r="B1140" s="441" t="s">
        <v>2839</v>
      </c>
      <c r="C1140" s="437">
        <v>0</v>
      </c>
      <c r="D1140" s="437"/>
      <c r="E1140" s="438" t="e">
        <f t="shared" si="464"/>
        <v>#DIV/0!</v>
      </c>
      <c r="F1140" s="434">
        <v>1</v>
      </c>
      <c r="G1140" s="393">
        <v>1</v>
      </c>
      <c r="H1140" s="438">
        <f t="shared" si="465"/>
        <v>1</v>
      </c>
      <c r="I1140" s="393">
        <f t="shared" si="466"/>
        <v>1</v>
      </c>
      <c r="J1140" s="393">
        <f t="shared" si="467"/>
        <v>1</v>
      </c>
      <c r="K1140" s="439">
        <f t="shared" si="468"/>
        <v>1</v>
      </c>
    </row>
    <row r="1141" spans="1:11" s="440" customFormat="1" ht="12.75">
      <c r="A1141" s="443" t="s">
        <v>2840</v>
      </c>
      <c r="B1141" s="441" t="s">
        <v>2841</v>
      </c>
      <c r="C1141" s="437">
        <v>0</v>
      </c>
      <c r="D1141" s="437"/>
      <c r="E1141" s="438" t="e">
        <f t="shared" si="464"/>
        <v>#DIV/0!</v>
      </c>
      <c r="F1141" s="434">
        <v>1</v>
      </c>
      <c r="G1141" s="393">
        <v>1</v>
      </c>
      <c r="H1141" s="438">
        <f t="shared" si="465"/>
        <v>1</v>
      </c>
      <c r="I1141" s="393">
        <f t="shared" si="466"/>
        <v>1</v>
      </c>
      <c r="J1141" s="393">
        <f t="shared" si="467"/>
        <v>1</v>
      </c>
      <c r="K1141" s="439">
        <f t="shared" si="468"/>
        <v>1</v>
      </c>
    </row>
    <row r="1142" spans="1:11" s="440" customFormat="1" ht="12.75">
      <c r="A1142" s="444" t="s">
        <v>2842</v>
      </c>
      <c r="B1142" s="442" t="s">
        <v>2843</v>
      </c>
      <c r="C1142" s="437">
        <v>0</v>
      </c>
      <c r="D1142" s="437"/>
      <c r="E1142" s="438" t="e">
        <f t="shared" si="464"/>
        <v>#DIV/0!</v>
      </c>
      <c r="F1142" s="434">
        <v>1</v>
      </c>
      <c r="G1142" s="393"/>
      <c r="H1142" s="438">
        <f t="shared" si="465"/>
        <v>0</v>
      </c>
      <c r="I1142" s="393">
        <f t="shared" si="466"/>
        <v>1</v>
      </c>
      <c r="J1142" s="393">
        <f t="shared" si="467"/>
        <v>0</v>
      </c>
      <c r="K1142" s="439">
        <f t="shared" si="468"/>
        <v>0</v>
      </c>
    </row>
    <row r="1143" spans="1:11" s="440" customFormat="1" ht="12.75">
      <c r="A1143" s="443" t="s">
        <v>2844</v>
      </c>
      <c r="B1143" s="441" t="s">
        <v>2845</v>
      </c>
      <c r="C1143" s="437">
        <v>0</v>
      </c>
      <c r="D1143" s="437"/>
      <c r="E1143" s="438" t="e">
        <f t="shared" si="464"/>
        <v>#DIV/0!</v>
      </c>
      <c r="F1143" s="434">
        <v>5</v>
      </c>
      <c r="G1143" s="393">
        <v>3</v>
      </c>
      <c r="H1143" s="438">
        <f t="shared" si="465"/>
        <v>0.6</v>
      </c>
      <c r="I1143" s="393">
        <f t="shared" si="466"/>
        <v>5</v>
      </c>
      <c r="J1143" s="393">
        <f t="shared" si="467"/>
        <v>3</v>
      </c>
      <c r="K1143" s="439">
        <f t="shared" si="468"/>
        <v>0.6</v>
      </c>
    </row>
    <row r="1144" spans="1:11" s="440" customFormat="1" ht="12.75">
      <c r="A1144" s="443" t="s">
        <v>2846</v>
      </c>
      <c r="B1144" s="441" t="s">
        <v>2847</v>
      </c>
      <c r="C1144" s="437">
        <v>0</v>
      </c>
      <c r="D1144" s="437"/>
      <c r="E1144" s="438" t="e">
        <f t="shared" si="464"/>
        <v>#DIV/0!</v>
      </c>
      <c r="F1144" s="434">
        <v>5</v>
      </c>
      <c r="G1144" s="393">
        <v>5</v>
      </c>
      <c r="H1144" s="438">
        <f t="shared" si="465"/>
        <v>1</v>
      </c>
      <c r="I1144" s="393">
        <f t="shared" si="466"/>
        <v>5</v>
      </c>
      <c r="J1144" s="393">
        <f t="shared" si="467"/>
        <v>5</v>
      </c>
      <c r="K1144" s="439">
        <f t="shared" si="468"/>
        <v>1</v>
      </c>
    </row>
    <row r="1145" spans="1:11" s="440" customFormat="1" ht="12.75">
      <c r="A1145" s="443" t="s">
        <v>2848</v>
      </c>
      <c r="B1145" s="441" t="s">
        <v>2849</v>
      </c>
      <c r="C1145" s="437">
        <v>0</v>
      </c>
      <c r="D1145" s="437"/>
      <c r="E1145" s="438" t="e">
        <f t="shared" si="464"/>
        <v>#DIV/0!</v>
      </c>
      <c r="F1145" s="434">
        <v>2</v>
      </c>
      <c r="G1145" s="393">
        <v>6</v>
      </c>
      <c r="H1145" s="438">
        <f t="shared" si="465"/>
        <v>3</v>
      </c>
      <c r="I1145" s="393">
        <f t="shared" si="466"/>
        <v>2</v>
      </c>
      <c r="J1145" s="393">
        <f t="shared" si="467"/>
        <v>6</v>
      </c>
      <c r="K1145" s="439">
        <f t="shared" si="468"/>
        <v>3</v>
      </c>
    </row>
    <row r="1146" spans="1:11" s="440" customFormat="1" ht="12.75">
      <c r="A1146" s="443" t="s">
        <v>2850</v>
      </c>
      <c r="B1146" s="441" t="s">
        <v>2851</v>
      </c>
      <c r="C1146" s="437">
        <v>0</v>
      </c>
      <c r="D1146" s="437"/>
      <c r="E1146" s="438" t="e">
        <f t="shared" si="464"/>
        <v>#DIV/0!</v>
      </c>
      <c r="F1146" s="434">
        <v>1</v>
      </c>
      <c r="G1146" s="393"/>
      <c r="H1146" s="438">
        <f t="shared" si="465"/>
        <v>0</v>
      </c>
      <c r="I1146" s="393">
        <f t="shared" si="466"/>
        <v>1</v>
      </c>
      <c r="J1146" s="393">
        <f t="shared" si="467"/>
        <v>0</v>
      </c>
      <c r="K1146" s="439">
        <f t="shared" si="468"/>
        <v>0</v>
      </c>
    </row>
    <row r="1147" spans="1:11" s="440" customFormat="1" ht="12.75">
      <c r="A1147" s="444" t="s">
        <v>2852</v>
      </c>
      <c r="B1147" s="442" t="s">
        <v>2853</v>
      </c>
      <c r="C1147" s="437">
        <v>0</v>
      </c>
      <c r="D1147" s="437"/>
      <c r="E1147" s="438" t="e">
        <f t="shared" si="464"/>
        <v>#DIV/0!</v>
      </c>
      <c r="F1147" s="434">
        <v>2</v>
      </c>
      <c r="G1147" s="393">
        <v>1</v>
      </c>
      <c r="H1147" s="438">
        <f t="shared" si="465"/>
        <v>0.5</v>
      </c>
      <c r="I1147" s="393">
        <f t="shared" si="466"/>
        <v>2</v>
      </c>
      <c r="J1147" s="393">
        <f t="shared" si="467"/>
        <v>1</v>
      </c>
      <c r="K1147" s="439">
        <f t="shared" si="468"/>
        <v>0.5</v>
      </c>
    </row>
    <row r="1148" spans="1:11" s="440" customFormat="1" ht="12.75">
      <c r="A1148" s="443" t="s">
        <v>2854</v>
      </c>
      <c r="B1148" s="441" t="s">
        <v>2855</v>
      </c>
      <c r="C1148" s="437">
        <v>0</v>
      </c>
      <c r="D1148" s="437"/>
      <c r="E1148" s="438" t="e">
        <f t="shared" si="464"/>
        <v>#DIV/0!</v>
      </c>
      <c r="F1148" s="434">
        <v>1</v>
      </c>
      <c r="G1148" s="393">
        <v>1</v>
      </c>
      <c r="H1148" s="438">
        <f t="shared" si="465"/>
        <v>1</v>
      </c>
      <c r="I1148" s="393">
        <f t="shared" si="466"/>
        <v>1</v>
      </c>
      <c r="J1148" s="393">
        <f t="shared" si="467"/>
        <v>1</v>
      </c>
      <c r="K1148" s="439">
        <f t="shared" si="468"/>
        <v>1</v>
      </c>
    </row>
    <row r="1149" spans="1:11" s="440" customFormat="1" ht="12.75">
      <c r="A1149" s="443" t="s">
        <v>2856</v>
      </c>
      <c r="B1149" s="441" t="s">
        <v>2857</v>
      </c>
      <c r="C1149" s="437">
        <v>0</v>
      </c>
      <c r="D1149" s="437"/>
      <c r="E1149" s="438" t="e">
        <f t="shared" si="464"/>
        <v>#DIV/0!</v>
      </c>
      <c r="F1149" s="434">
        <v>230</v>
      </c>
      <c r="G1149" s="393">
        <v>286</v>
      </c>
      <c r="H1149" s="438">
        <f t="shared" si="465"/>
        <v>1.2434782608695651</v>
      </c>
      <c r="I1149" s="393">
        <f t="shared" si="466"/>
        <v>230</v>
      </c>
      <c r="J1149" s="393">
        <f t="shared" si="467"/>
        <v>286</v>
      </c>
      <c r="K1149" s="439">
        <f t="shared" si="468"/>
        <v>1.2434782608695651</v>
      </c>
    </row>
    <row r="1150" spans="1:11" s="440" customFormat="1" ht="12.75">
      <c r="A1150" s="443" t="s">
        <v>2858</v>
      </c>
      <c r="B1150" s="441" t="s">
        <v>2859</v>
      </c>
      <c r="C1150" s="437">
        <v>0</v>
      </c>
      <c r="D1150" s="437"/>
      <c r="E1150" s="438" t="e">
        <f t="shared" si="464"/>
        <v>#DIV/0!</v>
      </c>
      <c r="F1150" s="434">
        <v>1</v>
      </c>
      <c r="G1150" s="393"/>
      <c r="H1150" s="438">
        <f t="shared" si="465"/>
        <v>0</v>
      </c>
      <c r="I1150" s="393">
        <f t="shared" si="466"/>
        <v>1</v>
      </c>
      <c r="J1150" s="393">
        <f t="shared" si="467"/>
        <v>0</v>
      </c>
      <c r="K1150" s="439">
        <f t="shared" si="468"/>
        <v>0</v>
      </c>
    </row>
    <row r="1151" spans="1:11" s="440" customFormat="1" ht="12.75">
      <c r="A1151" s="443" t="s">
        <v>2860</v>
      </c>
      <c r="B1151" s="441" t="s">
        <v>2861</v>
      </c>
      <c r="C1151" s="437">
        <v>0</v>
      </c>
      <c r="D1151" s="437"/>
      <c r="E1151" s="438" t="e">
        <f t="shared" si="464"/>
        <v>#DIV/0!</v>
      </c>
      <c r="F1151" s="434">
        <v>2</v>
      </c>
      <c r="G1151" s="393">
        <v>1</v>
      </c>
      <c r="H1151" s="438">
        <f t="shared" si="465"/>
        <v>0.5</v>
      </c>
      <c r="I1151" s="393">
        <f t="shared" si="466"/>
        <v>2</v>
      </c>
      <c r="J1151" s="393">
        <f t="shared" si="467"/>
        <v>1</v>
      </c>
      <c r="K1151" s="439">
        <f t="shared" si="468"/>
        <v>0.5</v>
      </c>
    </row>
    <row r="1152" spans="1:11" s="440" customFormat="1" ht="12.75">
      <c r="A1152" s="444" t="s">
        <v>2862</v>
      </c>
      <c r="B1152" s="442" t="s">
        <v>2863</v>
      </c>
      <c r="C1152" s="437">
        <v>0</v>
      </c>
      <c r="D1152" s="437"/>
      <c r="E1152" s="438" t="e">
        <f t="shared" si="464"/>
        <v>#DIV/0!</v>
      </c>
      <c r="F1152" s="434">
        <v>1</v>
      </c>
      <c r="G1152" s="393">
        <v>1</v>
      </c>
      <c r="H1152" s="438">
        <f t="shared" si="465"/>
        <v>1</v>
      </c>
      <c r="I1152" s="393">
        <f t="shared" si="466"/>
        <v>1</v>
      </c>
      <c r="J1152" s="393">
        <f t="shared" si="467"/>
        <v>1</v>
      </c>
      <c r="K1152" s="439">
        <f t="shared" si="468"/>
        <v>1</v>
      </c>
    </row>
    <row r="1153" spans="1:11" s="440" customFormat="1" ht="12.75">
      <c r="A1153" s="443" t="s">
        <v>2864</v>
      </c>
      <c r="B1153" s="441" t="s">
        <v>2865</v>
      </c>
      <c r="C1153" s="437">
        <v>0</v>
      </c>
      <c r="D1153" s="437"/>
      <c r="E1153" s="438" t="e">
        <f t="shared" si="464"/>
        <v>#DIV/0!</v>
      </c>
      <c r="F1153" s="434">
        <v>1</v>
      </c>
      <c r="G1153" s="393"/>
      <c r="H1153" s="438">
        <f t="shared" si="465"/>
        <v>0</v>
      </c>
      <c r="I1153" s="393">
        <f t="shared" si="466"/>
        <v>1</v>
      </c>
      <c r="J1153" s="393">
        <f t="shared" si="467"/>
        <v>0</v>
      </c>
      <c r="K1153" s="439">
        <f t="shared" si="468"/>
        <v>0</v>
      </c>
    </row>
    <row r="1154" spans="1:11" s="440" customFormat="1" ht="12.75">
      <c r="A1154" s="443" t="s">
        <v>2866</v>
      </c>
      <c r="B1154" s="441" t="s">
        <v>2867</v>
      </c>
      <c r="C1154" s="437">
        <v>0</v>
      </c>
      <c r="D1154" s="437"/>
      <c r="E1154" s="438" t="e">
        <f t="shared" si="464"/>
        <v>#DIV/0!</v>
      </c>
      <c r="F1154" s="434">
        <v>1</v>
      </c>
      <c r="G1154" s="393"/>
      <c r="H1154" s="438">
        <f t="shared" si="465"/>
        <v>0</v>
      </c>
      <c r="I1154" s="393">
        <f t="shared" si="466"/>
        <v>1</v>
      </c>
      <c r="J1154" s="393">
        <f t="shared" si="467"/>
        <v>0</v>
      </c>
      <c r="K1154" s="439">
        <f t="shared" si="468"/>
        <v>0</v>
      </c>
    </row>
    <row r="1155" spans="1:11" s="440" customFormat="1" ht="12.75">
      <c r="A1155" s="443" t="s">
        <v>2868</v>
      </c>
      <c r="B1155" s="441" t="s">
        <v>2869</v>
      </c>
      <c r="C1155" s="437">
        <v>0</v>
      </c>
      <c r="D1155" s="437"/>
      <c r="E1155" s="438" t="e">
        <f t="shared" si="464"/>
        <v>#DIV/0!</v>
      </c>
      <c r="F1155" s="434">
        <v>1</v>
      </c>
      <c r="G1155" s="393"/>
      <c r="H1155" s="438">
        <f t="shared" si="465"/>
        <v>0</v>
      </c>
      <c r="I1155" s="393">
        <f t="shared" si="466"/>
        <v>1</v>
      </c>
      <c r="J1155" s="393">
        <f t="shared" si="467"/>
        <v>0</v>
      </c>
      <c r="K1155" s="439">
        <f t="shared" si="468"/>
        <v>0</v>
      </c>
    </row>
    <row r="1156" spans="1:11" s="440" customFormat="1" ht="12.75">
      <c r="A1156" s="444" t="s">
        <v>2870</v>
      </c>
      <c r="B1156" s="442" t="s">
        <v>2871</v>
      </c>
      <c r="C1156" s="437">
        <v>0</v>
      </c>
      <c r="D1156" s="437"/>
      <c r="E1156" s="438" t="e">
        <f t="shared" si="464"/>
        <v>#DIV/0!</v>
      </c>
      <c r="F1156" s="434">
        <v>10</v>
      </c>
      <c r="G1156" s="393">
        <v>4</v>
      </c>
      <c r="H1156" s="438">
        <f t="shared" si="465"/>
        <v>0.4</v>
      </c>
      <c r="I1156" s="393">
        <f t="shared" si="466"/>
        <v>10</v>
      </c>
      <c r="J1156" s="393">
        <f t="shared" si="467"/>
        <v>4</v>
      </c>
      <c r="K1156" s="439">
        <f t="shared" si="468"/>
        <v>0.4</v>
      </c>
    </row>
    <row r="1157" spans="1:11" s="440" customFormat="1" ht="12.75">
      <c r="A1157" s="443" t="s">
        <v>2872</v>
      </c>
      <c r="B1157" s="441" t="s">
        <v>2873</v>
      </c>
      <c r="C1157" s="437">
        <v>0</v>
      </c>
      <c r="D1157" s="437"/>
      <c r="E1157" s="438" t="e">
        <f t="shared" si="464"/>
        <v>#DIV/0!</v>
      </c>
      <c r="F1157" s="434">
        <v>1</v>
      </c>
      <c r="G1157" s="393"/>
      <c r="H1157" s="438">
        <f t="shared" si="465"/>
        <v>0</v>
      </c>
      <c r="I1157" s="393">
        <f t="shared" si="466"/>
        <v>1</v>
      </c>
      <c r="J1157" s="393">
        <f t="shared" si="467"/>
        <v>0</v>
      </c>
      <c r="K1157" s="439">
        <f t="shared" si="468"/>
        <v>0</v>
      </c>
    </row>
    <row r="1158" spans="1:11" s="440" customFormat="1" ht="12.75">
      <c r="A1158" s="443" t="s">
        <v>2874</v>
      </c>
      <c r="B1158" s="441" t="s">
        <v>2875</v>
      </c>
      <c r="C1158" s="437">
        <v>0</v>
      </c>
      <c r="D1158" s="437"/>
      <c r="E1158" s="438" t="e">
        <f t="shared" si="464"/>
        <v>#DIV/0!</v>
      </c>
      <c r="F1158" s="434">
        <v>1</v>
      </c>
      <c r="G1158" s="393"/>
      <c r="H1158" s="438">
        <f t="shared" si="465"/>
        <v>0</v>
      </c>
      <c r="I1158" s="393">
        <f t="shared" si="466"/>
        <v>1</v>
      </c>
      <c r="J1158" s="393">
        <f t="shared" si="467"/>
        <v>0</v>
      </c>
      <c r="K1158" s="439">
        <f t="shared" si="468"/>
        <v>0</v>
      </c>
    </row>
    <row r="1159" spans="1:11" s="440" customFormat="1" ht="12.75">
      <c r="A1159" s="443" t="s">
        <v>2876</v>
      </c>
      <c r="B1159" s="441" t="s">
        <v>2877</v>
      </c>
      <c r="C1159" s="437">
        <v>0</v>
      </c>
      <c r="D1159" s="437"/>
      <c r="E1159" s="438" t="e">
        <f t="shared" si="464"/>
        <v>#DIV/0!</v>
      </c>
      <c r="F1159" s="434">
        <v>1</v>
      </c>
      <c r="G1159" s="393">
        <v>1</v>
      </c>
      <c r="H1159" s="438">
        <f t="shared" si="465"/>
        <v>1</v>
      </c>
      <c r="I1159" s="393">
        <f t="shared" si="466"/>
        <v>1</v>
      </c>
      <c r="J1159" s="393">
        <f t="shared" si="467"/>
        <v>1</v>
      </c>
      <c r="K1159" s="439">
        <f t="shared" si="468"/>
        <v>1</v>
      </c>
    </row>
    <row r="1160" spans="1:11" s="440" customFormat="1" ht="12.75">
      <c r="A1160" s="443" t="s">
        <v>2878</v>
      </c>
      <c r="B1160" s="441" t="s">
        <v>2879</v>
      </c>
      <c r="C1160" s="437">
        <v>0</v>
      </c>
      <c r="D1160" s="437"/>
      <c r="E1160" s="438" t="e">
        <f t="shared" si="464"/>
        <v>#DIV/0!</v>
      </c>
      <c r="F1160" s="434">
        <v>1</v>
      </c>
      <c r="G1160" s="393"/>
      <c r="H1160" s="438">
        <f t="shared" si="465"/>
        <v>0</v>
      </c>
      <c r="I1160" s="393">
        <f t="shared" si="466"/>
        <v>1</v>
      </c>
      <c r="J1160" s="393">
        <f t="shared" si="467"/>
        <v>0</v>
      </c>
      <c r="K1160" s="439">
        <f t="shared" si="468"/>
        <v>0</v>
      </c>
    </row>
    <row r="1161" spans="1:11" s="440" customFormat="1" ht="12.75">
      <c r="A1161" s="444" t="s">
        <v>2880</v>
      </c>
      <c r="B1161" s="442" t="s">
        <v>2881</v>
      </c>
      <c r="C1161" s="437">
        <v>0</v>
      </c>
      <c r="D1161" s="437"/>
      <c r="E1161" s="438" t="e">
        <f t="shared" si="464"/>
        <v>#DIV/0!</v>
      </c>
      <c r="F1161" s="434">
        <v>1</v>
      </c>
      <c r="G1161" s="393"/>
      <c r="H1161" s="438">
        <f t="shared" si="465"/>
        <v>0</v>
      </c>
      <c r="I1161" s="393">
        <f t="shared" si="466"/>
        <v>1</v>
      </c>
      <c r="J1161" s="393">
        <f t="shared" si="467"/>
        <v>0</v>
      </c>
      <c r="K1161" s="439">
        <f t="shared" si="468"/>
        <v>0</v>
      </c>
    </row>
    <row r="1162" spans="1:11" s="440" customFormat="1" ht="12.75">
      <c r="A1162" s="443" t="s">
        <v>2850</v>
      </c>
      <c r="B1162" s="441" t="s">
        <v>2851</v>
      </c>
      <c r="C1162" s="437">
        <v>0</v>
      </c>
      <c r="D1162" s="437"/>
      <c r="E1162" s="438" t="e">
        <f t="shared" si="464"/>
        <v>#DIV/0!</v>
      </c>
      <c r="F1162" s="434">
        <v>1</v>
      </c>
      <c r="G1162" s="393"/>
      <c r="H1162" s="438">
        <f t="shared" si="465"/>
        <v>0</v>
      </c>
      <c r="I1162" s="393">
        <f t="shared" si="466"/>
        <v>1</v>
      </c>
      <c r="J1162" s="393">
        <f t="shared" si="467"/>
        <v>0</v>
      </c>
      <c r="K1162" s="439">
        <f t="shared" si="468"/>
        <v>0</v>
      </c>
    </row>
    <row r="1163" spans="1:11" s="440" customFormat="1" ht="12.75">
      <c r="A1163" s="443" t="s">
        <v>2882</v>
      </c>
      <c r="B1163" s="441" t="s">
        <v>2883</v>
      </c>
      <c r="C1163" s="437">
        <v>0</v>
      </c>
      <c r="D1163" s="437"/>
      <c r="E1163" s="438" t="e">
        <f t="shared" si="464"/>
        <v>#DIV/0!</v>
      </c>
      <c r="F1163" s="434">
        <v>1</v>
      </c>
      <c r="G1163" s="393"/>
      <c r="H1163" s="438">
        <f t="shared" si="465"/>
        <v>0</v>
      </c>
      <c r="I1163" s="393">
        <f t="shared" si="466"/>
        <v>1</v>
      </c>
      <c r="J1163" s="393">
        <f t="shared" si="467"/>
        <v>0</v>
      </c>
      <c r="K1163" s="439">
        <f t="shared" si="468"/>
        <v>0</v>
      </c>
    </row>
    <row r="1164" spans="1:11" s="440" customFormat="1" ht="12.75">
      <c r="A1164" s="443" t="s">
        <v>2884</v>
      </c>
      <c r="B1164" s="441" t="s">
        <v>2885</v>
      </c>
      <c r="C1164" s="437">
        <v>0</v>
      </c>
      <c r="D1164" s="437"/>
      <c r="E1164" s="438" t="e">
        <f t="shared" si="464"/>
        <v>#DIV/0!</v>
      </c>
      <c r="F1164" s="434">
        <v>1</v>
      </c>
      <c r="G1164" s="393"/>
      <c r="H1164" s="438">
        <f t="shared" si="465"/>
        <v>0</v>
      </c>
      <c r="I1164" s="393">
        <f t="shared" si="466"/>
        <v>1</v>
      </c>
      <c r="J1164" s="393">
        <f t="shared" si="467"/>
        <v>0</v>
      </c>
      <c r="K1164" s="439">
        <f t="shared" si="468"/>
        <v>0</v>
      </c>
    </row>
    <row r="1165" spans="1:11" s="440" customFormat="1" ht="12.75">
      <c r="A1165" s="443" t="s">
        <v>2886</v>
      </c>
      <c r="B1165" s="441" t="s">
        <v>2887</v>
      </c>
      <c r="C1165" s="437">
        <v>0</v>
      </c>
      <c r="D1165" s="437"/>
      <c r="E1165" s="438" t="e">
        <f t="shared" si="464"/>
        <v>#DIV/0!</v>
      </c>
      <c r="F1165" s="434">
        <v>1</v>
      </c>
      <c r="G1165" s="393"/>
      <c r="H1165" s="438">
        <f t="shared" si="465"/>
        <v>0</v>
      </c>
      <c r="I1165" s="393">
        <f t="shared" si="466"/>
        <v>1</v>
      </c>
      <c r="J1165" s="393">
        <f t="shared" si="467"/>
        <v>0</v>
      </c>
      <c r="K1165" s="439">
        <f t="shared" si="468"/>
        <v>0</v>
      </c>
    </row>
    <row r="1166" spans="1:11" s="440" customFormat="1" ht="12.75">
      <c r="A1166" s="444" t="s">
        <v>2888</v>
      </c>
      <c r="B1166" s="442" t="s">
        <v>2889</v>
      </c>
      <c r="C1166" s="437">
        <v>0</v>
      </c>
      <c r="D1166" s="437"/>
      <c r="E1166" s="438" t="e">
        <f t="shared" si="464"/>
        <v>#DIV/0!</v>
      </c>
      <c r="F1166" s="434">
        <v>1</v>
      </c>
      <c r="G1166" s="393"/>
      <c r="H1166" s="438">
        <f t="shared" si="465"/>
        <v>0</v>
      </c>
      <c r="I1166" s="393">
        <f t="shared" si="466"/>
        <v>1</v>
      </c>
      <c r="J1166" s="393">
        <f t="shared" si="467"/>
        <v>0</v>
      </c>
      <c r="K1166" s="439">
        <f t="shared" si="468"/>
        <v>0</v>
      </c>
    </row>
    <row r="1167" spans="1:11" s="440" customFormat="1" ht="12.75">
      <c r="A1167" s="443" t="s">
        <v>2890</v>
      </c>
      <c r="B1167" s="441" t="s">
        <v>2891</v>
      </c>
      <c r="C1167" s="437">
        <v>0</v>
      </c>
      <c r="D1167" s="437"/>
      <c r="E1167" s="438" t="e">
        <f t="shared" si="464"/>
        <v>#DIV/0!</v>
      </c>
      <c r="F1167" s="434">
        <v>1</v>
      </c>
      <c r="G1167" s="393"/>
      <c r="H1167" s="438">
        <f t="shared" si="465"/>
        <v>0</v>
      </c>
      <c r="I1167" s="393">
        <f t="shared" si="466"/>
        <v>1</v>
      </c>
      <c r="J1167" s="393">
        <f t="shared" si="467"/>
        <v>0</v>
      </c>
      <c r="K1167" s="439">
        <f t="shared" si="468"/>
        <v>0</v>
      </c>
    </row>
    <row r="1168" spans="1:11" s="440" customFormat="1" ht="12.75">
      <c r="A1168" s="443" t="s">
        <v>2892</v>
      </c>
      <c r="B1168" s="441" t="s">
        <v>2893</v>
      </c>
      <c r="C1168" s="437">
        <v>0</v>
      </c>
      <c r="D1168" s="437"/>
      <c r="E1168" s="438" t="e">
        <f t="shared" si="464"/>
        <v>#DIV/0!</v>
      </c>
      <c r="F1168" s="434">
        <v>1</v>
      </c>
      <c r="G1168" s="393">
        <v>1</v>
      </c>
      <c r="H1168" s="438">
        <f t="shared" si="465"/>
        <v>1</v>
      </c>
      <c r="I1168" s="393">
        <f t="shared" si="466"/>
        <v>1</v>
      </c>
      <c r="J1168" s="393">
        <f t="shared" si="467"/>
        <v>1</v>
      </c>
      <c r="K1168" s="439">
        <f t="shared" si="468"/>
        <v>1</v>
      </c>
    </row>
    <row r="1169" spans="1:11" s="440" customFormat="1" ht="12.75">
      <c r="A1169" s="443" t="s">
        <v>2852</v>
      </c>
      <c r="B1169" s="441" t="s">
        <v>2894</v>
      </c>
      <c r="C1169" s="437">
        <v>0</v>
      </c>
      <c r="D1169" s="437"/>
      <c r="E1169" s="438" t="e">
        <f t="shared" si="464"/>
        <v>#DIV/0!</v>
      </c>
      <c r="F1169" s="434">
        <v>1</v>
      </c>
      <c r="G1169" s="393"/>
      <c r="H1169" s="438">
        <f t="shared" si="465"/>
        <v>0</v>
      </c>
      <c r="I1169" s="393">
        <f t="shared" si="466"/>
        <v>1</v>
      </c>
      <c r="J1169" s="393">
        <f t="shared" si="467"/>
        <v>0</v>
      </c>
      <c r="K1169" s="439">
        <f t="shared" si="468"/>
        <v>0</v>
      </c>
    </row>
    <row r="1170" spans="1:11" s="440" customFormat="1" ht="12.75">
      <c r="A1170" s="443" t="s">
        <v>2895</v>
      </c>
      <c r="B1170" s="441" t="s">
        <v>2896</v>
      </c>
      <c r="C1170" s="437">
        <v>0</v>
      </c>
      <c r="D1170" s="437"/>
      <c r="E1170" s="438" t="e">
        <f t="shared" si="464"/>
        <v>#DIV/0!</v>
      </c>
      <c r="F1170" s="434">
        <v>1</v>
      </c>
      <c r="G1170" s="393"/>
      <c r="H1170" s="438">
        <f t="shared" si="465"/>
        <v>0</v>
      </c>
      <c r="I1170" s="393">
        <f t="shared" si="466"/>
        <v>1</v>
      </c>
      <c r="J1170" s="393">
        <f t="shared" si="467"/>
        <v>0</v>
      </c>
      <c r="K1170" s="439">
        <f t="shared" si="468"/>
        <v>0</v>
      </c>
    </row>
    <row r="1171" spans="1:11" s="440" customFormat="1" ht="12.75">
      <c r="A1171" s="444" t="s">
        <v>2897</v>
      </c>
      <c r="B1171" s="442" t="s">
        <v>2898</v>
      </c>
      <c r="C1171" s="437">
        <v>0</v>
      </c>
      <c r="D1171" s="437"/>
      <c r="E1171" s="438" t="e">
        <f t="shared" si="464"/>
        <v>#DIV/0!</v>
      </c>
      <c r="F1171" s="434">
        <v>1</v>
      </c>
      <c r="G1171" s="393">
        <v>2</v>
      </c>
      <c r="H1171" s="438">
        <f t="shared" si="465"/>
        <v>2</v>
      </c>
      <c r="I1171" s="393">
        <f t="shared" si="466"/>
        <v>1</v>
      </c>
      <c r="J1171" s="393">
        <f t="shared" si="467"/>
        <v>2</v>
      </c>
      <c r="K1171" s="439">
        <f t="shared" si="468"/>
        <v>2</v>
      </c>
    </row>
    <row r="1172" spans="1:11" s="440" customFormat="1" ht="12.75">
      <c r="A1172" s="443" t="s">
        <v>2899</v>
      </c>
      <c r="B1172" s="441" t="s">
        <v>2900</v>
      </c>
      <c r="C1172" s="437">
        <v>0</v>
      </c>
      <c r="D1172" s="437"/>
      <c r="E1172" s="438" t="e">
        <f t="shared" si="464"/>
        <v>#DIV/0!</v>
      </c>
      <c r="F1172" s="434">
        <v>1</v>
      </c>
      <c r="G1172" s="393"/>
      <c r="H1172" s="438">
        <f t="shared" si="465"/>
        <v>0</v>
      </c>
      <c r="I1172" s="393">
        <f t="shared" si="466"/>
        <v>1</v>
      </c>
      <c r="J1172" s="393">
        <f t="shared" si="467"/>
        <v>0</v>
      </c>
      <c r="K1172" s="439">
        <f t="shared" si="468"/>
        <v>0</v>
      </c>
    </row>
    <row r="1173" spans="1:11" s="440" customFormat="1" ht="12.75">
      <c r="A1173" s="443" t="s">
        <v>2901</v>
      </c>
      <c r="B1173" s="441" t="s">
        <v>2902</v>
      </c>
      <c r="C1173" s="437">
        <v>0</v>
      </c>
      <c r="D1173" s="437"/>
      <c r="E1173" s="438" t="e">
        <f t="shared" si="464"/>
        <v>#DIV/0!</v>
      </c>
      <c r="F1173" s="434">
        <v>1</v>
      </c>
      <c r="G1173" s="393"/>
      <c r="H1173" s="438">
        <f t="shared" si="465"/>
        <v>0</v>
      </c>
      <c r="I1173" s="393">
        <f t="shared" si="466"/>
        <v>1</v>
      </c>
      <c r="J1173" s="393">
        <f t="shared" si="467"/>
        <v>0</v>
      </c>
      <c r="K1173" s="439">
        <f t="shared" si="468"/>
        <v>0</v>
      </c>
    </row>
    <row r="1174" spans="1:11" s="440" customFormat="1" ht="12.75">
      <c r="A1174" s="443" t="s">
        <v>2903</v>
      </c>
      <c r="B1174" s="441" t="s">
        <v>2904</v>
      </c>
      <c r="C1174" s="437">
        <v>0</v>
      </c>
      <c r="D1174" s="437"/>
      <c r="E1174" s="438" t="e">
        <f t="shared" si="464"/>
        <v>#DIV/0!</v>
      </c>
      <c r="F1174" s="434">
        <v>1</v>
      </c>
      <c r="G1174" s="393"/>
      <c r="H1174" s="438">
        <f t="shared" si="465"/>
        <v>0</v>
      </c>
      <c r="I1174" s="393">
        <f t="shared" si="466"/>
        <v>1</v>
      </c>
      <c r="J1174" s="393">
        <f t="shared" si="467"/>
        <v>0</v>
      </c>
      <c r="K1174" s="439">
        <f t="shared" si="468"/>
        <v>0</v>
      </c>
    </row>
    <row r="1175" spans="1:11" s="440" customFormat="1" ht="12.75">
      <c r="A1175" s="444" t="s">
        <v>2905</v>
      </c>
      <c r="B1175" s="442" t="s">
        <v>2906</v>
      </c>
      <c r="C1175" s="437">
        <v>0</v>
      </c>
      <c r="D1175" s="437"/>
      <c r="E1175" s="438" t="e">
        <f t="shared" si="464"/>
        <v>#DIV/0!</v>
      </c>
      <c r="F1175" s="434">
        <v>1</v>
      </c>
      <c r="G1175" s="393"/>
      <c r="H1175" s="438">
        <f t="shared" si="465"/>
        <v>0</v>
      </c>
      <c r="I1175" s="393">
        <f t="shared" si="466"/>
        <v>1</v>
      </c>
      <c r="J1175" s="393">
        <f t="shared" si="467"/>
        <v>0</v>
      </c>
      <c r="K1175" s="439">
        <f t="shared" si="468"/>
        <v>0</v>
      </c>
    </row>
    <row r="1176" spans="1:11" s="440" customFormat="1" ht="12.75">
      <c r="A1176" s="443" t="s">
        <v>2770</v>
      </c>
      <c r="B1176" s="441" t="s">
        <v>2771</v>
      </c>
      <c r="C1176" s="437">
        <v>0</v>
      </c>
      <c r="D1176" s="437"/>
      <c r="E1176" s="438" t="e">
        <f t="shared" ref="E1176:E1198" si="469">D1176/C1176</f>
        <v>#DIV/0!</v>
      </c>
      <c r="F1176" s="434">
        <v>1</v>
      </c>
      <c r="G1176" s="393">
        <v>1</v>
      </c>
      <c r="H1176" s="438">
        <f t="shared" ref="H1176:H1198" si="470">G1176/F1176</f>
        <v>1</v>
      </c>
      <c r="I1176" s="393">
        <f t="shared" ref="I1176:I1198" si="471">C1176+F1176</f>
        <v>1</v>
      </c>
      <c r="J1176" s="393">
        <f t="shared" ref="J1176:J1198" si="472">D1176+G1176</f>
        <v>1</v>
      </c>
      <c r="K1176" s="439">
        <f t="shared" ref="K1176:K1198" si="473">J1176/I1176</f>
        <v>1</v>
      </c>
    </row>
    <row r="1177" spans="1:11" s="440" customFormat="1" ht="12.75">
      <c r="A1177" s="443" t="s">
        <v>2907</v>
      </c>
      <c r="B1177" s="441" t="s">
        <v>2908</v>
      </c>
      <c r="C1177" s="437">
        <v>0</v>
      </c>
      <c r="D1177" s="437"/>
      <c r="E1177" s="438" t="e">
        <f t="shared" si="469"/>
        <v>#DIV/0!</v>
      </c>
      <c r="F1177" s="434">
        <v>1</v>
      </c>
      <c r="G1177" s="393"/>
      <c r="H1177" s="438">
        <f t="shared" si="470"/>
        <v>0</v>
      </c>
      <c r="I1177" s="393">
        <f t="shared" si="471"/>
        <v>1</v>
      </c>
      <c r="J1177" s="393">
        <f t="shared" si="472"/>
        <v>0</v>
      </c>
      <c r="K1177" s="439">
        <f t="shared" si="473"/>
        <v>0</v>
      </c>
    </row>
    <row r="1178" spans="1:11" s="440" customFormat="1" ht="12.75">
      <c r="A1178" s="443" t="s">
        <v>2909</v>
      </c>
      <c r="B1178" s="441" t="s">
        <v>2910</v>
      </c>
      <c r="C1178" s="437">
        <v>0</v>
      </c>
      <c r="D1178" s="437"/>
      <c r="E1178" s="438" t="e">
        <f t="shared" si="469"/>
        <v>#DIV/0!</v>
      </c>
      <c r="F1178" s="434">
        <v>1</v>
      </c>
      <c r="G1178" s="393"/>
      <c r="H1178" s="438">
        <f t="shared" si="470"/>
        <v>0</v>
      </c>
      <c r="I1178" s="393">
        <f t="shared" si="471"/>
        <v>1</v>
      </c>
      <c r="J1178" s="393">
        <f t="shared" si="472"/>
        <v>0</v>
      </c>
      <c r="K1178" s="439">
        <f t="shared" si="473"/>
        <v>0</v>
      </c>
    </row>
    <row r="1179" spans="1:11" s="440" customFormat="1" ht="12.75">
      <c r="A1179" s="443" t="s">
        <v>2911</v>
      </c>
      <c r="B1179" s="441" t="s">
        <v>2912</v>
      </c>
      <c r="C1179" s="437">
        <v>0</v>
      </c>
      <c r="D1179" s="437"/>
      <c r="E1179" s="438" t="e">
        <f t="shared" si="469"/>
        <v>#DIV/0!</v>
      </c>
      <c r="F1179" s="434">
        <v>1</v>
      </c>
      <c r="G1179" s="393">
        <v>2</v>
      </c>
      <c r="H1179" s="438">
        <f t="shared" si="470"/>
        <v>2</v>
      </c>
      <c r="I1179" s="393">
        <f t="shared" si="471"/>
        <v>1</v>
      </c>
      <c r="J1179" s="393">
        <f t="shared" si="472"/>
        <v>2</v>
      </c>
      <c r="K1179" s="439">
        <f t="shared" si="473"/>
        <v>2</v>
      </c>
    </row>
    <row r="1180" spans="1:11" s="440" customFormat="1" ht="12.75">
      <c r="A1180" s="444" t="s">
        <v>2913</v>
      </c>
      <c r="B1180" s="442" t="s">
        <v>2914</v>
      </c>
      <c r="C1180" s="437">
        <v>0</v>
      </c>
      <c r="D1180" s="437"/>
      <c r="E1180" s="438" t="e">
        <f t="shared" si="469"/>
        <v>#DIV/0!</v>
      </c>
      <c r="F1180" s="434">
        <v>1</v>
      </c>
      <c r="G1180" s="393"/>
      <c r="H1180" s="438">
        <f t="shared" si="470"/>
        <v>0</v>
      </c>
      <c r="I1180" s="393">
        <f t="shared" si="471"/>
        <v>1</v>
      </c>
      <c r="J1180" s="393">
        <f t="shared" si="472"/>
        <v>0</v>
      </c>
      <c r="K1180" s="439">
        <f t="shared" si="473"/>
        <v>0</v>
      </c>
    </row>
    <row r="1181" spans="1:11" s="440" customFormat="1" ht="12.75">
      <c r="A1181" s="443" t="s">
        <v>2915</v>
      </c>
      <c r="B1181" s="441" t="s">
        <v>2916</v>
      </c>
      <c r="C1181" s="437">
        <v>0</v>
      </c>
      <c r="D1181" s="437"/>
      <c r="E1181" s="438" t="e">
        <f t="shared" si="469"/>
        <v>#DIV/0!</v>
      </c>
      <c r="F1181" s="434">
        <v>1</v>
      </c>
      <c r="G1181" s="393"/>
      <c r="H1181" s="438">
        <f t="shared" si="470"/>
        <v>0</v>
      </c>
      <c r="I1181" s="393">
        <f t="shared" si="471"/>
        <v>1</v>
      </c>
      <c r="J1181" s="393">
        <f t="shared" si="472"/>
        <v>0</v>
      </c>
      <c r="K1181" s="439">
        <f t="shared" si="473"/>
        <v>0</v>
      </c>
    </row>
    <row r="1182" spans="1:11" s="440" customFormat="1" ht="12.75">
      <c r="A1182" s="443" t="s">
        <v>2917</v>
      </c>
      <c r="B1182" s="441" t="s">
        <v>2918</v>
      </c>
      <c r="C1182" s="437">
        <v>0</v>
      </c>
      <c r="D1182" s="437"/>
      <c r="E1182" s="438" t="e">
        <f t="shared" si="469"/>
        <v>#DIV/0!</v>
      </c>
      <c r="F1182" s="434">
        <v>1</v>
      </c>
      <c r="G1182" s="393"/>
      <c r="H1182" s="438">
        <f t="shared" si="470"/>
        <v>0</v>
      </c>
      <c r="I1182" s="393">
        <f t="shared" si="471"/>
        <v>1</v>
      </c>
      <c r="J1182" s="393">
        <f t="shared" si="472"/>
        <v>0</v>
      </c>
      <c r="K1182" s="439">
        <f t="shared" si="473"/>
        <v>0</v>
      </c>
    </row>
    <row r="1183" spans="1:11" s="440" customFormat="1" ht="12.75">
      <c r="A1183" s="443" t="s">
        <v>2919</v>
      </c>
      <c r="B1183" s="441" t="s">
        <v>2920</v>
      </c>
      <c r="C1183" s="437">
        <v>0</v>
      </c>
      <c r="D1183" s="437"/>
      <c r="E1183" s="438" t="e">
        <f t="shared" si="469"/>
        <v>#DIV/0!</v>
      </c>
      <c r="F1183" s="434">
        <v>1</v>
      </c>
      <c r="G1183" s="393"/>
      <c r="H1183" s="438">
        <f t="shared" si="470"/>
        <v>0</v>
      </c>
      <c r="I1183" s="393">
        <f t="shared" si="471"/>
        <v>1</v>
      </c>
      <c r="J1183" s="393">
        <f t="shared" si="472"/>
        <v>0</v>
      </c>
      <c r="K1183" s="439">
        <f t="shared" si="473"/>
        <v>0</v>
      </c>
    </row>
    <row r="1184" spans="1:11" s="440" customFormat="1" ht="12.75">
      <c r="A1184" s="443" t="s">
        <v>2222</v>
      </c>
      <c r="B1184" s="441" t="s">
        <v>2223</v>
      </c>
      <c r="C1184" s="437">
        <v>0</v>
      </c>
      <c r="D1184" s="437"/>
      <c r="E1184" s="438" t="e">
        <f t="shared" si="469"/>
        <v>#DIV/0!</v>
      </c>
      <c r="F1184" s="434">
        <v>2</v>
      </c>
      <c r="G1184" s="393"/>
      <c r="H1184" s="438">
        <f t="shared" si="470"/>
        <v>0</v>
      </c>
      <c r="I1184" s="393">
        <f t="shared" si="471"/>
        <v>2</v>
      </c>
      <c r="J1184" s="393">
        <f t="shared" si="472"/>
        <v>0</v>
      </c>
      <c r="K1184" s="439">
        <f t="shared" si="473"/>
        <v>0</v>
      </c>
    </row>
    <row r="1185" spans="1:11" s="440" customFormat="1" ht="12.75">
      <c r="A1185" s="444" t="s">
        <v>2921</v>
      </c>
      <c r="B1185" s="442" t="s">
        <v>2922</v>
      </c>
      <c r="C1185" s="437">
        <v>0</v>
      </c>
      <c r="D1185" s="437"/>
      <c r="E1185" s="438" t="e">
        <f t="shared" si="469"/>
        <v>#DIV/0!</v>
      </c>
      <c r="F1185" s="434">
        <v>1</v>
      </c>
      <c r="G1185" s="393"/>
      <c r="H1185" s="438">
        <f t="shared" si="470"/>
        <v>0</v>
      </c>
      <c r="I1185" s="393">
        <f t="shared" si="471"/>
        <v>1</v>
      </c>
      <c r="J1185" s="393">
        <f t="shared" si="472"/>
        <v>0</v>
      </c>
      <c r="K1185" s="439">
        <f t="shared" si="473"/>
        <v>0</v>
      </c>
    </row>
    <row r="1186" spans="1:11" s="440" customFormat="1" ht="12.75">
      <c r="A1186" s="443" t="s">
        <v>2923</v>
      </c>
      <c r="B1186" s="441" t="s">
        <v>2924</v>
      </c>
      <c r="C1186" s="437">
        <v>0</v>
      </c>
      <c r="D1186" s="437"/>
      <c r="E1186" s="438" t="e">
        <f t="shared" si="469"/>
        <v>#DIV/0!</v>
      </c>
      <c r="F1186" s="434">
        <v>1</v>
      </c>
      <c r="G1186" s="393"/>
      <c r="H1186" s="438">
        <f t="shared" si="470"/>
        <v>0</v>
      </c>
      <c r="I1186" s="393">
        <f t="shared" si="471"/>
        <v>1</v>
      </c>
      <c r="J1186" s="393">
        <f t="shared" si="472"/>
        <v>0</v>
      </c>
      <c r="K1186" s="439">
        <f t="shared" si="473"/>
        <v>0</v>
      </c>
    </row>
    <row r="1187" spans="1:11" s="440" customFormat="1" ht="12.75">
      <c r="A1187" s="443" t="s">
        <v>2925</v>
      </c>
      <c r="B1187" s="441" t="s">
        <v>2926</v>
      </c>
      <c r="C1187" s="437">
        <v>0</v>
      </c>
      <c r="D1187" s="437"/>
      <c r="E1187" s="438" t="e">
        <f t="shared" si="469"/>
        <v>#DIV/0!</v>
      </c>
      <c r="F1187" s="434">
        <v>1</v>
      </c>
      <c r="G1187" s="393"/>
      <c r="H1187" s="438">
        <f t="shared" si="470"/>
        <v>0</v>
      </c>
      <c r="I1187" s="393">
        <f t="shared" si="471"/>
        <v>1</v>
      </c>
      <c r="J1187" s="393">
        <f t="shared" si="472"/>
        <v>0</v>
      </c>
      <c r="K1187" s="439">
        <f t="shared" si="473"/>
        <v>0</v>
      </c>
    </row>
    <row r="1188" spans="1:11" s="440" customFormat="1" ht="12.75">
      <c r="A1188" s="443" t="s">
        <v>2927</v>
      </c>
      <c r="B1188" s="441" t="s">
        <v>2928</v>
      </c>
      <c r="C1188" s="437">
        <v>0</v>
      </c>
      <c r="D1188" s="437"/>
      <c r="E1188" s="438" t="e">
        <f t="shared" si="469"/>
        <v>#DIV/0!</v>
      </c>
      <c r="F1188" s="434">
        <v>1</v>
      </c>
      <c r="G1188" s="393"/>
      <c r="H1188" s="438">
        <f t="shared" si="470"/>
        <v>0</v>
      </c>
      <c r="I1188" s="393">
        <f t="shared" si="471"/>
        <v>1</v>
      </c>
      <c r="J1188" s="393">
        <f t="shared" si="472"/>
        <v>0</v>
      </c>
      <c r="K1188" s="439">
        <f t="shared" si="473"/>
        <v>0</v>
      </c>
    </row>
    <row r="1189" spans="1:11" s="440" customFormat="1" ht="12.75">
      <c r="A1189" s="443" t="s">
        <v>2929</v>
      </c>
      <c r="B1189" s="441" t="s">
        <v>2930</v>
      </c>
      <c r="C1189" s="437">
        <v>0</v>
      </c>
      <c r="D1189" s="437"/>
      <c r="E1189" s="438" t="e">
        <f t="shared" si="469"/>
        <v>#DIV/0!</v>
      </c>
      <c r="F1189" s="434">
        <v>1</v>
      </c>
      <c r="G1189" s="393"/>
      <c r="H1189" s="438">
        <f t="shared" si="470"/>
        <v>0</v>
      </c>
      <c r="I1189" s="393">
        <f t="shared" si="471"/>
        <v>1</v>
      </c>
      <c r="J1189" s="393">
        <f t="shared" si="472"/>
        <v>0</v>
      </c>
      <c r="K1189" s="439">
        <f t="shared" si="473"/>
        <v>0</v>
      </c>
    </row>
    <row r="1190" spans="1:11" s="440" customFormat="1" ht="12.75">
      <c r="A1190" s="444" t="s">
        <v>2931</v>
      </c>
      <c r="B1190" s="442" t="s">
        <v>2932</v>
      </c>
      <c r="C1190" s="437">
        <v>0</v>
      </c>
      <c r="D1190" s="437"/>
      <c r="E1190" s="438" t="e">
        <f t="shared" si="469"/>
        <v>#DIV/0!</v>
      </c>
      <c r="F1190" s="434">
        <v>1</v>
      </c>
      <c r="G1190" s="393"/>
      <c r="H1190" s="438">
        <f t="shared" si="470"/>
        <v>0</v>
      </c>
      <c r="I1190" s="393">
        <f t="shared" si="471"/>
        <v>1</v>
      </c>
      <c r="J1190" s="393">
        <f t="shared" si="472"/>
        <v>0</v>
      </c>
      <c r="K1190" s="439">
        <f t="shared" si="473"/>
        <v>0</v>
      </c>
    </row>
    <row r="1191" spans="1:11" s="440" customFormat="1" ht="12.75">
      <c r="A1191" s="443" t="s">
        <v>2933</v>
      </c>
      <c r="B1191" s="441" t="s">
        <v>2934</v>
      </c>
      <c r="C1191" s="437">
        <v>0</v>
      </c>
      <c r="D1191" s="437"/>
      <c r="E1191" s="438" t="e">
        <f t="shared" si="469"/>
        <v>#DIV/0!</v>
      </c>
      <c r="F1191" s="434">
        <v>1</v>
      </c>
      <c r="G1191" s="393"/>
      <c r="H1191" s="438">
        <f t="shared" si="470"/>
        <v>0</v>
      </c>
      <c r="I1191" s="393">
        <f t="shared" si="471"/>
        <v>1</v>
      </c>
      <c r="J1191" s="393">
        <f t="shared" si="472"/>
        <v>0</v>
      </c>
      <c r="K1191" s="439">
        <f t="shared" si="473"/>
        <v>0</v>
      </c>
    </row>
    <row r="1192" spans="1:11" s="440" customFormat="1" ht="12.75">
      <c r="A1192" s="443" t="s">
        <v>2935</v>
      </c>
      <c r="B1192" s="441" t="s">
        <v>2936</v>
      </c>
      <c r="C1192" s="437">
        <v>0</v>
      </c>
      <c r="D1192" s="437"/>
      <c r="E1192" s="438" t="e">
        <f t="shared" si="469"/>
        <v>#DIV/0!</v>
      </c>
      <c r="F1192" s="434">
        <v>1</v>
      </c>
      <c r="G1192" s="393"/>
      <c r="H1192" s="438">
        <f t="shared" si="470"/>
        <v>0</v>
      </c>
      <c r="I1192" s="393">
        <f t="shared" si="471"/>
        <v>1</v>
      </c>
      <c r="J1192" s="393">
        <f t="shared" si="472"/>
        <v>0</v>
      </c>
      <c r="K1192" s="439">
        <f t="shared" si="473"/>
        <v>0</v>
      </c>
    </row>
    <row r="1193" spans="1:11" s="440" customFormat="1" ht="12.75">
      <c r="A1193" s="443" t="s">
        <v>2937</v>
      </c>
      <c r="B1193" s="441" t="s">
        <v>2938</v>
      </c>
      <c r="C1193" s="437">
        <v>0</v>
      </c>
      <c r="D1193" s="437"/>
      <c r="E1193" s="438" t="e">
        <f t="shared" si="469"/>
        <v>#DIV/0!</v>
      </c>
      <c r="F1193" s="434">
        <v>5</v>
      </c>
      <c r="G1193" s="393"/>
      <c r="H1193" s="438">
        <f t="shared" si="470"/>
        <v>0</v>
      </c>
      <c r="I1193" s="393">
        <f t="shared" si="471"/>
        <v>5</v>
      </c>
      <c r="J1193" s="393">
        <f t="shared" si="472"/>
        <v>0</v>
      </c>
      <c r="K1193" s="439">
        <f t="shared" si="473"/>
        <v>0</v>
      </c>
    </row>
    <row r="1194" spans="1:11" s="440" customFormat="1" ht="12.75">
      <c r="A1194" s="429" t="s">
        <v>2975</v>
      </c>
      <c r="B1194" s="404" t="s">
        <v>2976</v>
      </c>
      <c r="C1194" s="437">
        <v>0</v>
      </c>
      <c r="D1194" s="437"/>
      <c r="E1194" s="438" t="e">
        <f t="shared" si="469"/>
        <v>#DIV/0!</v>
      </c>
      <c r="F1194" s="212">
        <v>0</v>
      </c>
      <c r="G1194" s="393">
        <v>6</v>
      </c>
      <c r="H1194" s="438" t="e">
        <f t="shared" si="470"/>
        <v>#DIV/0!</v>
      </c>
      <c r="I1194" s="393">
        <f t="shared" si="471"/>
        <v>0</v>
      </c>
      <c r="J1194" s="393">
        <f t="shared" si="472"/>
        <v>6</v>
      </c>
      <c r="K1194" s="439" t="e">
        <f t="shared" si="473"/>
        <v>#DIV/0!</v>
      </c>
    </row>
    <row r="1195" spans="1:11" s="440" customFormat="1" ht="12.75">
      <c r="A1195" s="429" t="s">
        <v>3050</v>
      </c>
      <c r="B1195" s="404" t="s">
        <v>3051</v>
      </c>
      <c r="C1195" s="437">
        <v>0</v>
      </c>
      <c r="D1195" s="437"/>
      <c r="E1195" s="438" t="e">
        <f t="shared" ref="E1195" si="474">D1195/C1195</f>
        <v>#DIV/0!</v>
      </c>
      <c r="F1195" s="434">
        <v>0</v>
      </c>
      <c r="G1195" s="393">
        <v>1</v>
      </c>
      <c r="H1195" s="438" t="e">
        <f t="shared" ref="H1195" si="475">G1195/F1195</f>
        <v>#DIV/0!</v>
      </c>
      <c r="I1195" s="393">
        <f t="shared" ref="I1195" si="476">C1195+F1195</f>
        <v>0</v>
      </c>
      <c r="J1195" s="393">
        <f t="shared" ref="J1195" si="477">D1195+G1195</f>
        <v>1</v>
      </c>
      <c r="K1195" s="439" t="e">
        <f t="shared" ref="K1195" si="478">J1195/I1195</f>
        <v>#DIV/0!</v>
      </c>
    </row>
    <row r="1196" spans="1:11" s="440" customFormat="1" ht="12.75">
      <c r="A1196" s="429" t="s">
        <v>3052</v>
      </c>
      <c r="B1196" s="404" t="s">
        <v>3053</v>
      </c>
      <c r="C1196" s="437">
        <v>0</v>
      </c>
      <c r="D1196" s="437"/>
      <c r="E1196" s="438" t="e">
        <f t="shared" ref="E1196:E1197" si="479">D1196/C1196</f>
        <v>#DIV/0!</v>
      </c>
      <c r="F1196" s="434">
        <v>0</v>
      </c>
      <c r="G1196" s="393">
        <v>1</v>
      </c>
      <c r="H1196" s="438" t="e">
        <f t="shared" ref="H1196:H1197" si="480">G1196/F1196</f>
        <v>#DIV/0!</v>
      </c>
      <c r="I1196" s="393">
        <f t="shared" ref="I1196:I1197" si="481">C1196+F1196</f>
        <v>0</v>
      </c>
      <c r="J1196" s="393">
        <f t="shared" ref="J1196:J1197" si="482">D1196+G1196</f>
        <v>1</v>
      </c>
      <c r="K1196" s="439" t="e">
        <f t="shared" ref="K1196:K1197" si="483">J1196/I1196</f>
        <v>#DIV/0!</v>
      </c>
    </row>
    <row r="1197" spans="1:11" s="440" customFormat="1" ht="12.75">
      <c r="A1197" s="429" t="s">
        <v>3054</v>
      </c>
      <c r="B1197" s="404" t="s">
        <v>3055</v>
      </c>
      <c r="C1197" s="437">
        <v>0</v>
      </c>
      <c r="D1197" s="437"/>
      <c r="E1197" s="438" t="e">
        <f t="shared" si="479"/>
        <v>#DIV/0!</v>
      </c>
      <c r="F1197" s="212">
        <v>0</v>
      </c>
      <c r="G1197" s="393">
        <v>1</v>
      </c>
      <c r="H1197" s="438" t="e">
        <f t="shared" si="480"/>
        <v>#DIV/0!</v>
      </c>
      <c r="I1197" s="393">
        <f t="shared" si="481"/>
        <v>0</v>
      </c>
      <c r="J1197" s="393">
        <f t="shared" si="482"/>
        <v>1</v>
      </c>
      <c r="K1197" s="439" t="e">
        <f t="shared" si="483"/>
        <v>#DIV/0!</v>
      </c>
    </row>
    <row r="1198" spans="1:11" ht="14.25">
      <c r="A1198" s="424"/>
      <c r="B1198" s="425"/>
      <c r="C1198" s="153"/>
      <c r="D1198" s="153"/>
      <c r="E1198" s="394" t="e">
        <f t="shared" si="469"/>
        <v>#DIV/0!</v>
      </c>
      <c r="F1198" s="434">
        <v>0</v>
      </c>
      <c r="G1198" s="393"/>
      <c r="H1198" s="394" t="e">
        <f t="shared" si="470"/>
        <v>#DIV/0!</v>
      </c>
      <c r="I1198" s="393">
        <f t="shared" si="471"/>
        <v>0</v>
      </c>
      <c r="J1198" s="393">
        <f t="shared" si="472"/>
        <v>0</v>
      </c>
      <c r="K1198" s="411" t="e">
        <f t="shared" si="473"/>
        <v>#DIV/0!</v>
      </c>
    </row>
    <row r="1199" spans="1:11" ht="14.25">
      <c r="A1199" s="154"/>
      <c r="B1199" s="155"/>
      <c r="C1199" s="153"/>
      <c r="D1199" s="153"/>
      <c r="E1199" s="394" t="e">
        <f t="shared" si="464"/>
        <v>#DIV/0!</v>
      </c>
      <c r="F1199" s="212">
        <v>0</v>
      </c>
      <c r="G1199" s="393"/>
      <c r="H1199" s="394" t="e">
        <f t="shared" si="465"/>
        <v>#DIV/0!</v>
      </c>
      <c r="I1199" s="393">
        <f t="shared" si="466"/>
        <v>0</v>
      </c>
      <c r="J1199" s="393">
        <f t="shared" si="467"/>
        <v>0</v>
      </c>
      <c r="K1199" s="411" t="e">
        <f t="shared" si="468"/>
        <v>#DIV/0!</v>
      </c>
    </row>
    <row r="1200" spans="1:11" ht="14.25">
      <c r="A1200" s="154"/>
      <c r="B1200" s="155"/>
      <c r="C1200" s="153"/>
      <c r="D1200" s="153"/>
      <c r="E1200" s="394" t="e">
        <f t="shared" si="464"/>
        <v>#DIV/0!</v>
      </c>
      <c r="F1200" s="212">
        <v>0</v>
      </c>
      <c r="G1200" s="393"/>
      <c r="H1200" s="394" t="e">
        <f t="shared" si="465"/>
        <v>#DIV/0!</v>
      </c>
      <c r="I1200" s="393">
        <f t="shared" si="466"/>
        <v>0</v>
      </c>
      <c r="J1200" s="393">
        <f t="shared" si="467"/>
        <v>0</v>
      </c>
      <c r="K1200" s="411" t="e">
        <f t="shared" si="468"/>
        <v>#DIV/0!</v>
      </c>
    </row>
    <row r="1201" spans="1:11" ht="14.25">
      <c r="A1201" s="154"/>
      <c r="B1201" s="155"/>
      <c r="C1201" s="153"/>
      <c r="D1201" s="153"/>
      <c r="E1201" s="288"/>
      <c r="F1201" s="393"/>
      <c r="G1201" s="393"/>
      <c r="H1201" s="393"/>
      <c r="I1201" s="393"/>
      <c r="J1201" s="393"/>
      <c r="K1201" s="393"/>
    </row>
    <row r="1202" spans="1:11" ht="15">
      <c r="A1202" s="154"/>
      <c r="B1202" s="398" t="s">
        <v>1637</v>
      </c>
      <c r="C1202" s="406">
        <f>SUM(C1204:C1368)</f>
        <v>6500</v>
      </c>
      <c r="D1202" s="406">
        <f>SUM(D1204:D1368)</f>
        <v>5535</v>
      </c>
      <c r="E1202" s="400">
        <f t="shared" ref="E1202" si="484">D1202/C1202</f>
        <v>0.85153846153846158</v>
      </c>
      <c r="F1202" s="406">
        <f>SUM(F1204:F1368)</f>
        <v>21475</v>
      </c>
      <c r="G1202" s="406">
        <f>SUM(G1204:G1368)</f>
        <v>23460</v>
      </c>
      <c r="H1202" s="400">
        <f t="shared" ref="H1202" si="485">G1202/F1202</f>
        <v>1.0924330616996507</v>
      </c>
      <c r="I1202" s="406">
        <f>SUM(I1204:I1368)</f>
        <v>27975</v>
      </c>
      <c r="J1202" s="406">
        <f>SUM(J1204:J1368)</f>
        <v>28995</v>
      </c>
      <c r="K1202" s="409">
        <f t="shared" ref="K1202" si="486">J1202/I1202</f>
        <v>1.036461126005362</v>
      </c>
    </row>
    <row r="1203" spans="1:11" ht="14.25">
      <c r="A1203" s="154"/>
      <c r="B1203" s="155"/>
      <c r="C1203" s="153"/>
      <c r="D1203" s="153"/>
      <c r="E1203" s="394"/>
      <c r="F1203" s="393"/>
      <c r="G1203" s="393"/>
      <c r="H1203" s="394"/>
      <c r="I1203" s="393"/>
      <c r="J1203" s="393"/>
      <c r="K1203" s="411"/>
    </row>
    <row r="1204" spans="1:11" ht="12.75">
      <c r="A1204" s="403" t="s">
        <v>2939</v>
      </c>
      <c r="B1204" s="404" t="s">
        <v>2940</v>
      </c>
      <c r="C1204" s="419">
        <v>57</v>
      </c>
      <c r="D1204" s="417">
        <v>4</v>
      </c>
      <c r="E1204" s="411">
        <f t="shared" ref="E1204:E1368" si="487">D1204/C1204</f>
        <v>7.0175438596491224E-2</v>
      </c>
      <c r="F1204" s="435">
        <v>0</v>
      </c>
      <c r="G1204" s="393"/>
      <c r="H1204" s="411" t="e">
        <f t="shared" ref="H1204:H1368" si="488">G1204/F1204</f>
        <v>#DIV/0!</v>
      </c>
      <c r="I1204" s="393">
        <f t="shared" ref="I1204:I1368" si="489">C1204+F1204</f>
        <v>57</v>
      </c>
      <c r="J1204" s="393">
        <f t="shared" ref="J1204:J1368" si="490">D1204+G1204</f>
        <v>4</v>
      </c>
      <c r="K1204" s="411">
        <f t="shared" ref="K1204:K1368" si="491">J1204/I1204</f>
        <v>7.0175438596491224E-2</v>
      </c>
    </row>
    <row r="1205" spans="1:11" ht="12.75">
      <c r="A1205" s="403" t="s">
        <v>2177</v>
      </c>
      <c r="B1205" s="404" t="s">
        <v>2178</v>
      </c>
      <c r="C1205" s="419">
        <v>0</v>
      </c>
      <c r="D1205" s="417"/>
      <c r="E1205" s="411" t="e">
        <f t="shared" si="487"/>
        <v>#DIV/0!</v>
      </c>
      <c r="F1205" s="435">
        <v>8</v>
      </c>
      <c r="G1205" s="393">
        <v>1</v>
      </c>
      <c r="H1205" s="411">
        <f t="shared" si="488"/>
        <v>0.125</v>
      </c>
      <c r="I1205" s="393">
        <f t="shared" si="489"/>
        <v>8</v>
      </c>
      <c r="J1205" s="393">
        <f t="shared" si="490"/>
        <v>1</v>
      </c>
      <c r="K1205" s="411">
        <f t="shared" si="491"/>
        <v>0.125</v>
      </c>
    </row>
    <row r="1206" spans="1:11" ht="12.75">
      <c r="A1206" s="403" t="s">
        <v>2179</v>
      </c>
      <c r="B1206" s="404" t="s">
        <v>2180</v>
      </c>
      <c r="C1206" s="419">
        <v>0</v>
      </c>
      <c r="D1206" s="417"/>
      <c r="E1206" s="411" t="e">
        <f t="shared" si="487"/>
        <v>#DIV/0!</v>
      </c>
      <c r="F1206" s="435">
        <v>2</v>
      </c>
      <c r="G1206" s="393"/>
      <c r="H1206" s="411">
        <f t="shared" si="488"/>
        <v>0</v>
      </c>
      <c r="I1206" s="393">
        <f t="shared" si="489"/>
        <v>2</v>
      </c>
      <c r="J1206" s="393">
        <f t="shared" si="490"/>
        <v>0</v>
      </c>
      <c r="K1206" s="411">
        <f t="shared" si="491"/>
        <v>0</v>
      </c>
    </row>
    <row r="1207" spans="1:11" ht="12.75">
      <c r="A1207" s="403" t="s">
        <v>2183</v>
      </c>
      <c r="B1207" s="404" t="s">
        <v>2184</v>
      </c>
      <c r="C1207" s="419">
        <v>0</v>
      </c>
      <c r="D1207" s="417"/>
      <c r="E1207" s="411" t="e">
        <f t="shared" si="487"/>
        <v>#DIV/0!</v>
      </c>
      <c r="F1207" s="435">
        <v>3555</v>
      </c>
      <c r="G1207" s="393">
        <v>3945</v>
      </c>
      <c r="H1207" s="411">
        <f t="shared" si="488"/>
        <v>1.109704641350211</v>
      </c>
      <c r="I1207" s="393">
        <f t="shared" si="489"/>
        <v>3555</v>
      </c>
      <c r="J1207" s="393">
        <f t="shared" si="490"/>
        <v>3945</v>
      </c>
      <c r="K1207" s="411">
        <f t="shared" si="491"/>
        <v>1.109704641350211</v>
      </c>
    </row>
    <row r="1208" spans="1:11" ht="12.75">
      <c r="A1208" s="403" t="s">
        <v>2417</v>
      </c>
      <c r="B1208" s="404" t="s">
        <v>2418</v>
      </c>
      <c r="C1208" s="419">
        <v>0</v>
      </c>
      <c r="D1208" s="417"/>
      <c r="E1208" s="411" t="e">
        <f t="shared" ref="E1208:E1310" si="492">D1208/C1208</f>
        <v>#DIV/0!</v>
      </c>
      <c r="F1208" s="435">
        <v>108</v>
      </c>
      <c r="G1208" s="393">
        <v>114</v>
      </c>
      <c r="H1208" s="411">
        <f t="shared" ref="H1208:H1310" si="493">G1208/F1208</f>
        <v>1.0555555555555556</v>
      </c>
      <c r="I1208" s="393">
        <f t="shared" ref="I1208:I1310" si="494">C1208+F1208</f>
        <v>108</v>
      </c>
      <c r="J1208" s="393">
        <f t="shared" ref="J1208:J1310" si="495">D1208+G1208</f>
        <v>114</v>
      </c>
      <c r="K1208" s="411">
        <f t="shared" ref="K1208:K1310" si="496">J1208/I1208</f>
        <v>1.0555555555555556</v>
      </c>
    </row>
    <row r="1209" spans="1:11" ht="12.75">
      <c r="A1209" s="403" t="s">
        <v>2419</v>
      </c>
      <c r="B1209" s="404" t="s">
        <v>2420</v>
      </c>
      <c r="C1209" s="419">
        <v>0</v>
      </c>
      <c r="D1209" s="417"/>
      <c r="E1209" s="411" t="e">
        <f t="shared" si="492"/>
        <v>#DIV/0!</v>
      </c>
      <c r="F1209" s="435">
        <v>264</v>
      </c>
      <c r="G1209" s="393">
        <v>299</v>
      </c>
      <c r="H1209" s="411">
        <f t="shared" si="493"/>
        <v>1.1325757575757576</v>
      </c>
      <c r="I1209" s="393">
        <f t="shared" si="494"/>
        <v>264</v>
      </c>
      <c r="J1209" s="393">
        <f t="shared" si="495"/>
        <v>299</v>
      </c>
      <c r="K1209" s="411">
        <f t="shared" si="496"/>
        <v>1.1325757575757576</v>
      </c>
    </row>
    <row r="1210" spans="1:11" ht="12.75">
      <c r="A1210" s="403" t="s">
        <v>2726</v>
      </c>
      <c r="B1210" s="404" t="s">
        <v>2727</v>
      </c>
      <c r="C1210" s="419">
        <v>0</v>
      </c>
      <c r="D1210" s="417"/>
      <c r="E1210" s="411" t="e">
        <f t="shared" si="492"/>
        <v>#DIV/0!</v>
      </c>
      <c r="F1210" s="435">
        <v>7</v>
      </c>
      <c r="G1210" s="393">
        <v>5</v>
      </c>
      <c r="H1210" s="411">
        <f t="shared" si="493"/>
        <v>0.7142857142857143</v>
      </c>
      <c r="I1210" s="393">
        <f t="shared" si="494"/>
        <v>7</v>
      </c>
      <c r="J1210" s="393">
        <f t="shared" si="495"/>
        <v>5</v>
      </c>
      <c r="K1210" s="411">
        <f t="shared" si="496"/>
        <v>0.7142857142857143</v>
      </c>
    </row>
    <row r="1211" spans="1:11" ht="12.75">
      <c r="A1211" s="403" t="s">
        <v>2941</v>
      </c>
      <c r="B1211" s="404" t="s">
        <v>2942</v>
      </c>
      <c r="C1211" s="419">
        <v>0</v>
      </c>
      <c r="D1211" s="417"/>
      <c r="E1211" s="411" t="e">
        <f t="shared" si="492"/>
        <v>#DIV/0!</v>
      </c>
      <c r="F1211" s="435">
        <v>1</v>
      </c>
      <c r="G1211" s="393"/>
      <c r="H1211" s="411">
        <f t="shared" si="493"/>
        <v>0</v>
      </c>
      <c r="I1211" s="393">
        <f t="shared" si="494"/>
        <v>1</v>
      </c>
      <c r="J1211" s="393">
        <f t="shared" si="495"/>
        <v>0</v>
      </c>
      <c r="K1211" s="411">
        <f t="shared" si="496"/>
        <v>0</v>
      </c>
    </row>
    <row r="1212" spans="1:11" ht="12.75">
      <c r="A1212" s="403" t="s">
        <v>2193</v>
      </c>
      <c r="B1212" s="404" t="s">
        <v>2194</v>
      </c>
      <c r="C1212" s="419">
        <v>0</v>
      </c>
      <c r="D1212" s="417"/>
      <c r="E1212" s="411" t="e">
        <f t="shared" si="492"/>
        <v>#DIV/0!</v>
      </c>
      <c r="F1212" s="435">
        <v>5</v>
      </c>
      <c r="G1212" s="393"/>
      <c r="H1212" s="411">
        <f t="shared" si="493"/>
        <v>0</v>
      </c>
      <c r="I1212" s="393">
        <f t="shared" si="494"/>
        <v>5</v>
      </c>
      <c r="J1212" s="393">
        <f t="shared" si="495"/>
        <v>0</v>
      </c>
      <c r="K1212" s="411">
        <f t="shared" si="496"/>
        <v>0</v>
      </c>
    </row>
    <row r="1213" spans="1:11" ht="12.75">
      <c r="A1213" s="403" t="s">
        <v>2195</v>
      </c>
      <c r="B1213" s="404" t="s">
        <v>2196</v>
      </c>
      <c r="C1213" s="419">
        <v>0</v>
      </c>
      <c r="D1213" s="417"/>
      <c r="E1213" s="411" t="e">
        <f t="shared" si="492"/>
        <v>#DIV/0!</v>
      </c>
      <c r="F1213" s="435">
        <v>87</v>
      </c>
      <c r="G1213" s="393">
        <v>110</v>
      </c>
      <c r="H1213" s="411">
        <f t="shared" si="493"/>
        <v>1.264367816091954</v>
      </c>
      <c r="I1213" s="393">
        <f t="shared" si="494"/>
        <v>87</v>
      </c>
      <c r="J1213" s="393">
        <f t="shared" si="495"/>
        <v>110</v>
      </c>
      <c r="K1213" s="411">
        <f t="shared" si="496"/>
        <v>1.264367816091954</v>
      </c>
    </row>
    <row r="1214" spans="1:11" ht="12.75">
      <c r="A1214" s="403" t="s">
        <v>2421</v>
      </c>
      <c r="B1214" s="404" t="s">
        <v>2422</v>
      </c>
      <c r="C1214" s="419">
        <v>0</v>
      </c>
      <c r="D1214" s="417"/>
      <c r="E1214" s="411" t="e">
        <f t="shared" si="492"/>
        <v>#DIV/0!</v>
      </c>
      <c r="F1214" s="435">
        <v>5</v>
      </c>
      <c r="G1214" s="393"/>
      <c r="H1214" s="411">
        <f t="shared" si="493"/>
        <v>0</v>
      </c>
      <c r="I1214" s="393">
        <f t="shared" si="494"/>
        <v>5</v>
      </c>
      <c r="J1214" s="393">
        <f t="shared" si="495"/>
        <v>0</v>
      </c>
      <c r="K1214" s="411">
        <f t="shared" si="496"/>
        <v>0</v>
      </c>
    </row>
    <row r="1215" spans="1:11" ht="12.75">
      <c r="A1215" s="403" t="s">
        <v>2435</v>
      </c>
      <c r="B1215" s="404" t="s">
        <v>2436</v>
      </c>
      <c r="C1215" s="419">
        <v>0</v>
      </c>
      <c r="D1215" s="417"/>
      <c r="E1215" s="411" t="e">
        <f t="shared" si="492"/>
        <v>#DIV/0!</v>
      </c>
      <c r="F1215" s="435">
        <v>222</v>
      </c>
      <c r="G1215" s="393">
        <v>211</v>
      </c>
      <c r="H1215" s="411">
        <f t="shared" si="493"/>
        <v>0.9504504504504504</v>
      </c>
      <c r="I1215" s="393">
        <f t="shared" si="494"/>
        <v>222</v>
      </c>
      <c r="J1215" s="393">
        <f t="shared" si="495"/>
        <v>211</v>
      </c>
      <c r="K1215" s="411">
        <f t="shared" si="496"/>
        <v>0.9504504504504504</v>
      </c>
    </row>
    <row r="1216" spans="1:11" ht="12.75">
      <c r="A1216" s="403" t="s">
        <v>2203</v>
      </c>
      <c r="B1216" s="404" t="s">
        <v>2204</v>
      </c>
      <c r="C1216" s="419">
        <v>0</v>
      </c>
      <c r="D1216" s="417"/>
      <c r="E1216" s="411" t="e">
        <f t="shared" si="492"/>
        <v>#DIV/0!</v>
      </c>
      <c r="F1216" s="435">
        <v>77</v>
      </c>
      <c r="G1216" s="393">
        <v>101</v>
      </c>
      <c r="H1216" s="411">
        <f t="shared" si="493"/>
        <v>1.3116883116883118</v>
      </c>
      <c r="I1216" s="393">
        <f t="shared" si="494"/>
        <v>77</v>
      </c>
      <c r="J1216" s="393">
        <f t="shared" si="495"/>
        <v>101</v>
      </c>
      <c r="K1216" s="411">
        <f t="shared" si="496"/>
        <v>1.3116883116883118</v>
      </c>
    </row>
    <row r="1217" spans="1:11" ht="12.75">
      <c r="A1217" s="403" t="s">
        <v>2205</v>
      </c>
      <c r="B1217" s="404" t="s">
        <v>2206</v>
      </c>
      <c r="C1217" s="419">
        <v>0</v>
      </c>
      <c r="D1217" s="417"/>
      <c r="E1217" s="411" t="e">
        <f t="shared" si="492"/>
        <v>#DIV/0!</v>
      </c>
      <c r="F1217" s="435">
        <v>77</v>
      </c>
      <c r="G1217" s="393">
        <v>101</v>
      </c>
      <c r="H1217" s="411">
        <f t="shared" si="493"/>
        <v>1.3116883116883118</v>
      </c>
      <c r="I1217" s="393">
        <f t="shared" si="494"/>
        <v>77</v>
      </c>
      <c r="J1217" s="393">
        <f t="shared" si="495"/>
        <v>101</v>
      </c>
      <c r="K1217" s="411">
        <f t="shared" si="496"/>
        <v>1.3116883116883118</v>
      </c>
    </row>
    <row r="1218" spans="1:11" ht="12.75">
      <c r="A1218" s="403" t="s">
        <v>2089</v>
      </c>
      <c r="B1218" s="404" t="s">
        <v>2090</v>
      </c>
      <c r="C1218" s="419">
        <v>70</v>
      </c>
      <c r="D1218" s="417">
        <v>24</v>
      </c>
      <c r="E1218" s="411">
        <f t="shared" si="492"/>
        <v>0.34285714285714286</v>
      </c>
      <c r="F1218" s="435">
        <v>0</v>
      </c>
      <c r="G1218" s="393"/>
      <c r="H1218" s="411" t="e">
        <f t="shared" si="493"/>
        <v>#DIV/0!</v>
      </c>
      <c r="I1218" s="393">
        <f t="shared" si="494"/>
        <v>70</v>
      </c>
      <c r="J1218" s="393">
        <f t="shared" si="495"/>
        <v>24</v>
      </c>
      <c r="K1218" s="411">
        <f t="shared" si="496"/>
        <v>0.34285714285714286</v>
      </c>
    </row>
    <row r="1219" spans="1:11" ht="12.75">
      <c r="A1219" s="403" t="s">
        <v>2037</v>
      </c>
      <c r="B1219" s="404" t="s">
        <v>2038</v>
      </c>
      <c r="C1219" s="419">
        <v>2200</v>
      </c>
      <c r="D1219" s="417">
        <v>2454</v>
      </c>
      <c r="E1219" s="411">
        <f t="shared" si="492"/>
        <v>1.1154545454545455</v>
      </c>
      <c r="F1219" s="435">
        <v>1320</v>
      </c>
      <c r="G1219" s="393">
        <v>1091</v>
      </c>
      <c r="H1219" s="411">
        <f t="shared" si="493"/>
        <v>0.82651515151515154</v>
      </c>
      <c r="I1219" s="393">
        <f t="shared" si="494"/>
        <v>3520</v>
      </c>
      <c r="J1219" s="393">
        <f t="shared" si="495"/>
        <v>3545</v>
      </c>
      <c r="K1219" s="411">
        <f t="shared" si="496"/>
        <v>1.0071022727272727</v>
      </c>
    </row>
    <row r="1220" spans="1:11" ht="12.75">
      <c r="A1220" s="403" t="s">
        <v>2828</v>
      </c>
      <c r="B1220" s="404" t="s">
        <v>2829</v>
      </c>
      <c r="C1220" s="419">
        <v>7</v>
      </c>
      <c r="D1220" s="417">
        <v>3</v>
      </c>
      <c r="E1220" s="411">
        <f t="shared" si="492"/>
        <v>0.42857142857142855</v>
      </c>
      <c r="F1220" s="435">
        <v>0</v>
      </c>
      <c r="G1220" s="393"/>
      <c r="H1220" s="411" t="e">
        <f t="shared" si="493"/>
        <v>#DIV/0!</v>
      </c>
      <c r="I1220" s="393">
        <f t="shared" si="494"/>
        <v>7</v>
      </c>
      <c r="J1220" s="393">
        <f t="shared" si="495"/>
        <v>3</v>
      </c>
      <c r="K1220" s="411">
        <f t="shared" si="496"/>
        <v>0.42857142857142855</v>
      </c>
    </row>
    <row r="1221" spans="1:11" ht="12.75">
      <c r="A1221" s="403" t="s">
        <v>2830</v>
      </c>
      <c r="B1221" s="404" t="s">
        <v>2831</v>
      </c>
      <c r="C1221" s="419">
        <v>1</v>
      </c>
      <c r="D1221" s="417"/>
      <c r="E1221" s="411">
        <f t="shared" si="492"/>
        <v>0</v>
      </c>
      <c r="F1221" s="435">
        <v>0</v>
      </c>
      <c r="G1221" s="393"/>
      <c r="H1221" s="411" t="e">
        <f t="shared" si="493"/>
        <v>#DIV/0!</v>
      </c>
      <c r="I1221" s="393">
        <f t="shared" si="494"/>
        <v>1</v>
      </c>
      <c r="J1221" s="393">
        <f t="shared" si="495"/>
        <v>0</v>
      </c>
      <c r="K1221" s="411">
        <f t="shared" si="496"/>
        <v>0</v>
      </c>
    </row>
    <row r="1222" spans="1:11" ht="12.75">
      <c r="A1222" s="403" t="s">
        <v>2882</v>
      </c>
      <c r="B1222" s="404" t="s">
        <v>2883</v>
      </c>
      <c r="C1222" s="419">
        <v>2</v>
      </c>
      <c r="D1222" s="417"/>
      <c r="E1222" s="411">
        <f t="shared" si="492"/>
        <v>0</v>
      </c>
      <c r="F1222" s="435">
        <v>0</v>
      </c>
      <c r="G1222" s="393"/>
      <c r="H1222" s="411" t="e">
        <f t="shared" si="493"/>
        <v>#DIV/0!</v>
      </c>
      <c r="I1222" s="393">
        <f t="shared" si="494"/>
        <v>2</v>
      </c>
      <c r="J1222" s="393">
        <f t="shared" si="495"/>
        <v>0</v>
      </c>
      <c r="K1222" s="411">
        <f t="shared" si="496"/>
        <v>0</v>
      </c>
    </row>
    <row r="1223" spans="1:11" ht="12.75">
      <c r="A1223" s="403" t="s">
        <v>2220</v>
      </c>
      <c r="B1223" s="404" t="s">
        <v>2221</v>
      </c>
      <c r="C1223" s="419">
        <v>0</v>
      </c>
      <c r="D1223" s="417"/>
      <c r="E1223" s="411" t="e">
        <f t="shared" si="492"/>
        <v>#DIV/0!</v>
      </c>
      <c r="F1223" s="435">
        <v>98</v>
      </c>
      <c r="G1223" s="393">
        <v>70</v>
      </c>
      <c r="H1223" s="411">
        <f t="shared" si="493"/>
        <v>0.7142857142857143</v>
      </c>
      <c r="I1223" s="393">
        <f t="shared" si="494"/>
        <v>98</v>
      </c>
      <c r="J1223" s="393">
        <f t="shared" si="495"/>
        <v>70</v>
      </c>
      <c r="K1223" s="411">
        <f t="shared" si="496"/>
        <v>0.7142857142857143</v>
      </c>
    </row>
    <row r="1224" spans="1:11" ht="12.75">
      <c r="A1224" s="403" t="s">
        <v>2943</v>
      </c>
      <c r="B1224" s="404" t="s">
        <v>2944</v>
      </c>
      <c r="C1224" s="419">
        <v>2</v>
      </c>
      <c r="D1224" s="417"/>
      <c r="E1224" s="411">
        <f t="shared" si="492"/>
        <v>0</v>
      </c>
      <c r="F1224" s="435">
        <v>0</v>
      </c>
      <c r="G1224" s="393"/>
      <c r="H1224" s="411" t="e">
        <f t="shared" si="493"/>
        <v>#DIV/0!</v>
      </c>
      <c r="I1224" s="393">
        <f t="shared" si="494"/>
        <v>2</v>
      </c>
      <c r="J1224" s="393">
        <f t="shared" si="495"/>
        <v>0</v>
      </c>
      <c r="K1224" s="411">
        <f t="shared" si="496"/>
        <v>0</v>
      </c>
    </row>
    <row r="1225" spans="1:11" ht="12.75">
      <c r="A1225" s="403" t="s">
        <v>2836</v>
      </c>
      <c r="B1225" s="404" t="s">
        <v>2837</v>
      </c>
      <c r="C1225" s="419">
        <v>2</v>
      </c>
      <c r="D1225" s="417"/>
      <c r="E1225" s="411">
        <f t="shared" si="492"/>
        <v>0</v>
      </c>
      <c r="F1225" s="435">
        <v>0</v>
      </c>
      <c r="G1225" s="393"/>
      <c r="H1225" s="411" t="e">
        <f t="shared" si="493"/>
        <v>#DIV/0!</v>
      </c>
      <c r="I1225" s="393">
        <f t="shared" si="494"/>
        <v>2</v>
      </c>
      <c r="J1225" s="393">
        <f t="shared" si="495"/>
        <v>0</v>
      </c>
      <c r="K1225" s="411">
        <f t="shared" si="496"/>
        <v>0</v>
      </c>
    </row>
    <row r="1226" spans="1:11" ht="12.75">
      <c r="A1226" s="403" t="s">
        <v>2838</v>
      </c>
      <c r="B1226" s="404" t="s">
        <v>2839</v>
      </c>
      <c r="C1226" s="419">
        <v>6</v>
      </c>
      <c r="D1226" s="417">
        <v>1</v>
      </c>
      <c r="E1226" s="411">
        <f t="shared" si="492"/>
        <v>0.16666666666666666</v>
      </c>
      <c r="F1226" s="435">
        <v>0</v>
      </c>
      <c r="G1226" s="393"/>
      <c r="H1226" s="411" t="e">
        <f t="shared" si="493"/>
        <v>#DIV/0!</v>
      </c>
      <c r="I1226" s="393">
        <f t="shared" si="494"/>
        <v>6</v>
      </c>
      <c r="J1226" s="393">
        <f t="shared" si="495"/>
        <v>1</v>
      </c>
      <c r="K1226" s="411">
        <f t="shared" si="496"/>
        <v>0.16666666666666666</v>
      </c>
    </row>
    <row r="1227" spans="1:11" ht="12.75">
      <c r="A1227" s="403" t="s">
        <v>2945</v>
      </c>
      <c r="B1227" s="404" t="s">
        <v>2946</v>
      </c>
      <c r="C1227" s="419">
        <v>7</v>
      </c>
      <c r="D1227" s="417">
        <v>3</v>
      </c>
      <c r="E1227" s="411">
        <f t="shared" si="492"/>
        <v>0.42857142857142855</v>
      </c>
      <c r="F1227" s="435">
        <v>0</v>
      </c>
      <c r="G1227" s="393"/>
      <c r="H1227" s="411" t="e">
        <f t="shared" si="493"/>
        <v>#DIV/0!</v>
      </c>
      <c r="I1227" s="393">
        <f t="shared" si="494"/>
        <v>7</v>
      </c>
      <c r="J1227" s="393">
        <f t="shared" si="495"/>
        <v>3</v>
      </c>
      <c r="K1227" s="411">
        <f t="shared" si="496"/>
        <v>0.42857142857142855</v>
      </c>
    </row>
    <row r="1228" spans="1:11" ht="12.75">
      <c r="A1228" s="403" t="s">
        <v>2947</v>
      </c>
      <c r="B1228" s="404" t="s">
        <v>2948</v>
      </c>
      <c r="C1228" s="419">
        <v>0</v>
      </c>
      <c r="D1228" s="417">
        <v>3</v>
      </c>
      <c r="E1228" s="411" t="e">
        <f t="shared" si="492"/>
        <v>#DIV/0!</v>
      </c>
      <c r="F1228" s="435">
        <v>1</v>
      </c>
      <c r="G1228" s="393"/>
      <c r="H1228" s="411">
        <f t="shared" si="493"/>
        <v>0</v>
      </c>
      <c r="I1228" s="393">
        <f t="shared" si="494"/>
        <v>1</v>
      </c>
      <c r="J1228" s="393">
        <f t="shared" si="495"/>
        <v>3</v>
      </c>
      <c r="K1228" s="411">
        <f t="shared" si="496"/>
        <v>3</v>
      </c>
    </row>
    <row r="1229" spans="1:11" ht="12.75">
      <c r="A1229" s="403" t="s">
        <v>2949</v>
      </c>
      <c r="B1229" s="404" t="s">
        <v>2950</v>
      </c>
      <c r="C1229" s="419">
        <v>0</v>
      </c>
      <c r="D1229" s="417"/>
      <c r="E1229" s="411" t="e">
        <f t="shared" si="492"/>
        <v>#DIV/0!</v>
      </c>
      <c r="F1229" s="435">
        <v>1</v>
      </c>
      <c r="G1229" s="393"/>
      <c r="H1229" s="411">
        <f t="shared" si="493"/>
        <v>0</v>
      </c>
      <c r="I1229" s="393">
        <f t="shared" si="494"/>
        <v>1</v>
      </c>
      <c r="J1229" s="393">
        <f t="shared" si="495"/>
        <v>0</v>
      </c>
      <c r="K1229" s="411">
        <f t="shared" si="496"/>
        <v>0</v>
      </c>
    </row>
    <row r="1230" spans="1:11" ht="12.75">
      <c r="A1230" s="403" t="s">
        <v>2951</v>
      </c>
      <c r="B1230" s="404" t="s">
        <v>2952</v>
      </c>
      <c r="C1230" s="419">
        <v>0</v>
      </c>
      <c r="D1230" s="417"/>
      <c r="E1230" s="411" t="e">
        <f t="shared" si="492"/>
        <v>#DIV/0!</v>
      </c>
      <c r="F1230" s="435">
        <v>2</v>
      </c>
      <c r="G1230" s="393"/>
      <c r="H1230" s="411">
        <f t="shared" si="493"/>
        <v>0</v>
      </c>
      <c r="I1230" s="393">
        <f t="shared" si="494"/>
        <v>2</v>
      </c>
      <c r="J1230" s="393">
        <f t="shared" si="495"/>
        <v>0</v>
      </c>
      <c r="K1230" s="411">
        <f t="shared" si="496"/>
        <v>0</v>
      </c>
    </row>
    <row r="1231" spans="1:11" ht="12.75">
      <c r="A1231" s="403" t="s">
        <v>2953</v>
      </c>
      <c r="B1231" s="404" t="s">
        <v>2954</v>
      </c>
      <c r="C1231" s="419">
        <v>8</v>
      </c>
      <c r="D1231" s="417"/>
      <c r="E1231" s="411">
        <f t="shared" si="492"/>
        <v>0</v>
      </c>
      <c r="F1231" s="435">
        <v>0</v>
      </c>
      <c r="G1231" s="393"/>
      <c r="H1231" s="411" t="e">
        <f t="shared" si="493"/>
        <v>#DIV/0!</v>
      </c>
      <c r="I1231" s="393">
        <f t="shared" si="494"/>
        <v>8</v>
      </c>
      <c r="J1231" s="393">
        <f t="shared" si="495"/>
        <v>0</v>
      </c>
      <c r="K1231" s="411">
        <f t="shared" si="496"/>
        <v>0</v>
      </c>
    </row>
    <row r="1232" spans="1:11" ht="12.75">
      <c r="A1232" s="403" t="s">
        <v>2955</v>
      </c>
      <c r="B1232" s="404" t="s">
        <v>2956</v>
      </c>
      <c r="C1232" s="419">
        <v>1</v>
      </c>
      <c r="D1232" s="417"/>
      <c r="E1232" s="411">
        <f t="shared" si="492"/>
        <v>0</v>
      </c>
      <c r="F1232" s="435">
        <v>0</v>
      </c>
      <c r="G1232" s="393"/>
      <c r="H1232" s="411" t="e">
        <f t="shared" si="493"/>
        <v>#DIV/0!</v>
      </c>
      <c r="I1232" s="393">
        <f t="shared" si="494"/>
        <v>1</v>
      </c>
      <c r="J1232" s="393">
        <f t="shared" si="495"/>
        <v>0</v>
      </c>
      <c r="K1232" s="411">
        <f t="shared" si="496"/>
        <v>0</v>
      </c>
    </row>
    <row r="1233" spans="1:11" ht="12.75">
      <c r="A1233" s="403" t="s">
        <v>2957</v>
      </c>
      <c r="B1233" s="404" t="s">
        <v>2958</v>
      </c>
      <c r="C1233" s="419">
        <v>2</v>
      </c>
      <c r="D1233" s="417">
        <v>1</v>
      </c>
      <c r="E1233" s="411">
        <f t="shared" si="492"/>
        <v>0.5</v>
      </c>
      <c r="F1233" s="435">
        <v>0</v>
      </c>
      <c r="G1233" s="393"/>
      <c r="H1233" s="411" t="e">
        <f t="shared" si="493"/>
        <v>#DIV/0!</v>
      </c>
      <c r="I1233" s="393">
        <f t="shared" si="494"/>
        <v>2</v>
      </c>
      <c r="J1233" s="393">
        <f t="shared" si="495"/>
        <v>1</v>
      </c>
      <c r="K1233" s="411">
        <f t="shared" si="496"/>
        <v>0.5</v>
      </c>
    </row>
    <row r="1234" spans="1:11" ht="12.75">
      <c r="A1234" s="403" t="s">
        <v>2959</v>
      </c>
      <c r="B1234" s="404" t="s">
        <v>2960</v>
      </c>
      <c r="C1234" s="419">
        <v>1</v>
      </c>
      <c r="D1234" s="417"/>
      <c r="E1234" s="411">
        <f t="shared" si="492"/>
        <v>0</v>
      </c>
      <c r="F1234" s="435">
        <v>0</v>
      </c>
      <c r="G1234" s="393"/>
      <c r="H1234" s="411" t="e">
        <f t="shared" si="493"/>
        <v>#DIV/0!</v>
      </c>
      <c r="I1234" s="393">
        <f t="shared" si="494"/>
        <v>1</v>
      </c>
      <c r="J1234" s="393">
        <f t="shared" si="495"/>
        <v>0</v>
      </c>
      <c r="K1234" s="411">
        <f t="shared" si="496"/>
        <v>0</v>
      </c>
    </row>
    <row r="1235" spans="1:11" ht="12.75">
      <c r="A1235" s="403" t="s">
        <v>2961</v>
      </c>
      <c r="B1235" s="404" t="s">
        <v>2962</v>
      </c>
      <c r="C1235" s="419">
        <v>2</v>
      </c>
      <c r="D1235" s="417">
        <v>1</v>
      </c>
      <c r="E1235" s="411">
        <f t="shared" si="492"/>
        <v>0.5</v>
      </c>
      <c r="F1235" s="435">
        <v>0</v>
      </c>
      <c r="G1235" s="393"/>
      <c r="H1235" s="411" t="e">
        <f t="shared" si="493"/>
        <v>#DIV/0!</v>
      </c>
      <c r="I1235" s="393">
        <f t="shared" si="494"/>
        <v>2</v>
      </c>
      <c r="J1235" s="393">
        <f t="shared" si="495"/>
        <v>1</v>
      </c>
      <c r="K1235" s="411">
        <f t="shared" si="496"/>
        <v>0.5</v>
      </c>
    </row>
    <row r="1236" spans="1:11" ht="12.75">
      <c r="A1236" s="403" t="s">
        <v>2963</v>
      </c>
      <c r="B1236" s="404" t="s">
        <v>2964</v>
      </c>
      <c r="C1236" s="419">
        <v>1</v>
      </c>
      <c r="D1236" s="417"/>
      <c r="E1236" s="411">
        <f t="shared" si="492"/>
        <v>0</v>
      </c>
      <c r="F1236" s="435">
        <v>0</v>
      </c>
      <c r="G1236" s="393"/>
      <c r="H1236" s="411" t="e">
        <f t="shared" si="493"/>
        <v>#DIV/0!</v>
      </c>
      <c r="I1236" s="393">
        <f t="shared" si="494"/>
        <v>1</v>
      </c>
      <c r="J1236" s="393">
        <f t="shared" si="495"/>
        <v>0</v>
      </c>
      <c r="K1236" s="411">
        <f t="shared" si="496"/>
        <v>0</v>
      </c>
    </row>
    <row r="1237" spans="1:11" ht="12.75">
      <c r="A1237" s="403" t="s">
        <v>2965</v>
      </c>
      <c r="B1237" s="404" t="s">
        <v>2966</v>
      </c>
      <c r="C1237" s="419">
        <v>7</v>
      </c>
      <c r="D1237" s="417"/>
      <c r="E1237" s="411">
        <f t="shared" si="492"/>
        <v>0</v>
      </c>
      <c r="F1237" s="435">
        <v>2</v>
      </c>
      <c r="G1237" s="393"/>
      <c r="H1237" s="411">
        <f t="shared" si="493"/>
        <v>0</v>
      </c>
      <c r="I1237" s="393">
        <f t="shared" si="494"/>
        <v>9</v>
      </c>
      <c r="J1237" s="393">
        <f t="shared" si="495"/>
        <v>0</v>
      </c>
      <c r="K1237" s="411">
        <f t="shared" si="496"/>
        <v>0</v>
      </c>
    </row>
    <row r="1238" spans="1:11" ht="12.75">
      <c r="A1238" s="403" t="s">
        <v>2224</v>
      </c>
      <c r="B1238" s="404" t="s">
        <v>2225</v>
      </c>
      <c r="C1238" s="419">
        <v>1</v>
      </c>
      <c r="D1238" s="417"/>
      <c r="E1238" s="411">
        <f t="shared" si="492"/>
        <v>0</v>
      </c>
      <c r="F1238" s="435">
        <v>0</v>
      </c>
      <c r="G1238" s="393"/>
      <c r="H1238" s="411" t="e">
        <f t="shared" si="493"/>
        <v>#DIV/0!</v>
      </c>
      <c r="I1238" s="393">
        <f t="shared" si="494"/>
        <v>1</v>
      </c>
      <c r="J1238" s="393">
        <f t="shared" si="495"/>
        <v>0</v>
      </c>
      <c r="K1238" s="411">
        <f t="shared" si="496"/>
        <v>0</v>
      </c>
    </row>
    <row r="1239" spans="1:11" ht="12.75">
      <c r="A1239" s="403" t="s">
        <v>2923</v>
      </c>
      <c r="B1239" s="404" t="s">
        <v>2924</v>
      </c>
      <c r="C1239" s="419">
        <v>1</v>
      </c>
      <c r="D1239" s="417">
        <v>1</v>
      </c>
      <c r="E1239" s="411">
        <f t="shared" si="492"/>
        <v>1</v>
      </c>
      <c r="F1239" s="435">
        <v>0</v>
      </c>
      <c r="G1239" s="393"/>
      <c r="H1239" s="411" t="e">
        <f t="shared" si="493"/>
        <v>#DIV/0!</v>
      </c>
      <c r="I1239" s="393">
        <f t="shared" si="494"/>
        <v>1</v>
      </c>
      <c r="J1239" s="393">
        <f t="shared" si="495"/>
        <v>1</v>
      </c>
      <c r="K1239" s="411">
        <f t="shared" si="496"/>
        <v>1</v>
      </c>
    </row>
    <row r="1240" spans="1:11" ht="12.75">
      <c r="A1240" s="403" t="s">
        <v>2967</v>
      </c>
      <c r="B1240" s="404" t="s">
        <v>2968</v>
      </c>
      <c r="C1240" s="419">
        <v>1</v>
      </c>
      <c r="D1240" s="417"/>
      <c r="E1240" s="411">
        <f t="shared" si="492"/>
        <v>0</v>
      </c>
      <c r="F1240" s="435">
        <v>0</v>
      </c>
      <c r="G1240" s="393"/>
      <c r="H1240" s="411" t="e">
        <f t="shared" si="493"/>
        <v>#DIV/0!</v>
      </c>
      <c r="I1240" s="393">
        <f t="shared" si="494"/>
        <v>1</v>
      </c>
      <c r="J1240" s="393">
        <f t="shared" si="495"/>
        <v>0</v>
      </c>
      <c r="K1240" s="411">
        <f t="shared" si="496"/>
        <v>0</v>
      </c>
    </row>
    <row r="1241" spans="1:11" ht="12.75">
      <c r="A1241" s="403" t="s">
        <v>2969</v>
      </c>
      <c r="B1241" s="404" t="s">
        <v>2970</v>
      </c>
      <c r="C1241" s="419">
        <v>6</v>
      </c>
      <c r="D1241" s="417"/>
      <c r="E1241" s="411">
        <f t="shared" si="492"/>
        <v>0</v>
      </c>
      <c r="F1241" s="435">
        <v>0</v>
      </c>
      <c r="G1241" s="393"/>
      <c r="H1241" s="411" t="e">
        <f t="shared" si="493"/>
        <v>#DIV/0!</v>
      </c>
      <c r="I1241" s="393">
        <f t="shared" si="494"/>
        <v>6</v>
      </c>
      <c r="J1241" s="393">
        <f t="shared" si="495"/>
        <v>0</v>
      </c>
      <c r="K1241" s="411">
        <f t="shared" si="496"/>
        <v>0</v>
      </c>
    </row>
    <row r="1242" spans="1:11" ht="12.75">
      <c r="A1242" s="403" t="s">
        <v>2971</v>
      </c>
      <c r="B1242" s="404" t="s">
        <v>2972</v>
      </c>
      <c r="C1242" s="419">
        <v>1</v>
      </c>
      <c r="D1242" s="417"/>
      <c r="E1242" s="411">
        <f t="shared" si="492"/>
        <v>0</v>
      </c>
      <c r="F1242" s="435">
        <v>0</v>
      </c>
      <c r="G1242" s="393"/>
      <c r="H1242" s="411" t="e">
        <f t="shared" si="493"/>
        <v>#DIV/0!</v>
      </c>
      <c r="I1242" s="393">
        <f t="shared" si="494"/>
        <v>1</v>
      </c>
      <c r="J1242" s="393">
        <f t="shared" si="495"/>
        <v>0</v>
      </c>
      <c r="K1242" s="411">
        <f t="shared" si="496"/>
        <v>0</v>
      </c>
    </row>
    <row r="1243" spans="1:11" ht="12.75">
      <c r="A1243" s="403" t="s">
        <v>2973</v>
      </c>
      <c r="B1243" s="404" t="s">
        <v>2974</v>
      </c>
      <c r="C1243" s="419">
        <v>0</v>
      </c>
      <c r="D1243" s="417">
        <v>1</v>
      </c>
      <c r="E1243" s="411" t="e">
        <f t="shared" si="492"/>
        <v>#DIV/0!</v>
      </c>
      <c r="F1243" s="435">
        <v>2</v>
      </c>
      <c r="G1243" s="393"/>
      <c r="H1243" s="411">
        <f t="shared" si="493"/>
        <v>0</v>
      </c>
      <c r="I1243" s="393">
        <f t="shared" si="494"/>
        <v>2</v>
      </c>
      <c r="J1243" s="393">
        <f t="shared" si="495"/>
        <v>1</v>
      </c>
      <c r="K1243" s="411">
        <f t="shared" si="496"/>
        <v>0.5</v>
      </c>
    </row>
    <row r="1244" spans="1:11" ht="12.75">
      <c r="A1244" s="403" t="s">
        <v>2975</v>
      </c>
      <c r="B1244" s="404" t="s">
        <v>2976</v>
      </c>
      <c r="C1244" s="419">
        <v>0</v>
      </c>
      <c r="D1244" s="417"/>
      <c r="E1244" s="411" t="e">
        <f t="shared" si="492"/>
        <v>#DIV/0!</v>
      </c>
      <c r="F1244" s="435">
        <v>7</v>
      </c>
      <c r="G1244" s="393"/>
      <c r="H1244" s="411">
        <f t="shared" si="493"/>
        <v>0</v>
      </c>
      <c r="I1244" s="393">
        <f t="shared" si="494"/>
        <v>7</v>
      </c>
      <c r="J1244" s="393">
        <f t="shared" si="495"/>
        <v>0</v>
      </c>
      <c r="K1244" s="411">
        <f t="shared" si="496"/>
        <v>0</v>
      </c>
    </row>
    <row r="1245" spans="1:11" ht="12.75">
      <c r="A1245" s="403" t="s">
        <v>2977</v>
      </c>
      <c r="B1245" s="404" t="s">
        <v>2978</v>
      </c>
      <c r="C1245" s="419">
        <v>5</v>
      </c>
      <c r="D1245" s="417">
        <v>1</v>
      </c>
      <c r="E1245" s="411">
        <f t="shared" si="492"/>
        <v>0.2</v>
      </c>
      <c r="F1245" s="435">
        <v>0</v>
      </c>
      <c r="G1245" s="393"/>
      <c r="H1245" s="411" t="e">
        <f t="shared" si="493"/>
        <v>#DIV/0!</v>
      </c>
      <c r="I1245" s="393">
        <f t="shared" si="494"/>
        <v>5</v>
      </c>
      <c r="J1245" s="393">
        <f t="shared" si="495"/>
        <v>1</v>
      </c>
      <c r="K1245" s="411">
        <f t="shared" si="496"/>
        <v>0.2</v>
      </c>
    </row>
    <row r="1246" spans="1:11" ht="12.75">
      <c r="A1246" s="403" t="s">
        <v>2979</v>
      </c>
      <c r="B1246" s="404" t="s">
        <v>2980</v>
      </c>
      <c r="C1246" s="419">
        <v>55</v>
      </c>
      <c r="D1246" s="417">
        <v>39</v>
      </c>
      <c r="E1246" s="411">
        <f t="shared" si="492"/>
        <v>0.70909090909090911</v>
      </c>
      <c r="F1246" s="435">
        <v>0</v>
      </c>
      <c r="G1246" s="393"/>
      <c r="H1246" s="411" t="e">
        <f t="shared" si="493"/>
        <v>#DIV/0!</v>
      </c>
      <c r="I1246" s="393">
        <f t="shared" si="494"/>
        <v>55</v>
      </c>
      <c r="J1246" s="393">
        <f t="shared" si="495"/>
        <v>39</v>
      </c>
      <c r="K1246" s="411">
        <f t="shared" si="496"/>
        <v>0.70909090909090911</v>
      </c>
    </row>
    <row r="1247" spans="1:11" ht="12.75">
      <c r="A1247" s="403" t="s">
        <v>2981</v>
      </c>
      <c r="B1247" s="404" t="s">
        <v>2982</v>
      </c>
      <c r="C1247" s="419">
        <v>0</v>
      </c>
      <c r="D1247" s="417"/>
      <c r="E1247" s="411" t="e">
        <f t="shared" si="492"/>
        <v>#DIV/0!</v>
      </c>
      <c r="F1247" s="435">
        <v>2</v>
      </c>
      <c r="G1247" s="393"/>
      <c r="H1247" s="411">
        <f t="shared" si="493"/>
        <v>0</v>
      </c>
      <c r="I1247" s="393">
        <f t="shared" si="494"/>
        <v>2</v>
      </c>
      <c r="J1247" s="393">
        <f t="shared" si="495"/>
        <v>0</v>
      </c>
      <c r="K1247" s="411">
        <f t="shared" si="496"/>
        <v>0</v>
      </c>
    </row>
    <row r="1248" spans="1:11" ht="12.75">
      <c r="A1248" s="403" t="s">
        <v>2983</v>
      </c>
      <c r="B1248" s="404" t="s">
        <v>2984</v>
      </c>
      <c r="C1248" s="419">
        <v>1</v>
      </c>
      <c r="D1248" s="417"/>
      <c r="E1248" s="411">
        <f t="shared" si="492"/>
        <v>0</v>
      </c>
      <c r="F1248" s="435">
        <v>2</v>
      </c>
      <c r="G1248" s="393"/>
      <c r="H1248" s="411">
        <f t="shared" si="493"/>
        <v>0</v>
      </c>
      <c r="I1248" s="393">
        <f t="shared" si="494"/>
        <v>3</v>
      </c>
      <c r="J1248" s="393">
        <f t="shared" si="495"/>
        <v>0</v>
      </c>
      <c r="K1248" s="411">
        <f t="shared" si="496"/>
        <v>0</v>
      </c>
    </row>
    <row r="1249" spans="1:11" ht="12.75">
      <c r="A1249" s="403" t="s">
        <v>2985</v>
      </c>
      <c r="B1249" s="404" t="s">
        <v>2986</v>
      </c>
      <c r="C1249" s="419">
        <v>1</v>
      </c>
      <c r="D1249" s="417"/>
      <c r="E1249" s="411">
        <f t="shared" si="492"/>
        <v>0</v>
      </c>
      <c r="F1249" s="435">
        <v>0</v>
      </c>
      <c r="G1249" s="393"/>
      <c r="H1249" s="411" t="e">
        <f t="shared" si="493"/>
        <v>#DIV/0!</v>
      </c>
      <c r="I1249" s="393">
        <f t="shared" si="494"/>
        <v>1</v>
      </c>
      <c r="J1249" s="393">
        <f t="shared" si="495"/>
        <v>0</v>
      </c>
      <c r="K1249" s="411">
        <f t="shared" si="496"/>
        <v>0</v>
      </c>
    </row>
    <row r="1250" spans="1:11" ht="12.75">
      <c r="A1250" s="403" t="s">
        <v>2987</v>
      </c>
      <c r="B1250" s="404" t="s">
        <v>2988</v>
      </c>
      <c r="C1250" s="419">
        <v>0</v>
      </c>
      <c r="D1250" s="417"/>
      <c r="E1250" s="411" t="e">
        <f t="shared" si="492"/>
        <v>#DIV/0!</v>
      </c>
      <c r="F1250" s="435">
        <v>1</v>
      </c>
      <c r="G1250" s="393"/>
      <c r="H1250" s="411">
        <f t="shared" si="493"/>
        <v>0</v>
      </c>
      <c r="I1250" s="393">
        <f t="shared" si="494"/>
        <v>1</v>
      </c>
      <c r="J1250" s="393">
        <f t="shared" si="495"/>
        <v>0</v>
      </c>
      <c r="K1250" s="411">
        <f t="shared" si="496"/>
        <v>0</v>
      </c>
    </row>
    <row r="1251" spans="1:11" ht="12.75">
      <c r="A1251" s="403" t="s">
        <v>2989</v>
      </c>
      <c r="B1251" s="404" t="s">
        <v>2990</v>
      </c>
      <c r="C1251" s="419">
        <v>0</v>
      </c>
      <c r="D1251" s="417"/>
      <c r="E1251" s="411" t="e">
        <f t="shared" si="492"/>
        <v>#DIV/0!</v>
      </c>
      <c r="F1251" s="435">
        <v>1</v>
      </c>
      <c r="G1251" s="393"/>
      <c r="H1251" s="411">
        <f t="shared" si="493"/>
        <v>0</v>
      </c>
      <c r="I1251" s="393">
        <f t="shared" si="494"/>
        <v>1</v>
      </c>
      <c r="J1251" s="393">
        <f t="shared" si="495"/>
        <v>0</v>
      </c>
      <c r="K1251" s="411">
        <f t="shared" si="496"/>
        <v>0</v>
      </c>
    </row>
    <row r="1252" spans="1:11" ht="12.75">
      <c r="A1252" s="403" t="s">
        <v>2991</v>
      </c>
      <c r="B1252" s="404" t="s">
        <v>2992</v>
      </c>
      <c r="C1252" s="419">
        <v>0</v>
      </c>
      <c r="D1252" s="417"/>
      <c r="E1252" s="411" t="e">
        <f t="shared" si="492"/>
        <v>#DIV/0!</v>
      </c>
      <c r="F1252" s="435">
        <v>7</v>
      </c>
      <c r="G1252" s="393">
        <v>5</v>
      </c>
      <c r="H1252" s="411">
        <f t="shared" si="493"/>
        <v>0.7142857142857143</v>
      </c>
      <c r="I1252" s="393">
        <f t="shared" si="494"/>
        <v>7</v>
      </c>
      <c r="J1252" s="393">
        <f t="shared" si="495"/>
        <v>5</v>
      </c>
      <c r="K1252" s="411">
        <f t="shared" si="496"/>
        <v>0.7142857142857143</v>
      </c>
    </row>
    <row r="1253" spans="1:11" ht="12.75">
      <c r="A1253" s="403" t="s">
        <v>2993</v>
      </c>
      <c r="B1253" s="404" t="s">
        <v>2994</v>
      </c>
      <c r="C1253" s="419">
        <v>1</v>
      </c>
      <c r="D1253" s="417"/>
      <c r="E1253" s="411">
        <f t="shared" si="492"/>
        <v>0</v>
      </c>
      <c r="F1253" s="435">
        <v>0</v>
      </c>
      <c r="G1253" s="393"/>
      <c r="H1253" s="411" t="e">
        <f t="shared" si="493"/>
        <v>#DIV/0!</v>
      </c>
      <c r="I1253" s="393">
        <f t="shared" si="494"/>
        <v>1</v>
      </c>
      <c r="J1253" s="393">
        <f t="shared" si="495"/>
        <v>0</v>
      </c>
      <c r="K1253" s="411">
        <f t="shared" si="496"/>
        <v>0</v>
      </c>
    </row>
    <row r="1254" spans="1:11" ht="12.75">
      <c r="A1254" s="403" t="s">
        <v>2995</v>
      </c>
      <c r="B1254" s="404" t="s">
        <v>2996</v>
      </c>
      <c r="C1254" s="419">
        <v>0</v>
      </c>
      <c r="D1254" s="417"/>
      <c r="E1254" s="411" t="e">
        <f t="shared" si="492"/>
        <v>#DIV/0!</v>
      </c>
      <c r="F1254" s="435">
        <v>1</v>
      </c>
      <c r="G1254" s="393"/>
      <c r="H1254" s="411">
        <f t="shared" si="493"/>
        <v>0</v>
      </c>
      <c r="I1254" s="393">
        <f t="shared" si="494"/>
        <v>1</v>
      </c>
      <c r="J1254" s="393">
        <f t="shared" si="495"/>
        <v>0</v>
      </c>
      <c r="K1254" s="411">
        <f t="shared" si="496"/>
        <v>0</v>
      </c>
    </row>
    <row r="1255" spans="1:11" ht="12.75">
      <c r="A1255" s="403" t="s">
        <v>2997</v>
      </c>
      <c r="B1255" s="404" t="s">
        <v>2998</v>
      </c>
      <c r="C1255" s="419">
        <v>5</v>
      </c>
      <c r="D1255" s="417"/>
      <c r="E1255" s="411">
        <f t="shared" si="492"/>
        <v>0</v>
      </c>
      <c r="F1255" s="435">
        <v>0</v>
      </c>
      <c r="G1255" s="393"/>
      <c r="H1255" s="411" t="e">
        <f t="shared" si="493"/>
        <v>#DIV/0!</v>
      </c>
      <c r="I1255" s="393">
        <f t="shared" si="494"/>
        <v>5</v>
      </c>
      <c r="J1255" s="393">
        <f t="shared" si="495"/>
        <v>0</v>
      </c>
      <c r="K1255" s="411">
        <f t="shared" si="496"/>
        <v>0</v>
      </c>
    </row>
    <row r="1256" spans="1:11" ht="12.75">
      <c r="A1256" s="403" t="s">
        <v>2999</v>
      </c>
      <c r="B1256" s="404" t="s">
        <v>3000</v>
      </c>
      <c r="C1256" s="419">
        <v>6</v>
      </c>
      <c r="D1256" s="417">
        <v>1</v>
      </c>
      <c r="E1256" s="411">
        <f t="shared" si="492"/>
        <v>0.16666666666666666</v>
      </c>
      <c r="F1256" s="435">
        <v>1</v>
      </c>
      <c r="G1256" s="393"/>
      <c r="H1256" s="411">
        <f t="shared" si="493"/>
        <v>0</v>
      </c>
      <c r="I1256" s="393">
        <f t="shared" si="494"/>
        <v>7</v>
      </c>
      <c r="J1256" s="393">
        <f t="shared" si="495"/>
        <v>1</v>
      </c>
      <c r="K1256" s="411">
        <f t="shared" si="496"/>
        <v>0.14285714285714285</v>
      </c>
    </row>
    <row r="1257" spans="1:11" ht="12.75">
      <c r="A1257" s="403" t="s">
        <v>3001</v>
      </c>
      <c r="B1257" s="404" t="s">
        <v>3002</v>
      </c>
      <c r="C1257" s="419">
        <v>1</v>
      </c>
      <c r="D1257" s="417"/>
      <c r="E1257" s="411">
        <f t="shared" si="492"/>
        <v>0</v>
      </c>
      <c r="F1257" s="435">
        <v>0</v>
      </c>
      <c r="G1257" s="393"/>
      <c r="H1257" s="411" t="e">
        <f t="shared" si="493"/>
        <v>#DIV/0!</v>
      </c>
      <c r="I1257" s="393">
        <f t="shared" si="494"/>
        <v>1</v>
      </c>
      <c r="J1257" s="393">
        <f t="shared" si="495"/>
        <v>0</v>
      </c>
      <c r="K1257" s="411">
        <f t="shared" si="496"/>
        <v>0</v>
      </c>
    </row>
    <row r="1258" spans="1:11" ht="12.75">
      <c r="A1258" s="403" t="s">
        <v>3003</v>
      </c>
      <c r="B1258" s="404" t="s">
        <v>3004</v>
      </c>
      <c r="C1258" s="419">
        <v>1</v>
      </c>
      <c r="D1258" s="417"/>
      <c r="E1258" s="411">
        <f t="shared" si="492"/>
        <v>0</v>
      </c>
      <c r="F1258" s="435">
        <v>0</v>
      </c>
      <c r="G1258" s="393"/>
      <c r="H1258" s="411" t="e">
        <f t="shared" si="493"/>
        <v>#DIV/0!</v>
      </c>
      <c r="I1258" s="393">
        <f t="shared" si="494"/>
        <v>1</v>
      </c>
      <c r="J1258" s="393">
        <f t="shared" si="495"/>
        <v>0</v>
      </c>
      <c r="K1258" s="411">
        <f t="shared" si="496"/>
        <v>0</v>
      </c>
    </row>
    <row r="1259" spans="1:11" ht="12.75">
      <c r="A1259" s="403" t="s">
        <v>3005</v>
      </c>
      <c r="B1259" s="404" t="s">
        <v>3006</v>
      </c>
      <c r="C1259" s="419">
        <v>0</v>
      </c>
      <c r="D1259" s="417"/>
      <c r="E1259" s="411" t="e">
        <f t="shared" si="492"/>
        <v>#DIV/0!</v>
      </c>
      <c r="F1259" s="435">
        <v>1</v>
      </c>
      <c r="G1259" s="393"/>
      <c r="H1259" s="411">
        <f t="shared" si="493"/>
        <v>0</v>
      </c>
      <c r="I1259" s="393">
        <f t="shared" si="494"/>
        <v>1</v>
      </c>
      <c r="J1259" s="393">
        <f t="shared" si="495"/>
        <v>0</v>
      </c>
      <c r="K1259" s="411">
        <f t="shared" si="496"/>
        <v>0</v>
      </c>
    </row>
    <row r="1260" spans="1:11" ht="12.75">
      <c r="A1260" s="403" t="s">
        <v>2057</v>
      </c>
      <c r="B1260" s="404" t="s">
        <v>2058</v>
      </c>
      <c r="C1260" s="419">
        <v>1</v>
      </c>
      <c r="D1260" s="417">
        <v>3</v>
      </c>
      <c r="E1260" s="411">
        <f t="shared" si="492"/>
        <v>3</v>
      </c>
      <c r="F1260" s="435">
        <v>0</v>
      </c>
      <c r="G1260" s="393"/>
      <c r="H1260" s="411" t="e">
        <f t="shared" si="493"/>
        <v>#DIV/0!</v>
      </c>
      <c r="I1260" s="393">
        <f t="shared" si="494"/>
        <v>1</v>
      </c>
      <c r="J1260" s="393">
        <f t="shared" si="495"/>
        <v>3</v>
      </c>
      <c r="K1260" s="411">
        <f t="shared" si="496"/>
        <v>3</v>
      </c>
    </row>
    <row r="1261" spans="1:11" ht="12.75">
      <c r="A1261" s="403" t="s">
        <v>3007</v>
      </c>
      <c r="B1261" s="404" t="s">
        <v>3008</v>
      </c>
      <c r="C1261" s="419">
        <v>8</v>
      </c>
      <c r="D1261" s="417">
        <v>5</v>
      </c>
      <c r="E1261" s="411">
        <f t="shared" si="492"/>
        <v>0.625</v>
      </c>
      <c r="F1261" s="435">
        <v>0</v>
      </c>
      <c r="G1261" s="393"/>
      <c r="H1261" s="411" t="e">
        <f t="shared" si="493"/>
        <v>#DIV/0!</v>
      </c>
      <c r="I1261" s="393">
        <f t="shared" si="494"/>
        <v>8</v>
      </c>
      <c r="J1261" s="393">
        <f t="shared" si="495"/>
        <v>5</v>
      </c>
      <c r="K1261" s="411">
        <f t="shared" si="496"/>
        <v>0.625</v>
      </c>
    </row>
    <row r="1262" spans="1:11" ht="12.75">
      <c r="A1262" s="403" t="s">
        <v>2870</v>
      </c>
      <c r="B1262" s="404" t="s">
        <v>3009</v>
      </c>
      <c r="C1262" s="419">
        <v>6</v>
      </c>
      <c r="D1262" s="417">
        <v>1</v>
      </c>
      <c r="E1262" s="411">
        <f t="shared" si="492"/>
        <v>0.16666666666666666</v>
      </c>
      <c r="F1262" s="435">
        <v>0</v>
      </c>
      <c r="G1262" s="393"/>
      <c r="H1262" s="411" t="e">
        <f t="shared" si="493"/>
        <v>#DIV/0!</v>
      </c>
      <c r="I1262" s="393">
        <f t="shared" si="494"/>
        <v>6</v>
      </c>
      <c r="J1262" s="393">
        <f t="shared" si="495"/>
        <v>1</v>
      </c>
      <c r="K1262" s="411">
        <f t="shared" si="496"/>
        <v>0.16666666666666666</v>
      </c>
    </row>
    <row r="1263" spans="1:11" ht="12.75">
      <c r="A1263" s="403" t="s">
        <v>3010</v>
      </c>
      <c r="B1263" s="404" t="s">
        <v>3011</v>
      </c>
      <c r="C1263" s="419">
        <v>1200</v>
      </c>
      <c r="D1263" s="417">
        <v>851</v>
      </c>
      <c r="E1263" s="411">
        <f t="shared" si="492"/>
        <v>0.70916666666666661</v>
      </c>
      <c r="F1263" s="435">
        <v>0</v>
      </c>
      <c r="G1263" s="393"/>
      <c r="H1263" s="411" t="e">
        <f t="shared" si="493"/>
        <v>#DIV/0!</v>
      </c>
      <c r="I1263" s="393">
        <f t="shared" si="494"/>
        <v>1200</v>
      </c>
      <c r="J1263" s="393">
        <f t="shared" si="495"/>
        <v>851</v>
      </c>
      <c r="K1263" s="411">
        <f t="shared" si="496"/>
        <v>0.70916666666666661</v>
      </c>
    </row>
    <row r="1264" spans="1:11" ht="12.75">
      <c r="A1264" s="403" t="s">
        <v>3012</v>
      </c>
      <c r="B1264" s="404" t="s">
        <v>3013</v>
      </c>
      <c r="C1264" s="419">
        <v>1</v>
      </c>
      <c r="D1264" s="417">
        <v>2</v>
      </c>
      <c r="E1264" s="411">
        <f t="shared" si="492"/>
        <v>2</v>
      </c>
      <c r="F1264" s="435">
        <v>0</v>
      </c>
      <c r="G1264" s="393">
        <v>1</v>
      </c>
      <c r="H1264" s="411" t="e">
        <f t="shared" si="493"/>
        <v>#DIV/0!</v>
      </c>
      <c r="I1264" s="393">
        <f t="shared" si="494"/>
        <v>1</v>
      </c>
      <c r="J1264" s="393">
        <f t="shared" si="495"/>
        <v>3</v>
      </c>
      <c r="K1264" s="411">
        <f t="shared" si="496"/>
        <v>3</v>
      </c>
    </row>
    <row r="1265" spans="1:11" ht="12.75">
      <c r="A1265" s="403" t="s">
        <v>3014</v>
      </c>
      <c r="B1265" s="404" t="s">
        <v>3015</v>
      </c>
      <c r="C1265" s="419">
        <v>5</v>
      </c>
      <c r="D1265" s="417"/>
      <c r="E1265" s="411">
        <f t="shared" si="492"/>
        <v>0</v>
      </c>
      <c r="F1265" s="435">
        <v>0</v>
      </c>
      <c r="G1265" s="393"/>
      <c r="H1265" s="411" t="e">
        <f t="shared" si="493"/>
        <v>#DIV/0!</v>
      </c>
      <c r="I1265" s="393">
        <f t="shared" si="494"/>
        <v>5</v>
      </c>
      <c r="J1265" s="393">
        <f t="shared" si="495"/>
        <v>0</v>
      </c>
      <c r="K1265" s="411">
        <f t="shared" si="496"/>
        <v>0</v>
      </c>
    </row>
    <row r="1266" spans="1:11" ht="12.75">
      <c r="A1266" s="403" t="s">
        <v>3016</v>
      </c>
      <c r="B1266" s="404" t="s">
        <v>3017</v>
      </c>
      <c r="C1266" s="419">
        <v>1</v>
      </c>
      <c r="D1266" s="417"/>
      <c r="E1266" s="411">
        <f t="shared" si="492"/>
        <v>0</v>
      </c>
      <c r="F1266" s="435">
        <v>0</v>
      </c>
      <c r="G1266" s="393"/>
      <c r="H1266" s="411" t="e">
        <f t="shared" si="493"/>
        <v>#DIV/0!</v>
      </c>
      <c r="I1266" s="393">
        <f t="shared" si="494"/>
        <v>1</v>
      </c>
      <c r="J1266" s="393">
        <f t="shared" si="495"/>
        <v>0</v>
      </c>
      <c r="K1266" s="411">
        <f t="shared" si="496"/>
        <v>0</v>
      </c>
    </row>
    <row r="1267" spans="1:11" ht="12.75">
      <c r="A1267" s="403" t="s">
        <v>3018</v>
      </c>
      <c r="B1267" s="404" t="s">
        <v>3019</v>
      </c>
      <c r="C1267" s="419">
        <v>110</v>
      </c>
      <c r="D1267" s="417">
        <v>75</v>
      </c>
      <c r="E1267" s="411">
        <f t="shared" si="492"/>
        <v>0.68181818181818177</v>
      </c>
      <c r="F1267" s="435">
        <v>0</v>
      </c>
      <c r="G1267" s="393"/>
      <c r="H1267" s="411" t="e">
        <f t="shared" si="493"/>
        <v>#DIV/0!</v>
      </c>
      <c r="I1267" s="393">
        <f t="shared" si="494"/>
        <v>110</v>
      </c>
      <c r="J1267" s="393">
        <f t="shared" si="495"/>
        <v>75</v>
      </c>
      <c r="K1267" s="411">
        <f t="shared" si="496"/>
        <v>0.68181818181818177</v>
      </c>
    </row>
    <row r="1268" spans="1:11" ht="12.75">
      <c r="A1268" s="403" t="s">
        <v>3020</v>
      </c>
      <c r="B1268" s="404" t="s">
        <v>3021</v>
      </c>
      <c r="C1268" s="419">
        <v>210</v>
      </c>
      <c r="D1268" s="417">
        <v>177</v>
      </c>
      <c r="E1268" s="411">
        <f t="shared" si="492"/>
        <v>0.84285714285714286</v>
      </c>
      <c r="F1268" s="435">
        <v>0</v>
      </c>
      <c r="G1268" s="393"/>
      <c r="H1268" s="411" t="e">
        <f t="shared" si="493"/>
        <v>#DIV/0!</v>
      </c>
      <c r="I1268" s="393">
        <f t="shared" si="494"/>
        <v>210</v>
      </c>
      <c r="J1268" s="393">
        <f t="shared" si="495"/>
        <v>177</v>
      </c>
      <c r="K1268" s="411">
        <f t="shared" si="496"/>
        <v>0.84285714285714286</v>
      </c>
    </row>
    <row r="1269" spans="1:11" ht="12.75">
      <c r="A1269" s="403" t="s">
        <v>3022</v>
      </c>
      <c r="B1269" s="404" t="s">
        <v>3023</v>
      </c>
      <c r="C1269" s="419">
        <v>5</v>
      </c>
      <c r="D1269" s="417">
        <v>5</v>
      </c>
      <c r="E1269" s="411">
        <f t="shared" si="492"/>
        <v>1</v>
      </c>
      <c r="F1269" s="435">
        <v>0</v>
      </c>
      <c r="G1269" s="393"/>
      <c r="H1269" s="411" t="e">
        <f t="shared" si="493"/>
        <v>#DIV/0!</v>
      </c>
      <c r="I1269" s="393">
        <f t="shared" si="494"/>
        <v>5</v>
      </c>
      <c r="J1269" s="393">
        <f t="shared" si="495"/>
        <v>5</v>
      </c>
      <c r="K1269" s="411">
        <f t="shared" si="496"/>
        <v>1</v>
      </c>
    </row>
    <row r="1270" spans="1:11" ht="12.75">
      <c r="A1270" s="403" t="s">
        <v>2630</v>
      </c>
      <c r="B1270" s="404" t="s">
        <v>2631</v>
      </c>
      <c r="C1270" s="419">
        <v>0</v>
      </c>
      <c r="D1270" s="417"/>
      <c r="E1270" s="411" t="e">
        <f t="shared" si="492"/>
        <v>#DIV/0!</v>
      </c>
      <c r="F1270" s="435">
        <v>1681</v>
      </c>
      <c r="G1270" s="393">
        <v>1753</v>
      </c>
      <c r="H1270" s="411">
        <f t="shared" si="493"/>
        <v>1.0428316478286734</v>
      </c>
      <c r="I1270" s="393">
        <f t="shared" si="494"/>
        <v>1681</v>
      </c>
      <c r="J1270" s="393">
        <f t="shared" si="495"/>
        <v>1753</v>
      </c>
      <c r="K1270" s="411">
        <f t="shared" si="496"/>
        <v>1.0428316478286734</v>
      </c>
    </row>
    <row r="1271" spans="1:11" ht="12.75">
      <c r="A1271" s="403" t="s">
        <v>2640</v>
      </c>
      <c r="B1271" s="404" t="s">
        <v>2641</v>
      </c>
      <c r="C1271" s="419">
        <v>0</v>
      </c>
      <c r="D1271" s="417"/>
      <c r="E1271" s="411" t="e">
        <f t="shared" si="492"/>
        <v>#DIV/0!</v>
      </c>
      <c r="F1271" s="435">
        <v>5</v>
      </c>
      <c r="G1271" s="393">
        <v>9</v>
      </c>
      <c r="H1271" s="411">
        <f t="shared" si="493"/>
        <v>1.8</v>
      </c>
      <c r="I1271" s="393">
        <f t="shared" si="494"/>
        <v>5</v>
      </c>
      <c r="J1271" s="393">
        <f t="shared" si="495"/>
        <v>9</v>
      </c>
      <c r="K1271" s="411">
        <f t="shared" si="496"/>
        <v>1.8</v>
      </c>
    </row>
    <row r="1272" spans="1:11" ht="12.75">
      <c r="A1272" s="403" t="s">
        <v>2480</v>
      </c>
      <c r="B1272" s="404" t="s">
        <v>2481</v>
      </c>
      <c r="C1272" s="419">
        <v>0</v>
      </c>
      <c r="D1272" s="417"/>
      <c r="E1272" s="411" t="e">
        <f t="shared" si="492"/>
        <v>#DIV/0!</v>
      </c>
      <c r="F1272" s="435">
        <v>1702</v>
      </c>
      <c r="G1272" s="393">
        <v>1571</v>
      </c>
      <c r="H1272" s="411">
        <f t="shared" si="493"/>
        <v>0.92303172737955341</v>
      </c>
      <c r="I1272" s="393">
        <f t="shared" si="494"/>
        <v>1702</v>
      </c>
      <c r="J1272" s="393">
        <f t="shared" si="495"/>
        <v>1571</v>
      </c>
      <c r="K1272" s="411">
        <f t="shared" si="496"/>
        <v>0.92303172737955341</v>
      </c>
    </row>
    <row r="1273" spans="1:11" ht="12.75">
      <c r="A1273" s="403" t="s">
        <v>2226</v>
      </c>
      <c r="B1273" s="404" t="s">
        <v>2227</v>
      </c>
      <c r="C1273" s="419">
        <v>35</v>
      </c>
      <c r="D1273" s="417">
        <v>10</v>
      </c>
      <c r="E1273" s="411">
        <f t="shared" si="492"/>
        <v>0.2857142857142857</v>
      </c>
      <c r="F1273" s="435">
        <v>0</v>
      </c>
      <c r="G1273" s="393"/>
      <c r="H1273" s="411" t="e">
        <f t="shared" si="493"/>
        <v>#DIV/0!</v>
      </c>
      <c r="I1273" s="393">
        <f t="shared" si="494"/>
        <v>35</v>
      </c>
      <c r="J1273" s="393">
        <f t="shared" si="495"/>
        <v>10</v>
      </c>
      <c r="K1273" s="411">
        <f t="shared" si="496"/>
        <v>0.2857142857142857</v>
      </c>
    </row>
    <row r="1274" spans="1:11" ht="12.75">
      <c r="A1274" s="403" t="s">
        <v>2121</v>
      </c>
      <c r="B1274" s="404" t="s">
        <v>2122</v>
      </c>
      <c r="C1274" s="419">
        <v>0</v>
      </c>
      <c r="D1274" s="417"/>
      <c r="E1274" s="411" t="e">
        <f t="shared" si="492"/>
        <v>#DIV/0!</v>
      </c>
      <c r="F1274" s="435">
        <v>1</v>
      </c>
      <c r="G1274" s="393"/>
      <c r="H1274" s="411">
        <f t="shared" si="493"/>
        <v>0</v>
      </c>
      <c r="I1274" s="393">
        <f t="shared" si="494"/>
        <v>1</v>
      </c>
      <c r="J1274" s="393">
        <f t="shared" si="495"/>
        <v>0</v>
      </c>
      <c r="K1274" s="411">
        <f t="shared" si="496"/>
        <v>0</v>
      </c>
    </row>
    <row r="1275" spans="1:11" ht="12.75">
      <c r="A1275" s="403" t="s">
        <v>3024</v>
      </c>
      <c r="B1275" s="404" t="s">
        <v>3025</v>
      </c>
      <c r="C1275" s="419">
        <v>0</v>
      </c>
      <c r="D1275" s="417"/>
      <c r="E1275" s="411" t="e">
        <f t="shared" si="492"/>
        <v>#DIV/0!</v>
      </c>
      <c r="F1275" s="435">
        <v>1</v>
      </c>
      <c r="G1275" s="393"/>
      <c r="H1275" s="411">
        <f t="shared" si="493"/>
        <v>0</v>
      </c>
      <c r="I1275" s="393">
        <f t="shared" si="494"/>
        <v>1</v>
      </c>
      <c r="J1275" s="393">
        <f t="shared" si="495"/>
        <v>0</v>
      </c>
      <c r="K1275" s="411">
        <f t="shared" si="496"/>
        <v>0</v>
      </c>
    </row>
    <row r="1276" spans="1:11" ht="12.75">
      <c r="A1276" s="403" t="s">
        <v>3026</v>
      </c>
      <c r="B1276" s="404" t="s">
        <v>3027</v>
      </c>
      <c r="C1276" s="419">
        <v>0</v>
      </c>
      <c r="D1276" s="417"/>
      <c r="E1276" s="411" t="e">
        <f t="shared" si="492"/>
        <v>#DIV/0!</v>
      </c>
      <c r="F1276" s="435">
        <v>1</v>
      </c>
      <c r="G1276" s="393"/>
      <c r="H1276" s="411">
        <f t="shared" si="493"/>
        <v>0</v>
      </c>
      <c r="I1276" s="393">
        <f t="shared" si="494"/>
        <v>1</v>
      </c>
      <c r="J1276" s="393">
        <f t="shared" si="495"/>
        <v>0</v>
      </c>
      <c r="K1276" s="411">
        <f t="shared" si="496"/>
        <v>0</v>
      </c>
    </row>
    <row r="1277" spans="1:11" ht="12.75">
      <c r="A1277" s="403" t="s">
        <v>2770</v>
      </c>
      <c r="B1277" s="404" t="s">
        <v>2771</v>
      </c>
      <c r="C1277" s="419">
        <v>5</v>
      </c>
      <c r="D1277" s="417"/>
      <c r="E1277" s="411">
        <f t="shared" si="492"/>
        <v>0</v>
      </c>
      <c r="F1277" s="435">
        <v>0</v>
      </c>
      <c r="G1277" s="393"/>
      <c r="H1277" s="411" t="e">
        <f t="shared" si="493"/>
        <v>#DIV/0!</v>
      </c>
      <c r="I1277" s="393">
        <f t="shared" si="494"/>
        <v>5</v>
      </c>
      <c r="J1277" s="393">
        <f t="shared" si="495"/>
        <v>0</v>
      </c>
      <c r="K1277" s="411">
        <f t="shared" si="496"/>
        <v>0</v>
      </c>
    </row>
    <row r="1278" spans="1:11" ht="12.75">
      <c r="A1278" s="403" t="s">
        <v>2059</v>
      </c>
      <c r="B1278" s="404" t="s">
        <v>2060</v>
      </c>
      <c r="C1278" s="419">
        <v>5</v>
      </c>
      <c r="D1278" s="417">
        <v>1</v>
      </c>
      <c r="E1278" s="411">
        <f t="shared" si="492"/>
        <v>0.2</v>
      </c>
      <c r="F1278" s="435">
        <v>0</v>
      </c>
      <c r="G1278" s="393"/>
      <c r="H1278" s="411" t="e">
        <f t="shared" si="493"/>
        <v>#DIV/0!</v>
      </c>
      <c r="I1278" s="393">
        <f t="shared" si="494"/>
        <v>5</v>
      </c>
      <c r="J1278" s="393">
        <f t="shared" si="495"/>
        <v>1</v>
      </c>
      <c r="K1278" s="411">
        <f t="shared" si="496"/>
        <v>0.2</v>
      </c>
    </row>
    <row r="1279" spans="1:11" ht="12.75">
      <c r="A1279" s="403" t="s">
        <v>2061</v>
      </c>
      <c r="B1279" s="404" t="s">
        <v>2062</v>
      </c>
      <c r="C1279" s="419">
        <v>1369</v>
      </c>
      <c r="D1279" s="417">
        <v>1119</v>
      </c>
      <c r="E1279" s="411">
        <f t="shared" si="492"/>
        <v>0.81738495252008769</v>
      </c>
      <c r="F1279" s="435">
        <v>0</v>
      </c>
      <c r="G1279" s="393">
        <v>2</v>
      </c>
      <c r="H1279" s="411" t="e">
        <f t="shared" si="493"/>
        <v>#DIV/0!</v>
      </c>
      <c r="I1279" s="393">
        <f t="shared" si="494"/>
        <v>1369</v>
      </c>
      <c r="J1279" s="393">
        <f t="shared" si="495"/>
        <v>1121</v>
      </c>
      <c r="K1279" s="411">
        <f t="shared" si="496"/>
        <v>0.81884587289992694</v>
      </c>
    </row>
    <row r="1280" spans="1:11" ht="12.75">
      <c r="A1280" s="403" t="s">
        <v>2740</v>
      </c>
      <c r="B1280" s="404" t="s">
        <v>2741</v>
      </c>
      <c r="C1280" s="419">
        <v>0</v>
      </c>
      <c r="D1280" s="417"/>
      <c r="E1280" s="411" t="e">
        <f t="shared" si="492"/>
        <v>#DIV/0!</v>
      </c>
      <c r="F1280" s="435">
        <v>77</v>
      </c>
      <c r="G1280" s="393">
        <v>141</v>
      </c>
      <c r="H1280" s="411">
        <f t="shared" si="493"/>
        <v>1.8311688311688312</v>
      </c>
      <c r="I1280" s="393">
        <f t="shared" si="494"/>
        <v>77</v>
      </c>
      <c r="J1280" s="393">
        <f t="shared" si="495"/>
        <v>141</v>
      </c>
      <c r="K1280" s="411">
        <f t="shared" si="496"/>
        <v>1.8311688311688312</v>
      </c>
    </row>
    <row r="1281" spans="1:11" ht="12.75">
      <c r="A1281" s="403" t="s">
        <v>2604</v>
      </c>
      <c r="B1281" s="404" t="s">
        <v>2605</v>
      </c>
      <c r="C1281" s="419">
        <v>0</v>
      </c>
      <c r="D1281" s="417"/>
      <c r="E1281" s="411" t="e">
        <f t="shared" si="492"/>
        <v>#DIV/0!</v>
      </c>
      <c r="F1281" s="435">
        <v>6</v>
      </c>
      <c r="G1281" s="393">
        <v>3</v>
      </c>
      <c r="H1281" s="411">
        <f t="shared" si="493"/>
        <v>0.5</v>
      </c>
      <c r="I1281" s="393">
        <f t="shared" si="494"/>
        <v>6</v>
      </c>
      <c r="J1281" s="393">
        <f t="shared" si="495"/>
        <v>3</v>
      </c>
      <c r="K1281" s="411">
        <f t="shared" si="496"/>
        <v>0.5</v>
      </c>
    </row>
    <row r="1282" spans="1:11" ht="12.75">
      <c r="A1282" s="403" t="s">
        <v>2764</v>
      </c>
      <c r="B1282" s="404" t="s">
        <v>2765</v>
      </c>
      <c r="C1282" s="419">
        <v>0</v>
      </c>
      <c r="D1282" s="417"/>
      <c r="E1282" s="411" t="e">
        <f t="shared" si="492"/>
        <v>#DIV/0!</v>
      </c>
      <c r="F1282" s="435">
        <v>1</v>
      </c>
      <c r="G1282" s="393"/>
      <c r="H1282" s="411">
        <f t="shared" si="493"/>
        <v>0</v>
      </c>
      <c r="I1282" s="393">
        <f t="shared" si="494"/>
        <v>1</v>
      </c>
      <c r="J1282" s="393">
        <f t="shared" si="495"/>
        <v>0</v>
      </c>
      <c r="K1282" s="411">
        <f t="shared" si="496"/>
        <v>0</v>
      </c>
    </row>
    <row r="1283" spans="1:11" ht="12.75">
      <c r="A1283" s="403" t="s">
        <v>3028</v>
      </c>
      <c r="B1283" s="404" t="s">
        <v>3029</v>
      </c>
      <c r="C1283" s="419">
        <v>0</v>
      </c>
      <c r="D1283" s="417"/>
      <c r="E1283" s="411" t="e">
        <f t="shared" si="492"/>
        <v>#DIV/0!</v>
      </c>
      <c r="F1283" s="435">
        <v>1</v>
      </c>
      <c r="G1283" s="393"/>
      <c r="H1283" s="411">
        <f t="shared" si="493"/>
        <v>0</v>
      </c>
      <c r="I1283" s="393">
        <f t="shared" si="494"/>
        <v>1</v>
      </c>
      <c r="J1283" s="393">
        <f t="shared" si="495"/>
        <v>0</v>
      </c>
      <c r="K1283" s="411">
        <f t="shared" si="496"/>
        <v>0</v>
      </c>
    </row>
    <row r="1284" spans="1:11" ht="12.75">
      <c r="A1284" s="403" t="s">
        <v>2528</v>
      </c>
      <c r="B1284" s="404" t="s">
        <v>2529</v>
      </c>
      <c r="C1284" s="419">
        <v>0</v>
      </c>
      <c r="D1284" s="417"/>
      <c r="E1284" s="411" t="e">
        <f t="shared" si="492"/>
        <v>#DIV/0!</v>
      </c>
      <c r="F1284" s="435">
        <v>6</v>
      </c>
      <c r="G1284" s="393">
        <v>7</v>
      </c>
      <c r="H1284" s="411">
        <f t="shared" si="493"/>
        <v>1.1666666666666667</v>
      </c>
      <c r="I1284" s="393">
        <f t="shared" si="494"/>
        <v>6</v>
      </c>
      <c r="J1284" s="393">
        <f t="shared" si="495"/>
        <v>7</v>
      </c>
      <c r="K1284" s="411">
        <f t="shared" si="496"/>
        <v>1.1666666666666667</v>
      </c>
    </row>
    <row r="1285" spans="1:11" ht="12.75">
      <c r="A1285" s="403" t="s">
        <v>2133</v>
      </c>
      <c r="B1285" s="404" t="s">
        <v>2134</v>
      </c>
      <c r="C1285" s="419">
        <v>120</v>
      </c>
      <c r="D1285" s="417">
        <v>28</v>
      </c>
      <c r="E1285" s="411">
        <f t="shared" si="492"/>
        <v>0.23333333333333334</v>
      </c>
      <c r="F1285" s="435">
        <v>0</v>
      </c>
      <c r="G1285" s="393"/>
      <c r="H1285" s="411" t="e">
        <f t="shared" si="493"/>
        <v>#DIV/0!</v>
      </c>
      <c r="I1285" s="393">
        <f t="shared" si="494"/>
        <v>120</v>
      </c>
      <c r="J1285" s="393">
        <f t="shared" si="495"/>
        <v>28</v>
      </c>
      <c r="K1285" s="411">
        <f t="shared" si="496"/>
        <v>0.23333333333333334</v>
      </c>
    </row>
    <row r="1286" spans="1:11" ht="12.75">
      <c r="A1286" s="403" t="s">
        <v>2530</v>
      </c>
      <c r="B1286" s="404" t="s">
        <v>2531</v>
      </c>
      <c r="C1286" s="419">
        <v>0</v>
      </c>
      <c r="D1286" s="417"/>
      <c r="E1286" s="411" t="e">
        <f t="shared" si="492"/>
        <v>#DIV/0!</v>
      </c>
      <c r="F1286" s="435">
        <v>294</v>
      </c>
      <c r="G1286" s="393">
        <v>317</v>
      </c>
      <c r="H1286" s="411">
        <f t="shared" si="493"/>
        <v>1.0782312925170068</v>
      </c>
      <c r="I1286" s="393">
        <f t="shared" si="494"/>
        <v>294</v>
      </c>
      <c r="J1286" s="393">
        <f t="shared" si="495"/>
        <v>317</v>
      </c>
      <c r="K1286" s="411">
        <f t="shared" si="496"/>
        <v>1.0782312925170068</v>
      </c>
    </row>
    <row r="1287" spans="1:11" ht="12.75">
      <c r="A1287" s="403" t="s">
        <v>2536</v>
      </c>
      <c r="B1287" s="404" t="s">
        <v>2537</v>
      </c>
      <c r="C1287" s="419">
        <v>0</v>
      </c>
      <c r="D1287" s="417"/>
      <c r="E1287" s="411" t="e">
        <f t="shared" si="492"/>
        <v>#DIV/0!</v>
      </c>
      <c r="F1287" s="435">
        <v>2</v>
      </c>
      <c r="G1287" s="393">
        <v>3</v>
      </c>
      <c r="H1287" s="411">
        <f t="shared" si="493"/>
        <v>1.5</v>
      </c>
      <c r="I1287" s="393">
        <f t="shared" si="494"/>
        <v>2</v>
      </c>
      <c r="J1287" s="393">
        <f t="shared" si="495"/>
        <v>3</v>
      </c>
      <c r="K1287" s="411">
        <f t="shared" si="496"/>
        <v>1.5</v>
      </c>
    </row>
    <row r="1288" spans="1:11" ht="12.75">
      <c r="A1288" s="403" t="s">
        <v>2538</v>
      </c>
      <c r="B1288" s="404" t="s">
        <v>2539</v>
      </c>
      <c r="C1288" s="419">
        <v>0</v>
      </c>
      <c r="D1288" s="417"/>
      <c r="E1288" s="411" t="e">
        <f t="shared" si="492"/>
        <v>#DIV/0!</v>
      </c>
      <c r="F1288" s="435">
        <v>15</v>
      </c>
      <c r="G1288" s="393">
        <v>19</v>
      </c>
      <c r="H1288" s="411">
        <f t="shared" si="493"/>
        <v>1.2666666666666666</v>
      </c>
      <c r="I1288" s="393">
        <f t="shared" si="494"/>
        <v>15</v>
      </c>
      <c r="J1288" s="393">
        <f t="shared" si="495"/>
        <v>19</v>
      </c>
      <c r="K1288" s="411">
        <f t="shared" si="496"/>
        <v>1.2666666666666666</v>
      </c>
    </row>
    <row r="1289" spans="1:11" ht="12.75">
      <c r="A1289" s="403" t="s">
        <v>2540</v>
      </c>
      <c r="B1289" s="404" t="s">
        <v>2541</v>
      </c>
      <c r="C1289" s="419">
        <v>0</v>
      </c>
      <c r="D1289" s="417"/>
      <c r="E1289" s="411" t="e">
        <f t="shared" si="492"/>
        <v>#DIV/0!</v>
      </c>
      <c r="F1289" s="435">
        <v>1</v>
      </c>
      <c r="G1289" s="393">
        <v>6</v>
      </c>
      <c r="H1289" s="411">
        <f t="shared" si="493"/>
        <v>6</v>
      </c>
      <c r="I1289" s="393">
        <f t="shared" si="494"/>
        <v>1</v>
      </c>
      <c r="J1289" s="393">
        <f t="shared" si="495"/>
        <v>6</v>
      </c>
      <c r="K1289" s="411">
        <f t="shared" si="496"/>
        <v>6</v>
      </c>
    </row>
    <row r="1290" spans="1:11" ht="12.75">
      <c r="A1290" s="403" t="s">
        <v>2542</v>
      </c>
      <c r="B1290" s="404" t="s">
        <v>2543</v>
      </c>
      <c r="C1290" s="419">
        <v>0</v>
      </c>
      <c r="D1290" s="417"/>
      <c r="E1290" s="411" t="e">
        <f t="shared" si="492"/>
        <v>#DIV/0!</v>
      </c>
      <c r="F1290" s="435">
        <v>154</v>
      </c>
      <c r="G1290" s="393">
        <v>153</v>
      </c>
      <c r="H1290" s="411">
        <f t="shared" si="493"/>
        <v>0.99350649350649356</v>
      </c>
      <c r="I1290" s="393">
        <f t="shared" si="494"/>
        <v>154</v>
      </c>
      <c r="J1290" s="393">
        <f t="shared" si="495"/>
        <v>153</v>
      </c>
      <c r="K1290" s="411">
        <f t="shared" si="496"/>
        <v>0.99350649350649356</v>
      </c>
    </row>
    <row r="1291" spans="1:11" ht="12.75">
      <c r="A1291" s="403" t="s">
        <v>2544</v>
      </c>
      <c r="B1291" s="404" t="s">
        <v>2545</v>
      </c>
      <c r="C1291" s="419">
        <v>0</v>
      </c>
      <c r="D1291" s="417"/>
      <c r="E1291" s="411" t="e">
        <f t="shared" si="492"/>
        <v>#DIV/0!</v>
      </c>
      <c r="F1291" s="435">
        <v>2</v>
      </c>
      <c r="G1291" s="393">
        <v>1</v>
      </c>
      <c r="H1291" s="411">
        <f t="shared" si="493"/>
        <v>0.5</v>
      </c>
      <c r="I1291" s="393">
        <f t="shared" si="494"/>
        <v>2</v>
      </c>
      <c r="J1291" s="393">
        <f t="shared" si="495"/>
        <v>1</v>
      </c>
      <c r="K1291" s="411">
        <f t="shared" si="496"/>
        <v>0.5</v>
      </c>
    </row>
    <row r="1292" spans="1:11" ht="12.75">
      <c r="A1292" s="403" t="s">
        <v>2546</v>
      </c>
      <c r="B1292" s="404" t="s">
        <v>2547</v>
      </c>
      <c r="C1292" s="419">
        <v>0</v>
      </c>
      <c r="D1292" s="417"/>
      <c r="E1292" s="411" t="e">
        <f t="shared" si="492"/>
        <v>#DIV/0!</v>
      </c>
      <c r="F1292" s="435">
        <v>32</v>
      </c>
      <c r="G1292" s="393">
        <v>39</v>
      </c>
      <c r="H1292" s="411">
        <f t="shared" si="493"/>
        <v>1.21875</v>
      </c>
      <c r="I1292" s="393">
        <f t="shared" si="494"/>
        <v>32</v>
      </c>
      <c r="J1292" s="393">
        <f t="shared" si="495"/>
        <v>39</v>
      </c>
      <c r="K1292" s="411">
        <f t="shared" si="496"/>
        <v>1.21875</v>
      </c>
    </row>
    <row r="1293" spans="1:11" ht="12.75">
      <c r="A1293" s="403" t="s">
        <v>2554</v>
      </c>
      <c r="B1293" s="404" t="s">
        <v>2555</v>
      </c>
      <c r="C1293" s="419">
        <v>0</v>
      </c>
      <c r="D1293" s="417"/>
      <c r="E1293" s="411" t="e">
        <f t="shared" si="492"/>
        <v>#DIV/0!</v>
      </c>
      <c r="F1293" s="435">
        <v>8</v>
      </c>
      <c r="G1293" s="393">
        <v>8</v>
      </c>
      <c r="H1293" s="411">
        <f t="shared" si="493"/>
        <v>1</v>
      </c>
      <c r="I1293" s="393">
        <f t="shared" si="494"/>
        <v>8</v>
      </c>
      <c r="J1293" s="393">
        <f t="shared" si="495"/>
        <v>8</v>
      </c>
      <c r="K1293" s="411">
        <f t="shared" si="496"/>
        <v>1</v>
      </c>
    </row>
    <row r="1294" spans="1:11" ht="12.75">
      <c r="A1294" s="403" t="s">
        <v>2556</v>
      </c>
      <c r="B1294" s="404" t="s">
        <v>2557</v>
      </c>
      <c r="C1294" s="419">
        <v>0</v>
      </c>
      <c r="D1294" s="417"/>
      <c r="E1294" s="411" t="e">
        <f t="shared" si="492"/>
        <v>#DIV/0!</v>
      </c>
      <c r="F1294" s="435">
        <v>5</v>
      </c>
      <c r="G1294" s="393">
        <v>6</v>
      </c>
      <c r="H1294" s="411">
        <f t="shared" si="493"/>
        <v>1.2</v>
      </c>
      <c r="I1294" s="393">
        <f t="shared" si="494"/>
        <v>5</v>
      </c>
      <c r="J1294" s="393">
        <f t="shared" si="495"/>
        <v>6</v>
      </c>
      <c r="K1294" s="411">
        <f t="shared" si="496"/>
        <v>1.2</v>
      </c>
    </row>
    <row r="1295" spans="1:11" ht="12.75">
      <c r="A1295" s="403" t="s">
        <v>2558</v>
      </c>
      <c r="B1295" s="404" t="s">
        <v>2559</v>
      </c>
      <c r="C1295" s="419">
        <v>0</v>
      </c>
      <c r="D1295" s="417"/>
      <c r="E1295" s="411" t="e">
        <f t="shared" si="492"/>
        <v>#DIV/0!</v>
      </c>
      <c r="F1295" s="435">
        <v>53</v>
      </c>
      <c r="G1295" s="393">
        <v>66</v>
      </c>
      <c r="H1295" s="411">
        <f t="shared" si="493"/>
        <v>1.2452830188679245</v>
      </c>
      <c r="I1295" s="393">
        <f t="shared" si="494"/>
        <v>53</v>
      </c>
      <c r="J1295" s="393">
        <f t="shared" si="495"/>
        <v>66</v>
      </c>
      <c r="K1295" s="411">
        <f t="shared" si="496"/>
        <v>1.2452830188679245</v>
      </c>
    </row>
    <row r="1296" spans="1:11" ht="12.75">
      <c r="A1296" s="403" t="s">
        <v>2560</v>
      </c>
      <c r="B1296" s="404" t="s">
        <v>2561</v>
      </c>
      <c r="C1296" s="419">
        <v>0</v>
      </c>
      <c r="D1296" s="417"/>
      <c r="E1296" s="411" t="e">
        <f t="shared" si="492"/>
        <v>#DIV/0!</v>
      </c>
      <c r="F1296" s="435">
        <v>1</v>
      </c>
      <c r="G1296" s="393">
        <v>8</v>
      </c>
      <c r="H1296" s="411">
        <f t="shared" si="493"/>
        <v>8</v>
      </c>
      <c r="I1296" s="393">
        <f t="shared" si="494"/>
        <v>1</v>
      </c>
      <c r="J1296" s="393">
        <f t="shared" si="495"/>
        <v>8</v>
      </c>
      <c r="K1296" s="411">
        <f t="shared" si="496"/>
        <v>8</v>
      </c>
    </row>
    <row r="1297" spans="1:11" ht="12.75">
      <c r="A1297" s="403" t="s">
        <v>2562</v>
      </c>
      <c r="B1297" s="404" t="s">
        <v>2563</v>
      </c>
      <c r="C1297" s="419">
        <v>0</v>
      </c>
      <c r="D1297" s="417"/>
      <c r="E1297" s="411" t="e">
        <f t="shared" si="492"/>
        <v>#DIV/0!</v>
      </c>
      <c r="F1297" s="435">
        <v>12</v>
      </c>
      <c r="G1297" s="393">
        <v>10</v>
      </c>
      <c r="H1297" s="411">
        <f t="shared" si="493"/>
        <v>0.83333333333333337</v>
      </c>
      <c r="I1297" s="393">
        <f t="shared" si="494"/>
        <v>12</v>
      </c>
      <c r="J1297" s="393">
        <f t="shared" si="495"/>
        <v>10</v>
      </c>
      <c r="K1297" s="411">
        <f t="shared" si="496"/>
        <v>0.83333333333333337</v>
      </c>
    </row>
    <row r="1298" spans="1:11" ht="12.75">
      <c r="A1298" s="403" t="s">
        <v>3030</v>
      </c>
      <c r="B1298" s="404" t="s">
        <v>3031</v>
      </c>
      <c r="C1298" s="419">
        <v>0</v>
      </c>
      <c r="D1298" s="417"/>
      <c r="E1298" s="411" t="e">
        <f t="shared" si="492"/>
        <v>#DIV/0!</v>
      </c>
      <c r="F1298" s="435">
        <v>1</v>
      </c>
      <c r="G1298" s="393"/>
      <c r="H1298" s="411">
        <f t="shared" si="493"/>
        <v>0</v>
      </c>
      <c r="I1298" s="393">
        <f t="shared" si="494"/>
        <v>1</v>
      </c>
      <c r="J1298" s="393">
        <f t="shared" si="495"/>
        <v>0</v>
      </c>
      <c r="K1298" s="411">
        <f t="shared" si="496"/>
        <v>0</v>
      </c>
    </row>
    <row r="1299" spans="1:11" ht="12.75">
      <c r="A1299" s="403" t="s">
        <v>2564</v>
      </c>
      <c r="B1299" s="404" t="s">
        <v>2565</v>
      </c>
      <c r="C1299" s="419">
        <v>0</v>
      </c>
      <c r="D1299" s="417"/>
      <c r="E1299" s="411" t="e">
        <f t="shared" si="492"/>
        <v>#DIV/0!</v>
      </c>
      <c r="F1299" s="435">
        <v>26</v>
      </c>
      <c r="G1299" s="393">
        <v>29</v>
      </c>
      <c r="H1299" s="411">
        <f t="shared" si="493"/>
        <v>1.1153846153846154</v>
      </c>
      <c r="I1299" s="393">
        <f t="shared" si="494"/>
        <v>26</v>
      </c>
      <c r="J1299" s="393">
        <f t="shared" si="495"/>
        <v>29</v>
      </c>
      <c r="K1299" s="411">
        <f t="shared" si="496"/>
        <v>1.1153846153846154</v>
      </c>
    </row>
    <row r="1300" spans="1:11" ht="12.75">
      <c r="A1300" s="403" t="s">
        <v>2566</v>
      </c>
      <c r="B1300" s="404" t="s">
        <v>2567</v>
      </c>
      <c r="C1300" s="419">
        <v>0</v>
      </c>
      <c r="D1300" s="417"/>
      <c r="E1300" s="411" t="e">
        <f t="shared" si="492"/>
        <v>#DIV/0!</v>
      </c>
      <c r="F1300" s="435">
        <v>6</v>
      </c>
      <c r="G1300" s="393">
        <v>13</v>
      </c>
      <c r="H1300" s="411">
        <f t="shared" si="493"/>
        <v>2.1666666666666665</v>
      </c>
      <c r="I1300" s="393">
        <f t="shared" si="494"/>
        <v>6</v>
      </c>
      <c r="J1300" s="393">
        <f t="shared" si="495"/>
        <v>13</v>
      </c>
      <c r="K1300" s="411">
        <f t="shared" si="496"/>
        <v>2.1666666666666665</v>
      </c>
    </row>
    <row r="1301" spans="1:11" ht="12.75">
      <c r="A1301" s="403" t="s">
        <v>2568</v>
      </c>
      <c r="B1301" s="404" t="s">
        <v>2569</v>
      </c>
      <c r="C1301" s="419">
        <v>0</v>
      </c>
      <c r="D1301" s="417"/>
      <c r="E1301" s="411" t="e">
        <f t="shared" si="492"/>
        <v>#DIV/0!</v>
      </c>
      <c r="F1301" s="435">
        <v>199</v>
      </c>
      <c r="G1301" s="393">
        <v>207</v>
      </c>
      <c r="H1301" s="411">
        <f t="shared" si="493"/>
        <v>1.0402010050251256</v>
      </c>
      <c r="I1301" s="393">
        <f t="shared" si="494"/>
        <v>199</v>
      </c>
      <c r="J1301" s="393">
        <f t="shared" si="495"/>
        <v>207</v>
      </c>
      <c r="K1301" s="411">
        <f t="shared" si="496"/>
        <v>1.0402010050251256</v>
      </c>
    </row>
    <row r="1302" spans="1:11" ht="12.75">
      <c r="A1302" s="403" t="s">
        <v>2570</v>
      </c>
      <c r="B1302" s="404" t="s">
        <v>2571</v>
      </c>
      <c r="C1302" s="419">
        <v>0</v>
      </c>
      <c r="D1302" s="417"/>
      <c r="E1302" s="411" t="e">
        <f t="shared" si="492"/>
        <v>#DIV/0!</v>
      </c>
      <c r="F1302" s="435">
        <v>5</v>
      </c>
      <c r="G1302" s="393">
        <v>10</v>
      </c>
      <c r="H1302" s="411">
        <f t="shared" si="493"/>
        <v>2</v>
      </c>
      <c r="I1302" s="393">
        <f t="shared" si="494"/>
        <v>5</v>
      </c>
      <c r="J1302" s="393">
        <f t="shared" si="495"/>
        <v>10</v>
      </c>
      <c r="K1302" s="411">
        <f t="shared" si="496"/>
        <v>2</v>
      </c>
    </row>
    <row r="1303" spans="1:11" ht="12.75">
      <c r="A1303" s="403" t="s">
        <v>2572</v>
      </c>
      <c r="B1303" s="404" t="s">
        <v>2573</v>
      </c>
      <c r="C1303" s="419">
        <v>0</v>
      </c>
      <c r="D1303" s="417"/>
      <c r="E1303" s="411" t="e">
        <f t="shared" si="492"/>
        <v>#DIV/0!</v>
      </c>
      <c r="F1303" s="435">
        <v>46</v>
      </c>
      <c r="G1303" s="393">
        <v>50</v>
      </c>
      <c r="H1303" s="411">
        <f t="shared" si="493"/>
        <v>1.0869565217391304</v>
      </c>
      <c r="I1303" s="393">
        <f t="shared" si="494"/>
        <v>46</v>
      </c>
      <c r="J1303" s="393">
        <f t="shared" si="495"/>
        <v>50</v>
      </c>
      <c r="K1303" s="411">
        <f t="shared" si="496"/>
        <v>1.0869565217391304</v>
      </c>
    </row>
    <row r="1304" spans="1:11" ht="12.75">
      <c r="A1304" s="403" t="s">
        <v>3032</v>
      </c>
      <c r="B1304" s="404" t="s">
        <v>3033</v>
      </c>
      <c r="C1304" s="419">
        <v>0</v>
      </c>
      <c r="D1304" s="417"/>
      <c r="E1304" s="411" t="e">
        <f t="shared" si="492"/>
        <v>#DIV/0!</v>
      </c>
      <c r="F1304" s="435">
        <v>1</v>
      </c>
      <c r="G1304" s="393"/>
      <c r="H1304" s="411">
        <f t="shared" si="493"/>
        <v>0</v>
      </c>
      <c r="I1304" s="393">
        <f t="shared" si="494"/>
        <v>1</v>
      </c>
      <c r="J1304" s="393">
        <f t="shared" si="495"/>
        <v>0</v>
      </c>
      <c r="K1304" s="411">
        <f t="shared" si="496"/>
        <v>0</v>
      </c>
    </row>
    <row r="1305" spans="1:11" ht="12.75">
      <c r="A1305" s="403" t="s">
        <v>2252</v>
      </c>
      <c r="B1305" s="404" t="s">
        <v>2253</v>
      </c>
      <c r="C1305" s="419">
        <v>0</v>
      </c>
      <c r="D1305" s="417"/>
      <c r="E1305" s="411" t="e">
        <f t="shared" si="492"/>
        <v>#DIV/0!</v>
      </c>
      <c r="F1305" s="435">
        <v>13</v>
      </c>
      <c r="G1305" s="393">
        <v>9</v>
      </c>
      <c r="H1305" s="411">
        <f t="shared" si="493"/>
        <v>0.69230769230769229</v>
      </c>
      <c r="I1305" s="393">
        <f t="shared" si="494"/>
        <v>13</v>
      </c>
      <c r="J1305" s="393">
        <f t="shared" si="495"/>
        <v>9</v>
      </c>
      <c r="K1305" s="411">
        <f t="shared" si="496"/>
        <v>0.69230769230769229</v>
      </c>
    </row>
    <row r="1306" spans="1:11" ht="12.75">
      <c r="A1306" s="403" t="s">
        <v>2670</v>
      </c>
      <c r="B1306" s="404" t="s">
        <v>2671</v>
      </c>
      <c r="C1306" s="419">
        <v>13</v>
      </c>
      <c r="D1306" s="417">
        <v>9</v>
      </c>
      <c r="E1306" s="411">
        <f t="shared" si="492"/>
        <v>0.69230769230769229</v>
      </c>
      <c r="F1306" s="435">
        <v>0</v>
      </c>
      <c r="G1306" s="393"/>
      <c r="H1306" s="411" t="e">
        <f t="shared" si="493"/>
        <v>#DIV/0!</v>
      </c>
      <c r="I1306" s="393">
        <f t="shared" si="494"/>
        <v>13</v>
      </c>
      <c r="J1306" s="393">
        <f t="shared" si="495"/>
        <v>9</v>
      </c>
      <c r="K1306" s="411">
        <f t="shared" si="496"/>
        <v>0.69230769230769229</v>
      </c>
    </row>
    <row r="1307" spans="1:11" ht="12.75">
      <c r="A1307" s="403" t="s">
        <v>2798</v>
      </c>
      <c r="B1307" s="404" t="s">
        <v>2799</v>
      </c>
      <c r="C1307" s="419">
        <v>29</v>
      </c>
      <c r="D1307" s="417">
        <v>7</v>
      </c>
      <c r="E1307" s="411">
        <f t="shared" si="492"/>
        <v>0.2413793103448276</v>
      </c>
      <c r="F1307" s="435">
        <v>0</v>
      </c>
      <c r="G1307" s="393"/>
      <c r="H1307" s="411" t="e">
        <f t="shared" si="493"/>
        <v>#DIV/0!</v>
      </c>
      <c r="I1307" s="393">
        <f t="shared" si="494"/>
        <v>29</v>
      </c>
      <c r="J1307" s="393">
        <f t="shared" si="495"/>
        <v>7</v>
      </c>
      <c r="K1307" s="411">
        <f t="shared" si="496"/>
        <v>0.2413793103448276</v>
      </c>
    </row>
    <row r="1308" spans="1:11" ht="12.75">
      <c r="A1308" s="403" t="s">
        <v>3034</v>
      </c>
      <c r="B1308" s="404" t="s">
        <v>3035</v>
      </c>
      <c r="C1308" s="419">
        <v>30</v>
      </c>
      <c r="D1308" s="417">
        <v>15</v>
      </c>
      <c r="E1308" s="411">
        <f t="shared" si="492"/>
        <v>0.5</v>
      </c>
      <c r="F1308" s="435">
        <v>0</v>
      </c>
      <c r="G1308" s="393"/>
      <c r="H1308" s="411" t="e">
        <f t="shared" si="493"/>
        <v>#DIV/0!</v>
      </c>
      <c r="I1308" s="393">
        <f t="shared" si="494"/>
        <v>30</v>
      </c>
      <c r="J1308" s="393">
        <f t="shared" si="495"/>
        <v>15</v>
      </c>
      <c r="K1308" s="411">
        <f t="shared" si="496"/>
        <v>0.5</v>
      </c>
    </row>
    <row r="1309" spans="1:11" ht="12.75">
      <c r="A1309" s="403" t="s">
        <v>3036</v>
      </c>
      <c r="B1309" s="404" t="s">
        <v>3037</v>
      </c>
      <c r="C1309" s="419">
        <v>22</v>
      </c>
      <c r="D1309" s="417">
        <v>4</v>
      </c>
      <c r="E1309" s="411">
        <f t="shared" si="492"/>
        <v>0.18181818181818182</v>
      </c>
      <c r="F1309" s="435">
        <v>0</v>
      </c>
      <c r="G1309" s="393"/>
      <c r="H1309" s="411" t="e">
        <f t="shared" si="493"/>
        <v>#DIV/0!</v>
      </c>
      <c r="I1309" s="393">
        <f t="shared" si="494"/>
        <v>22</v>
      </c>
      <c r="J1309" s="393">
        <f t="shared" si="495"/>
        <v>4</v>
      </c>
      <c r="K1309" s="411">
        <f t="shared" si="496"/>
        <v>0.18181818181818182</v>
      </c>
    </row>
    <row r="1310" spans="1:11" ht="12.75">
      <c r="A1310" s="403" t="s">
        <v>1952</v>
      </c>
      <c r="B1310" s="404" t="s">
        <v>2254</v>
      </c>
      <c r="C1310" s="419">
        <v>0</v>
      </c>
      <c r="D1310" s="417"/>
      <c r="E1310" s="411" t="e">
        <f t="shared" si="492"/>
        <v>#DIV/0!</v>
      </c>
      <c r="F1310" s="435">
        <v>12</v>
      </c>
      <c r="G1310" s="393"/>
      <c r="H1310" s="411">
        <f t="shared" si="493"/>
        <v>0</v>
      </c>
      <c r="I1310" s="393">
        <f t="shared" si="494"/>
        <v>12</v>
      </c>
      <c r="J1310" s="393">
        <f t="shared" si="495"/>
        <v>0</v>
      </c>
      <c r="K1310" s="411">
        <f t="shared" si="496"/>
        <v>0</v>
      </c>
    </row>
    <row r="1311" spans="1:11" ht="12.75">
      <c r="A1311" s="403" t="s">
        <v>2257</v>
      </c>
      <c r="B1311" s="404" t="s">
        <v>2258</v>
      </c>
      <c r="C1311" s="419">
        <v>2</v>
      </c>
      <c r="D1311" s="417"/>
      <c r="E1311" s="411">
        <f t="shared" si="487"/>
        <v>0</v>
      </c>
      <c r="F1311" s="435">
        <v>0</v>
      </c>
      <c r="G1311" s="393"/>
      <c r="H1311" s="411" t="e">
        <f t="shared" si="488"/>
        <v>#DIV/0!</v>
      </c>
      <c r="I1311" s="393">
        <f t="shared" si="489"/>
        <v>2</v>
      </c>
      <c r="J1311" s="393">
        <f t="shared" si="490"/>
        <v>0</v>
      </c>
      <c r="K1311" s="411">
        <f t="shared" si="491"/>
        <v>0</v>
      </c>
    </row>
    <row r="1312" spans="1:11" ht="12.75">
      <c r="A1312" s="403" t="s">
        <v>2137</v>
      </c>
      <c r="B1312" s="404" t="s">
        <v>2138</v>
      </c>
      <c r="C1312" s="419">
        <v>0</v>
      </c>
      <c r="D1312" s="417"/>
      <c r="E1312" s="411" t="e">
        <f t="shared" si="487"/>
        <v>#DIV/0!</v>
      </c>
      <c r="F1312" s="435">
        <v>9</v>
      </c>
      <c r="G1312" s="393"/>
      <c r="H1312" s="411">
        <f t="shared" si="488"/>
        <v>0</v>
      </c>
      <c r="I1312" s="393">
        <f t="shared" si="489"/>
        <v>9</v>
      </c>
      <c r="J1312" s="393">
        <f t="shared" si="490"/>
        <v>0</v>
      </c>
      <c r="K1312" s="411">
        <f t="shared" si="491"/>
        <v>0</v>
      </c>
    </row>
    <row r="1313" spans="1:11" ht="12.75">
      <c r="A1313" s="403" t="s">
        <v>2259</v>
      </c>
      <c r="B1313" s="404" t="s">
        <v>2260</v>
      </c>
      <c r="C1313" s="419">
        <v>44</v>
      </c>
      <c r="D1313" s="417">
        <v>14</v>
      </c>
      <c r="E1313" s="411">
        <f t="shared" si="487"/>
        <v>0.31818181818181818</v>
      </c>
      <c r="F1313" s="435">
        <v>0</v>
      </c>
      <c r="G1313" s="393"/>
      <c r="H1313" s="411" t="e">
        <f t="shared" si="488"/>
        <v>#DIV/0!</v>
      </c>
      <c r="I1313" s="393">
        <f t="shared" si="489"/>
        <v>44</v>
      </c>
      <c r="J1313" s="393">
        <f t="shared" si="490"/>
        <v>14</v>
      </c>
      <c r="K1313" s="411">
        <f t="shared" si="491"/>
        <v>0.31818181818181818</v>
      </c>
    </row>
    <row r="1314" spans="1:11" ht="12.75">
      <c r="A1314" s="403" t="s">
        <v>3038</v>
      </c>
      <c r="B1314" s="404" t="s">
        <v>3039</v>
      </c>
      <c r="C1314" s="419">
        <v>1</v>
      </c>
      <c r="D1314" s="417">
        <v>1</v>
      </c>
      <c r="E1314" s="411">
        <f t="shared" si="487"/>
        <v>1</v>
      </c>
      <c r="F1314" s="435">
        <v>0</v>
      </c>
      <c r="G1314" s="393"/>
      <c r="H1314" s="411" t="e">
        <f t="shared" si="488"/>
        <v>#DIV/0!</v>
      </c>
      <c r="I1314" s="393">
        <f t="shared" si="489"/>
        <v>1</v>
      </c>
      <c r="J1314" s="393">
        <f t="shared" si="490"/>
        <v>1</v>
      </c>
      <c r="K1314" s="411">
        <f t="shared" si="491"/>
        <v>1</v>
      </c>
    </row>
    <row r="1315" spans="1:11" ht="12.75">
      <c r="A1315" s="403" t="s">
        <v>3040</v>
      </c>
      <c r="B1315" s="404" t="s">
        <v>3041</v>
      </c>
      <c r="C1315" s="419">
        <v>800</v>
      </c>
      <c r="D1315" s="417">
        <v>652</v>
      </c>
      <c r="E1315" s="411">
        <f t="shared" si="487"/>
        <v>0.81499999999999995</v>
      </c>
      <c r="F1315" s="435">
        <v>0</v>
      </c>
      <c r="G1315" s="393"/>
      <c r="H1315" s="411" t="e">
        <f t="shared" si="488"/>
        <v>#DIV/0!</v>
      </c>
      <c r="I1315" s="393">
        <f t="shared" si="489"/>
        <v>800</v>
      </c>
      <c r="J1315" s="393">
        <f t="shared" si="490"/>
        <v>652</v>
      </c>
      <c r="K1315" s="411">
        <f t="shared" si="491"/>
        <v>0.81499999999999995</v>
      </c>
    </row>
    <row r="1316" spans="1:11" ht="12.75">
      <c r="A1316" s="403" t="s">
        <v>2578</v>
      </c>
      <c r="B1316" s="404" t="s">
        <v>2579</v>
      </c>
      <c r="C1316" s="419">
        <v>0</v>
      </c>
      <c r="D1316" s="417"/>
      <c r="E1316" s="411" t="e">
        <f t="shared" si="487"/>
        <v>#DIV/0!</v>
      </c>
      <c r="F1316" s="435">
        <v>2</v>
      </c>
      <c r="G1316" s="393"/>
      <c r="H1316" s="411">
        <f t="shared" si="488"/>
        <v>0</v>
      </c>
      <c r="I1316" s="393">
        <f t="shared" si="489"/>
        <v>2</v>
      </c>
      <c r="J1316" s="393">
        <f t="shared" si="490"/>
        <v>0</v>
      </c>
      <c r="K1316" s="411">
        <f t="shared" si="491"/>
        <v>0</v>
      </c>
    </row>
    <row r="1317" spans="1:11" ht="12.75">
      <c r="A1317" s="403" t="s">
        <v>3042</v>
      </c>
      <c r="B1317" s="404" t="s">
        <v>3043</v>
      </c>
      <c r="C1317" s="419">
        <v>0</v>
      </c>
      <c r="D1317" s="417"/>
      <c r="E1317" s="411" t="e">
        <f t="shared" si="487"/>
        <v>#DIV/0!</v>
      </c>
      <c r="F1317" s="435">
        <v>5</v>
      </c>
      <c r="G1317" s="393">
        <v>9</v>
      </c>
      <c r="H1317" s="411">
        <f t="shared" si="488"/>
        <v>1.8</v>
      </c>
      <c r="I1317" s="393">
        <f t="shared" si="489"/>
        <v>5</v>
      </c>
      <c r="J1317" s="393">
        <f t="shared" si="490"/>
        <v>9</v>
      </c>
      <c r="K1317" s="411">
        <f t="shared" si="491"/>
        <v>1.8</v>
      </c>
    </row>
    <row r="1318" spans="1:11" ht="12.75">
      <c r="A1318" s="403" t="s">
        <v>2273</v>
      </c>
      <c r="B1318" s="404" t="s">
        <v>2274</v>
      </c>
      <c r="C1318" s="419">
        <v>0</v>
      </c>
      <c r="D1318" s="417"/>
      <c r="E1318" s="411" t="e">
        <f t="shared" si="487"/>
        <v>#DIV/0!</v>
      </c>
      <c r="F1318" s="435">
        <v>1</v>
      </c>
      <c r="G1318" s="393"/>
      <c r="H1318" s="411">
        <f t="shared" si="488"/>
        <v>0</v>
      </c>
      <c r="I1318" s="393">
        <f t="shared" si="489"/>
        <v>1</v>
      </c>
      <c r="J1318" s="393">
        <f t="shared" si="490"/>
        <v>0</v>
      </c>
      <c r="K1318" s="411">
        <f t="shared" si="491"/>
        <v>0</v>
      </c>
    </row>
    <row r="1319" spans="1:11" ht="12.75">
      <c r="A1319" s="403" t="s">
        <v>2277</v>
      </c>
      <c r="B1319" s="404" t="s">
        <v>2278</v>
      </c>
      <c r="C1319" s="419">
        <v>8</v>
      </c>
      <c r="D1319" s="417">
        <v>2</v>
      </c>
      <c r="E1319" s="411">
        <f t="shared" si="487"/>
        <v>0.25</v>
      </c>
      <c r="F1319" s="435">
        <v>16</v>
      </c>
      <c r="G1319" s="393">
        <v>19</v>
      </c>
      <c r="H1319" s="411">
        <f t="shared" si="488"/>
        <v>1.1875</v>
      </c>
      <c r="I1319" s="393">
        <f t="shared" si="489"/>
        <v>24</v>
      </c>
      <c r="J1319" s="393">
        <f t="shared" si="490"/>
        <v>21</v>
      </c>
      <c r="K1319" s="411">
        <f t="shared" si="491"/>
        <v>0.875</v>
      </c>
    </row>
    <row r="1320" spans="1:11" ht="12.75">
      <c r="A1320" s="403" t="s">
        <v>2323</v>
      </c>
      <c r="B1320" s="404" t="s">
        <v>2324</v>
      </c>
      <c r="C1320" s="419">
        <v>0</v>
      </c>
      <c r="D1320" s="417"/>
      <c r="E1320" s="411" t="e">
        <f t="shared" si="487"/>
        <v>#DIV/0!</v>
      </c>
      <c r="F1320" s="435">
        <v>1</v>
      </c>
      <c r="G1320" s="393">
        <v>3</v>
      </c>
      <c r="H1320" s="411">
        <f t="shared" si="488"/>
        <v>3</v>
      </c>
      <c r="I1320" s="393">
        <f t="shared" si="489"/>
        <v>1</v>
      </c>
      <c r="J1320" s="393">
        <f t="shared" si="490"/>
        <v>3</v>
      </c>
      <c r="K1320" s="411">
        <f t="shared" si="491"/>
        <v>3</v>
      </c>
    </row>
    <row r="1321" spans="1:11" ht="12.75">
      <c r="A1321" s="403" t="s">
        <v>2580</v>
      </c>
      <c r="B1321" s="404" t="s">
        <v>2581</v>
      </c>
      <c r="C1321" s="419">
        <v>0</v>
      </c>
      <c r="D1321" s="417"/>
      <c r="E1321" s="411" t="e">
        <f t="shared" si="487"/>
        <v>#DIV/0!</v>
      </c>
      <c r="F1321" s="435">
        <v>168</v>
      </c>
      <c r="G1321" s="393">
        <v>258</v>
      </c>
      <c r="H1321" s="411">
        <f t="shared" si="488"/>
        <v>1.5357142857142858</v>
      </c>
      <c r="I1321" s="393">
        <f t="shared" si="489"/>
        <v>168</v>
      </c>
      <c r="J1321" s="393">
        <f t="shared" si="490"/>
        <v>258</v>
      </c>
      <c r="K1321" s="411">
        <f t="shared" si="491"/>
        <v>1.5357142857142858</v>
      </c>
    </row>
    <row r="1322" spans="1:11" ht="12.75">
      <c r="A1322" s="403" t="s">
        <v>2279</v>
      </c>
      <c r="B1322" s="404" t="s">
        <v>2280</v>
      </c>
      <c r="C1322" s="419">
        <v>0</v>
      </c>
      <c r="D1322" s="417"/>
      <c r="E1322" s="411" t="e">
        <f t="shared" si="487"/>
        <v>#DIV/0!</v>
      </c>
      <c r="F1322" s="435">
        <v>988</v>
      </c>
      <c r="G1322" s="393">
        <v>1307</v>
      </c>
      <c r="H1322" s="411">
        <f t="shared" si="488"/>
        <v>1.3228744939271255</v>
      </c>
      <c r="I1322" s="393">
        <f t="shared" si="489"/>
        <v>988</v>
      </c>
      <c r="J1322" s="393">
        <f t="shared" si="490"/>
        <v>1307</v>
      </c>
      <c r="K1322" s="411">
        <f t="shared" si="491"/>
        <v>1.3228744939271255</v>
      </c>
    </row>
    <row r="1323" spans="1:11" ht="12.75">
      <c r="A1323" s="403" t="s">
        <v>2281</v>
      </c>
      <c r="B1323" s="404" t="s">
        <v>2282</v>
      </c>
      <c r="C1323" s="419">
        <v>0</v>
      </c>
      <c r="D1323" s="417"/>
      <c r="E1323" s="411" t="e">
        <f t="shared" si="487"/>
        <v>#DIV/0!</v>
      </c>
      <c r="F1323" s="435">
        <v>6</v>
      </c>
      <c r="G1323" s="393">
        <v>5</v>
      </c>
      <c r="H1323" s="411">
        <f t="shared" si="488"/>
        <v>0.83333333333333337</v>
      </c>
      <c r="I1323" s="393">
        <f t="shared" si="489"/>
        <v>6</v>
      </c>
      <c r="J1323" s="393">
        <f t="shared" si="490"/>
        <v>5</v>
      </c>
      <c r="K1323" s="411">
        <f t="shared" si="491"/>
        <v>0.83333333333333337</v>
      </c>
    </row>
    <row r="1324" spans="1:11" ht="12.75">
      <c r="A1324" s="403" t="s">
        <v>2582</v>
      </c>
      <c r="B1324" s="404" t="s">
        <v>2583</v>
      </c>
      <c r="C1324" s="419">
        <v>0</v>
      </c>
      <c r="D1324" s="417"/>
      <c r="E1324" s="411" t="e">
        <f t="shared" si="487"/>
        <v>#DIV/0!</v>
      </c>
      <c r="F1324" s="435">
        <v>297</v>
      </c>
      <c r="G1324" s="393">
        <v>312</v>
      </c>
      <c r="H1324" s="411">
        <f t="shared" si="488"/>
        <v>1.0505050505050506</v>
      </c>
      <c r="I1324" s="393">
        <f t="shared" si="489"/>
        <v>297</v>
      </c>
      <c r="J1324" s="393">
        <f t="shared" si="490"/>
        <v>312</v>
      </c>
      <c r="K1324" s="411">
        <f t="shared" si="491"/>
        <v>1.0505050505050506</v>
      </c>
    </row>
    <row r="1325" spans="1:11" ht="12.75">
      <c r="A1325" s="403" t="s">
        <v>2283</v>
      </c>
      <c r="B1325" s="404" t="s">
        <v>2284</v>
      </c>
      <c r="C1325" s="419">
        <v>0</v>
      </c>
      <c r="D1325" s="417"/>
      <c r="E1325" s="411" t="e">
        <f t="shared" si="487"/>
        <v>#DIV/0!</v>
      </c>
      <c r="F1325" s="435">
        <v>1</v>
      </c>
      <c r="G1325" s="393">
        <v>4</v>
      </c>
      <c r="H1325" s="411">
        <f t="shared" si="488"/>
        <v>4</v>
      </c>
      <c r="I1325" s="393">
        <f t="shared" si="489"/>
        <v>1</v>
      </c>
      <c r="J1325" s="393">
        <f t="shared" si="490"/>
        <v>4</v>
      </c>
      <c r="K1325" s="411">
        <f t="shared" si="491"/>
        <v>4</v>
      </c>
    </row>
    <row r="1326" spans="1:11" ht="12.75">
      <c r="A1326" s="403" t="s">
        <v>2285</v>
      </c>
      <c r="B1326" s="404" t="s">
        <v>2286</v>
      </c>
      <c r="C1326" s="419">
        <v>0</v>
      </c>
      <c r="D1326" s="417"/>
      <c r="E1326" s="411" t="e">
        <f t="shared" si="487"/>
        <v>#DIV/0!</v>
      </c>
      <c r="F1326" s="435">
        <v>2279</v>
      </c>
      <c r="G1326" s="393">
        <v>2652</v>
      </c>
      <c r="H1326" s="411">
        <f t="shared" si="488"/>
        <v>1.1636682755594558</v>
      </c>
      <c r="I1326" s="393">
        <f t="shared" si="489"/>
        <v>2279</v>
      </c>
      <c r="J1326" s="393">
        <f t="shared" si="490"/>
        <v>2652</v>
      </c>
      <c r="K1326" s="411">
        <f t="shared" si="491"/>
        <v>1.1636682755594558</v>
      </c>
    </row>
    <row r="1327" spans="1:11" ht="12.75">
      <c r="A1327" s="403" t="s">
        <v>2287</v>
      </c>
      <c r="B1327" s="404" t="s">
        <v>2288</v>
      </c>
      <c r="C1327" s="419">
        <v>0</v>
      </c>
      <c r="D1327" s="417"/>
      <c r="E1327" s="411" t="e">
        <f t="shared" si="487"/>
        <v>#DIV/0!</v>
      </c>
      <c r="F1327" s="435">
        <v>54</v>
      </c>
      <c r="G1327" s="393">
        <v>11</v>
      </c>
      <c r="H1327" s="411">
        <f t="shared" si="488"/>
        <v>0.20370370370370369</v>
      </c>
      <c r="I1327" s="393">
        <f t="shared" si="489"/>
        <v>54</v>
      </c>
      <c r="J1327" s="393">
        <f t="shared" si="490"/>
        <v>11</v>
      </c>
      <c r="K1327" s="411">
        <f t="shared" si="491"/>
        <v>0.20370370370370369</v>
      </c>
    </row>
    <row r="1328" spans="1:11" ht="12.75">
      <c r="A1328" s="403" t="s">
        <v>2289</v>
      </c>
      <c r="B1328" s="404" t="s">
        <v>2290</v>
      </c>
      <c r="C1328" s="419">
        <v>6</v>
      </c>
      <c r="D1328" s="417">
        <v>9</v>
      </c>
      <c r="E1328" s="411">
        <f t="shared" si="487"/>
        <v>1.5</v>
      </c>
      <c r="F1328" s="435">
        <v>3834</v>
      </c>
      <c r="G1328" s="393">
        <v>4286</v>
      </c>
      <c r="H1328" s="411">
        <f t="shared" si="488"/>
        <v>1.1178925404277518</v>
      </c>
      <c r="I1328" s="393">
        <f t="shared" si="489"/>
        <v>3840</v>
      </c>
      <c r="J1328" s="393">
        <f t="shared" si="490"/>
        <v>4295</v>
      </c>
      <c r="K1328" s="411">
        <f t="shared" si="491"/>
        <v>1.1184895833333333</v>
      </c>
    </row>
    <row r="1329" spans="1:11" ht="12.75">
      <c r="A1329" s="403" t="s">
        <v>2584</v>
      </c>
      <c r="B1329" s="404" t="s">
        <v>2585</v>
      </c>
      <c r="C1329" s="419">
        <v>0</v>
      </c>
      <c r="D1329" s="417"/>
      <c r="E1329" s="411" t="e">
        <f t="shared" si="487"/>
        <v>#DIV/0!</v>
      </c>
      <c r="F1329" s="435">
        <v>8</v>
      </c>
      <c r="G1329" s="393"/>
      <c r="H1329" s="411">
        <f t="shared" si="488"/>
        <v>0</v>
      </c>
      <c r="I1329" s="393">
        <f t="shared" si="489"/>
        <v>8</v>
      </c>
      <c r="J1329" s="393">
        <f t="shared" si="490"/>
        <v>0</v>
      </c>
      <c r="K1329" s="411">
        <f t="shared" si="491"/>
        <v>0</v>
      </c>
    </row>
    <row r="1330" spans="1:11" ht="12.75">
      <c r="A1330" s="403" t="s">
        <v>2586</v>
      </c>
      <c r="B1330" s="404" t="s">
        <v>2587</v>
      </c>
      <c r="C1330" s="419">
        <v>0</v>
      </c>
      <c r="D1330" s="417"/>
      <c r="E1330" s="411" t="e">
        <f t="shared" si="487"/>
        <v>#DIV/0!</v>
      </c>
      <c r="F1330" s="435">
        <v>2383</v>
      </c>
      <c r="G1330" s="393">
        <v>2937</v>
      </c>
      <c r="H1330" s="411">
        <f t="shared" si="488"/>
        <v>1.2324800671422576</v>
      </c>
      <c r="I1330" s="393">
        <f t="shared" si="489"/>
        <v>2383</v>
      </c>
      <c r="J1330" s="393">
        <f t="shared" si="490"/>
        <v>2937</v>
      </c>
      <c r="K1330" s="411">
        <f t="shared" si="491"/>
        <v>1.2324800671422576</v>
      </c>
    </row>
    <row r="1331" spans="1:11" ht="12.75">
      <c r="A1331" s="403" t="s">
        <v>3044</v>
      </c>
      <c r="B1331" s="404" t="s">
        <v>3045</v>
      </c>
      <c r="C1331" s="419">
        <v>0</v>
      </c>
      <c r="D1331" s="417"/>
      <c r="E1331" s="411" t="e">
        <f t="shared" si="487"/>
        <v>#DIV/0!</v>
      </c>
      <c r="F1331" s="435">
        <v>20</v>
      </c>
      <c r="G1331" s="393">
        <v>16</v>
      </c>
      <c r="H1331" s="411">
        <f t="shared" si="488"/>
        <v>0.8</v>
      </c>
      <c r="I1331" s="393">
        <f t="shared" si="489"/>
        <v>20</v>
      </c>
      <c r="J1331" s="393">
        <f t="shared" si="490"/>
        <v>16</v>
      </c>
      <c r="K1331" s="411">
        <f t="shared" si="491"/>
        <v>0.8</v>
      </c>
    </row>
    <row r="1332" spans="1:11" ht="12.75">
      <c r="A1332" s="403" t="s">
        <v>3046</v>
      </c>
      <c r="B1332" s="404" t="s">
        <v>3047</v>
      </c>
      <c r="C1332" s="419">
        <v>0</v>
      </c>
      <c r="D1332" s="417"/>
      <c r="E1332" s="411" t="e">
        <f t="shared" si="487"/>
        <v>#DIV/0!</v>
      </c>
      <c r="F1332" s="435">
        <v>1</v>
      </c>
      <c r="G1332" s="393">
        <v>1</v>
      </c>
      <c r="H1332" s="411">
        <f t="shared" si="488"/>
        <v>1</v>
      </c>
      <c r="I1332" s="393">
        <f t="shared" si="489"/>
        <v>1</v>
      </c>
      <c r="J1332" s="393">
        <f t="shared" si="490"/>
        <v>1</v>
      </c>
      <c r="K1332" s="411">
        <f t="shared" si="491"/>
        <v>1</v>
      </c>
    </row>
    <row r="1333" spans="1:11" ht="12.75">
      <c r="A1333" s="403" t="s">
        <v>3048</v>
      </c>
      <c r="B1333" s="404" t="s">
        <v>3049</v>
      </c>
      <c r="C1333" s="419">
        <v>0</v>
      </c>
      <c r="D1333" s="417"/>
      <c r="E1333" s="411" t="e">
        <f t="shared" si="487"/>
        <v>#DIV/0!</v>
      </c>
      <c r="F1333" s="435">
        <v>8</v>
      </c>
      <c r="G1333" s="393">
        <v>5</v>
      </c>
      <c r="H1333" s="411">
        <f t="shared" si="488"/>
        <v>0.625</v>
      </c>
      <c r="I1333" s="393">
        <f t="shared" si="489"/>
        <v>8</v>
      </c>
      <c r="J1333" s="393">
        <f t="shared" si="490"/>
        <v>5</v>
      </c>
      <c r="K1333" s="411">
        <f t="shared" si="491"/>
        <v>0.625</v>
      </c>
    </row>
    <row r="1334" spans="1:11" ht="12.75">
      <c r="A1334" s="403" t="s">
        <v>2291</v>
      </c>
      <c r="B1334" s="404" t="s">
        <v>2292</v>
      </c>
      <c r="C1334" s="419">
        <v>2</v>
      </c>
      <c r="D1334" s="417">
        <v>1</v>
      </c>
      <c r="E1334" s="411">
        <f t="shared" si="487"/>
        <v>0.5</v>
      </c>
      <c r="F1334" s="435">
        <v>982</v>
      </c>
      <c r="G1334" s="393">
        <v>827</v>
      </c>
      <c r="H1334" s="411">
        <f t="shared" si="488"/>
        <v>0.84215885947046842</v>
      </c>
      <c r="I1334" s="393">
        <f t="shared" si="489"/>
        <v>984</v>
      </c>
      <c r="J1334" s="393">
        <f t="shared" si="490"/>
        <v>828</v>
      </c>
      <c r="K1334" s="411">
        <f t="shared" si="491"/>
        <v>0.84146341463414631</v>
      </c>
    </row>
    <row r="1335" spans="1:11" ht="12.75">
      <c r="A1335" s="403" t="s">
        <v>2780</v>
      </c>
      <c r="B1335" s="404" t="s">
        <v>2781</v>
      </c>
      <c r="C1335" s="419">
        <v>0</v>
      </c>
      <c r="D1335" s="417"/>
      <c r="E1335" s="411" t="e">
        <f t="shared" si="487"/>
        <v>#DIV/0!</v>
      </c>
      <c r="F1335" s="435">
        <v>29</v>
      </c>
      <c r="G1335" s="393">
        <v>76</v>
      </c>
      <c r="H1335" s="411">
        <f t="shared" si="488"/>
        <v>2.6206896551724137</v>
      </c>
      <c r="I1335" s="393">
        <f t="shared" si="489"/>
        <v>29</v>
      </c>
      <c r="J1335" s="393">
        <f t="shared" si="490"/>
        <v>76</v>
      </c>
      <c r="K1335" s="411">
        <f t="shared" si="491"/>
        <v>2.6206896551724137</v>
      </c>
    </row>
    <row r="1336" spans="1:11" ht="12.75">
      <c r="A1336" s="403" t="s">
        <v>2295</v>
      </c>
      <c r="B1336" s="404" t="s">
        <v>2296</v>
      </c>
      <c r="C1336" s="419">
        <v>0</v>
      </c>
      <c r="D1336" s="417"/>
      <c r="E1336" s="411" t="e">
        <f t="shared" si="487"/>
        <v>#DIV/0!</v>
      </c>
      <c r="F1336" s="435">
        <v>146</v>
      </c>
      <c r="G1336" s="393">
        <v>194</v>
      </c>
      <c r="H1336" s="411">
        <f t="shared" si="488"/>
        <v>1.3287671232876712</v>
      </c>
      <c r="I1336" s="393">
        <f t="shared" si="489"/>
        <v>146</v>
      </c>
      <c r="J1336" s="393">
        <f t="shared" si="490"/>
        <v>194</v>
      </c>
      <c r="K1336" s="411">
        <f t="shared" si="491"/>
        <v>1.3287671232876712</v>
      </c>
    </row>
    <row r="1337" spans="1:11" ht="12.75">
      <c r="A1337" s="412" t="s">
        <v>2163</v>
      </c>
      <c r="B1337" s="413" t="s">
        <v>2164</v>
      </c>
      <c r="C1337" s="430">
        <v>0</v>
      </c>
      <c r="D1337" s="417"/>
      <c r="E1337" s="411" t="e">
        <f t="shared" si="487"/>
        <v>#DIV/0!</v>
      </c>
      <c r="F1337" s="420">
        <v>0</v>
      </c>
      <c r="G1337" s="393">
        <v>1</v>
      </c>
      <c r="H1337" s="411" t="e">
        <f t="shared" si="488"/>
        <v>#DIV/0!</v>
      </c>
      <c r="I1337" s="393">
        <f t="shared" si="489"/>
        <v>0</v>
      </c>
      <c r="J1337" s="393">
        <f t="shared" si="490"/>
        <v>1</v>
      </c>
      <c r="K1337" s="411" t="e">
        <f t="shared" si="491"/>
        <v>#DIV/0!</v>
      </c>
    </row>
    <row r="1338" spans="1:11" ht="12.75">
      <c r="A1338" s="412" t="s">
        <v>2240</v>
      </c>
      <c r="B1338" s="413" t="s">
        <v>2241</v>
      </c>
      <c r="C1338" s="430">
        <v>0</v>
      </c>
      <c r="D1338" s="417"/>
      <c r="E1338" s="411" t="e">
        <f t="shared" si="487"/>
        <v>#DIV/0!</v>
      </c>
      <c r="F1338" s="420">
        <v>0</v>
      </c>
      <c r="G1338" s="393">
        <v>2</v>
      </c>
      <c r="H1338" s="411" t="e">
        <f t="shared" si="488"/>
        <v>#DIV/0!</v>
      </c>
      <c r="I1338" s="393">
        <f t="shared" si="489"/>
        <v>0</v>
      </c>
      <c r="J1338" s="393">
        <f t="shared" si="490"/>
        <v>2</v>
      </c>
      <c r="K1338" s="411" t="e">
        <f t="shared" si="491"/>
        <v>#DIV/0!</v>
      </c>
    </row>
    <row r="1339" spans="1:11" ht="12.75">
      <c r="A1339" s="412" t="s">
        <v>2552</v>
      </c>
      <c r="B1339" s="413" t="s">
        <v>2553</v>
      </c>
      <c r="C1339" s="430">
        <v>0</v>
      </c>
      <c r="D1339" s="417"/>
      <c r="E1339" s="411" t="e">
        <f t="shared" si="487"/>
        <v>#DIV/0!</v>
      </c>
      <c r="F1339" s="420">
        <v>0</v>
      </c>
      <c r="G1339" s="393">
        <v>2</v>
      </c>
      <c r="H1339" s="411" t="e">
        <f t="shared" si="488"/>
        <v>#DIV/0!</v>
      </c>
      <c r="I1339" s="393">
        <f t="shared" si="489"/>
        <v>0</v>
      </c>
      <c r="J1339" s="393">
        <f t="shared" si="490"/>
        <v>2</v>
      </c>
      <c r="K1339" s="411" t="e">
        <f t="shared" si="491"/>
        <v>#DIV/0!</v>
      </c>
    </row>
    <row r="1340" spans="1:11" ht="12.75">
      <c r="A1340" s="412" t="s">
        <v>2250</v>
      </c>
      <c r="B1340" s="413" t="s">
        <v>2251</v>
      </c>
      <c r="C1340" s="430">
        <v>0</v>
      </c>
      <c r="D1340" s="417"/>
      <c r="E1340" s="411" t="e">
        <f t="shared" si="487"/>
        <v>#DIV/0!</v>
      </c>
      <c r="F1340" s="420">
        <v>0</v>
      </c>
      <c r="G1340" s="393">
        <v>2</v>
      </c>
      <c r="H1340" s="411" t="e">
        <f t="shared" si="488"/>
        <v>#DIV/0!</v>
      </c>
      <c r="I1340" s="393">
        <f t="shared" si="489"/>
        <v>0</v>
      </c>
      <c r="J1340" s="393">
        <f t="shared" si="490"/>
        <v>2</v>
      </c>
      <c r="K1340" s="411" t="e">
        <f t="shared" si="491"/>
        <v>#DIV/0!</v>
      </c>
    </row>
    <row r="1341" spans="1:11" ht="12.75">
      <c r="A1341" s="412" t="s">
        <v>2255</v>
      </c>
      <c r="B1341" s="413" t="s">
        <v>2256</v>
      </c>
      <c r="C1341" s="430">
        <v>0</v>
      </c>
      <c r="D1341" s="417"/>
      <c r="E1341" s="411" t="e">
        <f t="shared" si="487"/>
        <v>#DIV/0!</v>
      </c>
      <c r="F1341" s="420">
        <v>0</v>
      </c>
      <c r="G1341" s="393">
        <v>13</v>
      </c>
      <c r="H1341" s="411" t="e">
        <f t="shared" si="488"/>
        <v>#DIV/0!</v>
      </c>
      <c r="I1341" s="393">
        <f t="shared" si="489"/>
        <v>0</v>
      </c>
      <c r="J1341" s="393">
        <f t="shared" si="490"/>
        <v>13</v>
      </c>
      <c r="K1341" s="411" t="e">
        <f t="shared" si="491"/>
        <v>#DIV/0!</v>
      </c>
    </row>
    <row r="1342" spans="1:11" ht="12.75">
      <c r="A1342" s="412" t="s">
        <v>2748</v>
      </c>
      <c r="B1342" s="413" t="s">
        <v>2749</v>
      </c>
      <c r="C1342" s="430">
        <v>0</v>
      </c>
      <c r="D1342" s="417"/>
      <c r="E1342" s="411" t="e">
        <f t="shared" si="487"/>
        <v>#DIV/0!</v>
      </c>
      <c r="F1342" s="420">
        <v>0</v>
      </c>
      <c r="G1342" s="393">
        <v>2</v>
      </c>
      <c r="H1342" s="411" t="e">
        <f t="shared" si="488"/>
        <v>#DIV/0!</v>
      </c>
      <c r="I1342" s="393">
        <f t="shared" si="489"/>
        <v>0</v>
      </c>
      <c r="J1342" s="393">
        <f t="shared" si="490"/>
        <v>2</v>
      </c>
      <c r="K1342" s="411" t="e">
        <f t="shared" si="491"/>
        <v>#DIV/0!</v>
      </c>
    </row>
    <row r="1343" spans="1:11" ht="12.75">
      <c r="A1343" s="412" t="s">
        <v>2917</v>
      </c>
      <c r="B1343" s="413" t="s">
        <v>2918</v>
      </c>
      <c r="C1343" s="430">
        <v>0</v>
      </c>
      <c r="D1343" s="417"/>
      <c r="E1343" s="411" t="e">
        <f t="shared" si="487"/>
        <v>#DIV/0!</v>
      </c>
      <c r="F1343" s="420">
        <v>0</v>
      </c>
      <c r="G1343" s="447">
        <v>2</v>
      </c>
      <c r="H1343" s="411" t="e">
        <f t="shared" si="488"/>
        <v>#DIV/0!</v>
      </c>
      <c r="I1343" s="447">
        <f t="shared" si="489"/>
        <v>0</v>
      </c>
      <c r="J1343" s="447">
        <f t="shared" si="490"/>
        <v>2</v>
      </c>
      <c r="K1343" s="411" t="e">
        <f t="shared" si="491"/>
        <v>#DIV/0!</v>
      </c>
    </row>
    <row r="1344" spans="1:11" ht="12.75">
      <c r="A1344" s="412" t="s">
        <v>4464</v>
      </c>
      <c r="B1344" s="413" t="s">
        <v>4465</v>
      </c>
      <c r="C1344" s="430">
        <v>0</v>
      </c>
      <c r="D1344" s="417">
        <v>2</v>
      </c>
      <c r="E1344" s="411" t="e">
        <f t="shared" si="487"/>
        <v>#DIV/0!</v>
      </c>
      <c r="F1344" s="420">
        <v>0</v>
      </c>
      <c r="G1344" s="447"/>
      <c r="H1344" s="411" t="e">
        <f t="shared" si="488"/>
        <v>#DIV/0!</v>
      </c>
      <c r="I1344" s="447">
        <f t="shared" si="489"/>
        <v>0</v>
      </c>
      <c r="J1344" s="447">
        <f t="shared" si="490"/>
        <v>2</v>
      </c>
      <c r="K1344" s="411" t="e">
        <f t="shared" si="491"/>
        <v>#DIV/0!</v>
      </c>
    </row>
    <row r="1345" spans="1:11" ht="12.75">
      <c r="A1345" s="412" t="s">
        <v>2782</v>
      </c>
      <c r="B1345" s="413" t="s">
        <v>2783</v>
      </c>
      <c r="C1345" s="430">
        <v>0</v>
      </c>
      <c r="D1345" s="417"/>
      <c r="E1345" s="411" t="e">
        <f t="shared" si="487"/>
        <v>#DIV/0!</v>
      </c>
      <c r="F1345" s="428">
        <v>0</v>
      </c>
      <c r="G1345" s="447">
        <v>1</v>
      </c>
      <c r="H1345" s="411" t="e">
        <f t="shared" si="488"/>
        <v>#DIV/0!</v>
      </c>
      <c r="I1345" s="447">
        <f t="shared" si="489"/>
        <v>0</v>
      </c>
      <c r="J1345" s="447">
        <f t="shared" si="490"/>
        <v>1</v>
      </c>
      <c r="K1345" s="411" t="e">
        <f t="shared" si="491"/>
        <v>#DIV/0!</v>
      </c>
    </row>
    <row r="1346" spans="1:11" ht="12.75">
      <c r="A1346" s="412" t="s">
        <v>2181</v>
      </c>
      <c r="B1346" s="413" t="s">
        <v>2182</v>
      </c>
      <c r="C1346" s="430">
        <v>0</v>
      </c>
      <c r="D1346" s="417"/>
      <c r="E1346" s="411" t="e">
        <f t="shared" si="487"/>
        <v>#DIV/0!</v>
      </c>
      <c r="F1346" s="428">
        <v>0</v>
      </c>
      <c r="G1346" s="447">
        <v>4</v>
      </c>
      <c r="H1346" s="411" t="e">
        <f t="shared" si="488"/>
        <v>#DIV/0!</v>
      </c>
      <c r="I1346" s="447">
        <f t="shared" si="489"/>
        <v>0</v>
      </c>
      <c r="J1346" s="447">
        <f t="shared" si="490"/>
        <v>4</v>
      </c>
      <c r="K1346" s="411" t="e">
        <f t="shared" si="491"/>
        <v>#DIV/0!</v>
      </c>
    </row>
    <row r="1347" spans="1:11" ht="12.75">
      <c r="A1347" s="412" t="s">
        <v>2303</v>
      </c>
      <c r="B1347" s="413" t="s">
        <v>2304</v>
      </c>
      <c r="C1347" s="430">
        <v>0</v>
      </c>
      <c r="D1347" s="417">
        <v>1</v>
      </c>
      <c r="E1347" s="411" t="e">
        <f t="shared" ref="E1347:E1350" si="497">D1347/C1347</f>
        <v>#DIV/0!</v>
      </c>
      <c r="F1347" s="420">
        <v>0</v>
      </c>
      <c r="G1347" s="447"/>
      <c r="H1347" s="411" t="e">
        <f t="shared" ref="H1347:H1350" si="498">G1347/F1347</f>
        <v>#DIV/0!</v>
      </c>
      <c r="I1347" s="447">
        <f t="shared" ref="I1347:I1350" si="499">C1347+F1347</f>
        <v>0</v>
      </c>
      <c r="J1347" s="447">
        <f t="shared" ref="J1347:J1350" si="500">D1347+G1347</f>
        <v>1</v>
      </c>
      <c r="K1347" s="411" t="e">
        <f t="shared" ref="K1347:K1350" si="501">J1347/I1347</f>
        <v>#DIV/0!</v>
      </c>
    </row>
    <row r="1348" spans="1:11" ht="12.75">
      <c r="A1348" s="412" t="s">
        <v>2055</v>
      </c>
      <c r="B1348" s="413" t="s">
        <v>2056</v>
      </c>
      <c r="C1348" s="430">
        <v>0</v>
      </c>
      <c r="D1348" s="417">
        <v>1</v>
      </c>
      <c r="E1348" s="411" t="e">
        <f t="shared" si="497"/>
        <v>#DIV/0!</v>
      </c>
      <c r="F1348" s="420">
        <v>0</v>
      </c>
      <c r="G1348" s="447"/>
      <c r="H1348" s="411" t="e">
        <f t="shared" si="498"/>
        <v>#DIV/0!</v>
      </c>
      <c r="I1348" s="447">
        <f t="shared" si="499"/>
        <v>0</v>
      </c>
      <c r="J1348" s="447">
        <f t="shared" si="500"/>
        <v>1</v>
      </c>
      <c r="K1348" s="411" t="e">
        <f t="shared" si="501"/>
        <v>#DIV/0!</v>
      </c>
    </row>
    <row r="1349" spans="1:11" ht="12.75">
      <c r="A1349" s="412" t="s">
        <v>4466</v>
      </c>
      <c r="B1349" s="413" t="s">
        <v>4467</v>
      </c>
      <c r="C1349" s="430">
        <v>0</v>
      </c>
      <c r="D1349" s="417"/>
      <c r="E1349" s="411" t="e">
        <f t="shared" si="497"/>
        <v>#DIV/0!</v>
      </c>
      <c r="F1349" s="428">
        <v>0</v>
      </c>
      <c r="G1349" s="447">
        <v>4</v>
      </c>
      <c r="H1349" s="411" t="e">
        <f t="shared" si="498"/>
        <v>#DIV/0!</v>
      </c>
      <c r="I1349" s="447">
        <f t="shared" si="499"/>
        <v>0</v>
      </c>
      <c r="J1349" s="447">
        <f t="shared" si="500"/>
        <v>4</v>
      </c>
      <c r="K1349" s="411" t="e">
        <f t="shared" si="501"/>
        <v>#DIV/0!</v>
      </c>
    </row>
    <row r="1350" spans="1:11" ht="12.75">
      <c r="A1350" s="412" t="s">
        <v>4468</v>
      </c>
      <c r="B1350" s="413" t="s">
        <v>4469</v>
      </c>
      <c r="C1350" s="430">
        <v>0</v>
      </c>
      <c r="D1350" s="417"/>
      <c r="E1350" s="411" t="e">
        <f t="shared" si="497"/>
        <v>#DIV/0!</v>
      </c>
      <c r="F1350" s="428">
        <v>0</v>
      </c>
      <c r="G1350" s="447">
        <v>1</v>
      </c>
      <c r="H1350" s="411" t="e">
        <f t="shared" si="498"/>
        <v>#DIV/0!</v>
      </c>
      <c r="I1350" s="447">
        <f t="shared" si="499"/>
        <v>0</v>
      </c>
      <c r="J1350" s="447">
        <f t="shared" si="500"/>
        <v>1</v>
      </c>
      <c r="K1350" s="411" t="e">
        <f t="shared" si="501"/>
        <v>#DIV/0!</v>
      </c>
    </row>
    <row r="1351" spans="1:11" ht="12.75">
      <c r="A1351" s="412" t="s">
        <v>4470</v>
      </c>
      <c r="B1351" s="413" t="s">
        <v>4471</v>
      </c>
      <c r="C1351" s="430">
        <v>0</v>
      </c>
      <c r="D1351" s="417"/>
      <c r="E1351" s="411" t="e">
        <f t="shared" si="487"/>
        <v>#DIV/0!</v>
      </c>
      <c r="F1351" s="420">
        <v>0</v>
      </c>
      <c r="G1351" s="393">
        <v>1</v>
      </c>
      <c r="H1351" s="411" t="e">
        <f t="shared" si="488"/>
        <v>#DIV/0!</v>
      </c>
      <c r="I1351" s="393">
        <f t="shared" si="489"/>
        <v>0</v>
      </c>
      <c r="J1351" s="393">
        <f t="shared" si="490"/>
        <v>1</v>
      </c>
      <c r="K1351" s="411" t="e">
        <f t="shared" si="491"/>
        <v>#DIV/0!</v>
      </c>
    </row>
    <row r="1352" spans="1:11" ht="12.75">
      <c r="A1352" s="412" t="s">
        <v>2317</v>
      </c>
      <c r="B1352" s="413" t="s">
        <v>2318</v>
      </c>
      <c r="C1352" s="430">
        <v>0</v>
      </c>
      <c r="D1352" s="417"/>
      <c r="E1352" s="411" t="e">
        <f t="shared" si="487"/>
        <v>#DIV/0!</v>
      </c>
      <c r="F1352" s="420">
        <v>0</v>
      </c>
      <c r="G1352" s="447">
        <v>1</v>
      </c>
      <c r="H1352" s="411" t="e">
        <f t="shared" si="488"/>
        <v>#DIV/0!</v>
      </c>
      <c r="I1352" s="447">
        <f t="shared" si="489"/>
        <v>0</v>
      </c>
      <c r="J1352" s="447">
        <f t="shared" si="490"/>
        <v>1</v>
      </c>
      <c r="K1352" s="411" t="e">
        <f t="shared" si="491"/>
        <v>#DIV/0!</v>
      </c>
    </row>
    <row r="1353" spans="1:11" ht="12.75">
      <c r="A1353" s="412" t="s">
        <v>4620</v>
      </c>
      <c r="B1353" s="413" t="s">
        <v>4621</v>
      </c>
      <c r="C1353" s="430">
        <v>0</v>
      </c>
      <c r="D1353" s="417">
        <v>1</v>
      </c>
      <c r="E1353" s="411" t="e">
        <f t="shared" si="487"/>
        <v>#DIV/0!</v>
      </c>
      <c r="F1353" s="428">
        <v>0</v>
      </c>
      <c r="G1353" s="447"/>
      <c r="H1353" s="411" t="e">
        <f t="shared" si="488"/>
        <v>#DIV/0!</v>
      </c>
      <c r="I1353" s="447">
        <f t="shared" si="489"/>
        <v>0</v>
      </c>
      <c r="J1353" s="447">
        <f t="shared" si="490"/>
        <v>1</v>
      </c>
      <c r="K1353" s="411" t="e">
        <f t="shared" si="491"/>
        <v>#DIV/0!</v>
      </c>
    </row>
    <row r="1354" spans="1:11" ht="12.75">
      <c r="A1354" s="412" t="s">
        <v>4622</v>
      </c>
      <c r="B1354" s="413" t="s">
        <v>4623</v>
      </c>
      <c r="C1354" s="430">
        <v>0</v>
      </c>
      <c r="D1354" s="417"/>
      <c r="E1354" s="411" t="e">
        <f t="shared" si="487"/>
        <v>#DIV/0!</v>
      </c>
      <c r="F1354" s="428">
        <v>0</v>
      </c>
      <c r="G1354" s="447">
        <v>1</v>
      </c>
      <c r="H1354" s="411" t="e">
        <f t="shared" si="488"/>
        <v>#DIV/0!</v>
      </c>
      <c r="I1354" s="447">
        <f t="shared" si="489"/>
        <v>0</v>
      </c>
      <c r="J1354" s="447">
        <f t="shared" si="490"/>
        <v>1</v>
      </c>
      <c r="K1354" s="411" t="e">
        <f t="shared" si="491"/>
        <v>#DIV/0!</v>
      </c>
    </row>
    <row r="1355" spans="1:11" ht="12.75">
      <c r="A1355" s="412" t="s">
        <v>4624</v>
      </c>
      <c r="B1355" s="413" t="s">
        <v>4625</v>
      </c>
      <c r="C1355" s="430">
        <v>0</v>
      </c>
      <c r="D1355" s="417"/>
      <c r="E1355" s="411" t="e">
        <f t="shared" si="487"/>
        <v>#DIV/0!</v>
      </c>
      <c r="F1355" s="420">
        <v>0</v>
      </c>
      <c r="G1355" s="447">
        <v>1</v>
      </c>
      <c r="H1355" s="411" t="e">
        <f t="shared" si="488"/>
        <v>#DIV/0!</v>
      </c>
      <c r="I1355" s="447">
        <f t="shared" si="489"/>
        <v>0</v>
      </c>
      <c r="J1355" s="447">
        <f t="shared" si="490"/>
        <v>1</v>
      </c>
      <c r="K1355" s="411" t="e">
        <f t="shared" si="491"/>
        <v>#DIV/0!</v>
      </c>
    </row>
    <row r="1356" spans="1:11" ht="12.75">
      <c r="A1356" s="412" t="s">
        <v>2937</v>
      </c>
      <c r="B1356" s="413" t="s">
        <v>2938</v>
      </c>
      <c r="C1356" s="430">
        <v>0</v>
      </c>
      <c r="D1356" s="417">
        <v>2</v>
      </c>
      <c r="E1356" s="411" t="e">
        <f t="shared" si="487"/>
        <v>#DIV/0!</v>
      </c>
      <c r="F1356" s="428">
        <v>0</v>
      </c>
      <c r="G1356" s="447"/>
      <c r="H1356" s="411" t="e">
        <f t="shared" si="488"/>
        <v>#DIV/0!</v>
      </c>
      <c r="I1356" s="447">
        <f t="shared" si="489"/>
        <v>0</v>
      </c>
      <c r="J1356" s="447">
        <f t="shared" si="490"/>
        <v>2</v>
      </c>
      <c r="K1356" s="411" t="e">
        <f t="shared" si="491"/>
        <v>#DIV/0!</v>
      </c>
    </row>
    <row r="1357" spans="1:11" ht="12.75">
      <c r="A1357" s="412" t="s">
        <v>2238</v>
      </c>
      <c r="B1357" s="413" t="s">
        <v>2239</v>
      </c>
      <c r="C1357" s="430">
        <v>0</v>
      </c>
      <c r="D1357" s="417"/>
      <c r="E1357" s="411" t="e">
        <f t="shared" si="487"/>
        <v>#DIV/0!</v>
      </c>
      <c r="F1357" s="428">
        <v>0</v>
      </c>
      <c r="G1357" s="447">
        <v>1</v>
      </c>
      <c r="H1357" s="411" t="e">
        <f t="shared" si="488"/>
        <v>#DIV/0!</v>
      </c>
      <c r="I1357" s="447">
        <f t="shared" si="489"/>
        <v>0</v>
      </c>
      <c r="J1357" s="447">
        <f t="shared" si="490"/>
        <v>1</v>
      </c>
      <c r="K1357" s="411" t="e">
        <f t="shared" si="491"/>
        <v>#DIV/0!</v>
      </c>
    </row>
    <row r="1358" spans="1:11" ht="12.75">
      <c r="A1358" s="412" t="s">
        <v>4626</v>
      </c>
      <c r="B1358" s="413" t="s">
        <v>4627</v>
      </c>
      <c r="C1358" s="430">
        <v>0</v>
      </c>
      <c r="D1358" s="417"/>
      <c r="E1358" s="411" t="e">
        <f t="shared" si="487"/>
        <v>#DIV/0!</v>
      </c>
      <c r="F1358" s="420">
        <v>0</v>
      </c>
      <c r="G1358" s="447">
        <v>1</v>
      </c>
      <c r="H1358" s="411" t="e">
        <f t="shared" si="488"/>
        <v>#DIV/0!</v>
      </c>
      <c r="I1358" s="447">
        <f t="shared" si="489"/>
        <v>0</v>
      </c>
      <c r="J1358" s="447">
        <f t="shared" si="490"/>
        <v>1</v>
      </c>
      <c r="K1358" s="411" t="e">
        <f t="shared" si="491"/>
        <v>#DIV/0!</v>
      </c>
    </row>
    <row r="1359" spans="1:11" ht="12.75">
      <c r="A1359" s="412" t="s">
        <v>4628</v>
      </c>
      <c r="B1359" s="413" t="s">
        <v>4629</v>
      </c>
      <c r="C1359" s="430">
        <v>0</v>
      </c>
      <c r="D1359" s="417"/>
      <c r="E1359" s="411" t="e">
        <f t="shared" si="487"/>
        <v>#DIV/0!</v>
      </c>
      <c r="F1359" s="428">
        <v>0</v>
      </c>
      <c r="G1359" s="447">
        <v>1</v>
      </c>
      <c r="H1359" s="411" t="e">
        <f t="shared" si="488"/>
        <v>#DIV/0!</v>
      </c>
      <c r="I1359" s="447">
        <f t="shared" si="489"/>
        <v>0</v>
      </c>
      <c r="J1359" s="447">
        <f t="shared" si="490"/>
        <v>1</v>
      </c>
      <c r="K1359" s="411" t="e">
        <f t="shared" si="491"/>
        <v>#DIV/0!</v>
      </c>
    </row>
    <row r="1360" spans="1:11" ht="12.75">
      <c r="A1360" s="412" t="s">
        <v>3453</v>
      </c>
      <c r="B1360" s="413" t="s">
        <v>3454</v>
      </c>
      <c r="C1360" s="430">
        <v>0</v>
      </c>
      <c r="D1360" s="417"/>
      <c r="E1360" s="411" t="e">
        <f t="shared" si="487"/>
        <v>#DIV/0!</v>
      </c>
      <c r="F1360" s="428">
        <v>0</v>
      </c>
      <c r="G1360" s="447">
        <v>1</v>
      </c>
      <c r="H1360" s="411" t="e">
        <f t="shared" si="488"/>
        <v>#DIV/0!</v>
      </c>
      <c r="I1360" s="447">
        <f t="shared" si="489"/>
        <v>0</v>
      </c>
      <c r="J1360" s="447">
        <f t="shared" si="490"/>
        <v>1</v>
      </c>
      <c r="K1360" s="411" t="e">
        <f t="shared" si="491"/>
        <v>#DIV/0!</v>
      </c>
    </row>
    <row r="1361" spans="1:11" ht="12.75">
      <c r="A1361" s="412" t="s">
        <v>2313</v>
      </c>
      <c r="B1361" s="413" t="s">
        <v>2314</v>
      </c>
      <c r="C1361" s="430">
        <v>0</v>
      </c>
      <c r="D1361" s="417"/>
      <c r="E1361" s="411" t="e">
        <f t="shared" si="487"/>
        <v>#DIV/0!</v>
      </c>
      <c r="F1361" s="420">
        <v>0</v>
      </c>
      <c r="G1361" s="447">
        <v>1</v>
      </c>
      <c r="H1361" s="411" t="e">
        <f t="shared" si="488"/>
        <v>#DIV/0!</v>
      </c>
      <c r="I1361" s="447">
        <f t="shared" si="489"/>
        <v>0</v>
      </c>
      <c r="J1361" s="447">
        <f t="shared" si="490"/>
        <v>1</v>
      </c>
      <c r="K1361" s="411" t="e">
        <f t="shared" si="491"/>
        <v>#DIV/0!</v>
      </c>
    </row>
    <row r="1362" spans="1:11" ht="12.75">
      <c r="A1362" s="412" t="s">
        <v>2275</v>
      </c>
      <c r="B1362" s="413" t="s">
        <v>2276</v>
      </c>
      <c r="C1362" s="430">
        <v>0</v>
      </c>
      <c r="D1362" s="417"/>
      <c r="E1362" s="411" t="e">
        <f t="shared" si="487"/>
        <v>#DIV/0!</v>
      </c>
      <c r="F1362" s="428">
        <v>0</v>
      </c>
      <c r="G1362" s="447">
        <v>1</v>
      </c>
      <c r="H1362" s="411" t="e">
        <f t="shared" si="488"/>
        <v>#DIV/0!</v>
      </c>
      <c r="I1362" s="447">
        <f t="shared" si="489"/>
        <v>0</v>
      </c>
      <c r="J1362" s="447">
        <f t="shared" si="490"/>
        <v>1</v>
      </c>
      <c r="K1362" s="411" t="e">
        <f t="shared" si="491"/>
        <v>#DIV/0!</v>
      </c>
    </row>
    <row r="1363" spans="1:11" ht="12.75">
      <c r="A1363" s="412"/>
      <c r="B1363" s="413"/>
      <c r="C1363" s="430">
        <v>0</v>
      </c>
      <c r="D1363" s="417"/>
      <c r="E1363" s="411" t="e">
        <f t="shared" si="487"/>
        <v>#DIV/0!</v>
      </c>
      <c r="F1363" s="428">
        <v>0</v>
      </c>
      <c r="G1363" s="447"/>
      <c r="H1363" s="411" t="e">
        <f t="shared" si="488"/>
        <v>#DIV/0!</v>
      </c>
      <c r="I1363" s="447">
        <f t="shared" si="489"/>
        <v>0</v>
      </c>
      <c r="J1363" s="447">
        <f t="shared" si="490"/>
        <v>0</v>
      </c>
      <c r="K1363" s="411" t="e">
        <f t="shared" si="491"/>
        <v>#DIV/0!</v>
      </c>
    </row>
    <row r="1364" spans="1:11" ht="12.75">
      <c r="A1364" s="412"/>
      <c r="B1364" s="413"/>
      <c r="C1364" s="430">
        <v>0</v>
      </c>
      <c r="D1364" s="417"/>
      <c r="E1364" s="411" t="e">
        <f t="shared" si="487"/>
        <v>#DIV/0!</v>
      </c>
      <c r="F1364" s="420">
        <v>0</v>
      </c>
      <c r="G1364" s="393"/>
      <c r="H1364" s="411" t="e">
        <f t="shared" si="488"/>
        <v>#DIV/0!</v>
      </c>
      <c r="I1364" s="393">
        <f t="shared" si="489"/>
        <v>0</v>
      </c>
      <c r="J1364" s="393">
        <f t="shared" si="490"/>
        <v>0</v>
      </c>
      <c r="K1364" s="411" t="e">
        <f t="shared" si="491"/>
        <v>#DIV/0!</v>
      </c>
    </row>
    <row r="1365" spans="1:11" ht="12.75">
      <c r="A1365" s="412"/>
      <c r="B1365" s="413"/>
      <c r="C1365" s="430">
        <v>0</v>
      </c>
      <c r="D1365" s="417"/>
      <c r="E1365" s="411" t="e">
        <f t="shared" si="487"/>
        <v>#DIV/0!</v>
      </c>
      <c r="F1365" s="428">
        <v>0</v>
      </c>
      <c r="G1365" s="393"/>
      <c r="H1365" s="411" t="e">
        <f t="shared" si="488"/>
        <v>#DIV/0!</v>
      </c>
      <c r="I1365" s="393">
        <f t="shared" si="489"/>
        <v>0</v>
      </c>
      <c r="J1365" s="393">
        <f t="shared" si="490"/>
        <v>0</v>
      </c>
      <c r="K1365" s="411" t="e">
        <f t="shared" si="491"/>
        <v>#DIV/0!</v>
      </c>
    </row>
    <row r="1366" spans="1:11" ht="12.75">
      <c r="A1366" s="412"/>
      <c r="B1366" s="413"/>
      <c r="C1366" s="430">
        <v>0</v>
      </c>
      <c r="D1366" s="417"/>
      <c r="E1366" s="411" t="e">
        <f t="shared" si="487"/>
        <v>#DIV/0!</v>
      </c>
      <c r="F1366" s="428">
        <v>0</v>
      </c>
      <c r="G1366" s="393"/>
      <c r="H1366" s="411" t="e">
        <f t="shared" si="488"/>
        <v>#DIV/0!</v>
      </c>
      <c r="I1366" s="393">
        <f t="shared" si="489"/>
        <v>0</v>
      </c>
      <c r="J1366" s="393">
        <f t="shared" si="490"/>
        <v>0</v>
      </c>
      <c r="K1366" s="411" t="e">
        <f t="shared" si="491"/>
        <v>#DIV/0!</v>
      </c>
    </row>
    <row r="1367" spans="1:11" ht="12.75">
      <c r="A1367" s="403"/>
      <c r="B1367" s="404"/>
      <c r="C1367" s="427">
        <v>0</v>
      </c>
      <c r="D1367" s="417"/>
      <c r="E1367" s="411" t="e">
        <f t="shared" si="487"/>
        <v>#DIV/0!</v>
      </c>
      <c r="F1367" s="428">
        <v>0</v>
      </c>
      <c r="G1367" s="393"/>
      <c r="H1367" s="411" t="e">
        <f t="shared" si="488"/>
        <v>#DIV/0!</v>
      </c>
      <c r="I1367" s="393">
        <f t="shared" si="489"/>
        <v>0</v>
      </c>
      <c r="J1367" s="393">
        <f t="shared" si="490"/>
        <v>0</v>
      </c>
      <c r="K1367" s="411" t="e">
        <f t="shared" si="491"/>
        <v>#DIV/0!</v>
      </c>
    </row>
    <row r="1368" spans="1:11" ht="14.25">
      <c r="A1368" s="14"/>
      <c r="B1368" s="156"/>
      <c r="C1368" s="156"/>
      <c r="D1368" s="156"/>
      <c r="E1368" s="394" t="e">
        <f t="shared" si="487"/>
        <v>#DIV/0!</v>
      </c>
      <c r="F1368" s="393"/>
      <c r="G1368" s="393"/>
      <c r="H1368" s="394" t="e">
        <f t="shared" si="488"/>
        <v>#DIV/0!</v>
      </c>
      <c r="I1368" s="393">
        <f t="shared" si="489"/>
        <v>0</v>
      </c>
      <c r="J1368" s="393">
        <f t="shared" si="490"/>
        <v>0</v>
      </c>
      <c r="K1368" s="411" t="e">
        <f t="shared" si="491"/>
        <v>#DIV/0!</v>
      </c>
    </row>
    <row r="1369" spans="1:11" ht="12.75">
      <c r="A1369" s="29"/>
      <c r="B1369" s="153"/>
      <c r="C1369" s="153"/>
      <c r="D1369" s="153"/>
      <c r="E1369" s="288"/>
      <c r="F1369" s="393"/>
      <c r="G1369" s="393"/>
      <c r="H1369" s="393"/>
      <c r="I1369" s="393"/>
      <c r="J1369" s="393"/>
      <c r="K1369" s="393"/>
    </row>
    <row r="1370" spans="1:11" ht="14.25">
      <c r="A1370" s="158" t="s">
        <v>1638</v>
      </c>
      <c r="B1370" s="159"/>
      <c r="C1370" s="159"/>
      <c r="D1370" s="159"/>
      <c r="E1370" s="159"/>
      <c r="F1370" s="306"/>
      <c r="G1370" s="306"/>
      <c r="H1370" s="306"/>
      <c r="I1370" s="306"/>
      <c r="J1370" s="306"/>
      <c r="K1370" s="306"/>
    </row>
    <row r="1371" spans="1:11" ht="14.25">
      <c r="A1371" s="265" t="s">
        <v>1639</v>
      </c>
      <c r="B1371" s="266" t="s">
        <v>1640</v>
      </c>
      <c r="C1371" s="267"/>
      <c r="D1371" s="267"/>
      <c r="E1371" s="304"/>
      <c r="F1371" s="268"/>
      <c r="G1371" s="268"/>
      <c r="H1371" s="268"/>
      <c r="I1371" s="268"/>
      <c r="J1371" s="268"/>
      <c r="K1371" s="268"/>
    </row>
    <row r="1372" spans="1:11" ht="14.25">
      <c r="A1372" s="265" t="s">
        <v>1641</v>
      </c>
      <c r="B1372" s="266" t="s">
        <v>1642</v>
      </c>
      <c r="C1372" s="267"/>
      <c r="D1372" s="267"/>
      <c r="E1372" s="304"/>
      <c r="F1372" s="268"/>
      <c r="G1372" s="268"/>
      <c r="H1372" s="268"/>
      <c r="I1372" s="268"/>
      <c r="J1372" s="268"/>
      <c r="K1372" s="268"/>
    </row>
    <row r="1373" spans="1:11" ht="14.25">
      <c r="A1373" s="265" t="s">
        <v>1643</v>
      </c>
      <c r="B1373" s="266" t="s">
        <v>1644</v>
      </c>
      <c r="C1373" s="267"/>
      <c r="D1373" s="267"/>
      <c r="E1373" s="304"/>
      <c r="F1373" s="268"/>
      <c r="G1373" s="268"/>
      <c r="H1373" s="268"/>
      <c r="I1373" s="268"/>
      <c r="J1373" s="268"/>
      <c r="K1373" s="268"/>
    </row>
    <row r="1374" spans="1:11" ht="25.5">
      <c r="A1374" s="265" t="s">
        <v>1645</v>
      </c>
      <c r="B1374" s="266" t="s">
        <v>1646</v>
      </c>
      <c r="C1374" s="267"/>
      <c r="D1374" s="267"/>
      <c r="E1374" s="304"/>
      <c r="F1374" s="268"/>
      <c r="G1374" s="268"/>
      <c r="H1374" s="268"/>
      <c r="I1374" s="268"/>
      <c r="J1374" s="268"/>
      <c r="K1374" s="268"/>
    </row>
    <row r="1375" spans="1:11" ht="14.25">
      <c r="A1375" s="265" t="s">
        <v>1647</v>
      </c>
      <c r="B1375" s="266" t="s">
        <v>1648</v>
      </c>
      <c r="C1375" s="267"/>
      <c r="D1375" s="267"/>
      <c r="E1375" s="304"/>
      <c r="F1375" s="268"/>
      <c r="G1375" s="268"/>
      <c r="H1375" s="268"/>
      <c r="I1375" s="268"/>
      <c r="J1375" s="268"/>
      <c r="K1375" s="268"/>
    </row>
    <row r="1376" spans="1:11" ht="25.5">
      <c r="A1376" s="265" t="s">
        <v>1649</v>
      </c>
      <c r="B1376" s="266" t="s">
        <v>1650</v>
      </c>
      <c r="C1376" s="267"/>
      <c r="D1376" s="267"/>
      <c r="E1376" s="304"/>
      <c r="F1376" s="268"/>
      <c r="G1376" s="268"/>
      <c r="H1376" s="268"/>
      <c r="I1376" s="268"/>
      <c r="J1376" s="268"/>
      <c r="K1376" s="268"/>
    </row>
    <row r="1377" spans="1:11" ht="51">
      <c r="A1377" s="265" t="s">
        <v>1651</v>
      </c>
      <c r="B1377" s="266" t="s">
        <v>1652</v>
      </c>
      <c r="C1377" s="267"/>
      <c r="D1377" s="267"/>
      <c r="E1377" s="304"/>
      <c r="F1377" s="268"/>
      <c r="G1377" s="268"/>
      <c r="H1377" s="268"/>
      <c r="I1377" s="268"/>
      <c r="J1377" s="268"/>
      <c r="K1377" s="268"/>
    </row>
    <row r="1378" spans="1:11" ht="63.75">
      <c r="A1378" s="265" t="s">
        <v>1653</v>
      </c>
      <c r="B1378" s="266" t="s">
        <v>1654</v>
      </c>
      <c r="C1378" s="267"/>
      <c r="D1378" s="267"/>
      <c r="E1378" s="304"/>
      <c r="F1378" s="268"/>
      <c r="G1378" s="268"/>
      <c r="H1378" s="268"/>
      <c r="I1378" s="268"/>
      <c r="J1378" s="268"/>
      <c r="K1378" s="268"/>
    </row>
    <row r="1379" spans="1:11" ht="12.75">
      <c r="A1379" s="158" t="s">
        <v>1655</v>
      </c>
      <c r="B1379" s="160"/>
      <c r="C1379" s="160"/>
      <c r="D1379" s="160"/>
      <c r="E1379" s="305"/>
      <c r="F1379" s="393"/>
      <c r="G1379" s="393"/>
      <c r="H1379" s="393"/>
      <c r="I1379" s="393"/>
      <c r="J1379" s="393"/>
      <c r="K1379" s="393"/>
    </row>
    <row r="1380" spans="1:11" ht="15">
      <c r="A1380" s="161" t="s">
        <v>1656</v>
      </c>
      <c r="B1380" s="87"/>
      <c r="C1380" s="408">
        <f>SUM(C1132,C1202)</f>
        <v>6500</v>
      </c>
      <c r="D1380" s="408">
        <f>SUM(D1132,D1202)</f>
        <v>5535</v>
      </c>
      <c r="E1380" s="400">
        <f t="shared" ref="E1380" si="502">D1380/C1380</f>
        <v>0.85153846153846158</v>
      </c>
      <c r="F1380" s="408">
        <f>SUM(F1132,F1202)</f>
        <v>21790</v>
      </c>
      <c r="G1380" s="408">
        <f>SUM(G1132,G1202)</f>
        <v>23792</v>
      </c>
      <c r="H1380" s="400">
        <f t="shared" ref="H1380" si="503">G1380/F1380</f>
        <v>1.0918770078017439</v>
      </c>
      <c r="I1380" s="407">
        <f t="shared" ref="I1380" si="504">C1380+F1380</f>
        <v>28290</v>
      </c>
      <c r="J1380" s="407">
        <f t="shared" ref="J1380" si="505">D1380+G1380</f>
        <v>29327</v>
      </c>
      <c r="K1380" s="409">
        <f t="shared" ref="K1380" si="506">J1380/I1380</f>
        <v>1.036656062212796</v>
      </c>
    </row>
    <row r="1381" spans="1:11" ht="12.75">
      <c r="A1381" s="944" t="s">
        <v>1657</v>
      </c>
      <c r="B1381" s="944"/>
      <c r="C1381" s="944"/>
      <c r="D1381" s="944"/>
      <c r="E1381" s="944"/>
      <c r="F1381" s="944"/>
      <c r="G1381" s="944"/>
      <c r="H1381" s="944"/>
      <c r="I1381" s="944"/>
      <c r="J1381" s="944"/>
      <c r="K1381" s="392"/>
    </row>
    <row r="1382" spans="1:11" ht="12.75">
      <c r="A1382" s="944" t="s">
        <v>1658</v>
      </c>
      <c r="B1382" s="944"/>
      <c r="C1382" s="944"/>
      <c r="D1382" s="944"/>
      <c r="E1382" s="944"/>
      <c r="F1382" s="944"/>
      <c r="G1382" s="944"/>
      <c r="H1382" s="944"/>
      <c r="I1382" s="944"/>
      <c r="J1382" s="944"/>
      <c r="K1382" s="392"/>
    </row>
    <row r="1384" spans="1:11" ht="12.75">
      <c r="A1384" s="1"/>
      <c r="B1384" s="2" t="s">
        <v>51</v>
      </c>
      <c r="C1384" s="3" t="s">
        <v>1947</v>
      </c>
      <c r="D1384" s="4"/>
      <c r="E1384" s="4"/>
      <c r="F1384" s="4"/>
      <c r="G1384" s="4"/>
      <c r="H1384" s="4"/>
      <c r="I1384" s="5"/>
      <c r="J1384" s="6"/>
      <c r="K1384" s="6"/>
    </row>
    <row r="1385" spans="1:11" ht="12.75">
      <c r="A1385" s="1"/>
      <c r="B1385" s="2" t="s">
        <v>52</v>
      </c>
      <c r="C1385" s="3">
        <v>17688383</v>
      </c>
      <c r="D1385" s="4"/>
      <c r="E1385" s="4"/>
      <c r="F1385" s="4"/>
      <c r="G1385" s="4"/>
      <c r="H1385" s="4"/>
      <c r="I1385" s="5"/>
      <c r="J1385" s="6"/>
      <c r="K1385" s="6"/>
    </row>
    <row r="1386" spans="1:11" ht="12.75">
      <c r="A1386" s="1"/>
      <c r="B1386" s="2"/>
      <c r="C1386" s="3"/>
      <c r="D1386" s="4"/>
      <c r="E1386" s="4"/>
      <c r="F1386" s="4"/>
      <c r="G1386" s="4"/>
      <c r="H1386" s="4"/>
      <c r="I1386" s="5"/>
      <c r="J1386" s="6"/>
      <c r="K1386" s="6"/>
    </row>
    <row r="1387" spans="1:11" ht="14.25">
      <c r="A1387" s="1"/>
      <c r="B1387" s="2" t="s">
        <v>1634</v>
      </c>
      <c r="C1387" s="7" t="s">
        <v>32</v>
      </c>
      <c r="D1387" s="8"/>
      <c r="E1387" s="8"/>
      <c r="F1387" s="8"/>
      <c r="G1387" s="8"/>
      <c r="H1387" s="8"/>
      <c r="I1387" s="9"/>
      <c r="J1387" s="6"/>
      <c r="K1387" s="6"/>
    </row>
    <row r="1388" spans="1:11" ht="14.25">
      <c r="A1388" s="1"/>
      <c r="B1388" s="2" t="s">
        <v>186</v>
      </c>
      <c r="C1388" s="374" t="s">
        <v>1981</v>
      </c>
      <c r="D1388" s="8"/>
      <c r="E1388" s="8"/>
      <c r="F1388" s="8"/>
      <c r="G1388" s="8"/>
      <c r="H1388" s="8"/>
      <c r="I1388" s="9"/>
      <c r="J1388" s="6"/>
      <c r="K1388" s="6"/>
    </row>
    <row r="1389" spans="1:11" ht="15.75">
      <c r="A1389" s="10"/>
      <c r="B1389" s="10"/>
      <c r="C1389" s="10"/>
      <c r="D1389" s="10"/>
      <c r="E1389" s="10"/>
      <c r="F1389" s="10"/>
      <c r="G1389" s="10"/>
      <c r="H1389" s="10"/>
      <c r="I1389" s="11"/>
      <c r="J1389" s="11"/>
      <c r="K1389" s="11"/>
    </row>
    <row r="1390" spans="1:11" ht="12.75" customHeight="1">
      <c r="A1390" s="926" t="s">
        <v>1635</v>
      </c>
      <c r="B1390" s="926" t="s">
        <v>1636</v>
      </c>
      <c r="C1390" s="942" t="s">
        <v>189</v>
      </c>
      <c r="D1390" s="943"/>
      <c r="E1390" s="943"/>
      <c r="F1390" s="920" t="s">
        <v>190</v>
      </c>
      <c r="G1390" s="920"/>
      <c r="H1390" s="920"/>
      <c r="I1390" s="920" t="s">
        <v>129</v>
      </c>
      <c r="J1390" s="920"/>
      <c r="K1390" s="920"/>
    </row>
    <row r="1391" spans="1:11" ht="23.25" thickBot="1">
      <c r="A1391" s="927"/>
      <c r="B1391" s="927"/>
      <c r="C1391" s="791" t="s">
        <v>1897</v>
      </c>
      <c r="D1391" s="646" t="s">
        <v>4659</v>
      </c>
      <c r="E1391" s="287" t="s">
        <v>1894</v>
      </c>
      <c r="F1391" s="791" t="s">
        <v>1897</v>
      </c>
      <c r="G1391" s="646" t="s">
        <v>4659</v>
      </c>
      <c r="H1391" s="791" t="s">
        <v>1894</v>
      </c>
      <c r="I1391" s="791" t="s">
        <v>1897</v>
      </c>
      <c r="J1391" s="646" t="s">
        <v>4659</v>
      </c>
      <c r="K1391" s="792" t="s">
        <v>1894</v>
      </c>
    </row>
    <row r="1392" spans="1:11" ht="15.75" thickTop="1">
      <c r="A1392" s="83"/>
      <c r="B1392" s="150" t="s">
        <v>28</v>
      </c>
      <c r="C1392" s="395">
        <f>SUM(C1394:C1569)</f>
        <v>0</v>
      </c>
      <c r="D1392" s="395">
        <f>SUM(D1394:D1569)</f>
        <v>0</v>
      </c>
      <c r="E1392" s="396" t="e">
        <f t="shared" ref="E1392" si="507">D1392/C1392</f>
        <v>#DIV/0!</v>
      </c>
      <c r="F1392" s="395">
        <f>SUM(F1394:F1569)</f>
        <v>1500</v>
      </c>
      <c r="G1392" s="395">
        <f>SUM(G1394:G1569)</f>
        <v>996</v>
      </c>
      <c r="H1392" s="396">
        <f t="shared" ref="H1392" si="508">G1392/F1392</f>
        <v>0.66400000000000003</v>
      </c>
      <c r="I1392" s="397">
        <f t="shared" ref="I1392" si="509">C1392+F1392</f>
        <v>1500</v>
      </c>
      <c r="J1392" s="397">
        <f t="shared" ref="J1392" si="510">D1392+G1392</f>
        <v>996</v>
      </c>
      <c r="K1392" s="410">
        <f t="shared" ref="K1392" si="511">J1392/I1392</f>
        <v>0.66400000000000003</v>
      </c>
    </row>
    <row r="1393" spans="1:11" ht="12.75">
      <c r="A1393" s="151"/>
      <c r="B1393" s="152"/>
      <c r="C1393" s="153"/>
      <c r="D1393" s="153"/>
      <c r="E1393" s="394"/>
      <c r="F1393" s="432"/>
      <c r="G1393" s="432"/>
      <c r="H1393" s="394"/>
      <c r="I1393" s="432"/>
      <c r="J1393" s="432"/>
      <c r="K1393" s="411"/>
    </row>
    <row r="1394" spans="1:11" s="440" customFormat="1" ht="12.75">
      <c r="A1394" s="448" t="s">
        <v>2089</v>
      </c>
      <c r="B1394" s="436" t="s">
        <v>3056</v>
      </c>
      <c r="C1394" s="437">
        <v>0</v>
      </c>
      <c r="D1394" s="437"/>
      <c r="E1394" s="438" t="e">
        <f t="shared" ref="E1394:E1569" si="512">D1394/C1394</f>
        <v>#DIV/0!</v>
      </c>
      <c r="F1394" s="434">
        <v>2</v>
      </c>
      <c r="G1394" s="432">
        <v>8</v>
      </c>
      <c r="H1394" s="438">
        <f t="shared" ref="H1394:H1569" si="513">G1394/F1394</f>
        <v>4</v>
      </c>
      <c r="I1394" s="432">
        <f t="shared" ref="I1394:I1569" si="514">C1394+F1394</f>
        <v>2</v>
      </c>
      <c r="J1394" s="432">
        <f t="shared" ref="J1394:J1569" si="515">D1394+G1394</f>
        <v>8</v>
      </c>
      <c r="K1394" s="439">
        <f t="shared" ref="K1394:K1569" si="516">J1394/I1394</f>
        <v>4</v>
      </c>
    </row>
    <row r="1395" spans="1:11" s="440" customFormat="1" ht="12.75">
      <c r="A1395" s="450" t="s">
        <v>3057</v>
      </c>
      <c r="B1395" s="449" t="s">
        <v>3058</v>
      </c>
      <c r="C1395" s="437">
        <v>0</v>
      </c>
      <c r="D1395" s="437"/>
      <c r="E1395" s="438" t="e">
        <f t="shared" si="512"/>
        <v>#DIV/0!</v>
      </c>
      <c r="F1395" s="434">
        <v>1</v>
      </c>
      <c r="G1395" s="432">
        <v>1</v>
      </c>
      <c r="H1395" s="438">
        <f t="shared" si="513"/>
        <v>1</v>
      </c>
      <c r="I1395" s="432">
        <f t="shared" si="514"/>
        <v>1</v>
      </c>
      <c r="J1395" s="432">
        <f t="shared" si="515"/>
        <v>1</v>
      </c>
      <c r="K1395" s="439">
        <f t="shared" si="516"/>
        <v>1</v>
      </c>
    </row>
    <row r="1396" spans="1:11" s="440" customFormat="1" ht="12.75">
      <c r="A1396" s="450" t="s">
        <v>3059</v>
      </c>
      <c r="B1396" s="449" t="s">
        <v>3060</v>
      </c>
      <c r="C1396" s="437">
        <v>0</v>
      </c>
      <c r="D1396" s="437"/>
      <c r="E1396" s="438" t="e">
        <f t="shared" si="512"/>
        <v>#DIV/0!</v>
      </c>
      <c r="F1396" s="434">
        <v>2</v>
      </c>
      <c r="G1396" s="432"/>
      <c r="H1396" s="438">
        <f t="shared" si="513"/>
        <v>0</v>
      </c>
      <c r="I1396" s="432">
        <f t="shared" si="514"/>
        <v>2</v>
      </c>
      <c r="J1396" s="432">
        <f t="shared" si="515"/>
        <v>0</v>
      </c>
      <c r="K1396" s="439">
        <f t="shared" si="516"/>
        <v>0</v>
      </c>
    </row>
    <row r="1397" spans="1:11" s="440" customFormat="1" ht="12.75">
      <c r="A1397" s="450" t="s">
        <v>2882</v>
      </c>
      <c r="B1397" s="449" t="s">
        <v>3061</v>
      </c>
      <c r="C1397" s="437">
        <v>0</v>
      </c>
      <c r="D1397" s="437"/>
      <c r="E1397" s="438" t="e">
        <f t="shared" si="512"/>
        <v>#DIV/0!</v>
      </c>
      <c r="F1397" s="434">
        <v>150</v>
      </c>
      <c r="G1397" s="432">
        <v>35</v>
      </c>
      <c r="H1397" s="438">
        <f t="shared" si="513"/>
        <v>0.23333333333333334</v>
      </c>
      <c r="I1397" s="432">
        <f t="shared" si="514"/>
        <v>150</v>
      </c>
      <c r="J1397" s="432">
        <f t="shared" si="515"/>
        <v>35</v>
      </c>
      <c r="K1397" s="439">
        <f t="shared" si="516"/>
        <v>0.23333333333333334</v>
      </c>
    </row>
    <row r="1398" spans="1:11" s="440" customFormat="1" ht="12.75">
      <c r="A1398" s="450" t="s">
        <v>2303</v>
      </c>
      <c r="B1398" s="449" t="s">
        <v>3062</v>
      </c>
      <c r="C1398" s="437">
        <v>0</v>
      </c>
      <c r="D1398" s="437"/>
      <c r="E1398" s="438" t="e">
        <f t="shared" si="512"/>
        <v>#DIV/0!</v>
      </c>
      <c r="F1398" s="434">
        <v>2</v>
      </c>
      <c r="G1398" s="432">
        <v>1</v>
      </c>
      <c r="H1398" s="438">
        <f t="shared" si="513"/>
        <v>0.5</v>
      </c>
      <c r="I1398" s="432">
        <f t="shared" si="514"/>
        <v>2</v>
      </c>
      <c r="J1398" s="432">
        <f t="shared" si="515"/>
        <v>1</v>
      </c>
      <c r="K1398" s="439">
        <f t="shared" si="516"/>
        <v>0.5</v>
      </c>
    </row>
    <row r="1399" spans="1:11" s="440" customFormat="1" ht="12.75">
      <c r="A1399" s="450" t="s">
        <v>2163</v>
      </c>
      <c r="B1399" s="449" t="s">
        <v>3063</v>
      </c>
      <c r="C1399" s="437">
        <v>0</v>
      </c>
      <c r="D1399" s="437"/>
      <c r="E1399" s="438" t="e">
        <f t="shared" si="512"/>
        <v>#DIV/0!</v>
      </c>
      <c r="F1399" s="434">
        <v>2</v>
      </c>
      <c r="G1399" s="432"/>
      <c r="H1399" s="438">
        <f t="shared" si="513"/>
        <v>0</v>
      </c>
      <c r="I1399" s="432">
        <f t="shared" si="514"/>
        <v>2</v>
      </c>
      <c r="J1399" s="432">
        <f t="shared" si="515"/>
        <v>0</v>
      </c>
      <c r="K1399" s="439">
        <f t="shared" si="516"/>
        <v>0</v>
      </c>
    </row>
    <row r="1400" spans="1:11" s="440" customFormat="1" ht="12.75">
      <c r="A1400" s="450" t="s">
        <v>3064</v>
      </c>
      <c r="B1400" s="449" t="s">
        <v>3065</v>
      </c>
      <c r="C1400" s="437">
        <v>0</v>
      </c>
      <c r="D1400" s="437"/>
      <c r="E1400" s="438" t="e">
        <f t="shared" si="512"/>
        <v>#DIV/0!</v>
      </c>
      <c r="F1400" s="434">
        <v>2</v>
      </c>
      <c r="G1400" s="432">
        <v>1</v>
      </c>
      <c r="H1400" s="438">
        <f t="shared" si="513"/>
        <v>0.5</v>
      </c>
      <c r="I1400" s="432">
        <f t="shared" si="514"/>
        <v>2</v>
      </c>
      <c r="J1400" s="432">
        <f t="shared" si="515"/>
        <v>1</v>
      </c>
      <c r="K1400" s="439">
        <f t="shared" si="516"/>
        <v>0.5</v>
      </c>
    </row>
    <row r="1401" spans="1:11" s="440" customFormat="1" ht="12.75">
      <c r="A1401" s="450" t="s">
        <v>3066</v>
      </c>
      <c r="B1401" s="449" t="s">
        <v>3067</v>
      </c>
      <c r="C1401" s="437">
        <v>0</v>
      </c>
      <c r="D1401" s="437"/>
      <c r="E1401" s="438" t="e">
        <f t="shared" si="512"/>
        <v>#DIV/0!</v>
      </c>
      <c r="F1401" s="434">
        <v>6</v>
      </c>
      <c r="G1401" s="432">
        <v>4</v>
      </c>
      <c r="H1401" s="438">
        <f t="shared" si="513"/>
        <v>0.66666666666666663</v>
      </c>
      <c r="I1401" s="432">
        <f t="shared" si="514"/>
        <v>6</v>
      </c>
      <c r="J1401" s="432">
        <f t="shared" si="515"/>
        <v>4</v>
      </c>
      <c r="K1401" s="439">
        <f t="shared" si="516"/>
        <v>0.66666666666666663</v>
      </c>
    </row>
    <row r="1402" spans="1:11" s="440" customFormat="1" ht="12.75">
      <c r="A1402" s="450" t="s">
        <v>3068</v>
      </c>
      <c r="B1402" s="449" t="s">
        <v>3069</v>
      </c>
      <c r="C1402" s="437">
        <v>0</v>
      </c>
      <c r="D1402" s="437"/>
      <c r="E1402" s="438" t="e">
        <f t="shared" si="512"/>
        <v>#DIV/0!</v>
      </c>
      <c r="F1402" s="434">
        <v>40</v>
      </c>
      <c r="G1402" s="432">
        <v>36</v>
      </c>
      <c r="H1402" s="438">
        <f t="shared" si="513"/>
        <v>0.9</v>
      </c>
      <c r="I1402" s="432">
        <f t="shared" si="514"/>
        <v>40</v>
      </c>
      <c r="J1402" s="432">
        <f t="shared" si="515"/>
        <v>36</v>
      </c>
      <c r="K1402" s="439">
        <f t="shared" si="516"/>
        <v>0.9</v>
      </c>
    </row>
    <row r="1403" spans="1:11" s="440" customFormat="1" ht="12.75">
      <c r="A1403" s="450" t="s">
        <v>3070</v>
      </c>
      <c r="B1403" s="449" t="s">
        <v>3071</v>
      </c>
      <c r="C1403" s="437">
        <v>0</v>
      </c>
      <c r="D1403" s="437"/>
      <c r="E1403" s="438" t="e">
        <f t="shared" si="512"/>
        <v>#DIV/0!</v>
      </c>
      <c r="F1403" s="434">
        <v>40</v>
      </c>
      <c r="G1403" s="432">
        <v>17</v>
      </c>
      <c r="H1403" s="438">
        <f t="shared" si="513"/>
        <v>0.42499999999999999</v>
      </c>
      <c r="I1403" s="432">
        <f t="shared" si="514"/>
        <v>40</v>
      </c>
      <c r="J1403" s="432">
        <f t="shared" si="515"/>
        <v>17</v>
      </c>
      <c r="K1403" s="439">
        <f t="shared" si="516"/>
        <v>0.42499999999999999</v>
      </c>
    </row>
    <row r="1404" spans="1:11" s="440" customFormat="1" ht="12.75">
      <c r="A1404" s="450" t="s">
        <v>3072</v>
      </c>
      <c r="B1404" s="449" t="s">
        <v>3073</v>
      </c>
      <c r="C1404" s="437">
        <v>0</v>
      </c>
      <c r="D1404" s="437"/>
      <c r="E1404" s="438" t="e">
        <f t="shared" si="512"/>
        <v>#DIV/0!</v>
      </c>
      <c r="F1404" s="434">
        <v>1</v>
      </c>
      <c r="G1404" s="432"/>
      <c r="H1404" s="438">
        <f t="shared" si="513"/>
        <v>0</v>
      </c>
      <c r="I1404" s="432">
        <f t="shared" si="514"/>
        <v>1</v>
      </c>
      <c r="J1404" s="432">
        <f t="shared" si="515"/>
        <v>0</v>
      </c>
      <c r="K1404" s="439">
        <f t="shared" si="516"/>
        <v>0</v>
      </c>
    </row>
    <row r="1405" spans="1:11" s="440" customFormat="1" ht="12.75">
      <c r="A1405" s="450" t="s">
        <v>3074</v>
      </c>
      <c r="B1405" s="449" t="s">
        <v>3075</v>
      </c>
      <c r="C1405" s="437">
        <v>0</v>
      </c>
      <c r="D1405" s="437"/>
      <c r="E1405" s="438" t="e">
        <f t="shared" si="512"/>
        <v>#DIV/0!</v>
      </c>
      <c r="F1405" s="434">
        <v>2</v>
      </c>
      <c r="G1405" s="432">
        <v>2</v>
      </c>
      <c r="H1405" s="438">
        <f t="shared" si="513"/>
        <v>1</v>
      </c>
      <c r="I1405" s="432">
        <f t="shared" si="514"/>
        <v>2</v>
      </c>
      <c r="J1405" s="432">
        <f t="shared" si="515"/>
        <v>2</v>
      </c>
      <c r="K1405" s="439">
        <f t="shared" si="516"/>
        <v>1</v>
      </c>
    </row>
    <row r="1406" spans="1:11" s="440" customFormat="1" ht="12.75">
      <c r="A1406" s="450" t="s">
        <v>3076</v>
      </c>
      <c r="B1406" s="449" t="s">
        <v>3077</v>
      </c>
      <c r="C1406" s="437">
        <v>0</v>
      </c>
      <c r="D1406" s="437"/>
      <c r="E1406" s="438" t="e">
        <f t="shared" si="512"/>
        <v>#DIV/0!</v>
      </c>
      <c r="F1406" s="434">
        <v>5</v>
      </c>
      <c r="G1406" s="432">
        <v>1</v>
      </c>
      <c r="H1406" s="438">
        <f t="shared" si="513"/>
        <v>0.2</v>
      </c>
      <c r="I1406" s="432">
        <f t="shared" si="514"/>
        <v>5</v>
      </c>
      <c r="J1406" s="432">
        <f t="shared" si="515"/>
        <v>1</v>
      </c>
      <c r="K1406" s="439">
        <f t="shared" si="516"/>
        <v>0.2</v>
      </c>
    </row>
    <row r="1407" spans="1:11" s="440" customFormat="1" ht="12.75">
      <c r="A1407" s="450" t="s">
        <v>3078</v>
      </c>
      <c r="B1407" s="449" t="s">
        <v>3079</v>
      </c>
      <c r="C1407" s="437">
        <v>0</v>
      </c>
      <c r="D1407" s="437"/>
      <c r="E1407" s="438" t="e">
        <f t="shared" si="512"/>
        <v>#DIV/0!</v>
      </c>
      <c r="F1407" s="434">
        <v>9</v>
      </c>
      <c r="G1407" s="432">
        <v>6</v>
      </c>
      <c r="H1407" s="438">
        <f t="shared" si="513"/>
        <v>0.66666666666666663</v>
      </c>
      <c r="I1407" s="432">
        <f t="shared" si="514"/>
        <v>9</v>
      </c>
      <c r="J1407" s="432">
        <f t="shared" si="515"/>
        <v>6</v>
      </c>
      <c r="K1407" s="439">
        <f t="shared" si="516"/>
        <v>0.66666666666666663</v>
      </c>
    </row>
    <row r="1408" spans="1:11" s="440" customFormat="1" ht="12.75">
      <c r="A1408" s="450" t="s">
        <v>3080</v>
      </c>
      <c r="B1408" s="449" t="s">
        <v>3081</v>
      </c>
      <c r="C1408" s="437">
        <v>0</v>
      </c>
      <c r="D1408" s="437"/>
      <c r="E1408" s="438" t="e">
        <f t="shared" si="512"/>
        <v>#DIV/0!</v>
      </c>
      <c r="F1408" s="434">
        <v>2</v>
      </c>
      <c r="G1408" s="432"/>
      <c r="H1408" s="438">
        <f t="shared" si="513"/>
        <v>0</v>
      </c>
      <c r="I1408" s="432">
        <f t="shared" si="514"/>
        <v>2</v>
      </c>
      <c r="J1408" s="432">
        <f t="shared" si="515"/>
        <v>0</v>
      </c>
      <c r="K1408" s="439">
        <f t="shared" si="516"/>
        <v>0</v>
      </c>
    </row>
    <row r="1409" spans="1:11" s="440" customFormat="1" ht="12.75">
      <c r="A1409" s="450" t="s">
        <v>2330</v>
      </c>
      <c r="B1409" s="449" t="s">
        <v>2331</v>
      </c>
      <c r="C1409" s="437">
        <v>0</v>
      </c>
      <c r="D1409" s="437"/>
      <c r="E1409" s="438" t="e">
        <f t="shared" si="512"/>
        <v>#DIV/0!</v>
      </c>
      <c r="F1409" s="434">
        <v>30</v>
      </c>
      <c r="G1409" s="432">
        <v>8</v>
      </c>
      <c r="H1409" s="438">
        <f t="shared" si="513"/>
        <v>0.26666666666666666</v>
      </c>
      <c r="I1409" s="432">
        <f t="shared" si="514"/>
        <v>30</v>
      </c>
      <c r="J1409" s="432">
        <f t="shared" si="515"/>
        <v>8</v>
      </c>
      <c r="K1409" s="439">
        <f t="shared" si="516"/>
        <v>0.26666666666666666</v>
      </c>
    </row>
    <row r="1410" spans="1:11" s="440" customFormat="1" ht="12.75">
      <c r="A1410" s="450" t="s">
        <v>3082</v>
      </c>
      <c r="B1410" s="449" t="s">
        <v>3083</v>
      </c>
      <c r="C1410" s="437">
        <v>0</v>
      </c>
      <c r="D1410" s="437"/>
      <c r="E1410" s="438" t="e">
        <f t="shared" si="512"/>
        <v>#DIV/0!</v>
      </c>
      <c r="F1410" s="434">
        <v>1</v>
      </c>
      <c r="G1410" s="432">
        <v>1</v>
      </c>
      <c r="H1410" s="438">
        <f t="shared" si="513"/>
        <v>1</v>
      </c>
      <c r="I1410" s="432">
        <f t="shared" si="514"/>
        <v>1</v>
      </c>
      <c r="J1410" s="432">
        <f t="shared" si="515"/>
        <v>1</v>
      </c>
      <c r="K1410" s="439">
        <f t="shared" si="516"/>
        <v>1</v>
      </c>
    </row>
    <row r="1411" spans="1:11" s="440" customFormat="1" ht="12.75">
      <c r="A1411" s="450" t="s">
        <v>3084</v>
      </c>
      <c r="B1411" s="449" t="s">
        <v>3085</v>
      </c>
      <c r="C1411" s="437">
        <v>0</v>
      </c>
      <c r="D1411" s="437"/>
      <c r="E1411" s="438" t="e">
        <f t="shared" si="512"/>
        <v>#DIV/0!</v>
      </c>
      <c r="F1411" s="434">
        <v>1</v>
      </c>
      <c r="G1411" s="432"/>
      <c r="H1411" s="438">
        <f t="shared" si="513"/>
        <v>0</v>
      </c>
      <c r="I1411" s="432">
        <f t="shared" si="514"/>
        <v>1</v>
      </c>
      <c r="J1411" s="432">
        <f t="shared" si="515"/>
        <v>0</v>
      </c>
      <c r="K1411" s="439">
        <f t="shared" si="516"/>
        <v>0</v>
      </c>
    </row>
    <row r="1412" spans="1:11" s="440" customFormat="1" ht="12.75">
      <c r="A1412" s="450" t="s">
        <v>2332</v>
      </c>
      <c r="B1412" s="449" t="s">
        <v>2333</v>
      </c>
      <c r="C1412" s="437">
        <v>0</v>
      </c>
      <c r="D1412" s="437"/>
      <c r="E1412" s="438" t="e">
        <f t="shared" si="512"/>
        <v>#DIV/0!</v>
      </c>
      <c r="F1412" s="434">
        <v>150</v>
      </c>
      <c r="G1412" s="432">
        <v>64</v>
      </c>
      <c r="H1412" s="438">
        <f t="shared" si="513"/>
        <v>0.42666666666666669</v>
      </c>
      <c r="I1412" s="432">
        <f t="shared" si="514"/>
        <v>150</v>
      </c>
      <c r="J1412" s="432">
        <f t="shared" si="515"/>
        <v>64</v>
      </c>
      <c r="K1412" s="439">
        <f t="shared" si="516"/>
        <v>0.42666666666666669</v>
      </c>
    </row>
    <row r="1413" spans="1:11" s="440" customFormat="1" ht="12.75">
      <c r="A1413" s="450" t="s">
        <v>2403</v>
      </c>
      <c r="B1413" s="449" t="s">
        <v>3086</v>
      </c>
      <c r="C1413" s="437">
        <v>0</v>
      </c>
      <c r="D1413" s="437"/>
      <c r="E1413" s="438" t="e">
        <f t="shared" si="512"/>
        <v>#DIV/0!</v>
      </c>
      <c r="F1413" s="434">
        <v>50</v>
      </c>
      <c r="G1413" s="432">
        <v>6</v>
      </c>
      <c r="H1413" s="438">
        <f t="shared" si="513"/>
        <v>0.12</v>
      </c>
      <c r="I1413" s="432">
        <f t="shared" si="514"/>
        <v>50</v>
      </c>
      <c r="J1413" s="432">
        <f t="shared" si="515"/>
        <v>6</v>
      </c>
      <c r="K1413" s="439">
        <f t="shared" si="516"/>
        <v>0.12</v>
      </c>
    </row>
    <row r="1414" spans="1:11" s="440" customFormat="1" ht="12.75">
      <c r="A1414" s="450" t="s">
        <v>3087</v>
      </c>
      <c r="B1414" s="449" t="s">
        <v>3088</v>
      </c>
      <c r="C1414" s="437">
        <v>0</v>
      </c>
      <c r="D1414" s="437"/>
      <c r="E1414" s="438" t="e">
        <f t="shared" si="512"/>
        <v>#DIV/0!</v>
      </c>
      <c r="F1414" s="434">
        <v>20</v>
      </c>
      <c r="G1414" s="432">
        <v>7</v>
      </c>
      <c r="H1414" s="438">
        <f t="shared" si="513"/>
        <v>0.35</v>
      </c>
      <c r="I1414" s="432">
        <f t="shared" si="514"/>
        <v>20</v>
      </c>
      <c r="J1414" s="432">
        <f t="shared" si="515"/>
        <v>7</v>
      </c>
      <c r="K1414" s="439">
        <f t="shared" si="516"/>
        <v>0.35</v>
      </c>
    </row>
    <row r="1415" spans="1:11" s="440" customFormat="1" ht="12.75">
      <c r="A1415" s="450" t="s">
        <v>2405</v>
      </c>
      <c r="B1415" s="449" t="s">
        <v>3089</v>
      </c>
      <c r="C1415" s="437">
        <v>0</v>
      </c>
      <c r="D1415" s="437"/>
      <c r="E1415" s="438" t="e">
        <f t="shared" si="512"/>
        <v>#DIV/0!</v>
      </c>
      <c r="F1415" s="434">
        <v>5</v>
      </c>
      <c r="G1415" s="432"/>
      <c r="H1415" s="438">
        <f t="shared" si="513"/>
        <v>0</v>
      </c>
      <c r="I1415" s="432">
        <f t="shared" si="514"/>
        <v>5</v>
      </c>
      <c r="J1415" s="432">
        <f t="shared" si="515"/>
        <v>0</v>
      </c>
      <c r="K1415" s="439">
        <f t="shared" si="516"/>
        <v>0</v>
      </c>
    </row>
    <row r="1416" spans="1:11" s="440" customFormat="1" ht="12.75">
      <c r="A1416" s="450" t="s">
        <v>2439</v>
      </c>
      <c r="B1416" s="449" t="s">
        <v>3090</v>
      </c>
      <c r="C1416" s="437">
        <v>0</v>
      </c>
      <c r="D1416" s="437"/>
      <c r="E1416" s="438" t="e">
        <f t="shared" si="512"/>
        <v>#DIV/0!</v>
      </c>
      <c r="F1416" s="434">
        <v>1</v>
      </c>
      <c r="G1416" s="432">
        <v>6</v>
      </c>
      <c r="H1416" s="438">
        <f t="shared" si="513"/>
        <v>6</v>
      </c>
      <c r="I1416" s="432">
        <f t="shared" si="514"/>
        <v>1</v>
      </c>
      <c r="J1416" s="432">
        <f t="shared" si="515"/>
        <v>6</v>
      </c>
      <c r="K1416" s="439">
        <f t="shared" si="516"/>
        <v>6</v>
      </c>
    </row>
    <row r="1417" spans="1:11" s="440" customFormat="1" ht="12.75">
      <c r="A1417" s="450" t="s">
        <v>3091</v>
      </c>
      <c r="B1417" s="449" t="s">
        <v>3092</v>
      </c>
      <c r="C1417" s="437">
        <v>0</v>
      </c>
      <c r="D1417" s="437"/>
      <c r="E1417" s="438" t="e">
        <f t="shared" si="512"/>
        <v>#DIV/0!</v>
      </c>
      <c r="F1417" s="434">
        <v>1</v>
      </c>
      <c r="G1417" s="432">
        <v>1</v>
      </c>
      <c r="H1417" s="438">
        <f t="shared" si="513"/>
        <v>1</v>
      </c>
      <c r="I1417" s="432">
        <f t="shared" si="514"/>
        <v>1</v>
      </c>
      <c r="J1417" s="432">
        <f t="shared" si="515"/>
        <v>1</v>
      </c>
      <c r="K1417" s="439">
        <f t="shared" si="516"/>
        <v>1</v>
      </c>
    </row>
    <row r="1418" spans="1:11" s="440" customFormat="1" ht="12.75">
      <c r="A1418" s="450" t="s">
        <v>3093</v>
      </c>
      <c r="B1418" s="449" t="s">
        <v>3094</v>
      </c>
      <c r="C1418" s="437">
        <v>0</v>
      </c>
      <c r="D1418" s="437"/>
      <c r="E1418" s="438" t="e">
        <f t="shared" si="512"/>
        <v>#DIV/0!</v>
      </c>
      <c r="F1418" s="434">
        <v>5</v>
      </c>
      <c r="G1418" s="432"/>
      <c r="H1418" s="438">
        <f t="shared" si="513"/>
        <v>0</v>
      </c>
      <c r="I1418" s="432">
        <f t="shared" si="514"/>
        <v>5</v>
      </c>
      <c r="J1418" s="432">
        <f t="shared" si="515"/>
        <v>0</v>
      </c>
      <c r="K1418" s="439">
        <f t="shared" si="516"/>
        <v>0</v>
      </c>
    </row>
    <row r="1419" spans="1:11" s="440" customFormat="1" ht="12.75">
      <c r="A1419" s="450" t="s">
        <v>3095</v>
      </c>
      <c r="B1419" s="449" t="s">
        <v>3096</v>
      </c>
      <c r="C1419" s="437">
        <v>0</v>
      </c>
      <c r="D1419" s="437"/>
      <c r="E1419" s="438" t="e">
        <f t="shared" si="512"/>
        <v>#DIV/0!</v>
      </c>
      <c r="F1419" s="434">
        <v>50</v>
      </c>
      <c r="G1419" s="432">
        <v>25</v>
      </c>
      <c r="H1419" s="438">
        <f t="shared" si="513"/>
        <v>0.5</v>
      </c>
      <c r="I1419" s="432">
        <f t="shared" si="514"/>
        <v>50</v>
      </c>
      <c r="J1419" s="432">
        <f t="shared" si="515"/>
        <v>25</v>
      </c>
      <c r="K1419" s="439">
        <f t="shared" si="516"/>
        <v>0.5</v>
      </c>
    </row>
    <row r="1420" spans="1:11" s="440" customFormat="1" ht="12.75">
      <c r="A1420" s="450" t="s">
        <v>3097</v>
      </c>
      <c r="B1420" s="449" t="s">
        <v>3098</v>
      </c>
      <c r="C1420" s="437">
        <v>0</v>
      </c>
      <c r="D1420" s="437"/>
      <c r="E1420" s="438" t="e">
        <f t="shared" si="512"/>
        <v>#DIV/0!</v>
      </c>
      <c r="F1420" s="434">
        <v>80</v>
      </c>
      <c r="G1420" s="432">
        <v>89</v>
      </c>
      <c r="H1420" s="438">
        <f t="shared" si="513"/>
        <v>1.1125</v>
      </c>
      <c r="I1420" s="432">
        <f t="shared" si="514"/>
        <v>80</v>
      </c>
      <c r="J1420" s="432">
        <f t="shared" si="515"/>
        <v>89</v>
      </c>
      <c r="K1420" s="439">
        <f t="shared" si="516"/>
        <v>1.1125</v>
      </c>
    </row>
    <row r="1421" spans="1:11" s="440" customFormat="1" ht="12.75">
      <c r="A1421" s="450" t="s">
        <v>3099</v>
      </c>
      <c r="B1421" s="449" t="s">
        <v>3100</v>
      </c>
      <c r="C1421" s="437">
        <v>0</v>
      </c>
      <c r="D1421" s="437"/>
      <c r="E1421" s="438" t="e">
        <f t="shared" si="512"/>
        <v>#DIV/0!</v>
      </c>
      <c r="F1421" s="434">
        <v>1</v>
      </c>
      <c r="G1421" s="432"/>
      <c r="H1421" s="438">
        <f t="shared" si="513"/>
        <v>0</v>
      </c>
      <c r="I1421" s="432">
        <f t="shared" si="514"/>
        <v>1</v>
      </c>
      <c r="J1421" s="432">
        <f t="shared" si="515"/>
        <v>0</v>
      </c>
      <c r="K1421" s="439">
        <f t="shared" si="516"/>
        <v>0</v>
      </c>
    </row>
    <row r="1422" spans="1:11" s="440" customFormat="1" ht="12.75">
      <c r="A1422" s="450" t="s">
        <v>3101</v>
      </c>
      <c r="B1422" s="449" t="s">
        <v>3102</v>
      </c>
      <c r="C1422" s="437">
        <v>0</v>
      </c>
      <c r="D1422" s="437"/>
      <c r="E1422" s="438" t="e">
        <f t="shared" si="512"/>
        <v>#DIV/0!</v>
      </c>
      <c r="F1422" s="434">
        <v>1</v>
      </c>
      <c r="G1422" s="432">
        <v>3</v>
      </c>
      <c r="H1422" s="438">
        <f t="shared" si="513"/>
        <v>3</v>
      </c>
      <c r="I1422" s="432">
        <f t="shared" si="514"/>
        <v>1</v>
      </c>
      <c r="J1422" s="432">
        <f t="shared" si="515"/>
        <v>3</v>
      </c>
      <c r="K1422" s="439">
        <f t="shared" si="516"/>
        <v>3</v>
      </c>
    </row>
    <row r="1423" spans="1:11" s="440" customFormat="1" ht="12.75">
      <c r="A1423" s="450" t="s">
        <v>3103</v>
      </c>
      <c r="B1423" s="449" t="s">
        <v>3104</v>
      </c>
      <c r="C1423" s="437">
        <v>0</v>
      </c>
      <c r="D1423" s="437"/>
      <c r="E1423" s="438" t="e">
        <f t="shared" si="512"/>
        <v>#DIV/0!</v>
      </c>
      <c r="F1423" s="434">
        <v>10</v>
      </c>
      <c r="G1423" s="432">
        <v>8</v>
      </c>
      <c r="H1423" s="438">
        <f t="shared" si="513"/>
        <v>0.8</v>
      </c>
      <c r="I1423" s="432">
        <f t="shared" si="514"/>
        <v>10</v>
      </c>
      <c r="J1423" s="432">
        <f t="shared" si="515"/>
        <v>8</v>
      </c>
      <c r="K1423" s="439">
        <f t="shared" si="516"/>
        <v>0.8</v>
      </c>
    </row>
    <row r="1424" spans="1:11" s="440" customFormat="1" ht="12.75">
      <c r="A1424" s="450" t="s">
        <v>2407</v>
      </c>
      <c r="B1424" s="449" t="s">
        <v>3105</v>
      </c>
      <c r="C1424" s="437">
        <v>0</v>
      </c>
      <c r="D1424" s="437"/>
      <c r="E1424" s="438" t="e">
        <f t="shared" si="512"/>
        <v>#DIV/0!</v>
      </c>
      <c r="F1424" s="434">
        <v>40</v>
      </c>
      <c r="G1424" s="432">
        <v>35</v>
      </c>
      <c r="H1424" s="438">
        <f t="shared" si="513"/>
        <v>0.875</v>
      </c>
      <c r="I1424" s="432">
        <f t="shared" si="514"/>
        <v>40</v>
      </c>
      <c r="J1424" s="432">
        <f t="shared" si="515"/>
        <v>35</v>
      </c>
      <c r="K1424" s="439">
        <f t="shared" si="516"/>
        <v>0.875</v>
      </c>
    </row>
    <row r="1425" spans="1:11" s="440" customFormat="1" ht="12.75">
      <c r="A1425" s="450" t="s">
        <v>3106</v>
      </c>
      <c r="B1425" s="449" t="s">
        <v>1390</v>
      </c>
      <c r="C1425" s="437">
        <v>0</v>
      </c>
      <c r="D1425" s="437"/>
      <c r="E1425" s="438" t="e">
        <f t="shared" si="512"/>
        <v>#DIV/0!</v>
      </c>
      <c r="F1425" s="434">
        <v>1</v>
      </c>
      <c r="G1425" s="432">
        <v>1</v>
      </c>
      <c r="H1425" s="438">
        <f t="shared" si="513"/>
        <v>1</v>
      </c>
      <c r="I1425" s="432">
        <f t="shared" si="514"/>
        <v>1</v>
      </c>
      <c r="J1425" s="432">
        <f t="shared" si="515"/>
        <v>1</v>
      </c>
      <c r="K1425" s="439">
        <f t="shared" si="516"/>
        <v>1</v>
      </c>
    </row>
    <row r="1426" spans="1:11" s="440" customFormat="1" ht="12.75">
      <c r="A1426" s="450" t="s">
        <v>3107</v>
      </c>
      <c r="B1426" s="449" t="s">
        <v>3108</v>
      </c>
      <c r="C1426" s="437">
        <v>0</v>
      </c>
      <c r="D1426" s="437"/>
      <c r="E1426" s="438" t="e">
        <f t="shared" si="512"/>
        <v>#DIV/0!</v>
      </c>
      <c r="F1426" s="434">
        <v>1</v>
      </c>
      <c r="G1426" s="432">
        <v>1</v>
      </c>
      <c r="H1426" s="438">
        <f t="shared" si="513"/>
        <v>1</v>
      </c>
      <c r="I1426" s="432">
        <f t="shared" si="514"/>
        <v>1</v>
      </c>
      <c r="J1426" s="432">
        <f t="shared" si="515"/>
        <v>1</v>
      </c>
      <c r="K1426" s="439">
        <f t="shared" si="516"/>
        <v>1</v>
      </c>
    </row>
    <row r="1427" spans="1:11" s="440" customFormat="1" ht="12.75">
      <c r="A1427" s="450" t="s">
        <v>3109</v>
      </c>
      <c r="B1427" s="449" t="s">
        <v>3110</v>
      </c>
      <c r="C1427" s="437">
        <v>0</v>
      </c>
      <c r="D1427" s="437"/>
      <c r="E1427" s="438" t="e">
        <f t="shared" si="512"/>
        <v>#DIV/0!</v>
      </c>
      <c r="F1427" s="434">
        <v>6</v>
      </c>
      <c r="G1427" s="432">
        <v>7</v>
      </c>
      <c r="H1427" s="438">
        <f t="shared" si="513"/>
        <v>1.1666666666666667</v>
      </c>
      <c r="I1427" s="432">
        <f t="shared" si="514"/>
        <v>6</v>
      </c>
      <c r="J1427" s="432">
        <f t="shared" si="515"/>
        <v>7</v>
      </c>
      <c r="K1427" s="439">
        <f t="shared" si="516"/>
        <v>1.1666666666666667</v>
      </c>
    </row>
    <row r="1428" spans="1:11" s="440" customFormat="1" ht="12.75">
      <c r="A1428" s="450" t="s">
        <v>3111</v>
      </c>
      <c r="B1428" s="449" t="s">
        <v>3112</v>
      </c>
      <c r="C1428" s="437">
        <v>0</v>
      </c>
      <c r="D1428" s="437"/>
      <c r="E1428" s="438" t="e">
        <f t="shared" si="512"/>
        <v>#DIV/0!</v>
      </c>
      <c r="F1428" s="434">
        <v>1</v>
      </c>
      <c r="G1428" s="432"/>
      <c r="H1428" s="438">
        <f t="shared" si="513"/>
        <v>0</v>
      </c>
      <c r="I1428" s="432">
        <f t="shared" si="514"/>
        <v>1</v>
      </c>
      <c r="J1428" s="432">
        <f t="shared" si="515"/>
        <v>0</v>
      </c>
      <c r="K1428" s="439">
        <f t="shared" si="516"/>
        <v>0</v>
      </c>
    </row>
    <row r="1429" spans="1:11" s="440" customFormat="1" ht="12.75">
      <c r="A1429" s="450" t="s">
        <v>3113</v>
      </c>
      <c r="B1429" s="449" t="s">
        <v>3114</v>
      </c>
      <c r="C1429" s="437">
        <v>0</v>
      </c>
      <c r="D1429" s="437"/>
      <c r="E1429" s="438" t="e">
        <f t="shared" si="512"/>
        <v>#DIV/0!</v>
      </c>
      <c r="F1429" s="434">
        <v>170</v>
      </c>
      <c r="G1429" s="432">
        <v>151</v>
      </c>
      <c r="H1429" s="438">
        <f t="shared" si="513"/>
        <v>0.88823529411764701</v>
      </c>
      <c r="I1429" s="432">
        <f t="shared" si="514"/>
        <v>170</v>
      </c>
      <c r="J1429" s="432">
        <f t="shared" si="515"/>
        <v>151</v>
      </c>
      <c r="K1429" s="439">
        <f t="shared" si="516"/>
        <v>0.88823529411764701</v>
      </c>
    </row>
    <row r="1430" spans="1:11" s="440" customFormat="1" ht="12.75">
      <c r="A1430" s="450" t="s">
        <v>3115</v>
      </c>
      <c r="B1430" s="449" t="s">
        <v>3116</v>
      </c>
      <c r="C1430" s="437">
        <v>0</v>
      </c>
      <c r="D1430" s="437"/>
      <c r="E1430" s="438" t="e">
        <f t="shared" si="512"/>
        <v>#DIV/0!</v>
      </c>
      <c r="F1430" s="434">
        <v>7</v>
      </c>
      <c r="G1430" s="432">
        <v>7</v>
      </c>
      <c r="H1430" s="438">
        <f t="shared" si="513"/>
        <v>1</v>
      </c>
      <c r="I1430" s="432">
        <f t="shared" si="514"/>
        <v>7</v>
      </c>
      <c r="J1430" s="432">
        <f t="shared" si="515"/>
        <v>7</v>
      </c>
      <c r="K1430" s="439">
        <f t="shared" si="516"/>
        <v>1</v>
      </c>
    </row>
    <row r="1431" spans="1:11" s="440" customFormat="1" ht="12.75">
      <c r="A1431" s="450" t="s">
        <v>3117</v>
      </c>
      <c r="B1431" s="449" t="s">
        <v>3118</v>
      </c>
      <c r="C1431" s="437">
        <v>0</v>
      </c>
      <c r="D1431" s="437"/>
      <c r="E1431" s="438" t="e">
        <f t="shared" si="512"/>
        <v>#DIV/0!</v>
      </c>
      <c r="F1431" s="434">
        <v>10</v>
      </c>
      <c r="G1431" s="432">
        <v>3</v>
      </c>
      <c r="H1431" s="438">
        <f t="shared" si="513"/>
        <v>0.3</v>
      </c>
      <c r="I1431" s="432">
        <f t="shared" si="514"/>
        <v>10</v>
      </c>
      <c r="J1431" s="432">
        <f t="shared" si="515"/>
        <v>3</v>
      </c>
      <c r="K1431" s="439">
        <f t="shared" si="516"/>
        <v>0.3</v>
      </c>
    </row>
    <row r="1432" spans="1:11" s="440" customFormat="1" ht="12.75">
      <c r="A1432" s="450" t="s">
        <v>3119</v>
      </c>
      <c r="B1432" s="449" t="s">
        <v>3120</v>
      </c>
      <c r="C1432" s="437">
        <v>0</v>
      </c>
      <c r="D1432" s="437"/>
      <c r="E1432" s="438" t="e">
        <f t="shared" si="512"/>
        <v>#DIV/0!</v>
      </c>
      <c r="F1432" s="434">
        <v>20</v>
      </c>
      <c r="G1432" s="432">
        <v>19</v>
      </c>
      <c r="H1432" s="438">
        <f t="shared" si="513"/>
        <v>0.95</v>
      </c>
      <c r="I1432" s="432">
        <f t="shared" si="514"/>
        <v>20</v>
      </c>
      <c r="J1432" s="432">
        <f t="shared" si="515"/>
        <v>19</v>
      </c>
      <c r="K1432" s="439">
        <f t="shared" si="516"/>
        <v>0.95</v>
      </c>
    </row>
    <row r="1433" spans="1:11" s="440" customFormat="1" ht="12.75">
      <c r="A1433" s="450" t="s">
        <v>3121</v>
      </c>
      <c r="B1433" s="449" t="s">
        <v>3122</v>
      </c>
      <c r="C1433" s="437">
        <v>0</v>
      </c>
      <c r="D1433" s="437"/>
      <c r="E1433" s="438" t="e">
        <f t="shared" si="512"/>
        <v>#DIV/0!</v>
      </c>
      <c r="F1433" s="434">
        <v>8</v>
      </c>
      <c r="G1433" s="432">
        <v>3</v>
      </c>
      <c r="H1433" s="438">
        <f t="shared" si="513"/>
        <v>0.375</v>
      </c>
      <c r="I1433" s="432">
        <f t="shared" si="514"/>
        <v>8</v>
      </c>
      <c r="J1433" s="432">
        <f t="shared" si="515"/>
        <v>3</v>
      </c>
      <c r="K1433" s="439">
        <f t="shared" si="516"/>
        <v>0.375</v>
      </c>
    </row>
    <row r="1434" spans="1:11" s="440" customFormat="1" ht="12.75">
      <c r="A1434" s="450" t="s">
        <v>3123</v>
      </c>
      <c r="B1434" s="449" t="s">
        <v>3124</v>
      </c>
      <c r="C1434" s="437">
        <v>0</v>
      </c>
      <c r="D1434" s="437"/>
      <c r="E1434" s="438" t="e">
        <f t="shared" si="512"/>
        <v>#DIV/0!</v>
      </c>
      <c r="F1434" s="434">
        <v>2</v>
      </c>
      <c r="G1434" s="432">
        <v>5</v>
      </c>
      <c r="H1434" s="438">
        <f t="shared" si="513"/>
        <v>2.5</v>
      </c>
      <c r="I1434" s="432">
        <f t="shared" si="514"/>
        <v>2</v>
      </c>
      <c r="J1434" s="432">
        <f t="shared" si="515"/>
        <v>5</v>
      </c>
      <c r="K1434" s="439">
        <f t="shared" si="516"/>
        <v>2.5</v>
      </c>
    </row>
    <row r="1435" spans="1:11" s="440" customFormat="1" ht="12.75">
      <c r="A1435" s="450" t="s">
        <v>3125</v>
      </c>
      <c r="B1435" s="449" t="s">
        <v>3126</v>
      </c>
      <c r="C1435" s="437">
        <v>0</v>
      </c>
      <c r="D1435" s="437"/>
      <c r="E1435" s="438" t="e">
        <f t="shared" si="512"/>
        <v>#DIV/0!</v>
      </c>
      <c r="F1435" s="434">
        <v>2</v>
      </c>
      <c r="G1435" s="432">
        <v>2</v>
      </c>
      <c r="H1435" s="438">
        <f t="shared" si="513"/>
        <v>1</v>
      </c>
      <c r="I1435" s="432">
        <f t="shared" si="514"/>
        <v>2</v>
      </c>
      <c r="J1435" s="432">
        <f t="shared" si="515"/>
        <v>2</v>
      </c>
      <c r="K1435" s="439">
        <f t="shared" si="516"/>
        <v>1</v>
      </c>
    </row>
    <row r="1436" spans="1:11" s="440" customFormat="1" ht="12.75">
      <c r="A1436" s="450" t="s">
        <v>3127</v>
      </c>
      <c r="B1436" s="449" t="s">
        <v>3128</v>
      </c>
      <c r="C1436" s="437">
        <v>0</v>
      </c>
      <c r="D1436" s="437"/>
      <c r="E1436" s="438" t="e">
        <f t="shared" si="512"/>
        <v>#DIV/0!</v>
      </c>
      <c r="F1436" s="434">
        <v>1</v>
      </c>
      <c r="G1436" s="432"/>
      <c r="H1436" s="438">
        <f t="shared" si="513"/>
        <v>0</v>
      </c>
      <c r="I1436" s="432">
        <f t="shared" si="514"/>
        <v>1</v>
      </c>
      <c r="J1436" s="432">
        <f t="shared" si="515"/>
        <v>0</v>
      </c>
      <c r="K1436" s="439">
        <f t="shared" si="516"/>
        <v>0</v>
      </c>
    </row>
    <row r="1437" spans="1:11" s="440" customFormat="1" ht="12.75">
      <c r="A1437" s="450" t="s">
        <v>3129</v>
      </c>
      <c r="B1437" s="449" t="s">
        <v>3130</v>
      </c>
      <c r="C1437" s="437">
        <v>0</v>
      </c>
      <c r="D1437" s="437"/>
      <c r="E1437" s="438" t="e">
        <f t="shared" si="512"/>
        <v>#DIV/0!</v>
      </c>
      <c r="F1437" s="434">
        <v>1</v>
      </c>
      <c r="G1437" s="432"/>
      <c r="H1437" s="438">
        <f t="shared" si="513"/>
        <v>0</v>
      </c>
      <c r="I1437" s="432">
        <f t="shared" si="514"/>
        <v>1</v>
      </c>
      <c r="J1437" s="432">
        <f t="shared" si="515"/>
        <v>0</v>
      </c>
      <c r="K1437" s="439">
        <f t="shared" si="516"/>
        <v>0</v>
      </c>
    </row>
    <row r="1438" spans="1:11" s="440" customFormat="1" ht="12.75">
      <c r="A1438" s="450" t="s">
        <v>3131</v>
      </c>
      <c r="B1438" s="449" t="s">
        <v>3132</v>
      </c>
      <c r="C1438" s="437">
        <v>0</v>
      </c>
      <c r="D1438" s="437"/>
      <c r="E1438" s="438" t="e">
        <f t="shared" si="512"/>
        <v>#DIV/0!</v>
      </c>
      <c r="F1438" s="434">
        <v>1</v>
      </c>
      <c r="G1438" s="432">
        <v>2</v>
      </c>
      <c r="H1438" s="438">
        <f t="shared" si="513"/>
        <v>2</v>
      </c>
      <c r="I1438" s="432">
        <f t="shared" si="514"/>
        <v>1</v>
      </c>
      <c r="J1438" s="432">
        <f t="shared" si="515"/>
        <v>2</v>
      </c>
      <c r="K1438" s="439">
        <f t="shared" si="516"/>
        <v>2</v>
      </c>
    </row>
    <row r="1439" spans="1:11" s="440" customFormat="1" ht="12.75">
      <c r="A1439" s="450" t="s">
        <v>3133</v>
      </c>
      <c r="B1439" s="449" t="s">
        <v>3134</v>
      </c>
      <c r="C1439" s="437">
        <v>0</v>
      </c>
      <c r="D1439" s="437"/>
      <c r="E1439" s="438" t="e">
        <f t="shared" si="512"/>
        <v>#DIV/0!</v>
      </c>
      <c r="F1439" s="434">
        <v>20</v>
      </c>
      <c r="G1439" s="432">
        <v>16</v>
      </c>
      <c r="H1439" s="438">
        <f t="shared" si="513"/>
        <v>0.8</v>
      </c>
      <c r="I1439" s="432">
        <f t="shared" si="514"/>
        <v>20</v>
      </c>
      <c r="J1439" s="432">
        <f t="shared" si="515"/>
        <v>16</v>
      </c>
      <c r="K1439" s="439">
        <f t="shared" si="516"/>
        <v>0.8</v>
      </c>
    </row>
    <row r="1440" spans="1:11" s="440" customFormat="1" ht="12.75">
      <c r="A1440" s="450" t="s">
        <v>2099</v>
      </c>
      <c r="B1440" s="449" t="s">
        <v>3135</v>
      </c>
      <c r="C1440" s="437">
        <v>0</v>
      </c>
      <c r="D1440" s="437"/>
      <c r="E1440" s="438" t="e">
        <f t="shared" si="512"/>
        <v>#DIV/0!</v>
      </c>
      <c r="F1440" s="434">
        <v>35</v>
      </c>
      <c r="G1440" s="432">
        <v>44</v>
      </c>
      <c r="H1440" s="438">
        <f t="shared" si="513"/>
        <v>1.2571428571428571</v>
      </c>
      <c r="I1440" s="432">
        <f t="shared" si="514"/>
        <v>35</v>
      </c>
      <c r="J1440" s="432">
        <f t="shared" si="515"/>
        <v>44</v>
      </c>
      <c r="K1440" s="439">
        <f t="shared" si="516"/>
        <v>1.2571428571428571</v>
      </c>
    </row>
    <row r="1441" spans="1:11" s="440" customFormat="1" ht="12.75">
      <c r="A1441" s="450" t="s">
        <v>2101</v>
      </c>
      <c r="B1441" s="449" t="s">
        <v>3136</v>
      </c>
      <c r="C1441" s="437">
        <v>0</v>
      </c>
      <c r="D1441" s="437"/>
      <c r="E1441" s="438" t="e">
        <f t="shared" si="512"/>
        <v>#DIV/0!</v>
      </c>
      <c r="F1441" s="434">
        <v>1</v>
      </c>
      <c r="G1441" s="432">
        <v>13</v>
      </c>
      <c r="H1441" s="438">
        <f t="shared" si="513"/>
        <v>13</v>
      </c>
      <c r="I1441" s="432">
        <f t="shared" si="514"/>
        <v>1</v>
      </c>
      <c r="J1441" s="432">
        <f t="shared" si="515"/>
        <v>13</v>
      </c>
      <c r="K1441" s="439">
        <f t="shared" si="516"/>
        <v>13</v>
      </c>
    </row>
    <row r="1442" spans="1:11" s="440" customFormat="1" ht="12.75">
      <c r="A1442" s="450" t="s">
        <v>3137</v>
      </c>
      <c r="B1442" s="449" t="s">
        <v>3138</v>
      </c>
      <c r="C1442" s="437">
        <v>0</v>
      </c>
      <c r="D1442" s="437"/>
      <c r="E1442" s="438" t="e">
        <f t="shared" si="512"/>
        <v>#DIV/0!</v>
      </c>
      <c r="F1442" s="434">
        <v>1</v>
      </c>
      <c r="G1442" s="432"/>
      <c r="H1442" s="438">
        <f t="shared" si="513"/>
        <v>0</v>
      </c>
      <c r="I1442" s="432">
        <f t="shared" si="514"/>
        <v>1</v>
      </c>
      <c r="J1442" s="432">
        <f t="shared" si="515"/>
        <v>0</v>
      </c>
      <c r="K1442" s="439">
        <f t="shared" si="516"/>
        <v>0</v>
      </c>
    </row>
    <row r="1443" spans="1:11" s="440" customFormat="1" ht="12.75">
      <c r="A1443" s="450" t="s">
        <v>3139</v>
      </c>
      <c r="B1443" s="449" t="s">
        <v>3140</v>
      </c>
      <c r="C1443" s="437">
        <v>0</v>
      </c>
      <c r="D1443" s="437"/>
      <c r="E1443" s="438" t="e">
        <f t="shared" si="512"/>
        <v>#DIV/0!</v>
      </c>
      <c r="F1443" s="434">
        <v>1</v>
      </c>
      <c r="G1443" s="432">
        <v>12</v>
      </c>
      <c r="H1443" s="438">
        <f t="shared" si="513"/>
        <v>12</v>
      </c>
      <c r="I1443" s="432">
        <f t="shared" si="514"/>
        <v>1</v>
      </c>
      <c r="J1443" s="432">
        <f t="shared" si="515"/>
        <v>12</v>
      </c>
      <c r="K1443" s="439">
        <f t="shared" si="516"/>
        <v>12</v>
      </c>
    </row>
    <row r="1444" spans="1:11" s="440" customFormat="1" ht="12.75">
      <c r="A1444" s="450" t="s">
        <v>3141</v>
      </c>
      <c r="B1444" s="449" t="s">
        <v>3142</v>
      </c>
      <c r="C1444" s="437">
        <v>0</v>
      </c>
      <c r="D1444" s="437"/>
      <c r="E1444" s="438" t="e">
        <f t="shared" si="512"/>
        <v>#DIV/0!</v>
      </c>
      <c r="F1444" s="434">
        <v>1</v>
      </c>
      <c r="G1444" s="432"/>
      <c r="H1444" s="438">
        <f t="shared" si="513"/>
        <v>0</v>
      </c>
      <c r="I1444" s="432">
        <f t="shared" si="514"/>
        <v>1</v>
      </c>
      <c r="J1444" s="432">
        <f t="shared" si="515"/>
        <v>0</v>
      </c>
      <c r="K1444" s="439">
        <f t="shared" si="516"/>
        <v>0</v>
      </c>
    </row>
    <row r="1445" spans="1:11" s="440" customFormat="1" ht="12.75">
      <c r="A1445" s="450" t="s">
        <v>3143</v>
      </c>
      <c r="B1445" s="449" t="s">
        <v>3144</v>
      </c>
      <c r="C1445" s="437">
        <v>0</v>
      </c>
      <c r="D1445" s="437"/>
      <c r="E1445" s="438" t="e">
        <f t="shared" si="512"/>
        <v>#DIV/0!</v>
      </c>
      <c r="F1445" s="434">
        <v>10</v>
      </c>
      <c r="G1445" s="432">
        <v>24</v>
      </c>
      <c r="H1445" s="438">
        <f t="shared" si="513"/>
        <v>2.4</v>
      </c>
      <c r="I1445" s="432">
        <f t="shared" si="514"/>
        <v>10</v>
      </c>
      <c r="J1445" s="432">
        <f t="shared" si="515"/>
        <v>24</v>
      </c>
      <c r="K1445" s="439">
        <f t="shared" si="516"/>
        <v>2.4</v>
      </c>
    </row>
    <row r="1446" spans="1:11" s="440" customFormat="1" ht="12.75">
      <c r="A1446" s="450" t="s">
        <v>3145</v>
      </c>
      <c r="B1446" s="449" t="s">
        <v>3146</v>
      </c>
      <c r="C1446" s="437">
        <v>0</v>
      </c>
      <c r="D1446" s="437"/>
      <c r="E1446" s="438" t="e">
        <f t="shared" si="512"/>
        <v>#DIV/0!</v>
      </c>
      <c r="F1446" s="434">
        <v>6</v>
      </c>
      <c r="G1446" s="432">
        <v>8</v>
      </c>
      <c r="H1446" s="438">
        <f t="shared" si="513"/>
        <v>1.3333333333333333</v>
      </c>
      <c r="I1446" s="432">
        <f t="shared" si="514"/>
        <v>6</v>
      </c>
      <c r="J1446" s="432">
        <f t="shared" si="515"/>
        <v>8</v>
      </c>
      <c r="K1446" s="439">
        <f t="shared" si="516"/>
        <v>1.3333333333333333</v>
      </c>
    </row>
    <row r="1447" spans="1:11" s="440" customFormat="1" ht="12.75">
      <c r="A1447" s="450" t="s">
        <v>3147</v>
      </c>
      <c r="B1447" s="449" t="s">
        <v>3148</v>
      </c>
      <c r="C1447" s="437">
        <v>0</v>
      </c>
      <c r="D1447" s="437"/>
      <c r="E1447" s="438" t="e">
        <f t="shared" si="512"/>
        <v>#DIV/0!</v>
      </c>
      <c r="F1447" s="434">
        <v>1</v>
      </c>
      <c r="G1447" s="432">
        <v>3</v>
      </c>
      <c r="H1447" s="438">
        <f t="shared" si="513"/>
        <v>3</v>
      </c>
      <c r="I1447" s="432">
        <f t="shared" si="514"/>
        <v>1</v>
      </c>
      <c r="J1447" s="432">
        <f t="shared" si="515"/>
        <v>3</v>
      </c>
      <c r="K1447" s="439">
        <f t="shared" si="516"/>
        <v>3</v>
      </c>
    </row>
    <row r="1448" spans="1:11" s="440" customFormat="1" ht="12.75">
      <c r="A1448" s="450" t="s">
        <v>2213</v>
      </c>
      <c r="B1448" s="449" t="s">
        <v>3149</v>
      </c>
      <c r="C1448" s="437">
        <v>0</v>
      </c>
      <c r="D1448" s="437"/>
      <c r="E1448" s="438" t="e">
        <f t="shared" si="512"/>
        <v>#DIV/0!</v>
      </c>
      <c r="F1448" s="434">
        <v>12</v>
      </c>
      <c r="G1448" s="432">
        <v>16</v>
      </c>
      <c r="H1448" s="438">
        <f t="shared" si="513"/>
        <v>1.3333333333333333</v>
      </c>
      <c r="I1448" s="432">
        <f t="shared" si="514"/>
        <v>12</v>
      </c>
      <c r="J1448" s="432">
        <f t="shared" si="515"/>
        <v>16</v>
      </c>
      <c r="K1448" s="439">
        <f t="shared" si="516"/>
        <v>1.3333333333333333</v>
      </c>
    </row>
    <row r="1449" spans="1:11" s="440" customFormat="1" ht="12.75">
      <c r="A1449" s="450" t="s">
        <v>3150</v>
      </c>
      <c r="B1449" s="449" t="s">
        <v>3151</v>
      </c>
      <c r="C1449" s="437">
        <v>0</v>
      </c>
      <c r="D1449" s="437"/>
      <c r="E1449" s="438" t="e">
        <f t="shared" si="512"/>
        <v>#DIV/0!</v>
      </c>
      <c r="F1449" s="434">
        <v>1</v>
      </c>
      <c r="G1449" s="432">
        <v>10</v>
      </c>
      <c r="H1449" s="438">
        <f t="shared" si="513"/>
        <v>10</v>
      </c>
      <c r="I1449" s="432">
        <f t="shared" si="514"/>
        <v>1</v>
      </c>
      <c r="J1449" s="432">
        <f t="shared" si="515"/>
        <v>10</v>
      </c>
      <c r="K1449" s="439">
        <f t="shared" si="516"/>
        <v>10</v>
      </c>
    </row>
    <row r="1450" spans="1:11" s="440" customFormat="1" ht="12.75">
      <c r="A1450" s="450" t="s">
        <v>3152</v>
      </c>
      <c r="B1450" s="449" t="s">
        <v>3153</v>
      </c>
      <c r="C1450" s="437">
        <v>0</v>
      </c>
      <c r="D1450" s="437"/>
      <c r="E1450" s="438" t="e">
        <f t="shared" si="512"/>
        <v>#DIV/0!</v>
      </c>
      <c r="F1450" s="434">
        <v>50</v>
      </c>
      <c r="G1450" s="432">
        <v>80</v>
      </c>
      <c r="H1450" s="438">
        <f t="shared" si="513"/>
        <v>1.6</v>
      </c>
      <c r="I1450" s="432">
        <f t="shared" si="514"/>
        <v>50</v>
      </c>
      <c r="J1450" s="432">
        <f t="shared" si="515"/>
        <v>80</v>
      </c>
      <c r="K1450" s="439">
        <f t="shared" si="516"/>
        <v>1.6</v>
      </c>
    </row>
    <row r="1451" spans="1:11" s="440" customFormat="1" ht="12.75">
      <c r="A1451" s="450" t="s">
        <v>1643</v>
      </c>
      <c r="B1451" s="449" t="s">
        <v>1644</v>
      </c>
      <c r="C1451" s="437">
        <v>0</v>
      </c>
      <c r="D1451" s="437"/>
      <c r="E1451" s="438" t="e">
        <f t="shared" si="512"/>
        <v>#DIV/0!</v>
      </c>
      <c r="F1451" s="434">
        <v>35</v>
      </c>
      <c r="G1451" s="432">
        <v>5</v>
      </c>
      <c r="H1451" s="438">
        <f t="shared" si="513"/>
        <v>0.14285714285714285</v>
      </c>
      <c r="I1451" s="432">
        <f t="shared" si="514"/>
        <v>35</v>
      </c>
      <c r="J1451" s="432">
        <f t="shared" si="515"/>
        <v>5</v>
      </c>
      <c r="K1451" s="439">
        <f t="shared" si="516"/>
        <v>0.14285714285714285</v>
      </c>
    </row>
    <row r="1452" spans="1:11" s="440" customFormat="1" ht="12.75">
      <c r="A1452" s="450" t="s">
        <v>3154</v>
      </c>
      <c r="B1452" s="449" t="s">
        <v>3155</v>
      </c>
      <c r="C1452" s="437">
        <v>0</v>
      </c>
      <c r="D1452" s="437"/>
      <c r="E1452" s="438" t="e">
        <f t="shared" si="512"/>
        <v>#DIV/0!</v>
      </c>
      <c r="F1452" s="434">
        <v>5</v>
      </c>
      <c r="G1452" s="432">
        <v>1</v>
      </c>
      <c r="H1452" s="438">
        <f t="shared" si="513"/>
        <v>0.2</v>
      </c>
      <c r="I1452" s="432">
        <f t="shared" si="514"/>
        <v>5</v>
      </c>
      <c r="J1452" s="432">
        <f t="shared" si="515"/>
        <v>1</v>
      </c>
      <c r="K1452" s="439">
        <f t="shared" si="516"/>
        <v>0.2</v>
      </c>
    </row>
    <row r="1453" spans="1:11" s="440" customFormat="1" ht="12.75">
      <c r="A1453" s="450" t="s">
        <v>3156</v>
      </c>
      <c r="B1453" s="449" t="s">
        <v>3157</v>
      </c>
      <c r="C1453" s="437">
        <v>0</v>
      </c>
      <c r="D1453" s="437"/>
      <c r="E1453" s="438" t="e">
        <f t="shared" si="512"/>
        <v>#DIV/0!</v>
      </c>
      <c r="F1453" s="434">
        <v>25</v>
      </c>
      <c r="G1453" s="432">
        <v>10</v>
      </c>
      <c r="H1453" s="438">
        <f t="shared" si="513"/>
        <v>0.4</v>
      </c>
      <c r="I1453" s="432">
        <f t="shared" si="514"/>
        <v>25</v>
      </c>
      <c r="J1453" s="432">
        <f t="shared" si="515"/>
        <v>10</v>
      </c>
      <c r="K1453" s="439">
        <f t="shared" si="516"/>
        <v>0.4</v>
      </c>
    </row>
    <row r="1454" spans="1:11" s="440" customFormat="1" ht="12.75">
      <c r="A1454" s="450" t="s">
        <v>3158</v>
      </c>
      <c r="B1454" s="449" t="s">
        <v>3159</v>
      </c>
      <c r="C1454" s="437">
        <v>0</v>
      </c>
      <c r="D1454" s="437"/>
      <c r="E1454" s="438" t="e">
        <f t="shared" si="512"/>
        <v>#DIV/0!</v>
      </c>
      <c r="F1454" s="434">
        <v>1</v>
      </c>
      <c r="G1454" s="432"/>
      <c r="H1454" s="438">
        <f t="shared" si="513"/>
        <v>0</v>
      </c>
      <c r="I1454" s="432">
        <f t="shared" si="514"/>
        <v>1</v>
      </c>
      <c r="J1454" s="432">
        <f t="shared" si="515"/>
        <v>0</v>
      </c>
      <c r="K1454" s="439">
        <f t="shared" si="516"/>
        <v>0</v>
      </c>
    </row>
    <row r="1455" spans="1:11" s="440" customFormat="1" ht="12.75">
      <c r="A1455" s="450" t="s">
        <v>3160</v>
      </c>
      <c r="B1455" s="449" t="s">
        <v>3161</v>
      </c>
      <c r="C1455" s="437">
        <v>0</v>
      </c>
      <c r="D1455" s="437"/>
      <c r="E1455" s="438" t="e">
        <f t="shared" si="512"/>
        <v>#DIV/0!</v>
      </c>
      <c r="F1455" s="434">
        <v>7</v>
      </c>
      <c r="G1455" s="432">
        <v>4</v>
      </c>
      <c r="H1455" s="438">
        <f t="shared" si="513"/>
        <v>0.5714285714285714</v>
      </c>
      <c r="I1455" s="432">
        <f t="shared" si="514"/>
        <v>7</v>
      </c>
      <c r="J1455" s="432">
        <f t="shared" si="515"/>
        <v>4</v>
      </c>
      <c r="K1455" s="439">
        <f t="shared" si="516"/>
        <v>0.5714285714285714</v>
      </c>
    </row>
    <row r="1456" spans="1:11" s="440" customFormat="1" ht="12.75">
      <c r="A1456" s="450" t="s">
        <v>3162</v>
      </c>
      <c r="B1456" s="449" t="s">
        <v>3163</v>
      </c>
      <c r="C1456" s="437">
        <v>0</v>
      </c>
      <c r="D1456" s="437"/>
      <c r="E1456" s="438" t="e">
        <f t="shared" si="512"/>
        <v>#DIV/0!</v>
      </c>
      <c r="F1456" s="434">
        <v>10</v>
      </c>
      <c r="G1456" s="432">
        <v>6</v>
      </c>
      <c r="H1456" s="438">
        <f t="shared" si="513"/>
        <v>0.6</v>
      </c>
      <c r="I1456" s="432">
        <f t="shared" si="514"/>
        <v>10</v>
      </c>
      <c r="J1456" s="432">
        <f t="shared" si="515"/>
        <v>6</v>
      </c>
      <c r="K1456" s="439">
        <f t="shared" si="516"/>
        <v>0.6</v>
      </c>
    </row>
    <row r="1457" spans="1:11" s="440" customFormat="1" ht="12.75">
      <c r="A1457" s="450" t="s">
        <v>3164</v>
      </c>
      <c r="B1457" s="449" t="s">
        <v>3165</v>
      </c>
      <c r="C1457" s="437">
        <v>0</v>
      </c>
      <c r="D1457" s="437"/>
      <c r="E1457" s="438" t="e">
        <f t="shared" si="512"/>
        <v>#DIV/0!</v>
      </c>
      <c r="F1457" s="434">
        <v>2</v>
      </c>
      <c r="G1457" s="432">
        <v>1</v>
      </c>
      <c r="H1457" s="438">
        <f t="shared" si="513"/>
        <v>0.5</v>
      </c>
      <c r="I1457" s="432">
        <f t="shared" si="514"/>
        <v>2</v>
      </c>
      <c r="J1457" s="432">
        <f t="shared" si="515"/>
        <v>1</v>
      </c>
      <c r="K1457" s="439">
        <f t="shared" si="516"/>
        <v>0.5</v>
      </c>
    </row>
    <row r="1458" spans="1:11" s="440" customFormat="1" ht="12.75">
      <c r="A1458" s="450" t="s">
        <v>3166</v>
      </c>
      <c r="B1458" s="449" t="s">
        <v>3167</v>
      </c>
      <c r="C1458" s="437">
        <v>0</v>
      </c>
      <c r="D1458" s="437"/>
      <c r="E1458" s="438" t="e">
        <f t="shared" ref="E1458:E1520" si="517">D1458/C1458</f>
        <v>#DIV/0!</v>
      </c>
      <c r="F1458" s="434">
        <v>1</v>
      </c>
      <c r="G1458" s="432">
        <v>1</v>
      </c>
      <c r="H1458" s="438">
        <f t="shared" ref="H1458:H1520" si="518">G1458/F1458</f>
        <v>1</v>
      </c>
      <c r="I1458" s="432">
        <f t="shared" ref="I1458:I1520" si="519">C1458+F1458</f>
        <v>1</v>
      </c>
      <c r="J1458" s="432">
        <f t="shared" ref="J1458:J1520" si="520">D1458+G1458</f>
        <v>1</v>
      </c>
      <c r="K1458" s="439">
        <f t="shared" ref="K1458:K1520" si="521">J1458/I1458</f>
        <v>1</v>
      </c>
    </row>
    <row r="1459" spans="1:11" s="440" customFormat="1" ht="12.75">
      <c r="A1459" s="450" t="s">
        <v>3168</v>
      </c>
      <c r="B1459" s="449" t="s">
        <v>3169</v>
      </c>
      <c r="C1459" s="437">
        <v>0</v>
      </c>
      <c r="D1459" s="437"/>
      <c r="E1459" s="438" t="e">
        <f t="shared" si="517"/>
        <v>#DIV/0!</v>
      </c>
      <c r="F1459" s="434">
        <v>1</v>
      </c>
      <c r="G1459" s="432"/>
      <c r="H1459" s="438">
        <f t="shared" si="518"/>
        <v>0</v>
      </c>
      <c r="I1459" s="432">
        <f t="shared" si="519"/>
        <v>1</v>
      </c>
      <c r="J1459" s="432">
        <f t="shared" si="520"/>
        <v>0</v>
      </c>
      <c r="K1459" s="439">
        <f t="shared" si="521"/>
        <v>0</v>
      </c>
    </row>
    <row r="1460" spans="1:11" s="440" customFormat="1" ht="12.75">
      <c r="A1460" s="450" t="s">
        <v>3170</v>
      </c>
      <c r="B1460" s="449" t="s">
        <v>3171</v>
      </c>
      <c r="C1460" s="437">
        <v>0</v>
      </c>
      <c r="D1460" s="437"/>
      <c r="E1460" s="438" t="e">
        <f t="shared" si="517"/>
        <v>#DIV/0!</v>
      </c>
      <c r="F1460" s="434">
        <v>6</v>
      </c>
      <c r="G1460" s="432">
        <v>2</v>
      </c>
      <c r="H1460" s="438">
        <f t="shared" si="518"/>
        <v>0.33333333333333331</v>
      </c>
      <c r="I1460" s="432">
        <f t="shared" si="519"/>
        <v>6</v>
      </c>
      <c r="J1460" s="432">
        <f t="shared" si="520"/>
        <v>2</v>
      </c>
      <c r="K1460" s="439">
        <f t="shared" si="521"/>
        <v>0.33333333333333331</v>
      </c>
    </row>
    <row r="1461" spans="1:11" s="440" customFormat="1" ht="12.75">
      <c r="A1461" s="450" t="s">
        <v>3172</v>
      </c>
      <c r="B1461" s="449" t="s">
        <v>3173</v>
      </c>
      <c r="C1461" s="437">
        <v>0</v>
      </c>
      <c r="D1461" s="437"/>
      <c r="E1461" s="438" t="e">
        <f t="shared" si="517"/>
        <v>#DIV/0!</v>
      </c>
      <c r="F1461" s="434">
        <v>1</v>
      </c>
      <c r="G1461" s="432">
        <v>2</v>
      </c>
      <c r="H1461" s="438">
        <f t="shared" si="518"/>
        <v>2</v>
      </c>
      <c r="I1461" s="432">
        <f t="shared" si="519"/>
        <v>1</v>
      </c>
      <c r="J1461" s="432">
        <f t="shared" si="520"/>
        <v>2</v>
      </c>
      <c r="K1461" s="439">
        <f t="shared" si="521"/>
        <v>2</v>
      </c>
    </row>
    <row r="1462" spans="1:11" s="440" customFormat="1" ht="12.75">
      <c r="A1462" s="450" t="s">
        <v>3174</v>
      </c>
      <c r="B1462" s="449" t="s">
        <v>3175</v>
      </c>
      <c r="C1462" s="437">
        <v>0</v>
      </c>
      <c r="D1462" s="437"/>
      <c r="E1462" s="438" t="e">
        <f t="shared" si="517"/>
        <v>#DIV/0!</v>
      </c>
      <c r="F1462" s="434">
        <v>2</v>
      </c>
      <c r="G1462" s="432">
        <v>1</v>
      </c>
      <c r="H1462" s="438">
        <f t="shared" si="518"/>
        <v>0.5</v>
      </c>
      <c r="I1462" s="432">
        <f t="shared" si="519"/>
        <v>2</v>
      </c>
      <c r="J1462" s="432">
        <f t="shared" si="520"/>
        <v>1</v>
      </c>
      <c r="K1462" s="439">
        <f t="shared" si="521"/>
        <v>0.5</v>
      </c>
    </row>
    <row r="1463" spans="1:11" s="440" customFormat="1" ht="12.75">
      <c r="A1463" s="450" t="s">
        <v>3176</v>
      </c>
      <c r="B1463" s="449" t="s">
        <v>3177</v>
      </c>
      <c r="C1463" s="437">
        <v>0</v>
      </c>
      <c r="D1463" s="437"/>
      <c r="E1463" s="438" t="e">
        <f t="shared" si="517"/>
        <v>#DIV/0!</v>
      </c>
      <c r="F1463" s="434">
        <v>1</v>
      </c>
      <c r="G1463" s="432">
        <v>1</v>
      </c>
      <c r="H1463" s="438">
        <f t="shared" si="518"/>
        <v>1</v>
      </c>
      <c r="I1463" s="432">
        <f t="shared" si="519"/>
        <v>1</v>
      </c>
      <c r="J1463" s="432">
        <f t="shared" si="520"/>
        <v>1</v>
      </c>
      <c r="K1463" s="439">
        <f t="shared" si="521"/>
        <v>1</v>
      </c>
    </row>
    <row r="1464" spans="1:11" s="440" customFormat="1" ht="12.75">
      <c r="A1464" s="450" t="s">
        <v>3178</v>
      </c>
      <c r="B1464" s="449" t="s">
        <v>3179</v>
      </c>
      <c r="C1464" s="437">
        <v>0</v>
      </c>
      <c r="D1464" s="437"/>
      <c r="E1464" s="438" t="e">
        <f t="shared" si="517"/>
        <v>#DIV/0!</v>
      </c>
      <c r="F1464" s="434">
        <v>7</v>
      </c>
      <c r="G1464" s="432">
        <v>3</v>
      </c>
      <c r="H1464" s="438">
        <f t="shared" si="518"/>
        <v>0.42857142857142855</v>
      </c>
      <c r="I1464" s="432">
        <f t="shared" si="519"/>
        <v>7</v>
      </c>
      <c r="J1464" s="432">
        <f t="shared" si="520"/>
        <v>3</v>
      </c>
      <c r="K1464" s="439">
        <f t="shared" si="521"/>
        <v>0.42857142857142855</v>
      </c>
    </row>
    <row r="1465" spans="1:11" s="440" customFormat="1" ht="12.75">
      <c r="A1465" s="450" t="s">
        <v>3180</v>
      </c>
      <c r="B1465" s="449" t="s">
        <v>3181</v>
      </c>
      <c r="C1465" s="437">
        <v>0</v>
      </c>
      <c r="D1465" s="437"/>
      <c r="E1465" s="438" t="e">
        <f t="shared" si="517"/>
        <v>#DIV/0!</v>
      </c>
      <c r="F1465" s="434">
        <v>2</v>
      </c>
      <c r="G1465" s="432">
        <v>3</v>
      </c>
      <c r="H1465" s="438">
        <f t="shared" si="518"/>
        <v>1.5</v>
      </c>
      <c r="I1465" s="432">
        <f t="shared" si="519"/>
        <v>2</v>
      </c>
      <c r="J1465" s="432">
        <f t="shared" si="520"/>
        <v>3</v>
      </c>
      <c r="K1465" s="439">
        <f t="shared" si="521"/>
        <v>1.5</v>
      </c>
    </row>
    <row r="1466" spans="1:11" s="440" customFormat="1" ht="12.75">
      <c r="A1466" s="450" t="s">
        <v>3182</v>
      </c>
      <c r="B1466" s="449" t="s">
        <v>3183</v>
      </c>
      <c r="C1466" s="437">
        <v>0</v>
      </c>
      <c r="D1466" s="437"/>
      <c r="E1466" s="438" t="e">
        <f t="shared" si="517"/>
        <v>#DIV/0!</v>
      </c>
      <c r="F1466" s="434">
        <v>20</v>
      </c>
      <c r="G1466" s="432">
        <v>11</v>
      </c>
      <c r="H1466" s="438">
        <f t="shared" si="518"/>
        <v>0.55000000000000004</v>
      </c>
      <c r="I1466" s="432">
        <f t="shared" si="519"/>
        <v>20</v>
      </c>
      <c r="J1466" s="432">
        <f t="shared" si="520"/>
        <v>11</v>
      </c>
      <c r="K1466" s="439">
        <f t="shared" si="521"/>
        <v>0.55000000000000004</v>
      </c>
    </row>
    <row r="1467" spans="1:11" s="440" customFormat="1" ht="12.75">
      <c r="A1467" s="450" t="s">
        <v>3184</v>
      </c>
      <c r="B1467" s="449" t="s">
        <v>3185</v>
      </c>
      <c r="C1467" s="437">
        <v>0</v>
      </c>
      <c r="D1467" s="437"/>
      <c r="E1467" s="438" t="e">
        <f t="shared" si="517"/>
        <v>#DIV/0!</v>
      </c>
      <c r="F1467" s="434">
        <v>1</v>
      </c>
      <c r="G1467" s="432"/>
      <c r="H1467" s="438">
        <f t="shared" si="518"/>
        <v>0</v>
      </c>
      <c r="I1467" s="432">
        <f t="shared" si="519"/>
        <v>1</v>
      </c>
      <c r="J1467" s="432">
        <f t="shared" si="520"/>
        <v>0</v>
      </c>
      <c r="K1467" s="439">
        <f t="shared" si="521"/>
        <v>0</v>
      </c>
    </row>
    <row r="1468" spans="1:11" s="440" customFormat="1" ht="12.75">
      <c r="A1468" s="450" t="s">
        <v>3186</v>
      </c>
      <c r="B1468" s="449" t="s">
        <v>3187</v>
      </c>
      <c r="C1468" s="437">
        <v>0</v>
      </c>
      <c r="D1468" s="437"/>
      <c r="E1468" s="438" t="e">
        <f t="shared" si="517"/>
        <v>#DIV/0!</v>
      </c>
      <c r="F1468" s="434">
        <v>16</v>
      </c>
      <c r="G1468" s="432">
        <v>10</v>
      </c>
      <c r="H1468" s="438">
        <f t="shared" si="518"/>
        <v>0.625</v>
      </c>
      <c r="I1468" s="432">
        <f t="shared" si="519"/>
        <v>16</v>
      </c>
      <c r="J1468" s="432">
        <f t="shared" si="520"/>
        <v>10</v>
      </c>
      <c r="K1468" s="439">
        <f t="shared" si="521"/>
        <v>0.625</v>
      </c>
    </row>
    <row r="1469" spans="1:11" s="440" customFormat="1" ht="12.75">
      <c r="A1469" s="450" t="s">
        <v>3188</v>
      </c>
      <c r="B1469" s="449" t="s">
        <v>3189</v>
      </c>
      <c r="C1469" s="437">
        <v>0</v>
      </c>
      <c r="D1469" s="437"/>
      <c r="E1469" s="438" t="e">
        <f t="shared" si="517"/>
        <v>#DIV/0!</v>
      </c>
      <c r="F1469" s="434">
        <v>7</v>
      </c>
      <c r="G1469" s="432">
        <v>2</v>
      </c>
      <c r="H1469" s="438">
        <f t="shared" si="518"/>
        <v>0.2857142857142857</v>
      </c>
      <c r="I1469" s="432">
        <f t="shared" si="519"/>
        <v>7</v>
      </c>
      <c r="J1469" s="432">
        <f t="shared" si="520"/>
        <v>2</v>
      </c>
      <c r="K1469" s="439">
        <f t="shared" si="521"/>
        <v>0.2857142857142857</v>
      </c>
    </row>
    <row r="1470" spans="1:11" s="440" customFormat="1" ht="12.75">
      <c r="A1470" s="450" t="s">
        <v>3190</v>
      </c>
      <c r="B1470" s="449" t="s">
        <v>3191</v>
      </c>
      <c r="C1470" s="437">
        <v>0</v>
      </c>
      <c r="D1470" s="437"/>
      <c r="E1470" s="438" t="e">
        <f t="shared" si="517"/>
        <v>#DIV/0!</v>
      </c>
      <c r="F1470" s="434">
        <v>3</v>
      </c>
      <c r="G1470" s="432"/>
      <c r="H1470" s="438">
        <f t="shared" si="518"/>
        <v>0</v>
      </c>
      <c r="I1470" s="432">
        <f t="shared" si="519"/>
        <v>3</v>
      </c>
      <c r="J1470" s="432">
        <f t="shared" si="520"/>
        <v>0</v>
      </c>
      <c r="K1470" s="439">
        <f t="shared" si="521"/>
        <v>0</v>
      </c>
    </row>
    <row r="1471" spans="1:11" s="440" customFormat="1" ht="12.75">
      <c r="A1471" s="450" t="s">
        <v>3192</v>
      </c>
      <c r="B1471" s="449" t="s">
        <v>3193</v>
      </c>
      <c r="C1471" s="437">
        <v>0</v>
      </c>
      <c r="D1471" s="437"/>
      <c r="E1471" s="438" t="e">
        <f t="shared" si="517"/>
        <v>#DIV/0!</v>
      </c>
      <c r="F1471" s="434">
        <v>1</v>
      </c>
      <c r="G1471" s="432"/>
      <c r="H1471" s="438">
        <f t="shared" si="518"/>
        <v>0</v>
      </c>
      <c r="I1471" s="432">
        <f t="shared" si="519"/>
        <v>1</v>
      </c>
      <c r="J1471" s="432">
        <f t="shared" si="520"/>
        <v>0</v>
      </c>
      <c r="K1471" s="439">
        <f t="shared" si="521"/>
        <v>0</v>
      </c>
    </row>
    <row r="1472" spans="1:11" s="440" customFormat="1" ht="12.75">
      <c r="A1472" s="450" t="s">
        <v>2353</v>
      </c>
      <c r="B1472" s="449" t="s">
        <v>2354</v>
      </c>
      <c r="C1472" s="437">
        <v>0</v>
      </c>
      <c r="D1472" s="437"/>
      <c r="E1472" s="438" t="e">
        <f t="shared" si="517"/>
        <v>#DIV/0!</v>
      </c>
      <c r="F1472" s="434">
        <v>1</v>
      </c>
      <c r="G1472" s="432">
        <v>1</v>
      </c>
      <c r="H1472" s="438">
        <f t="shared" si="518"/>
        <v>1</v>
      </c>
      <c r="I1472" s="432">
        <f t="shared" si="519"/>
        <v>1</v>
      </c>
      <c r="J1472" s="432">
        <f t="shared" si="520"/>
        <v>1</v>
      </c>
      <c r="K1472" s="439">
        <f t="shared" si="521"/>
        <v>1</v>
      </c>
    </row>
    <row r="1473" spans="1:11" s="440" customFormat="1" ht="12.75">
      <c r="A1473" s="450" t="s">
        <v>2365</v>
      </c>
      <c r="B1473" s="449" t="s">
        <v>2366</v>
      </c>
      <c r="C1473" s="437">
        <v>0</v>
      </c>
      <c r="D1473" s="437"/>
      <c r="E1473" s="438" t="e">
        <f t="shared" si="517"/>
        <v>#DIV/0!</v>
      </c>
      <c r="F1473" s="434">
        <v>1</v>
      </c>
      <c r="G1473" s="432"/>
      <c r="H1473" s="438">
        <f t="shared" si="518"/>
        <v>0</v>
      </c>
      <c r="I1473" s="432">
        <f t="shared" si="519"/>
        <v>1</v>
      </c>
      <c r="J1473" s="432">
        <f t="shared" si="520"/>
        <v>0</v>
      </c>
      <c r="K1473" s="439">
        <f t="shared" si="521"/>
        <v>0</v>
      </c>
    </row>
    <row r="1474" spans="1:11" s="440" customFormat="1" ht="12.75">
      <c r="A1474" s="450" t="s">
        <v>3194</v>
      </c>
      <c r="B1474" s="449" t="s">
        <v>3195</v>
      </c>
      <c r="C1474" s="437">
        <v>0</v>
      </c>
      <c r="D1474" s="437"/>
      <c r="E1474" s="438" t="e">
        <f t="shared" si="517"/>
        <v>#DIV/0!</v>
      </c>
      <c r="F1474" s="434">
        <v>21</v>
      </c>
      <c r="G1474" s="432">
        <v>15</v>
      </c>
      <c r="H1474" s="438">
        <f t="shared" si="518"/>
        <v>0.7142857142857143</v>
      </c>
      <c r="I1474" s="432">
        <f t="shared" si="519"/>
        <v>21</v>
      </c>
      <c r="J1474" s="432">
        <f t="shared" si="520"/>
        <v>15</v>
      </c>
      <c r="K1474" s="439">
        <f t="shared" si="521"/>
        <v>0.7142857142857143</v>
      </c>
    </row>
    <row r="1475" spans="1:11" s="440" customFormat="1" ht="12.75">
      <c r="A1475" s="450" t="s">
        <v>3196</v>
      </c>
      <c r="B1475" s="449" t="s">
        <v>3197</v>
      </c>
      <c r="C1475" s="437">
        <v>0</v>
      </c>
      <c r="D1475" s="437"/>
      <c r="E1475" s="438" t="e">
        <f t="shared" si="517"/>
        <v>#DIV/0!</v>
      </c>
      <c r="F1475" s="434">
        <v>1</v>
      </c>
      <c r="G1475" s="432"/>
      <c r="H1475" s="438">
        <f t="shared" si="518"/>
        <v>0</v>
      </c>
      <c r="I1475" s="432">
        <f t="shared" si="519"/>
        <v>1</v>
      </c>
      <c r="J1475" s="432">
        <f t="shared" si="520"/>
        <v>0</v>
      </c>
      <c r="K1475" s="439">
        <f t="shared" si="521"/>
        <v>0</v>
      </c>
    </row>
    <row r="1476" spans="1:11" s="440" customFormat="1" ht="12.75">
      <c r="A1476" s="450" t="s">
        <v>3198</v>
      </c>
      <c r="B1476" s="449" t="s">
        <v>3199</v>
      </c>
      <c r="C1476" s="437">
        <v>0</v>
      </c>
      <c r="D1476" s="437"/>
      <c r="E1476" s="438" t="e">
        <f t="shared" si="517"/>
        <v>#DIV/0!</v>
      </c>
      <c r="F1476" s="434">
        <v>29</v>
      </c>
      <c r="G1476" s="432">
        <v>27</v>
      </c>
      <c r="H1476" s="438">
        <f t="shared" si="518"/>
        <v>0.93103448275862066</v>
      </c>
      <c r="I1476" s="432">
        <f t="shared" si="519"/>
        <v>29</v>
      </c>
      <c r="J1476" s="432">
        <f t="shared" si="520"/>
        <v>27</v>
      </c>
      <c r="K1476" s="439">
        <f t="shared" si="521"/>
        <v>0.93103448275862066</v>
      </c>
    </row>
    <row r="1477" spans="1:11" s="440" customFormat="1" ht="12.75">
      <c r="A1477" s="450" t="s">
        <v>3200</v>
      </c>
      <c r="B1477" s="449" t="s">
        <v>3201</v>
      </c>
      <c r="C1477" s="437">
        <v>0</v>
      </c>
      <c r="D1477" s="437"/>
      <c r="E1477" s="438" t="e">
        <f t="shared" si="517"/>
        <v>#DIV/0!</v>
      </c>
      <c r="F1477" s="434">
        <v>5</v>
      </c>
      <c r="G1477" s="432">
        <v>1</v>
      </c>
      <c r="H1477" s="438">
        <f t="shared" si="518"/>
        <v>0.2</v>
      </c>
      <c r="I1477" s="432">
        <f t="shared" si="519"/>
        <v>5</v>
      </c>
      <c r="J1477" s="432">
        <f t="shared" si="520"/>
        <v>1</v>
      </c>
      <c r="K1477" s="439">
        <f t="shared" si="521"/>
        <v>0.2</v>
      </c>
    </row>
    <row r="1478" spans="1:11" s="440" customFormat="1" ht="12.75">
      <c r="A1478" s="450" t="s">
        <v>3007</v>
      </c>
      <c r="B1478" s="449" t="s">
        <v>3202</v>
      </c>
      <c r="C1478" s="437">
        <v>0</v>
      </c>
      <c r="D1478" s="437"/>
      <c r="E1478" s="438" t="e">
        <f t="shared" si="517"/>
        <v>#DIV/0!</v>
      </c>
      <c r="F1478" s="434">
        <v>2</v>
      </c>
      <c r="G1478" s="432">
        <v>13</v>
      </c>
      <c r="H1478" s="438">
        <f t="shared" si="518"/>
        <v>6.5</v>
      </c>
      <c r="I1478" s="432">
        <f t="shared" si="519"/>
        <v>2</v>
      </c>
      <c r="J1478" s="432">
        <f t="shared" si="520"/>
        <v>13</v>
      </c>
      <c r="K1478" s="439">
        <f t="shared" si="521"/>
        <v>6.5</v>
      </c>
    </row>
    <row r="1479" spans="1:11" s="440" customFormat="1" ht="12.75">
      <c r="A1479" s="450" t="s">
        <v>3203</v>
      </c>
      <c r="B1479" s="449" t="s">
        <v>3204</v>
      </c>
      <c r="C1479" s="437">
        <v>0</v>
      </c>
      <c r="D1479" s="437"/>
      <c r="E1479" s="438" t="e">
        <f t="shared" si="517"/>
        <v>#DIV/0!</v>
      </c>
      <c r="F1479" s="434">
        <v>1</v>
      </c>
      <c r="G1479" s="432"/>
      <c r="H1479" s="438">
        <f t="shared" si="518"/>
        <v>0</v>
      </c>
      <c r="I1479" s="432">
        <f t="shared" si="519"/>
        <v>1</v>
      </c>
      <c r="J1479" s="432">
        <f t="shared" si="520"/>
        <v>0</v>
      </c>
      <c r="K1479" s="439">
        <f t="shared" si="521"/>
        <v>0</v>
      </c>
    </row>
    <row r="1480" spans="1:11" s="440" customFormat="1" ht="12.75">
      <c r="A1480" s="450" t="s">
        <v>3205</v>
      </c>
      <c r="B1480" s="449" t="s">
        <v>3206</v>
      </c>
      <c r="C1480" s="437">
        <v>0</v>
      </c>
      <c r="D1480" s="437"/>
      <c r="E1480" s="438" t="e">
        <f t="shared" si="517"/>
        <v>#DIV/0!</v>
      </c>
      <c r="F1480" s="434">
        <v>2</v>
      </c>
      <c r="G1480" s="432">
        <v>4</v>
      </c>
      <c r="H1480" s="438">
        <f t="shared" si="518"/>
        <v>2</v>
      </c>
      <c r="I1480" s="432">
        <f t="shared" si="519"/>
        <v>2</v>
      </c>
      <c r="J1480" s="432">
        <f t="shared" si="520"/>
        <v>4</v>
      </c>
      <c r="K1480" s="439">
        <f t="shared" si="521"/>
        <v>2</v>
      </c>
    </row>
    <row r="1481" spans="1:11" s="440" customFormat="1" ht="12.75">
      <c r="A1481" s="450" t="s">
        <v>3207</v>
      </c>
      <c r="B1481" s="449" t="s">
        <v>3208</v>
      </c>
      <c r="C1481" s="437">
        <v>0</v>
      </c>
      <c r="D1481" s="437"/>
      <c r="E1481" s="438" t="e">
        <f t="shared" si="517"/>
        <v>#DIV/0!</v>
      </c>
      <c r="F1481" s="434">
        <v>1</v>
      </c>
      <c r="G1481" s="432"/>
      <c r="H1481" s="438">
        <f t="shared" si="518"/>
        <v>0</v>
      </c>
      <c r="I1481" s="432">
        <f t="shared" si="519"/>
        <v>1</v>
      </c>
      <c r="J1481" s="432">
        <f t="shared" si="520"/>
        <v>0</v>
      </c>
      <c r="K1481" s="439">
        <f t="shared" si="521"/>
        <v>0</v>
      </c>
    </row>
    <row r="1482" spans="1:11" s="440" customFormat="1" ht="12.75">
      <c r="A1482" s="450" t="s">
        <v>3209</v>
      </c>
      <c r="B1482" s="449" t="s">
        <v>3210</v>
      </c>
      <c r="C1482" s="437">
        <v>0</v>
      </c>
      <c r="D1482" s="437"/>
      <c r="E1482" s="438" t="e">
        <f t="shared" si="517"/>
        <v>#DIV/0!</v>
      </c>
      <c r="F1482" s="434">
        <v>1</v>
      </c>
      <c r="G1482" s="432"/>
      <c r="H1482" s="438">
        <f t="shared" si="518"/>
        <v>0</v>
      </c>
      <c r="I1482" s="432">
        <f t="shared" si="519"/>
        <v>1</v>
      </c>
      <c r="J1482" s="432">
        <f t="shared" si="520"/>
        <v>0</v>
      </c>
      <c r="K1482" s="439">
        <f t="shared" si="521"/>
        <v>0</v>
      </c>
    </row>
    <row r="1483" spans="1:11" s="440" customFormat="1" ht="12.75">
      <c r="A1483" s="450" t="s">
        <v>3211</v>
      </c>
      <c r="B1483" s="449" t="s">
        <v>3212</v>
      </c>
      <c r="C1483" s="437">
        <v>0</v>
      </c>
      <c r="D1483" s="437"/>
      <c r="E1483" s="438" t="e">
        <f t="shared" si="517"/>
        <v>#DIV/0!</v>
      </c>
      <c r="F1483" s="434">
        <v>1</v>
      </c>
      <c r="G1483" s="432"/>
      <c r="H1483" s="438">
        <f t="shared" si="518"/>
        <v>0</v>
      </c>
      <c r="I1483" s="432">
        <f t="shared" si="519"/>
        <v>1</v>
      </c>
      <c r="J1483" s="432">
        <f t="shared" si="520"/>
        <v>0</v>
      </c>
      <c r="K1483" s="439">
        <f t="shared" si="521"/>
        <v>0</v>
      </c>
    </row>
    <row r="1484" spans="1:11" s="440" customFormat="1" ht="12.75">
      <c r="A1484" s="450" t="s">
        <v>3213</v>
      </c>
      <c r="B1484" s="449" t="s">
        <v>3214</v>
      </c>
      <c r="C1484" s="437">
        <v>0</v>
      </c>
      <c r="D1484" s="437"/>
      <c r="E1484" s="438" t="e">
        <f t="shared" si="517"/>
        <v>#DIV/0!</v>
      </c>
      <c r="F1484" s="434">
        <v>1</v>
      </c>
      <c r="G1484" s="432"/>
      <c r="H1484" s="438">
        <f t="shared" si="518"/>
        <v>0</v>
      </c>
      <c r="I1484" s="432">
        <f t="shared" si="519"/>
        <v>1</v>
      </c>
      <c r="J1484" s="432">
        <f t="shared" si="520"/>
        <v>0</v>
      </c>
      <c r="K1484" s="439">
        <f t="shared" si="521"/>
        <v>0</v>
      </c>
    </row>
    <row r="1485" spans="1:11" s="440" customFormat="1" ht="12.75">
      <c r="A1485" s="450" t="s">
        <v>2770</v>
      </c>
      <c r="B1485" s="449" t="s">
        <v>3215</v>
      </c>
      <c r="C1485" s="437">
        <v>0</v>
      </c>
      <c r="D1485" s="437"/>
      <c r="E1485" s="438" t="e">
        <f t="shared" si="517"/>
        <v>#DIV/0!</v>
      </c>
      <c r="F1485" s="434">
        <v>1</v>
      </c>
      <c r="G1485" s="432">
        <v>2</v>
      </c>
      <c r="H1485" s="438">
        <f t="shared" si="518"/>
        <v>2</v>
      </c>
      <c r="I1485" s="432">
        <f t="shared" si="519"/>
        <v>1</v>
      </c>
      <c r="J1485" s="432">
        <f t="shared" si="520"/>
        <v>2</v>
      </c>
      <c r="K1485" s="439">
        <f t="shared" si="521"/>
        <v>2</v>
      </c>
    </row>
    <row r="1486" spans="1:11" s="440" customFormat="1" ht="12.75">
      <c r="A1486" s="450" t="s">
        <v>3216</v>
      </c>
      <c r="B1486" s="449" t="s">
        <v>3217</v>
      </c>
      <c r="C1486" s="437">
        <v>0</v>
      </c>
      <c r="D1486" s="437"/>
      <c r="E1486" s="438" t="e">
        <f t="shared" si="517"/>
        <v>#DIV/0!</v>
      </c>
      <c r="F1486" s="434">
        <v>1</v>
      </c>
      <c r="G1486" s="432"/>
      <c r="H1486" s="438">
        <f t="shared" si="518"/>
        <v>0</v>
      </c>
      <c r="I1486" s="432">
        <f t="shared" si="519"/>
        <v>1</v>
      </c>
      <c r="J1486" s="432">
        <f t="shared" si="520"/>
        <v>0</v>
      </c>
      <c r="K1486" s="439">
        <f t="shared" si="521"/>
        <v>0</v>
      </c>
    </row>
    <row r="1487" spans="1:11" s="440" customFormat="1" ht="12.75">
      <c r="A1487" s="450" t="s">
        <v>3218</v>
      </c>
      <c r="B1487" s="449" t="s">
        <v>3219</v>
      </c>
      <c r="C1487" s="437">
        <v>0</v>
      </c>
      <c r="D1487" s="437"/>
      <c r="E1487" s="438" t="e">
        <f t="shared" si="517"/>
        <v>#DIV/0!</v>
      </c>
      <c r="F1487" s="434">
        <v>1</v>
      </c>
      <c r="G1487" s="432">
        <v>1</v>
      </c>
      <c r="H1487" s="438">
        <f t="shared" si="518"/>
        <v>1</v>
      </c>
      <c r="I1487" s="432">
        <f t="shared" si="519"/>
        <v>1</v>
      </c>
      <c r="J1487" s="432">
        <f t="shared" si="520"/>
        <v>1</v>
      </c>
      <c r="K1487" s="439">
        <f t="shared" si="521"/>
        <v>1</v>
      </c>
    </row>
    <row r="1488" spans="1:11" s="440" customFormat="1" ht="12.75">
      <c r="A1488" s="450" t="s">
        <v>2087</v>
      </c>
      <c r="B1488" s="449" t="s">
        <v>3220</v>
      </c>
      <c r="C1488" s="437">
        <v>0</v>
      </c>
      <c r="D1488" s="437"/>
      <c r="E1488" s="438" t="e">
        <f t="shared" si="517"/>
        <v>#DIV/0!</v>
      </c>
      <c r="F1488" s="434">
        <v>6</v>
      </c>
      <c r="G1488" s="432">
        <v>4</v>
      </c>
      <c r="H1488" s="438">
        <f t="shared" si="518"/>
        <v>0.66666666666666663</v>
      </c>
      <c r="I1488" s="432">
        <f t="shared" si="519"/>
        <v>6</v>
      </c>
      <c r="J1488" s="432">
        <f t="shared" si="520"/>
        <v>4</v>
      </c>
      <c r="K1488" s="439">
        <f t="shared" si="521"/>
        <v>0.66666666666666663</v>
      </c>
    </row>
    <row r="1489" spans="1:11" s="440" customFormat="1" ht="12.75">
      <c r="A1489" s="450" t="s">
        <v>2209</v>
      </c>
      <c r="B1489" s="449" t="s">
        <v>3221</v>
      </c>
      <c r="C1489" s="437">
        <v>0</v>
      </c>
      <c r="D1489" s="437"/>
      <c r="E1489" s="438" t="e">
        <f t="shared" si="517"/>
        <v>#DIV/0!</v>
      </c>
      <c r="F1489" s="434">
        <v>1</v>
      </c>
      <c r="G1489" s="432">
        <v>1</v>
      </c>
      <c r="H1489" s="438">
        <f t="shared" si="518"/>
        <v>1</v>
      </c>
      <c r="I1489" s="432">
        <f t="shared" si="519"/>
        <v>1</v>
      </c>
      <c r="J1489" s="432">
        <f t="shared" si="520"/>
        <v>1</v>
      </c>
      <c r="K1489" s="439">
        <f t="shared" si="521"/>
        <v>1</v>
      </c>
    </row>
    <row r="1490" spans="1:11" s="440" customFormat="1" ht="12.75">
      <c r="A1490" s="450" t="s">
        <v>3222</v>
      </c>
      <c r="B1490" s="449" t="s">
        <v>3223</v>
      </c>
      <c r="C1490" s="437">
        <v>0</v>
      </c>
      <c r="D1490" s="437"/>
      <c r="E1490" s="438" t="e">
        <f t="shared" si="517"/>
        <v>#DIV/0!</v>
      </c>
      <c r="F1490" s="434">
        <v>1</v>
      </c>
      <c r="G1490" s="432"/>
      <c r="H1490" s="438">
        <f t="shared" si="518"/>
        <v>0</v>
      </c>
      <c r="I1490" s="432">
        <f t="shared" si="519"/>
        <v>1</v>
      </c>
      <c r="J1490" s="432">
        <f t="shared" si="520"/>
        <v>0</v>
      </c>
      <c r="K1490" s="439">
        <f t="shared" si="521"/>
        <v>0</v>
      </c>
    </row>
    <row r="1491" spans="1:11" s="440" customFormat="1" ht="12.75">
      <c r="A1491" s="450" t="s">
        <v>3224</v>
      </c>
      <c r="B1491" s="449" t="s">
        <v>3225</v>
      </c>
      <c r="C1491" s="437">
        <v>0</v>
      </c>
      <c r="D1491" s="437"/>
      <c r="E1491" s="438" t="e">
        <f t="shared" si="517"/>
        <v>#DIV/0!</v>
      </c>
      <c r="F1491" s="434">
        <v>1</v>
      </c>
      <c r="G1491" s="432"/>
      <c r="H1491" s="438">
        <f t="shared" si="518"/>
        <v>0</v>
      </c>
      <c r="I1491" s="432">
        <f t="shared" si="519"/>
        <v>1</v>
      </c>
      <c r="J1491" s="432">
        <f t="shared" si="520"/>
        <v>0</v>
      </c>
      <c r="K1491" s="439">
        <f t="shared" si="521"/>
        <v>0</v>
      </c>
    </row>
    <row r="1492" spans="1:11" s="440" customFormat="1" ht="12.75">
      <c r="A1492" s="450" t="s">
        <v>3226</v>
      </c>
      <c r="B1492" s="449" t="s">
        <v>3227</v>
      </c>
      <c r="C1492" s="437">
        <v>0</v>
      </c>
      <c r="D1492" s="437"/>
      <c r="E1492" s="438" t="e">
        <f t="shared" si="517"/>
        <v>#DIV/0!</v>
      </c>
      <c r="F1492" s="434">
        <v>1</v>
      </c>
      <c r="G1492" s="432"/>
      <c r="H1492" s="438">
        <f t="shared" si="518"/>
        <v>0</v>
      </c>
      <c r="I1492" s="432">
        <f t="shared" si="519"/>
        <v>1</v>
      </c>
      <c r="J1492" s="432">
        <f t="shared" si="520"/>
        <v>0</v>
      </c>
      <c r="K1492" s="439">
        <f t="shared" si="521"/>
        <v>0</v>
      </c>
    </row>
    <row r="1493" spans="1:11" s="440" customFormat="1" ht="12.75">
      <c r="A1493" s="450" t="s">
        <v>3228</v>
      </c>
      <c r="B1493" s="449" t="s">
        <v>3229</v>
      </c>
      <c r="C1493" s="437">
        <v>0</v>
      </c>
      <c r="D1493" s="437"/>
      <c r="E1493" s="438" t="e">
        <f t="shared" si="517"/>
        <v>#DIV/0!</v>
      </c>
      <c r="F1493" s="434">
        <v>1</v>
      </c>
      <c r="G1493" s="432"/>
      <c r="H1493" s="438">
        <f t="shared" si="518"/>
        <v>0</v>
      </c>
      <c r="I1493" s="432">
        <f t="shared" si="519"/>
        <v>1</v>
      </c>
      <c r="J1493" s="432">
        <f t="shared" si="520"/>
        <v>0</v>
      </c>
      <c r="K1493" s="439">
        <f t="shared" si="521"/>
        <v>0</v>
      </c>
    </row>
    <row r="1494" spans="1:11" s="440" customFormat="1" ht="12.75">
      <c r="A1494" s="450" t="s">
        <v>3230</v>
      </c>
      <c r="B1494" s="449" t="s">
        <v>3231</v>
      </c>
      <c r="C1494" s="437">
        <v>0</v>
      </c>
      <c r="D1494" s="437"/>
      <c r="E1494" s="438" t="e">
        <f t="shared" si="517"/>
        <v>#DIV/0!</v>
      </c>
      <c r="F1494" s="434">
        <v>1</v>
      </c>
      <c r="G1494" s="432"/>
      <c r="H1494" s="438">
        <f t="shared" si="518"/>
        <v>0</v>
      </c>
      <c r="I1494" s="432">
        <f t="shared" si="519"/>
        <v>1</v>
      </c>
      <c r="J1494" s="432">
        <f t="shared" si="520"/>
        <v>0</v>
      </c>
      <c r="K1494" s="439">
        <f t="shared" si="521"/>
        <v>0</v>
      </c>
    </row>
    <row r="1495" spans="1:11" s="440" customFormat="1" ht="12.75">
      <c r="A1495" s="450" t="s">
        <v>2045</v>
      </c>
      <c r="B1495" s="449" t="s">
        <v>3232</v>
      </c>
      <c r="C1495" s="437">
        <v>0</v>
      </c>
      <c r="D1495" s="437"/>
      <c r="E1495" s="438" t="e">
        <f t="shared" si="517"/>
        <v>#DIV/0!</v>
      </c>
      <c r="F1495" s="434">
        <v>1</v>
      </c>
      <c r="G1495" s="432"/>
      <c r="H1495" s="438">
        <f t="shared" si="518"/>
        <v>0</v>
      </c>
      <c r="I1495" s="432">
        <f t="shared" si="519"/>
        <v>1</v>
      </c>
      <c r="J1495" s="432">
        <f t="shared" si="520"/>
        <v>0</v>
      </c>
      <c r="K1495" s="439">
        <f t="shared" si="521"/>
        <v>0</v>
      </c>
    </row>
    <row r="1496" spans="1:11" s="440" customFormat="1" ht="12.75">
      <c r="A1496" s="450" t="s">
        <v>3233</v>
      </c>
      <c r="B1496" s="449" t="s">
        <v>3234</v>
      </c>
      <c r="C1496" s="437">
        <v>0</v>
      </c>
      <c r="D1496" s="437"/>
      <c r="E1496" s="438" t="e">
        <f t="shared" si="517"/>
        <v>#DIV/0!</v>
      </c>
      <c r="F1496" s="434">
        <v>1</v>
      </c>
      <c r="G1496" s="432"/>
      <c r="H1496" s="438">
        <f t="shared" si="518"/>
        <v>0</v>
      </c>
      <c r="I1496" s="432">
        <f t="shared" si="519"/>
        <v>1</v>
      </c>
      <c r="J1496" s="432">
        <f t="shared" si="520"/>
        <v>0</v>
      </c>
      <c r="K1496" s="439">
        <f t="shared" si="521"/>
        <v>0</v>
      </c>
    </row>
    <row r="1497" spans="1:11" s="440" customFormat="1" ht="12.75">
      <c r="A1497" s="450" t="s">
        <v>3235</v>
      </c>
      <c r="B1497" s="449" t="s">
        <v>3236</v>
      </c>
      <c r="C1497" s="437">
        <v>0</v>
      </c>
      <c r="D1497" s="437"/>
      <c r="E1497" s="438" t="e">
        <f t="shared" si="517"/>
        <v>#DIV/0!</v>
      </c>
      <c r="F1497" s="434">
        <v>1</v>
      </c>
      <c r="G1497" s="432"/>
      <c r="H1497" s="438">
        <f t="shared" si="518"/>
        <v>0</v>
      </c>
      <c r="I1497" s="432">
        <f t="shared" si="519"/>
        <v>1</v>
      </c>
      <c r="J1497" s="432">
        <f t="shared" si="520"/>
        <v>0</v>
      </c>
      <c r="K1497" s="439">
        <f t="shared" si="521"/>
        <v>0</v>
      </c>
    </row>
    <row r="1498" spans="1:11" s="440" customFormat="1" ht="12.75">
      <c r="A1498" s="450" t="s">
        <v>2437</v>
      </c>
      <c r="B1498" s="449" t="s">
        <v>3237</v>
      </c>
      <c r="C1498" s="437">
        <v>0</v>
      </c>
      <c r="D1498" s="437"/>
      <c r="E1498" s="438" t="e">
        <f t="shared" si="517"/>
        <v>#DIV/0!</v>
      </c>
      <c r="F1498" s="434">
        <v>1</v>
      </c>
      <c r="G1498" s="432">
        <v>1</v>
      </c>
      <c r="H1498" s="438">
        <f t="shared" si="518"/>
        <v>1</v>
      </c>
      <c r="I1498" s="432">
        <f t="shared" si="519"/>
        <v>1</v>
      </c>
      <c r="J1498" s="432">
        <f t="shared" si="520"/>
        <v>1</v>
      </c>
      <c r="K1498" s="439">
        <f t="shared" si="521"/>
        <v>1</v>
      </c>
    </row>
    <row r="1499" spans="1:11" s="440" customFormat="1" ht="12.75">
      <c r="A1499" s="450" t="s">
        <v>2161</v>
      </c>
      <c r="B1499" s="449" t="s">
        <v>3238</v>
      </c>
      <c r="C1499" s="437">
        <v>0</v>
      </c>
      <c r="D1499" s="437"/>
      <c r="E1499" s="438" t="e">
        <f t="shared" si="517"/>
        <v>#DIV/0!</v>
      </c>
      <c r="F1499" s="434">
        <v>2</v>
      </c>
      <c r="G1499" s="432">
        <v>4</v>
      </c>
      <c r="H1499" s="438">
        <f t="shared" si="518"/>
        <v>2</v>
      </c>
      <c r="I1499" s="432">
        <f t="shared" si="519"/>
        <v>2</v>
      </c>
      <c r="J1499" s="432">
        <f t="shared" si="520"/>
        <v>4</v>
      </c>
      <c r="K1499" s="439">
        <f t="shared" si="521"/>
        <v>2</v>
      </c>
    </row>
    <row r="1500" spans="1:11" s="440" customFormat="1" ht="12.75">
      <c r="A1500" s="450" t="s">
        <v>3239</v>
      </c>
      <c r="B1500" s="449" t="s">
        <v>3240</v>
      </c>
      <c r="C1500" s="437">
        <v>0</v>
      </c>
      <c r="D1500" s="437"/>
      <c r="E1500" s="438" t="e">
        <f t="shared" si="517"/>
        <v>#DIV/0!</v>
      </c>
      <c r="F1500" s="434">
        <v>5</v>
      </c>
      <c r="G1500" s="432">
        <v>5</v>
      </c>
      <c r="H1500" s="438">
        <f t="shared" si="518"/>
        <v>1</v>
      </c>
      <c r="I1500" s="432">
        <f t="shared" si="519"/>
        <v>5</v>
      </c>
      <c r="J1500" s="432">
        <f t="shared" si="520"/>
        <v>5</v>
      </c>
      <c r="K1500" s="439">
        <f t="shared" si="521"/>
        <v>1</v>
      </c>
    </row>
    <row r="1501" spans="1:11" s="440" customFormat="1" ht="12.75">
      <c r="A1501" s="450" t="s">
        <v>3241</v>
      </c>
      <c r="B1501" s="449" t="s">
        <v>3242</v>
      </c>
      <c r="C1501" s="437">
        <v>0</v>
      </c>
      <c r="D1501" s="437"/>
      <c r="E1501" s="438" t="e">
        <f t="shared" si="517"/>
        <v>#DIV/0!</v>
      </c>
      <c r="F1501" s="434">
        <v>1</v>
      </c>
      <c r="G1501" s="432"/>
      <c r="H1501" s="438">
        <f t="shared" si="518"/>
        <v>0</v>
      </c>
      <c r="I1501" s="432">
        <f t="shared" si="519"/>
        <v>1</v>
      </c>
      <c r="J1501" s="432">
        <f t="shared" si="520"/>
        <v>0</v>
      </c>
      <c r="K1501" s="439">
        <f t="shared" si="521"/>
        <v>0</v>
      </c>
    </row>
    <row r="1502" spans="1:11" s="440" customFormat="1" ht="12.75">
      <c r="A1502" s="450" t="s">
        <v>3243</v>
      </c>
      <c r="B1502" s="449" t="s">
        <v>3244</v>
      </c>
      <c r="C1502" s="437">
        <v>0</v>
      </c>
      <c r="D1502" s="437"/>
      <c r="E1502" s="438" t="e">
        <f t="shared" si="517"/>
        <v>#DIV/0!</v>
      </c>
      <c r="F1502" s="434">
        <v>1</v>
      </c>
      <c r="G1502" s="432"/>
      <c r="H1502" s="438">
        <f t="shared" si="518"/>
        <v>0</v>
      </c>
      <c r="I1502" s="432">
        <f t="shared" si="519"/>
        <v>1</v>
      </c>
      <c r="J1502" s="432">
        <f t="shared" si="520"/>
        <v>0</v>
      </c>
      <c r="K1502" s="439">
        <f t="shared" si="521"/>
        <v>0</v>
      </c>
    </row>
    <row r="1503" spans="1:11" s="440" customFormat="1" ht="12.75">
      <c r="A1503" s="450" t="s">
        <v>3245</v>
      </c>
      <c r="B1503" s="449" t="s">
        <v>3246</v>
      </c>
      <c r="C1503" s="437">
        <v>0</v>
      </c>
      <c r="D1503" s="437"/>
      <c r="E1503" s="438" t="e">
        <f t="shared" si="517"/>
        <v>#DIV/0!</v>
      </c>
      <c r="F1503" s="434">
        <v>1</v>
      </c>
      <c r="G1503" s="432">
        <v>1</v>
      </c>
      <c r="H1503" s="438">
        <f t="shared" si="518"/>
        <v>1</v>
      </c>
      <c r="I1503" s="432">
        <f t="shared" si="519"/>
        <v>1</v>
      </c>
      <c r="J1503" s="432">
        <f t="shared" si="520"/>
        <v>1</v>
      </c>
      <c r="K1503" s="439">
        <f t="shared" si="521"/>
        <v>1</v>
      </c>
    </row>
    <row r="1504" spans="1:11" s="440" customFormat="1" ht="12.75">
      <c r="A1504" s="450" t="s">
        <v>3247</v>
      </c>
      <c r="B1504" s="449" t="s">
        <v>3248</v>
      </c>
      <c r="C1504" s="437">
        <v>0</v>
      </c>
      <c r="D1504" s="437"/>
      <c r="E1504" s="438" t="e">
        <f t="shared" si="517"/>
        <v>#DIV/0!</v>
      </c>
      <c r="F1504" s="434">
        <v>1</v>
      </c>
      <c r="G1504" s="432"/>
      <c r="H1504" s="438">
        <f t="shared" si="518"/>
        <v>0</v>
      </c>
      <c r="I1504" s="432">
        <f t="shared" si="519"/>
        <v>1</v>
      </c>
      <c r="J1504" s="432">
        <f t="shared" si="520"/>
        <v>0</v>
      </c>
      <c r="K1504" s="439">
        <f t="shared" si="521"/>
        <v>0</v>
      </c>
    </row>
    <row r="1505" spans="1:11" s="440" customFormat="1" ht="12.75">
      <c r="A1505" s="450" t="s">
        <v>3249</v>
      </c>
      <c r="B1505" s="449" t="s">
        <v>3250</v>
      </c>
      <c r="C1505" s="437">
        <v>0</v>
      </c>
      <c r="D1505" s="437"/>
      <c r="E1505" s="438" t="e">
        <f t="shared" si="517"/>
        <v>#DIV/0!</v>
      </c>
      <c r="F1505" s="434">
        <v>1</v>
      </c>
      <c r="G1505" s="432"/>
      <c r="H1505" s="438">
        <f t="shared" si="518"/>
        <v>0</v>
      </c>
      <c r="I1505" s="432">
        <f t="shared" si="519"/>
        <v>1</v>
      </c>
      <c r="J1505" s="432">
        <f t="shared" si="520"/>
        <v>0</v>
      </c>
      <c r="K1505" s="439">
        <f t="shared" si="521"/>
        <v>0</v>
      </c>
    </row>
    <row r="1506" spans="1:11" s="440" customFormat="1" ht="12.75">
      <c r="A1506" s="450" t="s">
        <v>3251</v>
      </c>
      <c r="B1506" s="449" t="s">
        <v>3252</v>
      </c>
      <c r="C1506" s="437">
        <v>0</v>
      </c>
      <c r="D1506" s="437"/>
      <c r="E1506" s="438" t="e">
        <f t="shared" si="517"/>
        <v>#DIV/0!</v>
      </c>
      <c r="F1506" s="434">
        <v>1</v>
      </c>
      <c r="G1506" s="432"/>
      <c r="H1506" s="438">
        <f t="shared" si="518"/>
        <v>0</v>
      </c>
      <c r="I1506" s="432">
        <f t="shared" si="519"/>
        <v>1</v>
      </c>
      <c r="J1506" s="432">
        <f t="shared" si="520"/>
        <v>0</v>
      </c>
      <c r="K1506" s="439">
        <f t="shared" si="521"/>
        <v>0</v>
      </c>
    </row>
    <row r="1507" spans="1:11" s="440" customFormat="1" ht="12.75">
      <c r="A1507" s="450" t="s">
        <v>3253</v>
      </c>
      <c r="B1507" s="449" t="s">
        <v>3254</v>
      </c>
      <c r="C1507" s="437">
        <v>0</v>
      </c>
      <c r="D1507" s="437"/>
      <c r="E1507" s="438" t="e">
        <f t="shared" si="517"/>
        <v>#DIV/0!</v>
      </c>
      <c r="F1507" s="434">
        <v>7</v>
      </c>
      <c r="G1507" s="432"/>
      <c r="H1507" s="438">
        <f t="shared" si="518"/>
        <v>0</v>
      </c>
      <c r="I1507" s="432">
        <f t="shared" si="519"/>
        <v>7</v>
      </c>
      <c r="J1507" s="432">
        <f t="shared" si="520"/>
        <v>0</v>
      </c>
      <c r="K1507" s="439">
        <f t="shared" si="521"/>
        <v>0</v>
      </c>
    </row>
    <row r="1508" spans="1:11" s="440" customFormat="1" ht="12.75">
      <c r="A1508" s="450" t="s">
        <v>3255</v>
      </c>
      <c r="B1508" s="449" t="s">
        <v>3256</v>
      </c>
      <c r="C1508" s="437">
        <v>0</v>
      </c>
      <c r="D1508" s="437"/>
      <c r="E1508" s="438" t="e">
        <f t="shared" si="517"/>
        <v>#DIV/0!</v>
      </c>
      <c r="F1508" s="434">
        <v>1</v>
      </c>
      <c r="G1508" s="432"/>
      <c r="H1508" s="438">
        <f t="shared" si="518"/>
        <v>0</v>
      </c>
      <c r="I1508" s="432">
        <f t="shared" si="519"/>
        <v>1</v>
      </c>
      <c r="J1508" s="432">
        <f t="shared" si="520"/>
        <v>0</v>
      </c>
      <c r="K1508" s="439">
        <f t="shared" si="521"/>
        <v>0</v>
      </c>
    </row>
    <row r="1509" spans="1:11" s="440" customFormat="1" ht="12.75">
      <c r="A1509" s="450" t="s">
        <v>3257</v>
      </c>
      <c r="B1509" s="449" t="s">
        <v>3258</v>
      </c>
      <c r="C1509" s="437">
        <v>0</v>
      </c>
      <c r="D1509" s="437"/>
      <c r="E1509" s="438" t="e">
        <f t="shared" si="517"/>
        <v>#DIV/0!</v>
      </c>
      <c r="F1509" s="434">
        <v>1</v>
      </c>
      <c r="G1509" s="432"/>
      <c r="H1509" s="438">
        <f t="shared" si="518"/>
        <v>0</v>
      </c>
      <c r="I1509" s="432">
        <f t="shared" si="519"/>
        <v>1</v>
      </c>
      <c r="J1509" s="432">
        <f t="shared" si="520"/>
        <v>0</v>
      </c>
      <c r="K1509" s="439">
        <f t="shared" si="521"/>
        <v>0</v>
      </c>
    </row>
    <row r="1510" spans="1:11" s="440" customFormat="1" ht="12.75">
      <c r="A1510" s="450" t="s">
        <v>3259</v>
      </c>
      <c r="B1510" s="449" t="s">
        <v>3260</v>
      </c>
      <c r="C1510" s="437">
        <v>0</v>
      </c>
      <c r="D1510" s="437"/>
      <c r="E1510" s="438" t="e">
        <f t="shared" si="517"/>
        <v>#DIV/0!</v>
      </c>
      <c r="F1510" s="434">
        <v>1</v>
      </c>
      <c r="G1510" s="432"/>
      <c r="H1510" s="438">
        <f t="shared" si="518"/>
        <v>0</v>
      </c>
      <c r="I1510" s="432">
        <f t="shared" si="519"/>
        <v>1</v>
      </c>
      <c r="J1510" s="432">
        <f t="shared" si="520"/>
        <v>0</v>
      </c>
      <c r="K1510" s="439">
        <f t="shared" si="521"/>
        <v>0</v>
      </c>
    </row>
    <row r="1511" spans="1:11" s="440" customFormat="1" ht="12.75">
      <c r="A1511" s="450" t="s">
        <v>3261</v>
      </c>
      <c r="B1511" s="449" t="s">
        <v>3262</v>
      </c>
      <c r="C1511" s="437">
        <v>0</v>
      </c>
      <c r="D1511" s="437"/>
      <c r="E1511" s="438" t="e">
        <f t="shared" si="517"/>
        <v>#DIV/0!</v>
      </c>
      <c r="F1511" s="434">
        <v>1</v>
      </c>
      <c r="G1511" s="432"/>
      <c r="H1511" s="438">
        <f t="shared" si="518"/>
        <v>0</v>
      </c>
      <c r="I1511" s="432">
        <f t="shared" si="519"/>
        <v>1</v>
      </c>
      <c r="J1511" s="432">
        <f t="shared" si="520"/>
        <v>0</v>
      </c>
      <c r="K1511" s="439">
        <f t="shared" si="521"/>
        <v>0</v>
      </c>
    </row>
    <row r="1512" spans="1:11" s="440" customFormat="1" ht="12.75">
      <c r="A1512" s="450" t="s">
        <v>3263</v>
      </c>
      <c r="B1512" s="449" t="s">
        <v>3264</v>
      </c>
      <c r="C1512" s="437">
        <v>0</v>
      </c>
      <c r="D1512" s="437"/>
      <c r="E1512" s="438" t="e">
        <f t="shared" si="517"/>
        <v>#DIV/0!</v>
      </c>
      <c r="F1512" s="434">
        <v>1</v>
      </c>
      <c r="G1512" s="432"/>
      <c r="H1512" s="438">
        <f t="shared" si="518"/>
        <v>0</v>
      </c>
      <c r="I1512" s="432">
        <f t="shared" si="519"/>
        <v>1</v>
      </c>
      <c r="J1512" s="432">
        <f t="shared" si="520"/>
        <v>0</v>
      </c>
      <c r="K1512" s="439">
        <f t="shared" si="521"/>
        <v>0</v>
      </c>
    </row>
    <row r="1513" spans="1:11" s="440" customFormat="1" ht="12.75">
      <c r="A1513" s="450" t="s">
        <v>3265</v>
      </c>
      <c r="B1513" s="449" t="s">
        <v>3266</v>
      </c>
      <c r="C1513" s="437">
        <v>0</v>
      </c>
      <c r="D1513" s="437"/>
      <c r="E1513" s="438" t="e">
        <f t="shared" si="517"/>
        <v>#DIV/0!</v>
      </c>
      <c r="F1513" s="434">
        <v>1</v>
      </c>
      <c r="G1513" s="432">
        <v>1</v>
      </c>
      <c r="H1513" s="438">
        <f t="shared" si="518"/>
        <v>1</v>
      </c>
      <c r="I1513" s="432">
        <f t="shared" si="519"/>
        <v>1</v>
      </c>
      <c r="J1513" s="432">
        <f t="shared" si="520"/>
        <v>1</v>
      </c>
      <c r="K1513" s="439">
        <f t="shared" si="521"/>
        <v>1</v>
      </c>
    </row>
    <row r="1514" spans="1:11" s="440" customFormat="1" ht="12.75">
      <c r="A1514" s="450" t="s">
        <v>3267</v>
      </c>
      <c r="B1514" s="449" t="s">
        <v>3268</v>
      </c>
      <c r="C1514" s="437">
        <v>0</v>
      </c>
      <c r="D1514" s="437"/>
      <c r="E1514" s="438" t="e">
        <f t="shared" si="517"/>
        <v>#DIV/0!</v>
      </c>
      <c r="F1514" s="434">
        <v>1</v>
      </c>
      <c r="G1514" s="432"/>
      <c r="H1514" s="438">
        <f t="shared" si="518"/>
        <v>0</v>
      </c>
      <c r="I1514" s="432">
        <f t="shared" si="519"/>
        <v>1</v>
      </c>
      <c r="J1514" s="432">
        <f t="shared" si="520"/>
        <v>0</v>
      </c>
      <c r="K1514" s="439">
        <f t="shared" si="521"/>
        <v>0</v>
      </c>
    </row>
    <row r="1515" spans="1:11" s="440" customFormat="1" ht="12.75">
      <c r="A1515" s="450" t="s">
        <v>3269</v>
      </c>
      <c r="B1515" s="449" t="s">
        <v>3270</v>
      </c>
      <c r="C1515" s="437">
        <v>0</v>
      </c>
      <c r="D1515" s="437"/>
      <c r="E1515" s="438" t="e">
        <f t="shared" si="517"/>
        <v>#DIV/0!</v>
      </c>
      <c r="F1515" s="434">
        <v>1</v>
      </c>
      <c r="G1515" s="432"/>
      <c r="H1515" s="438">
        <f t="shared" si="518"/>
        <v>0</v>
      </c>
      <c r="I1515" s="432">
        <f t="shared" si="519"/>
        <v>1</v>
      </c>
      <c r="J1515" s="432">
        <f t="shared" si="520"/>
        <v>0</v>
      </c>
      <c r="K1515" s="439">
        <f t="shared" si="521"/>
        <v>0</v>
      </c>
    </row>
    <row r="1516" spans="1:11" s="440" customFormat="1" ht="12.75">
      <c r="A1516" s="450" t="s">
        <v>3271</v>
      </c>
      <c r="B1516" s="449" t="s">
        <v>3272</v>
      </c>
      <c r="C1516" s="437">
        <v>0</v>
      </c>
      <c r="D1516" s="437"/>
      <c r="E1516" s="438" t="e">
        <f t="shared" si="517"/>
        <v>#DIV/0!</v>
      </c>
      <c r="F1516" s="434">
        <v>1</v>
      </c>
      <c r="G1516" s="432"/>
      <c r="H1516" s="438">
        <f t="shared" si="518"/>
        <v>0</v>
      </c>
      <c r="I1516" s="432">
        <f t="shared" si="519"/>
        <v>1</v>
      </c>
      <c r="J1516" s="432">
        <f t="shared" si="520"/>
        <v>0</v>
      </c>
      <c r="K1516" s="439">
        <f t="shared" si="521"/>
        <v>0</v>
      </c>
    </row>
    <row r="1517" spans="1:11" s="440" customFormat="1" ht="12.75">
      <c r="A1517" s="450" t="s">
        <v>3273</v>
      </c>
      <c r="B1517" s="449" t="s">
        <v>3274</v>
      </c>
      <c r="C1517" s="437">
        <v>0</v>
      </c>
      <c r="D1517" s="437"/>
      <c r="E1517" s="438" t="e">
        <f t="shared" si="517"/>
        <v>#DIV/0!</v>
      </c>
      <c r="F1517" s="434">
        <v>1</v>
      </c>
      <c r="G1517" s="432"/>
      <c r="H1517" s="438">
        <f t="shared" si="518"/>
        <v>0</v>
      </c>
      <c r="I1517" s="432">
        <f t="shared" si="519"/>
        <v>1</v>
      </c>
      <c r="J1517" s="432">
        <f t="shared" si="520"/>
        <v>0</v>
      </c>
      <c r="K1517" s="439">
        <f t="shared" si="521"/>
        <v>0</v>
      </c>
    </row>
    <row r="1518" spans="1:11" s="440" customFormat="1" ht="12.75">
      <c r="A1518" s="450" t="s">
        <v>3275</v>
      </c>
      <c r="B1518" s="449" t="s">
        <v>3276</v>
      </c>
      <c r="C1518" s="437">
        <v>0</v>
      </c>
      <c r="D1518" s="437"/>
      <c r="E1518" s="438" t="e">
        <f t="shared" si="517"/>
        <v>#DIV/0!</v>
      </c>
      <c r="F1518" s="434">
        <v>1</v>
      </c>
      <c r="G1518" s="432"/>
      <c r="H1518" s="438">
        <f t="shared" si="518"/>
        <v>0</v>
      </c>
      <c r="I1518" s="432">
        <f t="shared" si="519"/>
        <v>1</v>
      </c>
      <c r="J1518" s="432">
        <f t="shared" si="520"/>
        <v>0</v>
      </c>
      <c r="K1518" s="439">
        <f t="shared" si="521"/>
        <v>0</v>
      </c>
    </row>
    <row r="1519" spans="1:11" s="440" customFormat="1" ht="12.75">
      <c r="A1519" s="450" t="s">
        <v>3277</v>
      </c>
      <c r="B1519" s="449" t="s">
        <v>3278</v>
      </c>
      <c r="C1519" s="437">
        <v>0</v>
      </c>
      <c r="D1519" s="437"/>
      <c r="E1519" s="438" t="e">
        <f t="shared" si="517"/>
        <v>#DIV/0!</v>
      </c>
      <c r="F1519" s="434">
        <v>1</v>
      </c>
      <c r="G1519" s="432"/>
      <c r="H1519" s="438">
        <f t="shared" si="518"/>
        <v>0</v>
      </c>
      <c r="I1519" s="432">
        <f t="shared" si="519"/>
        <v>1</v>
      </c>
      <c r="J1519" s="432">
        <f t="shared" si="520"/>
        <v>0</v>
      </c>
      <c r="K1519" s="439">
        <f t="shared" si="521"/>
        <v>0</v>
      </c>
    </row>
    <row r="1520" spans="1:11" s="440" customFormat="1" ht="12.75">
      <c r="A1520" s="450" t="s">
        <v>3279</v>
      </c>
      <c r="B1520" s="449" t="s">
        <v>3280</v>
      </c>
      <c r="C1520" s="437">
        <v>0</v>
      </c>
      <c r="D1520" s="437"/>
      <c r="E1520" s="438" t="e">
        <f t="shared" si="517"/>
        <v>#DIV/0!</v>
      </c>
      <c r="F1520" s="434">
        <v>1</v>
      </c>
      <c r="G1520" s="432"/>
      <c r="H1520" s="438">
        <f t="shared" si="518"/>
        <v>0</v>
      </c>
      <c r="I1520" s="432">
        <f t="shared" si="519"/>
        <v>1</v>
      </c>
      <c r="J1520" s="432">
        <f t="shared" si="520"/>
        <v>0</v>
      </c>
      <c r="K1520" s="439">
        <f t="shared" si="521"/>
        <v>0</v>
      </c>
    </row>
    <row r="1521" spans="1:11" s="440" customFormat="1" ht="12.75">
      <c r="A1521" s="450" t="s">
        <v>3281</v>
      </c>
      <c r="B1521" s="449" t="s">
        <v>3282</v>
      </c>
      <c r="C1521" s="437">
        <v>0</v>
      </c>
      <c r="D1521" s="437"/>
      <c r="E1521" s="438" t="e">
        <f t="shared" ref="E1521:E1566" si="522">D1521/C1521</f>
        <v>#DIV/0!</v>
      </c>
      <c r="F1521" s="434">
        <v>1</v>
      </c>
      <c r="G1521" s="432">
        <v>3</v>
      </c>
      <c r="H1521" s="438">
        <f t="shared" ref="H1521:H1566" si="523">G1521/F1521</f>
        <v>3</v>
      </c>
      <c r="I1521" s="432">
        <f t="shared" ref="I1521:I1566" si="524">C1521+F1521</f>
        <v>1</v>
      </c>
      <c r="J1521" s="432">
        <f t="shared" ref="J1521:J1566" si="525">D1521+G1521</f>
        <v>3</v>
      </c>
      <c r="K1521" s="439">
        <f t="shared" ref="K1521:K1566" si="526">J1521/I1521</f>
        <v>3</v>
      </c>
    </row>
    <row r="1522" spans="1:11" s="440" customFormat="1" ht="12.75">
      <c r="A1522" s="450" t="s">
        <v>3283</v>
      </c>
      <c r="B1522" s="449" t="s">
        <v>3284</v>
      </c>
      <c r="C1522" s="437">
        <v>0</v>
      </c>
      <c r="D1522" s="437"/>
      <c r="E1522" s="438" t="e">
        <f t="shared" si="522"/>
        <v>#DIV/0!</v>
      </c>
      <c r="F1522" s="434">
        <v>1</v>
      </c>
      <c r="G1522" s="432"/>
      <c r="H1522" s="438">
        <f t="shared" si="523"/>
        <v>0</v>
      </c>
      <c r="I1522" s="432">
        <f t="shared" si="524"/>
        <v>1</v>
      </c>
      <c r="J1522" s="432">
        <f t="shared" si="525"/>
        <v>0</v>
      </c>
      <c r="K1522" s="439">
        <f t="shared" si="526"/>
        <v>0</v>
      </c>
    </row>
    <row r="1523" spans="1:11" s="440" customFormat="1" ht="12.75">
      <c r="A1523" s="450" t="s">
        <v>3285</v>
      </c>
      <c r="B1523" s="449" t="s">
        <v>3286</v>
      </c>
      <c r="C1523" s="437">
        <v>0</v>
      </c>
      <c r="D1523" s="437"/>
      <c r="E1523" s="438" t="e">
        <f t="shared" si="522"/>
        <v>#DIV/0!</v>
      </c>
      <c r="F1523" s="434">
        <v>1</v>
      </c>
      <c r="G1523" s="432">
        <v>1</v>
      </c>
      <c r="H1523" s="438">
        <f t="shared" si="523"/>
        <v>1</v>
      </c>
      <c r="I1523" s="432">
        <f t="shared" si="524"/>
        <v>1</v>
      </c>
      <c r="J1523" s="432">
        <f t="shared" si="525"/>
        <v>1</v>
      </c>
      <c r="K1523" s="439">
        <f t="shared" si="526"/>
        <v>1</v>
      </c>
    </row>
    <row r="1524" spans="1:11" s="440" customFormat="1" ht="12.75">
      <c r="A1524" s="450" t="s">
        <v>3287</v>
      </c>
      <c r="B1524" s="449" t="s">
        <v>3288</v>
      </c>
      <c r="C1524" s="437">
        <v>0</v>
      </c>
      <c r="D1524" s="437"/>
      <c r="E1524" s="438" t="e">
        <f t="shared" si="522"/>
        <v>#DIV/0!</v>
      </c>
      <c r="F1524" s="434">
        <v>12</v>
      </c>
      <c r="G1524" s="432">
        <v>6</v>
      </c>
      <c r="H1524" s="438">
        <f t="shared" si="523"/>
        <v>0.5</v>
      </c>
      <c r="I1524" s="432">
        <f t="shared" si="524"/>
        <v>12</v>
      </c>
      <c r="J1524" s="432">
        <f t="shared" si="525"/>
        <v>6</v>
      </c>
      <c r="K1524" s="439">
        <f t="shared" si="526"/>
        <v>0.5</v>
      </c>
    </row>
    <row r="1525" spans="1:11" s="440" customFormat="1" ht="12.75">
      <c r="A1525" s="450" t="s">
        <v>3289</v>
      </c>
      <c r="B1525" s="449" t="s">
        <v>3290</v>
      </c>
      <c r="C1525" s="437">
        <v>0</v>
      </c>
      <c r="D1525" s="437"/>
      <c r="E1525" s="438" t="e">
        <f t="shared" si="522"/>
        <v>#DIV/0!</v>
      </c>
      <c r="F1525" s="434">
        <v>1</v>
      </c>
      <c r="G1525" s="432"/>
      <c r="H1525" s="438">
        <f t="shared" si="523"/>
        <v>0</v>
      </c>
      <c r="I1525" s="432">
        <f t="shared" si="524"/>
        <v>1</v>
      </c>
      <c r="J1525" s="432">
        <f t="shared" si="525"/>
        <v>0</v>
      </c>
      <c r="K1525" s="439">
        <f t="shared" si="526"/>
        <v>0</v>
      </c>
    </row>
    <row r="1526" spans="1:11" s="440" customFormat="1" ht="12.75">
      <c r="A1526" s="450" t="s">
        <v>3291</v>
      </c>
      <c r="B1526" s="449" t="s">
        <v>3292</v>
      </c>
      <c r="C1526" s="437">
        <v>0</v>
      </c>
      <c r="D1526" s="437"/>
      <c r="E1526" s="438" t="e">
        <f t="shared" si="522"/>
        <v>#DIV/0!</v>
      </c>
      <c r="F1526" s="434">
        <v>1</v>
      </c>
      <c r="G1526" s="432">
        <v>1</v>
      </c>
      <c r="H1526" s="438">
        <f t="shared" si="523"/>
        <v>1</v>
      </c>
      <c r="I1526" s="432">
        <f t="shared" si="524"/>
        <v>1</v>
      </c>
      <c r="J1526" s="432">
        <f t="shared" si="525"/>
        <v>1</v>
      </c>
      <c r="K1526" s="439">
        <f t="shared" si="526"/>
        <v>1</v>
      </c>
    </row>
    <row r="1527" spans="1:11" s="440" customFormat="1" ht="12.75">
      <c r="A1527" s="450" t="s">
        <v>2216</v>
      </c>
      <c r="B1527" s="449" t="s">
        <v>3293</v>
      </c>
      <c r="C1527" s="437">
        <v>0</v>
      </c>
      <c r="D1527" s="437"/>
      <c r="E1527" s="438" t="e">
        <f t="shared" si="522"/>
        <v>#DIV/0!</v>
      </c>
      <c r="F1527" s="434">
        <v>35</v>
      </c>
      <c r="G1527" s="432">
        <v>14</v>
      </c>
      <c r="H1527" s="438">
        <f t="shared" si="523"/>
        <v>0.4</v>
      </c>
      <c r="I1527" s="432">
        <f t="shared" si="524"/>
        <v>35</v>
      </c>
      <c r="J1527" s="432">
        <f t="shared" si="525"/>
        <v>14</v>
      </c>
      <c r="K1527" s="439">
        <f t="shared" si="526"/>
        <v>0.4</v>
      </c>
    </row>
    <row r="1528" spans="1:11" s="440" customFormat="1" ht="12.75">
      <c r="A1528" s="450" t="s">
        <v>3294</v>
      </c>
      <c r="B1528" s="449" t="s">
        <v>3295</v>
      </c>
      <c r="C1528" s="437">
        <v>0</v>
      </c>
      <c r="D1528" s="437"/>
      <c r="E1528" s="438" t="e">
        <f t="shared" si="522"/>
        <v>#DIV/0!</v>
      </c>
      <c r="F1528" s="434">
        <v>1</v>
      </c>
      <c r="G1528" s="432"/>
      <c r="H1528" s="438">
        <f t="shared" si="523"/>
        <v>0</v>
      </c>
      <c r="I1528" s="432">
        <f t="shared" si="524"/>
        <v>1</v>
      </c>
      <c r="J1528" s="432">
        <f t="shared" si="525"/>
        <v>0</v>
      </c>
      <c r="K1528" s="439">
        <f t="shared" si="526"/>
        <v>0</v>
      </c>
    </row>
    <row r="1529" spans="1:11" s="440" customFormat="1" ht="12.75">
      <c r="A1529" s="450" t="s">
        <v>3296</v>
      </c>
      <c r="B1529" s="449" t="s">
        <v>3297</v>
      </c>
      <c r="C1529" s="437">
        <v>0</v>
      </c>
      <c r="D1529" s="437"/>
      <c r="E1529" s="438" t="e">
        <f t="shared" si="522"/>
        <v>#DIV/0!</v>
      </c>
      <c r="F1529" s="434">
        <v>1</v>
      </c>
      <c r="G1529" s="432"/>
      <c r="H1529" s="438">
        <f t="shared" si="523"/>
        <v>0</v>
      </c>
      <c r="I1529" s="432">
        <f t="shared" si="524"/>
        <v>1</v>
      </c>
      <c r="J1529" s="432">
        <f t="shared" si="525"/>
        <v>0</v>
      </c>
      <c r="K1529" s="439">
        <f t="shared" si="526"/>
        <v>0</v>
      </c>
    </row>
    <row r="1530" spans="1:11" s="440" customFormat="1" ht="12.75">
      <c r="A1530" s="450" t="s">
        <v>3298</v>
      </c>
      <c r="B1530" s="449" t="s">
        <v>3299</v>
      </c>
      <c r="C1530" s="437">
        <v>0</v>
      </c>
      <c r="D1530" s="437"/>
      <c r="E1530" s="438" t="e">
        <f t="shared" si="522"/>
        <v>#DIV/0!</v>
      </c>
      <c r="F1530" s="434">
        <v>25</v>
      </c>
      <c r="G1530" s="432"/>
      <c r="H1530" s="438">
        <f t="shared" si="523"/>
        <v>0</v>
      </c>
      <c r="I1530" s="432">
        <f t="shared" si="524"/>
        <v>25</v>
      </c>
      <c r="J1530" s="432">
        <f t="shared" si="525"/>
        <v>0</v>
      </c>
      <c r="K1530" s="439">
        <f t="shared" si="526"/>
        <v>0</v>
      </c>
    </row>
    <row r="1531" spans="1:11" s="440" customFormat="1" ht="12.75">
      <c r="A1531" s="450" t="s">
        <v>2357</v>
      </c>
      <c r="B1531" s="449" t="s">
        <v>2358</v>
      </c>
      <c r="C1531" s="437">
        <v>0</v>
      </c>
      <c r="D1531" s="437"/>
      <c r="E1531" s="438" t="e">
        <f t="shared" si="522"/>
        <v>#DIV/0!</v>
      </c>
      <c r="F1531" s="434">
        <v>1</v>
      </c>
      <c r="G1531" s="432"/>
      <c r="H1531" s="438">
        <f t="shared" si="523"/>
        <v>0</v>
      </c>
      <c r="I1531" s="432">
        <f t="shared" si="524"/>
        <v>1</v>
      </c>
      <c r="J1531" s="432">
        <f t="shared" si="525"/>
        <v>0</v>
      </c>
      <c r="K1531" s="439">
        <f t="shared" si="526"/>
        <v>0</v>
      </c>
    </row>
    <row r="1532" spans="1:11" s="440" customFormat="1" ht="12.75">
      <c r="A1532" s="450" t="s">
        <v>2359</v>
      </c>
      <c r="B1532" s="449" t="s">
        <v>2360</v>
      </c>
      <c r="C1532" s="437">
        <v>0</v>
      </c>
      <c r="D1532" s="437"/>
      <c r="E1532" s="438" t="e">
        <f t="shared" si="522"/>
        <v>#DIV/0!</v>
      </c>
      <c r="F1532" s="434">
        <v>1</v>
      </c>
      <c r="G1532" s="432"/>
      <c r="H1532" s="438">
        <f t="shared" si="523"/>
        <v>0</v>
      </c>
      <c r="I1532" s="432">
        <f t="shared" si="524"/>
        <v>1</v>
      </c>
      <c r="J1532" s="432">
        <f t="shared" si="525"/>
        <v>0</v>
      </c>
      <c r="K1532" s="439">
        <f t="shared" si="526"/>
        <v>0</v>
      </c>
    </row>
    <row r="1533" spans="1:11" s="440" customFormat="1" ht="12.75">
      <c r="A1533" s="450" t="s">
        <v>2367</v>
      </c>
      <c r="B1533" s="449" t="s">
        <v>2368</v>
      </c>
      <c r="C1533" s="437">
        <v>0</v>
      </c>
      <c r="D1533" s="437"/>
      <c r="E1533" s="438" t="e">
        <f t="shared" si="522"/>
        <v>#DIV/0!</v>
      </c>
      <c r="F1533" s="434">
        <v>1</v>
      </c>
      <c r="G1533" s="432">
        <v>1</v>
      </c>
      <c r="H1533" s="438">
        <f t="shared" si="523"/>
        <v>1</v>
      </c>
      <c r="I1533" s="432">
        <f t="shared" si="524"/>
        <v>1</v>
      </c>
      <c r="J1533" s="432">
        <f t="shared" si="525"/>
        <v>1</v>
      </c>
      <c r="K1533" s="439">
        <f t="shared" si="526"/>
        <v>1</v>
      </c>
    </row>
    <row r="1534" spans="1:11" s="440" customFormat="1" ht="12.75">
      <c r="A1534" s="450" t="s">
        <v>3300</v>
      </c>
      <c r="B1534" s="449" t="s">
        <v>3301</v>
      </c>
      <c r="C1534" s="437">
        <v>0</v>
      </c>
      <c r="D1534" s="437"/>
      <c r="E1534" s="438" t="e">
        <f t="shared" si="522"/>
        <v>#DIV/0!</v>
      </c>
      <c r="F1534" s="434">
        <v>1</v>
      </c>
      <c r="G1534" s="432">
        <v>1</v>
      </c>
      <c r="H1534" s="438">
        <f t="shared" si="523"/>
        <v>1</v>
      </c>
      <c r="I1534" s="432">
        <f t="shared" si="524"/>
        <v>1</v>
      </c>
      <c r="J1534" s="432">
        <f t="shared" si="525"/>
        <v>1</v>
      </c>
      <c r="K1534" s="439">
        <f t="shared" si="526"/>
        <v>1</v>
      </c>
    </row>
    <row r="1535" spans="1:11" s="440" customFormat="1" ht="12.75">
      <c r="A1535" s="450" t="s">
        <v>3302</v>
      </c>
      <c r="B1535" s="449" t="s">
        <v>3303</v>
      </c>
      <c r="C1535" s="437">
        <v>0</v>
      </c>
      <c r="D1535" s="437"/>
      <c r="E1535" s="438" t="e">
        <f t="shared" si="522"/>
        <v>#DIV/0!</v>
      </c>
      <c r="F1535" s="434">
        <v>1</v>
      </c>
      <c r="G1535" s="432"/>
      <c r="H1535" s="438">
        <f t="shared" si="523"/>
        <v>0</v>
      </c>
      <c r="I1535" s="432">
        <f t="shared" si="524"/>
        <v>1</v>
      </c>
      <c r="J1535" s="432">
        <f t="shared" si="525"/>
        <v>0</v>
      </c>
      <c r="K1535" s="439">
        <f t="shared" si="526"/>
        <v>0</v>
      </c>
    </row>
    <row r="1536" spans="1:11" s="440" customFormat="1" ht="12.75">
      <c r="A1536" s="450" t="s">
        <v>3304</v>
      </c>
      <c r="B1536" s="449" t="s">
        <v>3305</v>
      </c>
      <c r="C1536" s="437">
        <v>0</v>
      </c>
      <c r="D1536" s="437"/>
      <c r="E1536" s="438" t="e">
        <f t="shared" si="522"/>
        <v>#DIV/0!</v>
      </c>
      <c r="F1536" s="434">
        <v>1</v>
      </c>
      <c r="G1536" s="432"/>
      <c r="H1536" s="438">
        <f t="shared" si="523"/>
        <v>0</v>
      </c>
      <c r="I1536" s="432">
        <f t="shared" si="524"/>
        <v>1</v>
      </c>
      <c r="J1536" s="432">
        <f t="shared" si="525"/>
        <v>0</v>
      </c>
      <c r="K1536" s="439">
        <f t="shared" si="526"/>
        <v>0</v>
      </c>
    </row>
    <row r="1537" spans="1:11" s="440" customFormat="1" ht="12.75">
      <c r="A1537" s="450" t="s">
        <v>2351</v>
      </c>
      <c r="B1537" s="449" t="s">
        <v>3306</v>
      </c>
      <c r="C1537" s="437">
        <v>0</v>
      </c>
      <c r="D1537" s="437"/>
      <c r="E1537" s="438" t="e">
        <f t="shared" si="522"/>
        <v>#DIV/0!</v>
      </c>
      <c r="F1537" s="434">
        <v>1</v>
      </c>
      <c r="G1537" s="432"/>
      <c r="H1537" s="438">
        <f t="shared" si="523"/>
        <v>0</v>
      </c>
      <c r="I1537" s="432">
        <f t="shared" si="524"/>
        <v>1</v>
      </c>
      <c r="J1537" s="432">
        <f t="shared" si="525"/>
        <v>0</v>
      </c>
      <c r="K1537" s="439">
        <f t="shared" si="526"/>
        <v>0</v>
      </c>
    </row>
    <row r="1538" spans="1:11" s="440" customFormat="1" ht="12.75">
      <c r="A1538" s="450" t="s">
        <v>2363</v>
      </c>
      <c r="B1538" s="449" t="s">
        <v>3307</v>
      </c>
      <c r="C1538" s="437">
        <v>0</v>
      </c>
      <c r="D1538" s="437"/>
      <c r="E1538" s="438" t="e">
        <f t="shared" si="522"/>
        <v>#DIV/0!</v>
      </c>
      <c r="F1538" s="434">
        <v>1</v>
      </c>
      <c r="G1538" s="432">
        <v>1</v>
      </c>
      <c r="H1538" s="438">
        <f t="shared" si="523"/>
        <v>1</v>
      </c>
      <c r="I1538" s="432">
        <f t="shared" si="524"/>
        <v>1</v>
      </c>
      <c r="J1538" s="432">
        <f t="shared" si="525"/>
        <v>1</v>
      </c>
      <c r="K1538" s="439">
        <f t="shared" si="526"/>
        <v>1</v>
      </c>
    </row>
    <row r="1539" spans="1:11" s="440" customFormat="1" ht="12.75">
      <c r="A1539" s="450" t="s">
        <v>3308</v>
      </c>
      <c r="B1539" s="449" t="s">
        <v>3309</v>
      </c>
      <c r="C1539" s="437">
        <v>0</v>
      </c>
      <c r="D1539" s="437"/>
      <c r="E1539" s="438" t="e">
        <f t="shared" si="522"/>
        <v>#DIV/0!</v>
      </c>
      <c r="F1539" s="434">
        <v>1</v>
      </c>
      <c r="G1539" s="432"/>
      <c r="H1539" s="438">
        <f t="shared" si="523"/>
        <v>0</v>
      </c>
      <c r="I1539" s="432">
        <f t="shared" si="524"/>
        <v>1</v>
      </c>
      <c r="J1539" s="432">
        <f t="shared" si="525"/>
        <v>0</v>
      </c>
      <c r="K1539" s="439">
        <f t="shared" si="526"/>
        <v>0</v>
      </c>
    </row>
    <row r="1540" spans="1:11" s="440" customFormat="1" ht="12.75">
      <c r="A1540" s="450" t="s">
        <v>3308</v>
      </c>
      <c r="B1540" s="449" t="s">
        <v>3310</v>
      </c>
      <c r="C1540" s="437">
        <v>0</v>
      </c>
      <c r="D1540" s="437"/>
      <c r="E1540" s="438" t="e">
        <f t="shared" si="522"/>
        <v>#DIV/0!</v>
      </c>
      <c r="F1540" s="434">
        <v>1</v>
      </c>
      <c r="G1540" s="432"/>
      <c r="H1540" s="438">
        <f t="shared" si="523"/>
        <v>0</v>
      </c>
      <c r="I1540" s="432">
        <f t="shared" si="524"/>
        <v>1</v>
      </c>
      <c r="J1540" s="432">
        <f t="shared" si="525"/>
        <v>0</v>
      </c>
      <c r="K1540" s="439">
        <f t="shared" si="526"/>
        <v>0</v>
      </c>
    </row>
    <row r="1541" spans="1:11" s="440" customFormat="1" ht="12.75">
      <c r="A1541" s="450" t="s">
        <v>3311</v>
      </c>
      <c r="B1541" s="449" t="s">
        <v>3312</v>
      </c>
      <c r="C1541" s="437">
        <v>0</v>
      </c>
      <c r="D1541" s="437"/>
      <c r="E1541" s="438" t="e">
        <f t="shared" si="522"/>
        <v>#DIV/0!</v>
      </c>
      <c r="F1541" s="434">
        <v>1</v>
      </c>
      <c r="G1541" s="432"/>
      <c r="H1541" s="438">
        <f t="shared" si="523"/>
        <v>0</v>
      </c>
      <c r="I1541" s="432">
        <f t="shared" si="524"/>
        <v>1</v>
      </c>
      <c r="J1541" s="432">
        <f t="shared" si="525"/>
        <v>0</v>
      </c>
      <c r="K1541" s="439">
        <f t="shared" si="526"/>
        <v>0</v>
      </c>
    </row>
    <row r="1542" spans="1:11" s="440" customFormat="1" ht="12.75">
      <c r="A1542" s="450" t="s">
        <v>3313</v>
      </c>
      <c r="B1542" s="449" t="s">
        <v>3314</v>
      </c>
      <c r="C1542" s="437">
        <v>0</v>
      </c>
      <c r="D1542" s="437"/>
      <c r="E1542" s="438" t="e">
        <f t="shared" si="522"/>
        <v>#DIV/0!</v>
      </c>
      <c r="F1542" s="434">
        <v>1</v>
      </c>
      <c r="G1542" s="432"/>
      <c r="H1542" s="438">
        <f t="shared" si="523"/>
        <v>0</v>
      </c>
      <c r="I1542" s="432">
        <f t="shared" si="524"/>
        <v>1</v>
      </c>
      <c r="J1542" s="432">
        <f t="shared" si="525"/>
        <v>0</v>
      </c>
      <c r="K1542" s="439">
        <f t="shared" si="526"/>
        <v>0</v>
      </c>
    </row>
    <row r="1543" spans="1:11" s="440" customFormat="1" ht="12.75">
      <c r="A1543" s="450" t="s">
        <v>3315</v>
      </c>
      <c r="B1543" s="449" t="s">
        <v>3316</v>
      </c>
      <c r="C1543" s="437">
        <v>0</v>
      </c>
      <c r="D1543" s="437"/>
      <c r="E1543" s="438" t="e">
        <f t="shared" si="522"/>
        <v>#DIV/0!</v>
      </c>
      <c r="F1543" s="434">
        <v>1</v>
      </c>
      <c r="G1543" s="432"/>
      <c r="H1543" s="438">
        <f t="shared" si="523"/>
        <v>0</v>
      </c>
      <c r="I1543" s="432">
        <f t="shared" si="524"/>
        <v>1</v>
      </c>
      <c r="J1543" s="432">
        <f t="shared" si="525"/>
        <v>0</v>
      </c>
      <c r="K1543" s="439">
        <f t="shared" si="526"/>
        <v>0</v>
      </c>
    </row>
    <row r="1544" spans="1:11" s="440" customFormat="1" ht="12.75">
      <c r="A1544" s="450" t="s">
        <v>3317</v>
      </c>
      <c r="B1544" s="449" t="s">
        <v>3318</v>
      </c>
      <c r="C1544" s="437">
        <v>0</v>
      </c>
      <c r="D1544" s="437"/>
      <c r="E1544" s="438" t="e">
        <f t="shared" si="522"/>
        <v>#DIV/0!</v>
      </c>
      <c r="F1544" s="434">
        <v>1</v>
      </c>
      <c r="G1544" s="432"/>
      <c r="H1544" s="438">
        <f t="shared" si="523"/>
        <v>0</v>
      </c>
      <c r="I1544" s="432">
        <f t="shared" si="524"/>
        <v>1</v>
      </c>
      <c r="J1544" s="432">
        <f t="shared" si="525"/>
        <v>0</v>
      </c>
      <c r="K1544" s="439">
        <f t="shared" si="526"/>
        <v>0</v>
      </c>
    </row>
    <row r="1545" spans="1:11" s="440" customFormat="1" ht="12.75">
      <c r="A1545" s="450" t="s">
        <v>3319</v>
      </c>
      <c r="B1545" s="449" t="s">
        <v>3320</v>
      </c>
      <c r="C1545" s="437">
        <v>0</v>
      </c>
      <c r="D1545" s="437"/>
      <c r="E1545" s="438" t="e">
        <f t="shared" si="522"/>
        <v>#DIV/0!</v>
      </c>
      <c r="F1545" s="434">
        <v>1</v>
      </c>
      <c r="G1545" s="432">
        <v>3</v>
      </c>
      <c r="H1545" s="438">
        <f t="shared" si="523"/>
        <v>3</v>
      </c>
      <c r="I1545" s="432">
        <f t="shared" si="524"/>
        <v>1</v>
      </c>
      <c r="J1545" s="432">
        <f t="shared" si="525"/>
        <v>3</v>
      </c>
      <c r="K1545" s="439">
        <f t="shared" si="526"/>
        <v>3</v>
      </c>
    </row>
    <row r="1546" spans="1:11" s="440" customFormat="1" ht="12.75">
      <c r="A1546" s="450" t="s">
        <v>3321</v>
      </c>
      <c r="B1546" s="449" t="s">
        <v>3322</v>
      </c>
      <c r="C1546" s="437">
        <v>0</v>
      </c>
      <c r="D1546" s="437"/>
      <c r="E1546" s="438" t="e">
        <f t="shared" si="522"/>
        <v>#DIV/0!</v>
      </c>
      <c r="F1546" s="434">
        <v>1</v>
      </c>
      <c r="G1546" s="432"/>
      <c r="H1546" s="438">
        <f t="shared" si="523"/>
        <v>0</v>
      </c>
      <c r="I1546" s="432">
        <f t="shared" si="524"/>
        <v>1</v>
      </c>
      <c r="J1546" s="432">
        <f t="shared" si="525"/>
        <v>0</v>
      </c>
      <c r="K1546" s="439">
        <f t="shared" si="526"/>
        <v>0</v>
      </c>
    </row>
    <row r="1547" spans="1:11" s="440" customFormat="1" ht="12.75">
      <c r="A1547" s="450" t="s">
        <v>3323</v>
      </c>
      <c r="B1547" s="449" t="s">
        <v>3324</v>
      </c>
      <c r="C1547" s="437">
        <v>0</v>
      </c>
      <c r="D1547" s="437"/>
      <c r="E1547" s="438" t="e">
        <f t="shared" si="522"/>
        <v>#DIV/0!</v>
      </c>
      <c r="F1547" s="434">
        <v>1</v>
      </c>
      <c r="G1547" s="432">
        <v>1</v>
      </c>
      <c r="H1547" s="438">
        <f t="shared" si="523"/>
        <v>1</v>
      </c>
      <c r="I1547" s="432">
        <f t="shared" si="524"/>
        <v>1</v>
      </c>
      <c r="J1547" s="432">
        <f t="shared" si="525"/>
        <v>1</v>
      </c>
      <c r="K1547" s="439">
        <f t="shared" si="526"/>
        <v>1</v>
      </c>
    </row>
    <row r="1548" spans="1:11" s="440" customFormat="1" ht="12.75">
      <c r="A1548" s="450" t="s">
        <v>2596</v>
      </c>
      <c r="B1548" s="449" t="s">
        <v>3325</v>
      </c>
      <c r="C1548" s="437">
        <v>0</v>
      </c>
      <c r="D1548" s="437"/>
      <c r="E1548" s="438" t="e">
        <f t="shared" si="522"/>
        <v>#DIV/0!</v>
      </c>
      <c r="F1548" s="434">
        <v>1</v>
      </c>
      <c r="G1548" s="432">
        <v>2</v>
      </c>
      <c r="H1548" s="438">
        <f t="shared" si="523"/>
        <v>2</v>
      </c>
      <c r="I1548" s="432">
        <f t="shared" si="524"/>
        <v>1</v>
      </c>
      <c r="J1548" s="432">
        <f t="shared" si="525"/>
        <v>2</v>
      </c>
      <c r="K1548" s="439">
        <f t="shared" si="526"/>
        <v>2</v>
      </c>
    </row>
    <row r="1549" spans="1:11" s="440" customFormat="1" ht="12.75">
      <c r="A1549" s="450" t="s">
        <v>3326</v>
      </c>
      <c r="B1549" s="449" t="s">
        <v>3327</v>
      </c>
      <c r="C1549" s="437">
        <v>0</v>
      </c>
      <c r="D1549" s="437"/>
      <c r="E1549" s="438" t="e">
        <f t="shared" si="522"/>
        <v>#DIV/0!</v>
      </c>
      <c r="F1549" s="434">
        <v>1</v>
      </c>
      <c r="G1549" s="432"/>
      <c r="H1549" s="438">
        <f t="shared" si="523"/>
        <v>0</v>
      </c>
      <c r="I1549" s="432">
        <f t="shared" si="524"/>
        <v>1</v>
      </c>
      <c r="J1549" s="432">
        <f t="shared" si="525"/>
        <v>0</v>
      </c>
      <c r="K1549" s="439">
        <f t="shared" si="526"/>
        <v>0</v>
      </c>
    </row>
    <row r="1550" spans="1:11" s="440" customFormat="1" ht="12.75">
      <c r="A1550" s="450" t="s">
        <v>3328</v>
      </c>
      <c r="B1550" s="449" t="s">
        <v>3329</v>
      </c>
      <c r="C1550" s="437">
        <v>0</v>
      </c>
      <c r="D1550" s="437"/>
      <c r="E1550" s="438" t="e">
        <f t="shared" si="522"/>
        <v>#DIV/0!</v>
      </c>
      <c r="F1550" s="434">
        <v>2</v>
      </c>
      <c r="G1550" s="432">
        <v>1</v>
      </c>
      <c r="H1550" s="438">
        <f t="shared" si="523"/>
        <v>0.5</v>
      </c>
      <c r="I1550" s="432">
        <f t="shared" si="524"/>
        <v>2</v>
      </c>
      <c r="J1550" s="432">
        <f t="shared" si="525"/>
        <v>1</v>
      </c>
      <c r="K1550" s="439">
        <f t="shared" si="526"/>
        <v>0.5</v>
      </c>
    </row>
    <row r="1551" spans="1:11" s="440" customFormat="1" ht="12.75">
      <c r="A1551" s="450" t="s">
        <v>3330</v>
      </c>
      <c r="B1551" s="449" t="s">
        <v>3331</v>
      </c>
      <c r="C1551" s="437">
        <v>0</v>
      </c>
      <c r="D1551" s="437"/>
      <c r="E1551" s="438" t="e">
        <f t="shared" si="522"/>
        <v>#DIV/0!</v>
      </c>
      <c r="F1551" s="434">
        <v>1</v>
      </c>
      <c r="G1551" s="432"/>
      <c r="H1551" s="438">
        <f t="shared" si="523"/>
        <v>0</v>
      </c>
      <c r="I1551" s="432">
        <f t="shared" si="524"/>
        <v>1</v>
      </c>
      <c r="J1551" s="432">
        <f t="shared" si="525"/>
        <v>0</v>
      </c>
      <c r="K1551" s="439">
        <f t="shared" si="526"/>
        <v>0</v>
      </c>
    </row>
    <row r="1552" spans="1:11" s="440" customFormat="1" ht="12.75">
      <c r="A1552" s="450" t="s">
        <v>3332</v>
      </c>
      <c r="B1552" s="449" t="s">
        <v>3333</v>
      </c>
      <c r="C1552" s="437">
        <v>0</v>
      </c>
      <c r="D1552" s="437"/>
      <c r="E1552" s="438" t="e">
        <f t="shared" si="522"/>
        <v>#DIV/0!</v>
      </c>
      <c r="F1552" s="434">
        <v>1</v>
      </c>
      <c r="G1552" s="432">
        <v>1</v>
      </c>
      <c r="H1552" s="438">
        <f t="shared" si="523"/>
        <v>1</v>
      </c>
      <c r="I1552" s="432">
        <f t="shared" si="524"/>
        <v>1</v>
      </c>
      <c r="J1552" s="432">
        <f t="shared" si="525"/>
        <v>1</v>
      </c>
      <c r="K1552" s="439">
        <f t="shared" si="526"/>
        <v>1</v>
      </c>
    </row>
    <row r="1553" spans="1:11" s="440" customFormat="1" ht="12.75">
      <c r="A1553" s="450" t="s">
        <v>3334</v>
      </c>
      <c r="B1553" s="449" t="s">
        <v>3335</v>
      </c>
      <c r="C1553" s="437">
        <v>0</v>
      </c>
      <c r="D1553" s="437"/>
      <c r="E1553" s="438" t="e">
        <f t="shared" si="522"/>
        <v>#DIV/0!</v>
      </c>
      <c r="F1553" s="434">
        <v>1</v>
      </c>
      <c r="G1553" s="432"/>
      <c r="H1553" s="438">
        <f t="shared" si="523"/>
        <v>0</v>
      </c>
      <c r="I1553" s="432">
        <f t="shared" si="524"/>
        <v>1</v>
      </c>
      <c r="J1553" s="432">
        <f t="shared" si="525"/>
        <v>0</v>
      </c>
      <c r="K1553" s="439">
        <f t="shared" si="526"/>
        <v>0</v>
      </c>
    </row>
    <row r="1554" spans="1:11" s="440" customFormat="1" ht="12.75">
      <c r="A1554" s="450" t="s">
        <v>2401</v>
      </c>
      <c r="B1554" s="449" t="s">
        <v>2402</v>
      </c>
      <c r="C1554" s="437">
        <v>0</v>
      </c>
      <c r="D1554" s="437"/>
      <c r="E1554" s="438" t="e">
        <f t="shared" si="522"/>
        <v>#DIV/0!</v>
      </c>
      <c r="F1554" s="434">
        <v>2</v>
      </c>
      <c r="G1554" s="432">
        <v>1</v>
      </c>
      <c r="H1554" s="438">
        <f t="shared" si="523"/>
        <v>0.5</v>
      </c>
      <c r="I1554" s="432">
        <f t="shared" si="524"/>
        <v>2</v>
      </c>
      <c r="J1554" s="432">
        <f t="shared" si="525"/>
        <v>1</v>
      </c>
      <c r="K1554" s="439">
        <f t="shared" si="526"/>
        <v>0.5</v>
      </c>
    </row>
    <row r="1555" spans="1:11" s="440" customFormat="1" ht="12.75">
      <c r="A1555" s="450" t="s">
        <v>3336</v>
      </c>
      <c r="B1555" s="449" t="s">
        <v>3337</v>
      </c>
      <c r="C1555" s="437">
        <v>0</v>
      </c>
      <c r="D1555" s="437"/>
      <c r="E1555" s="438" t="e">
        <f t="shared" si="522"/>
        <v>#DIV/0!</v>
      </c>
      <c r="F1555" s="434">
        <v>1</v>
      </c>
      <c r="G1555" s="432"/>
      <c r="H1555" s="438">
        <f t="shared" si="523"/>
        <v>0</v>
      </c>
      <c r="I1555" s="432">
        <f t="shared" si="524"/>
        <v>1</v>
      </c>
      <c r="J1555" s="432">
        <f t="shared" si="525"/>
        <v>0</v>
      </c>
      <c r="K1555" s="439">
        <f t="shared" si="526"/>
        <v>0</v>
      </c>
    </row>
    <row r="1556" spans="1:11" s="440" customFormat="1" ht="12.75">
      <c r="A1556" s="450" t="s">
        <v>2730</v>
      </c>
      <c r="B1556" s="449" t="s">
        <v>2731</v>
      </c>
      <c r="C1556" s="437">
        <v>0</v>
      </c>
      <c r="D1556" s="437"/>
      <c r="E1556" s="438" t="e">
        <f t="shared" si="522"/>
        <v>#DIV/0!</v>
      </c>
      <c r="F1556" s="434">
        <v>30</v>
      </c>
      <c r="G1556" s="432">
        <v>14</v>
      </c>
      <c r="H1556" s="438">
        <f t="shared" si="523"/>
        <v>0.46666666666666667</v>
      </c>
      <c r="I1556" s="432">
        <f t="shared" si="524"/>
        <v>30</v>
      </c>
      <c r="J1556" s="432">
        <f t="shared" si="525"/>
        <v>14</v>
      </c>
      <c r="K1556" s="439">
        <f t="shared" si="526"/>
        <v>0.46666666666666667</v>
      </c>
    </row>
    <row r="1557" spans="1:11" s="440" customFormat="1" ht="12.75">
      <c r="A1557" s="450" t="s">
        <v>3338</v>
      </c>
      <c r="B1557" s="449" t="s">
        <v>3339</v>
      </c>
      <c r="C1557" s="437">
        <v>0</v>
      </c>
      <c r="D1557" s="437"/>
      <c r="E1557" s="438" t="e">
        <f t="shared" si="522"/>
        <v>#DIV/0!</v>
      </c>
      <c r="F1557" s="434">
        <v>2</v>
      </c>
      <c r="G1557" s="432">
        <v>2</v>
      </c>
      <c r="H1557" s="438">
        <f t="shared" si="523"/>
        <v>1</v>
      </c>
      <c r="I1557" s="432">
        <f t="shared" si="524"/>
        <v>2</v>
      </c>
      <c r="J1557" s="432">
        <f t="shared" si="525"/>
        <v>2</v>
      </c>
      <c r="K1557" s="439">
        <f t="shared" si="526"/>
        <v>1</v>
      </c>
    </row>
    <row r="1558" spans="1:11" s="440" customFormat="1" ht="12.75">
      <c r="A1558" s="450" t="s">
        <v>3340</v>
      </c>
      <c r="B1558" s="449" t="s">
        <v>3341</v>
      </c>
      <c r="C1558" s="437">
        <v>0</v>
      </c>
      <c r="D1558" s="437"/>
      <c r="E1558" s="438" t="e">
        <f t="shared" si="522"/>
        <v>#DIV/0!</v>
      </c>
      <c r="F1558" s="434">
        <v>2</v>
      </c>
      <c r="G1558" s="432">
        <v>4</v>
      </c>
      <c r="H1558" s="438">
        <f t="shared" si="523"/>
        <v>2</v>
      </c>
      <c r="I1558" s="432">
        <f t="shared" si="524"/>
        <v>2</v>
      </c>
      <c r="J1558" s="432">
        <f t="shared" si="525"/>
        <v>4</v>
      </c>
      <c r="K1558" s="439">
        <f t="shared" si="526"/>
        <v>2</v>
      </c>
    </row>
    <row r="1559" spans="1:11" s="440" customFormat="1" ht="12.75">
      <c r="A1559" s="450" t="s">
        <v>3342</v>
      </c>
      <c r="B1559" s="449" t="s">
        <v>3343</v>
      </c>
      <c r="C1559" s="437">
        <v>0</v>
      </c>
      <c r="D1559" s="437"/>
      <c r="E1559" s="438" t="e">
        <f t="shared" si="522"/>
        <v>#DIV/0!</v>
      </c>
      <c r="F1559" s="434">
        <v>1</v>
      </c>
      <c r="G1559" s="432"/>
      <c r="H1559" s="438">
        <f t="shared" si="523"/>
        <v>0</v>
      </c>
      <c r="I1559" s="432">
        <f t="shared" si="524"/>
        <v>1</v>
      </c>
      <c r="J1559" s="432">
        <f t="shared" si="525"/>
        <v>0</v>
      </c>
      <c r="K1559" s="439">
        <f t="shared" si="526"/>
        <v>0</v>
      </c>
    </row>
    <row r="1560" spans="1:11" s="440" customFormat="1" ht="12.75">
      <c r="A1560" s="450" t="s">
        <v>3344</v>
      </c>
      <c r="B1560" s="449" t="s">
        <v>3345</v>
      </c>
      <c r="C1560" s="437">
        <v>0</v>
      </c>
      <c r="D1560" s="437"/>
      <c r="E1560" s="438" t="e">
        <f t="shared" si="522"/>
        <v>#DIV/0!</v>
      </c>
      <c r="F1560" s="434">
        <v>1</v>
      </c>
      <c r="G1560" s="432"/>
      <c r="H1560" s="438">
        <f t="shared" si="523"/>
        <v>0</v>
      </c>
      <c r="I1560" s="432">
        <f t="shared" si="524"/>
        <v>1</v>
      </c>
      <c r="J1560" s="432">
        <f t="shared" si="525"/>
        <v>0</v>
      </c>
      <c r="K1560" s="439">
        <f t="shared" si="526"/>
        <v>0</v>
      </c>
    </row>
    <row r="1561" spans="1:11" s="440" customFormat="1" ht="12.75">
      <c r="A1561" s="450" t="s">
        <v>3346</v>
      </c>
      <c r="B1561" s="449" t="s">
        <v>3347</v>
      </c>
      <c r="C1561" s="437">
        <v>0</v>
      </c>
      <c r="D1561" s="437"/>
      <c r="E1561" s="438" t="e">
        <f t="shared" si="522"/>
        <v>#DIV/0!</v>
      </c>
      <c r="F1561" s="434">
        <v>1</v>
      </c>
      <c r="G1561" s="432"/>
      <c r="H1561" s="438">
        <f t="shared" si="523"/>
        <v>0</v>
      </c>
      <c r="I1561" s="432">
        <f t="shared" si="524"/>
        <v>1</v>
      </c>
      <c r="J1561" s="432">
        <f t="shared" si="525"/>
        <v>0</v>
      </c>
      <c r="K1561" s="439">
        <f t="shared" si="526"/>
        <v>0</v>
      </c>
    </row>
    <row r="1562" spans="1:11" s="440" customFormat="1" ht="12.75">
      <c r="A1562" s="450" t="s">
        <v>3348</v>
      </c>
      <c r="B1562" s="449" t="s">
        <v>3349</v>
      </c>
      <c r="C1562" s="437">
        <v>0</v>
      </c>
      <c r="D1562" s="437"/>
      <c r="E1562" s="438" t="e">
        <f t="shared" si="522"/>
        <v>#DIV/0!</v>
      </c>
      <c r="F1562" s="434">
        <v>1</v>
      </c>
      <c r="G1562" s="432"/>
      <c r="H1562" s="438">
        <f t="shared" si="523"/>
        <v>0</v>
      </c>
      <c r="I1562" s="432">
        <f t="shared" si="524"/>
        <v>1</v>
      </c>
      <c r="J1562" s="432">
        <f t="shared" si="525"/>
        <v>0</v>
      </c>
      <c r="K1562" s="439">
        <f t="shared" si="526"/>
        <v>0</v>
      </c>
    </row>
    <row r="1563" spans="1:11" s="440" customFormat="1" ht="12.75">
      <c r="A1563" s="450" t="s">
        <v>3350</v>
      </c>
      <c r="B1563" s="449" t="s">
        <v>3351</v>
      </c>
      <c r="C1563" s="437">
        <v>0</v>
      </c>
      <c r="D1563" s="437"/>
      <c r="E1563" s="438" t="e">
        <f t="shared" si="522"/>
        <v>#DIV/0!</v>
      </c>
      <c r="F1563" s="434">
        <v>1</v>
      </c>
      <c r="G1563" s="432"/>
      <c r="H1563" s="438">
        <f t="shared" si="523"/>
        <v>0</v>
      </c>
      <c r="I1563" s="432">
        <f t="shared" si="524"/>
        <v>1</v>
      </c>
      <c r="J1563" s="432">
        <f t="shared" si="525"/>
        <v>0</v>
      </c>
      <c r="K1563" s="439">
        <f t="shared" si="526"/>
        <v>0</v>
      </c>
    </row>
    <row r="1564" spans="1:11" s="440" customFormat="1" ht="12.75">
      <c r="A1564" s="429" t="s">
        <v>3455</v>
      </c>
      <c r="B1564" s="404" t="s">
        <v>3456</v>
      </c>
      <c r="C1564" s="437">
        <v>0</v>
      </c>
      <c r="D1564" s="437"/>
      <c r="E1564" s="438" t="e">
        <f t="shared" si="522"/>
        <v>#DIV/0!</v>
      </c>
      <c r="F1564" s="434">
        <v>0</v>
      </c>
      <c r="G1564" s="432">
        <v>1</v>
      </c>
      <c r="H1564" s="438" t="e">
        <f t="shared" si="523"/>
        <v>#DIV/0!</v>
      </c>
      <c r="I1564" s="432">
        <f t="shared" si="524"/>
        <v>0</v>
      </c>
      <c r="J1564" s="432">
        <f t="shared" si="525"/>
        <v>1</v>
      </c>
      <c r="K1564" s="439" t="e">
        <f t="shared" si="526"/>
        <v>#DIV/0!</v>
      </c>
    </row>
    <row r="1565" spans="1:11" s="440" customFormat="1" ht="12.75">
      <c r="A1565" s="429" t="s">
        <v>3457</v>
      </c>
      <c r="B1565" s="404" t="s">
        <v>3458</v>
      </c>
      <c r="C1565" s="437">
        <v>0</v>
      </c>
      <c r="D1565" s="437"/>
      <c r="E1565" s="438" t="e">
        <f t="shared" si="522"/>
        <v>#DIV/0!</v>
      </c>
      <c r="F1565" s="434">
        <v>0</v>
      </c>
      <c r="G1565" s="432">
        <v>1</v>
      </c>
      <c r="H1565" s="438" t="e">
        <f t="shared" si="523"/>
        <v>#DIV/0!</v>
      </c>
      <c r="I1565" s="432">
        <f t="shared" si="524"/>
        <v>0</v>
      </c>
      <c r="J1565" s="432">
        <f t="shared" si="525"/>
        <v>1</v>
      </c>
      <c r="K1565" s="439" t="e">
        <f t="shared" si="526"/>
        <v>#DIV/0!</v>
      </c>
    </row>
    <row r="1566" spans="1:11" s="440" customFormat="1" ht="12.75">
      <c r="A1566" s="429" t="s">
        <v>3459</v>
      </c>
      <c r="B1566" s="404" t="s">
        <v>3460</v>
      </c>
      <c r="C1566" s="437">
        <v>0</v>
      </c>
      <c r="D1566" s="437"/>
      <c r="E1566" s="438" t="e">
        <f t="shared" si="522"/>
        <v>#DIV/0!</v>
      </c>
      <c r="F1566" s="434">
        <v>0</v>
      </c>
      <c r="G1566" s="432">
        <v>1</v>
      </c>
      <c r="H1566" s="438" t="e">
        <f t="shared" si="523"/>
        <v>#DIV/0!</v>
      </c>
      <c r="I1566" s="432">
        <f t="shared" si="524"/>
        <v>0</v>
      </c>
      <c r="J1566" s="432">
        <f t="shared" si="525"/>
        <v>1</v>
      </c>
      <c r="K1566" s="439" t="e">
        <f t="shared" si="526"/>
        <v>#DIV/0!</v>
      </c>
    </row>
    <row r="1567" spans="1:11" ht="14.25">
      <c r="A1567" s="424"/>
      <c r="B1567" s="425"/>
      <c r="C1567" s="153">
        <v>0</v>
      </c>
      <c r="D1567" s="153"/>
      <c r="E1567" s="394" t="e">
        <f t="shared" si="512"/>
        <v>#DIV/0!</v>
      </c>
      <c r="F1567" s="434">
        <v>0</v>
      </c>
      <c r="G1567" s="432"/>
      <c r="H1567" s="394" t="e">
        <f t="shared" si="513"/>
        <v>#DIV/0!</v>
      </c>
      <c r="I1567" s="432">
        <f t="shared" si="514"/>
        <v>0</v>
      </c>
      <c r="J1567" s="432">
        <f t="shared" si="515"/>
        <v>0</v>
      </c>
      <c r="K1567" s="411" t="e">
        <f t="shared" si="516"/>
        <v>#DIV/0!</v>
      </c>
    </row>
    <row r="1568" spans="1:11" ht="14.25">
      <c r="A1568" s="154"/>
      <c r="B1568" s="155"/>
      <c r="C1568" s="153">
        <v>0</v>
      </c>
      <c r="D1568" s="153"/>
      <c r="E1568" s="394" t="e">
        <f t="shared" si="512"/>
        <v>#DIV/0!</v>
      </c>
      <c r="F1568" s="212">
        <v>0</v>
      </c>
      <c r="G1568" s="432"/>
      <c r="H1568" s="394" t="e">
        <f t="shared" si="513"/>
        <v>#DIV/0!</v>
      </c>
      <c r="I1568" s="432">
        <f t="shared" si="514"/>
        <v>0</v>
      </c>
      <c r="J1568" s="432">
        <f t="shared" si="515"/>
        <v>0</v>
      </c>
      <c r="K1568" s="411" t="e">
        <f t="shared" si="516"/>
        <v>#DIV/0!</v>
      </c>
    </row>
    <row r="1569" spans="1:11" ht="14.25">
      <c r="A1569" s="154"/>
      <c r="B1569" s="155"/>
      <c r="C1569" s="153">
        <v>0</v>
      </c>
      <c r="D1569" s="153"/>
      <c r="E1569" s="394" t="e">
        <f t="shared" si="512"/>
        <v>#DIV/0!</v>
      </c>
      <c r="F1569" s="212">
        <v>0</v>
      </c>
      <c r="G1569" s="432"/>
      <c r="H1569" s="394" t="e">
        <f t="shared" si="513"/>
        <v>#DIV/0!</v>
      </c>
      <c r="I1569" s="432">
        <f t="shared" si="514"/>
        <v>0</v>
      </c>
      <c r="J1569" s="432">
        <f t="shared" si="515"/>
        <v>0</v>
      </c>
      <c r="K1569" s="411" t="e">
        <f t="shared" si="516"/>
        <v>#DIV/0!</v>
      </c>
    </row>
    <row r="1570" spans="1:11" ht="14.25">
      <c r="A1570" s="154"/>
      <c r="B1570" s="155"/>
      <c r="C1570" s="153"/>
      <c r="D1570" s="153"/>
      <c r="E1570" s="288"/>
      <c r="F1570" s="432"/>
      <c r="G1570" s="432"/>
      <c r="H1570" s="432"/>
      <c r="I1570" s="432"/>
      <c r="J1570" s="432"/>
      <c r="K1570" s="432"/>
    </row>
    <row r="1571" spans="1:11" ht="15">
      <c r="A1571" s="154"/>
      <c r="B1571" s="398" t="s">
        <v>1637</v>
      </c>
      <c r="C1571" s="406">
        <f>SUM(C1573:C1814)</f>
        <v>26000</v>
      </c>
      <c r="D1571" s="406">
        <f>SUM(D1573:D1814)</f>
        <v>19661</v>
      </c>
      <c r="E1571" s="400">
        <f t="shared" ref="E1571" si="527">D1571/C1571</f>
        <v>0.75619230769230772</v>
      </c>
      <c r="F1571" s="406">
        <f>SUM(F1573:F1814)</f>
        <v>54995</v>
      </c>
      <c r="G1571" s="406">
        <f>SUM(G1573:G1814)</f>
        <v>58694</v>
      </c>
      <c r="H1571" s="400">
        <f t="shared" ref="H1571" si="528">G1571/F1571</f>
        <v>1.0672606600600054</v>
      </c>
      <c r="I1571" s="406">
        <f>SUM(I1573:I1814)</f>
        <v>80995</v>
      </c>
      <c r="J1571" s="406">
        <f>SUM(J1573:J1814)</f>
        <v>78355</v>
      </c>
      <c r="K1571" s="409">
        <f t="shared" ref="K1571" si="529">J1571/I1571</f>
        <v>0.96740539539477743</v>
      </c>
    </row>
    <row r="1572" spans="1:11" ht="14.25">
      <c r="A1572" s="154"/>
      <c r="B1572" s="155"/>
      <c r="C1572" s="153"/>
      <c r="D1572" s="153"/>
      <c r="E1572" s="394"/>
      <c r="F1572" s="432"/>
      <c r="G1572" s="432"/>
      <c r="H1572" s="394"/>
      <c r="I1572" s="432"/>
      <c r="J1572" s="432"/>
      <c r="K1572" s="411"/>
    </row>
    <row r="1573" spans="1:11" ht="12.75">
      <c r="A1573" s="403" t="s">
        <v>3352</v>
      </c>
      <c r="B1573" s="404" t="s">
        <v>3353</v>
      </c>
      <c r="C1573" s="419">
        <v>0</v>
      </c>
      <c r="D1573" s="417"/>
      <c r="E1573" s="411" t="e">
        <f t="shared" ref="E1573:E1814" si="530">D1573/C1573</f>
        <v>#DIV/0!</v>
      </c>
      <c r="F1573" s="435">
        <v>1</v>
      </c>
      <c r="G1573" s="432"/>
      <c r="H1573" s="411">
        <f t="shared" ref="H1573:H1814" si="531">G1573/F1573</f>
        <v>0</v>
      </c>
      <c r="I1573" s="432">
        <f t="shared" ref="I1573:I1814" si="532">C1573+F1573</f>
        <v>1</v>
      </c>
      <c r="J1573" s="432">
        <f t="shared" ref="J1573:J1814" si="533">D1573+G1573</f>
        <v>0</v>
      </c>
      <c r="K1573" s="411">
        <f t="shared" ref="K1573:K1814" si="534">J1573/I1573</f>
        <v>0</v>
      </c>
    </row>
    <row r="1574" spans="1:11" ht="12.75">
      <c r="A1574" s="403" t="s">
        <v>2177</v>
      </c>
      <c r="B1574" s="404" t="s">
        <v>2178</v>
      </c>
      <c r="C1574" s="419">
        <v>0</v>
      </c>
      <c r="D1574" s="417"/>
      <c r="E1574" s="411" t="e">
        <f t="shared" si="530"/>
        <v>#DIV/0!</v>
      </c>
      <c r="F1574" s="435">
        <v>10</v>
      </c>
      <c r="G1574" s="432">
        <v>2</v>
      </c>
      <c r="H1574" s="411">
        <f t="shared" si="531"/>
        <v>0.2</v>
      </c>
      <c r="I1574" s="432">
        <f t="shared" si="532"/>
        <v>10</v>
      </c>
      <c r="J1574" s="432">
        <f t="shared" si="533"/>
        <v>2</v>
      </c>
      <c r="K1574" s="411">
        <f t="shared" si="534"/>
        <v>0.2</v>
      </c>
    </row>
    <row r="1575" spans="1:11" ht="12.75">
      <c r="A1575" s="403" t="s">
        <v>2179</v>
      </c>
      <c r="B1575" s="404" t="s">
        <v>2180</v>
      </c>
      <c r="C1575" s="419">
        <v>0</v>
      </c>
      <c r="D1575" s="417"/>
      <c r="E1575" s="411" t="e">
        <f t="shared" ref="E1575:E1717" si="535">D1575/C1575</f>
        <v>#DIV/0!</v>
      </c>
      <c r="F1575" s="435">
        <v>3</v>
      </c>
      <c r="G1575" s="432">
        <v>1</v>
      </c>
      <c r="H1575" s="411">
        <f t="shared" ref="H1575:H1717" si="536">G1575/F1575</f>
        <v>0.33333333333333331</v>
      </c>
      <c r="I1575" s="432">
        <f t="shared" ref="I1575:J1702" si="537">C1575+F1575</f>
        <v>3</v>
      </c>
      <c r="J1575" s="432">
        <f t="shared" si="537"/>
        <v>1</v>
      </c>
      <c r="K1575" s="411">
        <f t="shared" ref="K1575:K1717" si="538">J1575/I1575</f>
        <v>0.33333333333333331</v>
      </c>
    </row>
    <row r="1576" spans="1:11" ht="12.75">
      <c r="A1576" s="403" t="s">
        <v>2181</v>
      </c>
      <c r="B1576" s="404" t="s">
        <v>2182</v>
      </c>
      <c r="C1576" s="419">
        <v>0</v>
      </c>
      <c r="D1576" s="417"/>
      <c r="E1576" s="411" t="e">
        <f t="shared" si="535"/>
        <v>#DIV/0!</v>
      </c>
      <c r="F1576" s="435">
        <v>13</v>
      </c>
      <c r="G1576" s="432">
        <v>17</v>
      </c>
      <c r="H1576" s="411">
        <f t="shared" si="536"/>
        <v>1.3076923076923077</v>
      </c>
      <c r="I1576" s="432">
        <f t="shared" si="537"/>
        <v>13</v>
      </c>
      <c r="J1576" s="432">
        <f t="shared" si="537"/>
        <v>17</v>
      </c>
      <c r="K1576" s="411">
        <f t="shared" si="538"/>
        <v>1.3076923076923077</v>
      </c>
    </row>
    <row r="1577" spans="1:11" ht="12.75">
      <c r="A1577" s="403" t="s">
        <v>2183</v>
      </c>
      <c r="B1577" s="404" t="s">
        <v>2184</v>
      </c>
      <c r="C1577" s="419">
        <v>1</v>
      </c>
      <c r="D1577" s="417"/>
      <c r="E1577" s="411">
        <f t="shared" si="535"/>
        <v>0</v>
      </c>
      <c r="F1577" s="435">
        <v>5700</v>
      </c>
      <c r="G1577" s="432">
        <v>6121</v>
      </c>
      <c r="H1577" s="411">
        <f t="shared" si="536"/>
        <v>1.073859649122807</v>
      </c>
      <c r="I1577" s="432">
        <f t="shared" si="537"/>
        <v>5701</v>
      </c>
      <c r="J1577" s="432">
        <f t="shared" si="537"/>
        <v>6121</v>
      </c>
      <c r="K1577" s="411">
        <f t="shared" si="538"/>
        <v>1.073671285739344</v>
      </c>
    </row>
    <row r="1578" spans="1:11" ht="12.75">
      <c r="A1578" s="403" t="s">
        <v>2187</v>
      </c>
      <c r="B1578" s="404" t="s">
        <v>2188</v>
      </c>
      <c r="C1578" s="419">
        <v>0</v>
      </c>
      <c r="D1578" s="417"/>
      <c r="E1578" s="411" t="e">
        <f t="shared" si="535"/>
        <v>#DIV/0!</v>
      </c>
      <c r="F1578" s="435">
        <v>12</v>
      </c>
      <c r="G1578" s="432">
        <v>38</v>
      </c>
      <c r="H1578" s="411">
        <f t="shared" si="536"/>
        <v>3.1666666666666665</v>
      </c>
      <c r="I1578" s="432">
        <f t="shared" si="537"/>
        <v>12</v>
      </c>
      <c r="J1578" s="432">
        <f t="shared" si="537"/>
        <v>38</v>
      </c>
      <c r="K1578" s="411">
        <f t="shared" si="538"/>
        <v>3.1666666666666665</v>
      </c>
    </row>
    <row r="1579" spans="1:11" ht="12.75">
      <c r="A1579" s="403" t="s">
        <v>2411</v>
      </c>
      <c r="B1579" s="404" t="s">
        <v>2412</v>
      </c>
      <c r="C1579" s="419">
        <v>0</v>
      </c>
      <c r="D1579" s="417"/>
      <c r="E1579" s="411" t="e">
        <f t="shared" si="535"/>
        <v>#DIV/0!</v>
      </c>
      <c r="F1579" s="435">
        <v>6</v>
      </c>
      <c r="G1579" s="432">
        <v>9</v>
      </c>
      <c r="H1579" s="411">
        <f t="shared" si="536"/>
        <v>1.5</v>
      </c>
      <c r="I1579" s="432">
        <f t="shared" si="537"/>
        <v>6</v>
      </c>
      <c r="J1579" s="432">
        <f t="shared" si="537"/>
        <v>9</v>
      </c>
      <c r="K1579" s="411">
        <f t="shared" si="538"/>
        <v>1.5</v>
      </c>
    </row>
    <row r="1580" spans="1:11" ht="12.75">
      <c r="A1580" s="403" t="s">
        <v>2417</v>
      </c>
      <c r="B1580" s="404" t="s">
        <v>2418</v>
      </c>
      <c r="C1580" s="419">
        <v>0</v>
      </c>
      <c r="D1580" s="417"/>
      <c r="E1580" s="411" t="e">
        <f t="shared" si="535"/>
        <v>#DIV/0!</v>
      </c>
      <c r="F1580" s="435">
        <v>28</v>
      </c>
      <c r="G1580" s="432">
        <v>2</v>
      </c>
      <c r="H1580" s="411">
        <f t="shared" si="536"/>
        <v>7.1428571428571425E-2</v>
      </c>
      <c r="I1580" s="432">
        <f t="shared" si="537"/>
        <v>28</v>
      </c>
      <c r="J1580" s="432">
        <f t="shared" si="537"/>
        <v>2</v>
      </c>
      <c r="K1580" s="411">
        <f t="shared" si="538"/>
        <v>7.1428571428571425E-2</v>
      </c>
    </row>
    <row r="1581" spans="1:11" ht="12.75">
      <c r="A1581" s="403" t="s">
        <v>2419</v>
      </c>
      <c r="B1581" s="404" t="s">
        <v>2420</v>
      </c>
      <c r="C1581" s="419">
        <v>0</v>
      </c>
      <c r="D1581" s="417"/>
      <c r="E1581" s="411" t="e">
        <f t="shared" si="535"/>
        <v>#DIV/0!</v>
      </c>
      <c r="F1581" s="435">
        <v>360</v>
      </c>
      <c r="G1581" s="432">
        <v>290</v>
      </c>
      <c r="H1581" s="411">
        <f t="shared" si="536"/>
        <v>0.80555555555555558</v>
      </c>
      <c r="I1581" s="432">
        <f t="shared" si="537"/>
        <v>360</v>
      </c>
      <c r="J1581" s="432">
        <f t="shared" si="537"/>
        <v>290</v>
      </c>
      <c r="K1581" s="411">
        <f t="shared" si="538"/>
        <v>0.80555555555555558</v>
      </c>
    </row>
    <row r="1582" spans="1:11" ht="12.75">
      <c r="A1582" s="403" t="s">
        <v>2726</v>
      </c>
      <c r="B1582" s="404" t="s">
        <v>2727</v>
      </c>
      <c r="C1582" s="419">
        <v>0</v>
      </c>
      <c r="D1582" s="417"/>
      <c r="E1582" s="411" t="e">
        <f t="shared" si="535"/>
        <v>#DIV/0!</v>
      </c>
      <c r="F1582" s="435">
        <v>1</v>
      </c>
      <c r="G1582" s="432">
        <v>3</v>
      </c>
      <c r="H1582" s="411">
        <f t="shared" si="536"/>
        <v>3</v>
      </c>
      <c r="I1582" s="432">
        <f t="shared" si="537"/>
        <v>1</v>
      </c>
      <c r="J1582" s="432">
        <f t="shared" si="537"/>
        <v>3</v>
      </c>
      <c r="K1582" s="411">
        <f t="shared" si="538"/>
        <v>3</v>
      </c>
    </row>
    <row r="1583" spans="1:11" ht="12.75">
      <c r="A1583" s="403" t="s">
        <v>2193</v>
      </c>
      <c r="B1583" s="404" t="s">
        <v>2194</v>
      </c>
      <c r="C1583" s="419">
        <v>0</v>
      </c>
      <c r="D1583" s="417"/>
      <c r="E1583" s="411" t="e">
        <f t="shared" si="535"/>
        <v>#DIV/0!</v>
      </c>
      <c r="F1583" s="435">
        <v>18</v>
      </c>
      <c r="G1583" s="432">
        <v>26</v>
      </c>
      <c r="H1583" s="411">
        <f t="shared" si="536"/>
        <v>1.4444444444444444</v>
      </c>
      <c r="I1583" s="432">
        <f t="shared" si="537"/>
        <v>18</v>
      </c>
      <c r="J1583" s="432">
        <f t="shared" si="537"/>
        <v>26</v>
      </c>
      <c r="K1583" s="411">
        <f t="shared" si="538"/>
        <v>1.4444444444444444</v>
      </c>
    </row>
    <row r="1584" spans="1:11" ht="12.75">
      <c r="A1584" s="403" t="s">
        <v>3354</v>
      </c>
      <c r="B1584" s="404" t="s">
        <v>3355</v>
      </c>
      <c r="C1584" s="419">
        <v>0</v>
      </c>
      <c r="D1584" s="417"/>
      <c r="E1584" s="411" t="e">
        <f t="shared" si="535"/>
        <v>#DIV/0!</v>
      </c>
      <c r="F1584" s="435">
        <v>2</v>
      </c>
      <c r="G1584" s="432"/>
      <c r="H1584" s="411">
        <f t="shared" si="536"/>
        <v>0</v>
      </c>
      <c r="I1584" s="432">
        <f t="shared" si="537"/>
        <v>2</v>
      </c>
      <c r="J1584" s="432">
        <f t="shared" si="537"/>
        <v>0</v>
      </c>
      <c r="K1584" s="411">
        <f t="shared" si="538"/>
        <v>0</v>
      </c>
    </row>
    <row r="1585" spans="1:11" ht="12.75">
      <c r="A1585" s="403" t="s">
        <v>2195</v>
      </c>
      <c r="B1585" s="404" t="s">
        <v>2196</v>
      </c>
      <c r="C1585" s="419">
        <v>0</v>
      </c>
      <c r="D1585" s="417"/>
      <c r="E1585" s="411" t="e">
        <f t="shared" si="535"/>
        <v>#DIV/0!</v>
      </c>
      <c r="F1585" s="435">
        <v>503</v>
      </c>
      <c r="G1585" s="432">
        <v>486</v>
      </c>
      <c r="H1585" s="411">
        <f t="shared" si="536"/>
        <v>0.96620278330019882</v>
      </c>
      <c r="I1585" s="432">
        <f t="shared" si="537"/>
        <v>503</v>
      </c>
      <c r="J1585" s="432">
        <f t="shared" si="537"/>
        <v>486</v>
      </c>
      <c r="K1585" s="411">
        <f t="shared" si="538"/>
        <v>0.96620278330019882</v>
      </c>
    </row>
    <row r="1586" spans="1:11" ht="12.75">
      <c r="A1586" s="403" t="s">
        <v>2421</v>
      </c>
      <c r="B1586" s="404" t="s">
        <v>2422</v>
      </c>
      <c r="C1586" s="419">
        <v>0</v>
      </c>
      <c r="D1586" s="417"/>
      <c r="E1586" s="411" t="e">
        <f t="shared" si="535"/>
        <v>#DIV/0!</v>
      </c>
      <c r="F1586" s="435">
        <v>33</v>
      </c>
      <c r="G1586" s="432"/>
      <c r="H1586" s="411">
        <f t="shared" si="536"/>
        <v>0</v>
      </c>
      <c r="I1586" s="432">
        <f t="shared" si="537"/>
        <v>33</v>
      </c>
      <c r="J1586" s="432">
        <f t="shared" si="537"/>
        <v>0</v>
      </c>
      <c r="K1586" s="411">
        <f t="shared" si="538"/>
        <v>0</v>
      </c>
    </row>
    <row r="1587" spans="1:11" ht="12.75">
      <c r="A1587" s="403" t="s">
        <v>2433</v>
      </c>
      <c r="B1587" s="404" t="s">
        <v>2434</v>
      </c>
      <c r="C1587" s="419">
        <v>0</v>
      </c>
      <c r="D1587" s="417"/>
      <c r="E1587" s="411" t="e">
        <f t="shared" si="535"/>
        <v>#DIV/0!</v>
      </c>
      <c r="F1587" s="435">
        <v>2</v>
      </c>
      <c r="G1587" s="432">
        <v>7</v>
      </c>
      <c r="H1587" s="411">
        <f t="shared" si="536"/>
        <v>3.5</v>
      </c>
      <c r="I1587" s="432">
        <f t="shared" si="537"/>
        <v>2</v>
      </c>
      <c r="J1587" s="432">
        <f t="shared" si="537"/>
        <v>7</v>
      </c>
      <c r="K1587" s="411">
        <f t="shared" si="538"/>
        <v>3.5</v>
      </c>
    </row>
    <row r="1588" spans="1:11" ht="12.75">
      <c r="A1588" s="403" t="s">
        <v>2435</v>
      </c>
      <c r="B1588" s="404" t="s">
        <v>2436</v>
      </c>
      <c r="C1588" s="419">
        <v>0</v>
      </c>
      <c r="D1588" s="417"/>
      <c r="E1588" s="411" t="e">
        <f t="shared" si="535"/>
        <v>#DIV/0!</v>
      </c>
      <c r="F1588" s="435">
        <v>92</v>
      </c>
      <c r="G1588" s="432">
        <v>101</v>
      </c>
      <c r="H1588" s="411">
        <f t="shared" si="536"/>
        <v>1.0978260869565217</v>
      </c>
      <c r="I1588" s="432">
        <f t="shared" si="537"/>
        <v>92</v>
      </c>
      <c r="J1588" s="432">
        <f t="shared" si="537"/>
        <v>101</v>
      </c>
      <c r="K1588" s="411">
        <f t="shared" si="538"/>
        <v>1.0978260869565217</v>
      </c>
    </row>
    <row r="1589" spans="1:11" ht="12.75">
      <c r="A1589" s="403" t="s">
        <v>2203</v>
      </c>
      <c r="B1589" s="404" t="s">
        <v>2204</v>
      </c>
      <c r="C1589" s="419">
        <v>0</v>
      </c>
      <c r="D1589" s="417"/>
      <c r="E1589" s="411" t="e">
        <f t="shared" si="535"/>
        <v>#DIV/0!</v>
      </c>
      <c r="F1589" s="435">
        <v>460</v>
      </c>
      <c r="G1589" s="432">
        <v>453</v>
      </c>
      <c r="H1589" s="411">
        <f t="shared" si="536"/>
        <v>0.98478260869565215</v>
      </c>
      <c r="I1589" s="432">
        <f t="shared" si="537"/>
        <v>460</v>
      </c>
      <c r="J1589" s="432">
        <f t="shared" si="537"/>
        <v>453</v>
      </c>
      <c r="K1589" s="411">
        <f t="shared" si="538"/>
        <v>0.98478260869565215</v>
      </c>
    </row>
    <row r="1590" spans="1:11" ht="12.75">
      <c r="A1590" s="403" t="s">
        <v>2205</v>
      </c>
      <c r="B1590" s="404" t="s">
        <v>2206</v>
      </c>
      <c r="C1590" s="419">
        <v>0</v>
      </c>
      <c r="D1590" s="417"/>
      <c r="E1590" s="411" t="e">
        <f t="shared" si="535"/>
        <v>#DIV/0!</v>
      </c>
      <c r="F1590" s="435">
        <v>460</v>
      </c>
      <c r="G1590" s="432">
        <v>450</v>
      </c>
      <c r="H1590" s="411">
        <f t="shared" si="536"/>
        <v>0.97826086956521741</v>
      </c>
      <c r="I1590" s="432">
        <f t="shared" si="537"/>
        <v>460</v>
      </c>
      <c r="J1590" s="432">
        <f t="shared" si="537"/>
        <v>450</v>
      </c>
      <c r="K1590" s="411">
        <f t="shared" si="538"/>
        <v>0.97826086956521741</v>
      </c>
    </row>
    <row r="1591" spans="1:11" ht="12.75">
      <c r="A1591" s="403" t="s">
        <v>2317</v>
      </c>
      <c r="B1591" s="404" t="s">
        <v>2318</v>
      </c>
      <c r="C1591" s="419">
        <v>0</v>
      </c>
      <c r="D1591" s="417"/>
      <c r="E1591" s="411" t="e">
        <f t="shared" si="535"/>
        <v>#DIV/0!</v>
      </c>
      <c r="F1591" s="435">
        <v>1</v>
      </c>
      <c r="G1591" s="432"/>
      <c r="H1591" s="411">
        <f t="shared" si="536"/>
        <v>0</v>
      </c>
      <c r="I1591" s="432">
        <f t="shared" si="537"/>
        <v>1</v>
      </c>
      <c r="J1591" s="432">
        <f t="shared" si="537"/>
        <v>0</v>
      </c>
      <c r="K1591" s="411">
        <f t="shared" si="538"/>
        <v>0</v>
      </c>
    </row>
    <row r="1592" spans="1:11" ht="12.75">
      <c r="A1592" s="403" t="s">
        <v>3356</v>
      </c>
      <c r="B1592" s="404" t="s">
        <v>3357</v>
      </c>
      <c r="C1592" s="419">
        <v>0</v>
      </c>
      <c r="D1592" s="417"/>
      <c r="E1592" s="411" t="e">
        <f t="shared" si="535"/>
        <v>#DIV/0!</v>
      </c>
      <c r="F1592" s="435">
        <v>5</v>
      </c>
      <c r="G1592" s="432"/>
      <c r="H1592" s="411">
        <f t="shared" si="536"/>
        <v>0</v>
      </c>
      <c r="I1592" s="432">
        <f t="shared" si="537"/>
        <v>5</v>
      </c>
      <c r="J1592" s="432">
        <f t="shared" si="537"/>
        <v>0</v>
      </c>
      <c r="K1592" s="411">
        <f t="shared" si="538"/>
        <v>0</v>
      </c>
    </row>
    <row r="1593" spans="1:11" ht="12.75">
      <c r="A1593" s="403" t="s">
        <v>2035</v>
      </c>
      <c r="B1593" s="404" t="s">
        <v>2036</v>
      </c>
      <c r="C1593" s="419">
        <v>300</v>
      </c>
      <c r="D1593" s="417">
        <v>254</v>
      </c>
      <c r="E1593" s="411">
        <f t="shared" si="535"/>
        <v>0.84666666666666668</v>
      </c>
      <c r="F1593" s="435">
        <v>0</v>
      </c>
      <c r="G1593" s="432">
        <v>1</v>
      </c>
      <c r="H1593" s="411" t="e">
        <f t="shared" si="536"/>
        <v>#DIV/0!</v>
      </c>
      <c r="I1593" s="432">
        <f t="shared" si="537"/>
        <v>300</v>
      </c>
      <c r="J1593" s="432">
        <f t="shared" si="537"/>
        <v>255</v>
      </c>
      <c r="K1593" s="411">
        <f t="shared" si="538"/>
        <v>0.85</v>
      </c>
    </row>
    <row r="1594" spans="1:11" ht="12.75">
      <c r="A1594" s="403" t="s">
        <v>3358</v>
      </c>
      <c r="B1594" s="404" t="s">
        <v>3359</v>
      </c>
      <c r="C1594" s="419">
        <v>0</v>
      </c>
      <c r="D1594" s="417"/>
      <c r="E1594" s="411" t="e">
        <f t="shared" si="535"/>
        <v>#DIV/0!</v>
      </c>
      <c r="F1594" s="435">
        <v>1</v>
      </c>
      <c r="G1594" s="432">
        <v>1</v>
      </c>
      <c r="H1594" s="411">
        <f t="shared" si="536"/>
        <v>1</v>
      </c>
      <c r="I1594" s="432">
        <f t="shared" si="537"/>
        <v>1</v>
      </c>
      <c r="J1594" s="432">
        <f t="shared" si="537"/>
        <v>1</v>
      </c>
      <c r="K1594" s="411">
        <f t="shared" si="538"/>
        <v>1</v>
      </c>
    </row>
    <row r="1595" spans="1:11" ht="12.75">
      <c r="A1595" s="403" t="s">
        <v>2087</v>
      </c>
      <c r="B1595" s="404" t="s">
        <v>2088</v>
      </c>
      <c r="C1595" s="419">
        <v>250</v>
      </c>
      <c r="D1595" s="417">
        <v>233</v>
      </c>
      <c r="E1595" s="411">
        <f t="shared" si="535"/>
        <v>0.93200000000000005</v>
      </c>
      <c r="F1595" s="435">
        <v>0</v>
      </c>
      <c r="G1595" s="432"/>
      <c r="H1595" s="411" t="e">
        <f t="shared" si="536"/>
        <v>#DIV/0!</v>
      </c>
      <c r="I1595" s="432">
        <f t="shared" si="537"/>
        <v>250</v>
      </c>
      <c r="J1595" s="432">
        <f t="shared" si="537"/>
        <v>233</v>
      </c>
      <c r="K1595" s="411">
        <f t="shared" si="538"/>
        <v>0.93200000000000005</v>
      </c>
    </row>
    <row r="1596" spans="1:11" ht="12.75">
      <c r="A1596" s="403" t="s">
        <v>2089</v>
      </c>
      <c r="B1596" s="404" t="s">
        <v>2090</v>
      </c>
      <c r="C1596" s="419">
        <v>10</v>
      </c>
      <c r="D1596" s="417">
        <v>2</v>
      </c>
      <c r="E1596" s="411">
        <f t="shared" si="535"/>
        <v>0.2</v>
      </c>
      <c r="F1596" s="435">
        <v>0</v>
      </c>
      <c r="G1596" s="432"/>
      <c r="H1596" s="411" t="e">
        <f t="shared" si="536"/>
        <v>#DIV/0!</v>
      </c>
      <c r="I1596" s="432">
        <f t="shared" si="537"/>
        <v>10</v>
      </c>
      <c r="J1596" s="432">
        <f t="shared" si="537"/>
        <v>2</v>
      </c>
      <c r="K1596" s="411">
        <f t="shared" si="538"/>
        <v>0.2</v>
      </c>
    </row>
    <row r="1597" spans="1:11" ht="12.75">
      <c r="A1597" s="403" t="s">
        <v>2209</v>
      </c>
      <c r="B1597" s="404" t="s">
        <v>2210</v>
      </c>
      <c r="C1597" s="419">
        <v>20</v>
      </c>
      <c r="D1597" s="417">
        <v>12</v>
      </c>
      <c r="E1597" s="411">
        <f t="shared" si="535"/>
        <v>0.6</v>
      </c>
      <c r="F1597" s="435">
        <v>0</v>
      </c>
      <c r="G1597" s="432"/>
      <c r="H1597" s="411" t="e">
        <f t="shared" si="536"/>
        <v>#DIV/0!</v>
      </c>
      <c r="I1597" s="432">
        <f t="shared" si="537"/>
        <v>20</v>
      </c>
      <c r="J1597" s="432">
        <f t="shared" si="537"/>
        <v>12</v>
      </c>
      <c r="K1597" s="411">
        <f t="shared" si="538"/>
        <v>0.6</v>
      </c>
    </row>
    <row r="1598" spans="1:11" ht="12.75">
      <c r="A1598" s="403" t="s">
        <v>2037</v>
      </c>
      <c r="B1598" s="404" t="s">
        <v>2038</v>
      </c>
      <c r="C1598" s="419">
        <v>11500</v>
      </c>
      <c r="D1598" s="417">
        <v>8530</v>
      </c>
      <c r="E1598" s="411">
        <f t="shared" si="535"/>
        <v>0.74173913043478257</v>
      </c>
      <c r="F1598" s="435">
        <v>2700</v>
      </c>
      <c r="G1598" s="432">
        <v>2871</v>
      </c>
      <c r="H1598" s="411">
        <f t="shared" si="536"/>
        <v>1.0633333333333332</v>
      </c>
      <c r="I1598" s="432">
        <f t="shared" si="537"/>
        <v>14200</v>
      </c>
      <c r="J1598" s="432">
        <f t="shared" si="537"/>
        <v>11401</v>
      </c>
      <c r="K1598" s="411">
        <f t="shared" si="538"/>
        <v>0.80288732394366202</v>
      </c>
    </row>
    <row r="1599" spans="1:11" ht="12.75">
      <c r="A1599" s="403" t="s">
        <v>3224</v>
      </c>
      <c r="B1599" s="404" t="s">
        <v>3360</v>
      </c>
      <c r="C1599" s="419">
        <v>40</v>
      </c>
      <c r="D1599" s="417">
        <v>12</v>
      </c>
      <c r="E1599" s="411">
        <f t="shared" si="535"/>
        <v>0.3</v>
      </c>
      <c r="F1599" s="435">
        <v>0</v>
      </c>
      <c r="G1599" s="432"/>
      <c r="H1599" s="411" t="e">
        <f t="shared" si="536"/>
        <v>#DIV/0!</v>
      </c>
      <c r="I1599" s="432">
        <f t="shared" si="537"/>
        <v>40</v>
      </c>
      <c r="J1599" s="432">
        <f t="shared" si="537"/>
        <v>12</v>
      </c>
      <c r="K1599" s="411">
        <f t="shared" si="538"/>
        <v>0.3</v>
      </c>
    </row>
    <row r="1600" spans="1:11" ht="12.75">
      <c r="A1600" s="403" t="s">
        <v>3057</v>
      </c>
      <c r="B1600" s="404" t="s">
        <v>3361</v>
      </c>
      <c r="C1600" s="419">
        <v>7</v>
      </c>
      <c r="D1600" s="417">
        <v>10</v>
      </c>
      <c r="E1600" s="411">
        <f t="shared" si="535"/>
        <v>1.4285714285714286</v>
      </c>
      <c r="F1600" s="435">
        <v>0</v>
      </c>
      <c r="G1600" s="432"/>
      <c r="H1600" s="411" t="e">
        <f t="shared" si="536"/>
        <v>#DIV/0!</v>
      </c>
      <c r="I1600" s="432">
        <f t="shared" si="537"/>
        <v>7</v>
      </c>
      <c r="J1600" s="432">
        <f t="shared" si="537"/>
        <v>10</v>
      </c>
      <c r="K1600" s="411">
        <f t="shared" si="538"/>
        <v>1.4285714285714286</v>
      </c>
    </row>
    <row r="1601" spans="1:11" ht="12.75">
      <c r="A1601" s="403" t="s">
        <v>3362</v>
      </c>
      <c r="B1601" s="404" t="s">
        <v>3363</v>
      </c>
      <c r="C1601" s="419">
        <v>1</v>
      </c>
      <c r="D1601" s="417"/>
      <c r="E1601" s="411">
        <f t="shared" si="535"/>
        <v>0</v>
      </c>
      <c r="F1601" s="435">
        <v>1</v>
      </c>
      <c r="G1601" s="432">
        <v>2</v>
      </c>
      <c r="H1601" s="411">
        <f t="shared" si="536"/>
        <v>2</v>
      </c>
      <c r="I1601" s="432">
        <f t="shared" si="537"/>
        <v>2</v>
      </c>
      <c r="J1601" s="432">
        <f t="shared" si="537"/>
        <v>2</v>
      </c>
      <c r="K1601" s="411">
        <f t="shared" si="538"/>
        <v>1</v>
      </c>
    </row>
    <row r="1602" spans="1:11" ht="12.75">
      <c r="A1602" s="403" t="s">
        <v>2760</v>
      </c>
      <c r="B1602" s="404" t="s">
        <v>2761</v>
      </c>
      <c r="C1602" s="419">
        <v>0</v>
      </c>
      <c r="D1602" s="417"/>
      <c r="E1602" s="411" t="e">
        <f t="shared" si="535"/>
        <v>#DIV/0!</v>
      </c>
      <c r="F1602" s="435">
        <v>23</v>
      </c>
      <c r="G1602" s="432">
        <v>25</v>
      </c>
      <c r="H1602" s="411">
        <f t="shared" si="536"/>
        <v>1.0869565217391304</v>
      </c>
      <c r="I1602" s="432">
        <f t="shared" si="537"/>
        <v>23</v>
      </c>
      <c r="J1602" s="432">
        <f t="shared" si="537"/>
        <v>25</v>
      </c>
      <c r="K1602" s="411">
        <f t="shared" si="538"/>
        <v>1.0869565217391304</v>
      </c>
    </row>
    <row r="1603" spans="1:11" ht="12.75">
      <c r="A1603" s="403" t="s">
        <v>3364</v>
      </c>
      <c r="B1603" s="404" t="s">
        <v>3365</v>
      </c>
      <c r="C1603" s="419">
        <v>0</v>
      </c>
      <c r="D1603" s="417"/>
      <c r="E1603" s="411" t="e">
        <f t="shared" si="535"/>
        <v>#DIV/0!</v>
      </c>
      <c r="F1603" s="435">
        <v>2</v>
      </c>
      <c r="G1603" s="432"/>
      <c r="H1603" s="411">
        <f t="shared" si="536"/>
        <v>0</v>
      </c>
      <c r="I1603" s="432">
        <f t="shared" si="537"/>
        <v>2</v>
      </c>
      <c r="J1603" s="432">
        <f t="shared" si="537"/>
        <v>0</v>
      </c>
      <c r="K1603" s="411">
        <f t="shared" si="538"/>
        <v>0</v>
      </c>
    </row>
    <row r="1604" spans="1:11" ht="12.75">
      <c r="A1604" s="403" t="s">
        <v>3366</v>
      </c>
      <c r="B1604" s="404" t="s">
        <v>3367</v>
      </c>
      <c r="C1604" s="419">
        <v>0</v>
      </c>
      <c r="D1604" s="417"/>
      <c r="E1604" s="411" t="e">
        <f t="shared" si="535"/>
        <v>#DIV/0!</v>
      </c>
      <c r="F1604" s="435">
        <v>1</v>
      </c>
      <c r="G1604" s="432"/>
      <c r="H1604" s="411">
        <f t="shared" si="536"/>
        <v>0</v>
      </c>
      <c r="I1604" s="432">
        <f t="shared" si="537"/>
        <v>1</v>
      </c>
      <c r="J1604" s="432">
        <f t="shared" si="537"/>
        <v>0</v>
      </c>
      <c r="K1604" s="411">
        <f t="shared" si="538"/>
        <v>0</v>
      </c>
    </row>
    <row r="1605" spans="1:11" ht="12.75">
      <c r="A1605" s="403" t="s">
        <v>2830</v>
      </c>
      <c r="B1605" s="404" t="s">
        <v>2831</v>
      </c>
      <c r="C1605" s="419">
        <v>0</v>
      </c>
      <c r="D1605" s="417"/>
      <c r="E1605" s="411" t="e">
        <f t="shared" si="535"/>
        <v>#DIV/0!</v>
      </c>
      <c r="F1605" s="435">
        <v>1</v>
      </c>
      <c r="G1605" s="432"/>
      <c r="H1605" s="411">
        <f t="shared" si="536"/>
        <v>0</v>
      </c>
      <c r="I1605" s="432">
        <f t="shared" si="537"/>
        <v>1</v>
      </c>
      <c r="J1605" s="432">
        <f t="shared" si="537"/>
        <v>0</v>
      </c>
      <c r="K1605" s="411">
        <f t="shared" si="538"/>
        <v>0</v>
      </c>
    </row>
    <row r="1606" spans="1:11" ht="12.75">
      <c r="A1606" s="403" t="s">
        <v>3368</v>
      </c>
      <c r="B1606" s="404" t="s">
        <v>3369</v>
      </c>
      <c r="C1606" s="419">
        <v>0</v>
      </c>
      <c r="D1606" s="417"/>
      <c r="E1606" s="411" t="e">
        <f t="shared" si="535"/>
        <v>#DIV/0!</v>
      </c>
      <c r="F1606" s="435">
        <v>1</v>
      </c>
      <c r="G1606" s="432"/>
      <c r="H1606" s="411">
        <f t="shared" si="536"/>
        <v>0</v>
      </c>
      <c r="I1606" s="432">
        <f t="shared" si="537"/>
        <v>1</v>
      </c>
      <c r="J1606" s="432">
        <f t="shared" si="537"/>
        <v>0</v>
      </c>
      <c r="K1606" s="411">
        <f t="shared" si="538"/>
        <v>0</v>
      </c>
    </row>
    <row r="1607" spans="1:11" ht="12.75">
      <c r="A1607" s="403" t="s">
        <v>3233</v>
      </c>
      <c r="B1607" s="404" t="s">
        <v>3370</v>
      </c>
      <c r="C1607" s="419">
        <v>8</v>
      </c>
      <c r="D1607" s="417">
        <v>7</v>
      </c>
      <c r="E1607" s="411">
        <f t="shared" si="535"/>
        <v>0.875</v>
      </c>
      <c r="F1607" s="435">
        <v>0</v>
      </c>
      <c r="G1607" s="432"/>
      <c r="H1607" s="411" t="e">
        <f t="shared" si="536"/>
        <v>#DIV/0!</v>
      </c>
      <c r="I1607" s="432">
        <f t="shared" si="537"/>
        <v>8</v>
      </c>
      <c r="J1607" s="432">
        <f t="shared" si="537"/>
        <v>7</v>
      </c>
      <c r="K1607" s="411">
        <f t="shared" si="538"/>
        <v>0.875</v>
      </c>
    </row>
    <row r="1608" spans="1:11" ht="12.75">
      <c r="A1608" s="403" t="s">
        <v>2437</v>
      </c>
      <c r="B1608" s="404" t="s">
        <v>2438</v>
      </c>
      <c r="C1608" s="419">
        <v>9</v>
      </c>
      <c r="D1608" s="417">
        <v>16</v>
      </c>
      <c r="E1608" s="411">
        <f t="shared" si="535"/>
        <v>1.7777777777777777</v>
      </c>
      <c r="F1608" s="435">
        <v>0</v>
      </c>
      <c r="G1608" s="432"/>
      <c r="H1608" s="411" t="e">
        <f t="shared" si="536"/>
        <v>#DIV/0!</v>
      </c>
      <c r="I1608" s="432">
        <f t="shared" si="537"/>
        <v>9</v>
      </c>
      <c r="J1608" s="432">
        <f t="shared" si="537"/>
        <v>16</v>
      </c>
      <c r="K1608" s="411">
        <f t="shared" si="538"/>
        <v>1.7777777777777777</v>
      </c>
    </row>
    <row r="1609" spans="1:11" ht="12.75">
      <c r="A1609" s="403" t="s">
        <v>2882</v>
      </c>
      <c r="B1609" s="404" t="s">
        <v>2883</v>
      </c>
      <c r="C1609" s="419">
        <v>13</v>
      </c>
      <c r="D1609" s="417">
        <v>6</v>
      </c>
      <c r="E1609" s="411">
        <f t="shared" si="535"/>
        <v>0.46153846153846156</v>
      </c>
      <c r="F1609" s="435">
        <v>0</v>
      </c>
      <c r="G1609" s="432"/>
      <c r="H1609" s="411" t="e">
        <f t="shared" si="536"/>
        <v>#DIV/0!</v>
      </c>
      <c r="I1609" s="432">
        <f t="shared" si="537"/>
        <v>13</v>
      </c>
      <c r="J1609" s="432">
        <f t="shared" si="537"/>
        <v>6</v>
      </c>
      <c r="K1609" s="411">
        <f t="shared" si="538"/>
        <v>0.46153846153846156</v>
      </c>
    </row>
    <row r="1610" spans="1:11" ht="12.75">
      <c r="A1610" s="403" t="s">
        <v>2161</v>
      </c>
      <c r="B1610" s="404" t="s">
        <v>2162</v>
      </c>
      <c r="C1610" s="419">
        <v>170</v>
      </c>
      <c r="D1610" s="417">
        <v>164</v>
      </c>
      <c r="E1610" s="411">
        <f t="shared" si="535"/>
        <v>0.96470588235294119</v>
      </c>
      <c r="F1610" s="435">
        <v>0</v>
      </c>
      <c r="G1610" s="432"/>
      <c r="H1610" s="411" t="e">
        <f t="shared" si="536"/>
        <v>#DIV/0!</v>
      </c>
      <c r="I1610" s="432">
        <f t="shared" si="537"/>
        <v>170</v>
      </c>
      <c r="J1610" s="432">
        <f t="shared" si="537"/>
        <v>164</v>
      </c>
      <c r="K1610" s="411">
        <f t="shared" si="538"/>
        <v>0.96470588235294119</v>
      </c>
    </row>
    <row r="1611" spans="1:11" ht="12.75">
      <c r="A1611" s="403" t="s">
        <v>2303</v>
      </c>
      <c r="B1611" s="404" t="s">
        <v>2304</v>
      </c>
      <c r="C1611" s="419">
        <v>2</v>
      </c>
      <c r="D1611" s="417">
        <v>2</v>
      </c>
      <c r="E1611" s="411">
        <f t="shared" si="535"/>
        <v>1</v>
      </c>
      <c r="F1611" s="435">
        <v>0</v>
      </c>
      <c r="G1611" s="432"/>
      <c r="H1611" s="411" t="e">
        <f t="shared" si="536"/>
        <v>#DIV/0!</v>
      </c>
      <c r="I1611" s="432">
        <f t="shared" si="537"/>
        <v>2</v>
      </c>
      <c r="J1611" s="432">
        <f t="shared" si="537"/>
        <v>2</v>
      </c>
      <c r="K1611" s="411">
        <f t="shared" si="538"/>
        <v>1</v>
      </c>
    </row>
    <row r="1612" spans="1:11" ht="12.75">
      <c r="A1612" s="403" t="s">
        <v>2163</v>
      </c>
      <c r="B1612" s="404" t="s">
        <v>2164</v>
      </c>
      <c r="C1612" s="419">
        <v>5</v>
      </c>
      <c r="D1612" s="417">
        <v>5</v>
      </c>
      <c r="E1612" s="411">
        <f t="shared" si="535"/>
        <v>1</v>
      </c>
      <c r="F1612" s="435">
        <v>0</v>
      </c>
      <c r="G1612" s="432"/>
      <c r="H1612" s="411" t="e">
        <f t="shared" si="536"/>
        <v>#DIV/0!</v>
      </c>
      <c r="I1612" s="432">
        <f t="shared" si="537"/>
        <v>5</v>
      </c>
      <c r="J1612" s="432">
        <f t="shared" si="537"/>
        <v>5</v>
      </c>
      <c r="K1612" s="411">
        <f t="shared" si="538"/>
        <v>1</v>
      </c>
    </row>
    <row r="1613" spans="1:11" ht="12.75">
      <c r="A1613" s="403" t="s">
        <v>3064</v>
      </c>
      <c r="B1613" s="404" t="s">
        <v>3371</v>
      </c>
      <c r="C1613" s="419">
        <v>0</v>
      </c>
      <c r="D1613" s="417"/>
      <c r="E1613" s="411" t="e">
        <f t="shared" si="535"/>
        <v>#DIV/0!</v>
      </c>
      <c r="F1613" s="435">
        <v>0</v>
      </c>
      <c r="G1613" s="432"/>
      <c r="H1613" s="411" t="e">
        <f t="shared" si="536"/>
        <v>#DIV/0!</v>
      </c>
      <c r="I1613" s="432">
        <f t="shared" si="537"/>
        <v>0</v>
      </c>
      <c r="J1613" s="432">
        <f t="shared" si="537"/>
        <v>0</v>
      </c>
      <c r="K1613" s="411" t="e">
        <f t="shared" si="538"/>
        <v>#DIV/0!</v>
      </c>
    </row>
    <row r="1614" spans="1:11" ht="12.75">
      <c r="A1614" s="403" t="s">
        <v>3372</v>
      </c>
      <c r="B1614" s="404" t="s">
        <v>3373</v>
      </c>
      <c r="C1614" s="419">
        <v>0</v>
      </c>
      <c r="D1614" s="417"/>
      <c r="E1614" s="411" t="e">
        <f t="shared" si="535"/>
        <v>#DIV/0!</v>
      </c>
      <c r="F1614" s="435">
        <v>1</v>
      </c>
      <c r="G1614" s="432"/>
      <c r="H1614" s="411">
        <f t="shared" si="536"/>
        <v>0</v>
      </c>
      <c r="I1614" s="432">
        <f t="shared" si="537"/>
        <v>1</v>
      </c>
      <c r="J1614" s="432">
        <f t="shared" si="537"/>
        <v>0</v>
      </c>
      <c r="K1614" s="411">
        <f t="shared" si="538"/>
        <v>0</v>
      </c>
    </row>
    <row r="1615" spans="1:11" ht="12.75">
      <c r="A1615" s="403" t="s">
        <v>3374</v>
      </c>
      <c r="B1615" s="404" t="s">
        <v>3375</v>
      </c>
      <c r="C1615" s="419">
        <v>0</v>
      </c>
      <c r="D1615" s="417"/>
      <c r="E1615" s="411" t="e">
        <f t="shared" si="535"/>
        <v>#DIV/0!</v>
      </c>
      <c r="F1615" s="435">
        <v>1</v>
      </c>
      <c r="G1615" s="432">
        <v>1</v>
      </c>
      <c r="H1615" s="411">
        <f t="shared" si="536"/>
        <v>1</v>
      </c>
      <c r="I1615" s="432">
        <f t="shared" si="537"/>
        <v>1</v>
      </c>
      <c r="J1615" s="432">
        <f t="shared" si="537"/>
        <v>1</v>
      </c>
      <c r="K1615" s="411">
        <f t="shared" si="538"/>
        <v>1</v>
      </c>
    </row>
    <row r="1616" spans="1:11" ht="12.75">
      <c r="A1616" s="403" t="s">
        <v>3376</v>
      </c>
      <c r="B1616" s="404" t="s">
        <v>3377</v>
      </c>
      <c r="C1616" s="419">
        <v>0</v>
      </c>
      <c r="D1616" s="417"/>
      <c r="E1616" s="411" t="e">
        <f t="shared" si="535"/>
        <v>#DIV/0!</v>
      </c>
      <c r="F1616" s="435">
        <v>1</v>
      </c>
      <c r="G1616" s="432"/>
      <c r="H1616" s="411">
        <f t="shared" si="536"/>
        <v>0</v>
      </c>
      <c r="I1616" s="432">
        <f t="shared" si="537"/>
        <v>1</v>
      </c>
      <c r="J1616" s="432">
        <f t="shared" si="537"/>
        <v>0</v>
      </c>
      <c r="K1616" s="411">
        <f t="shared" si="538"/>
        <v>0</v>
      </c>
    </row>
    <row r="1617" spans="1:11" ht="12.75">
      <c r="A1617" s="403" t="s">
        <v>3378</v>
      </c>
      <c r="B1617" s="404" t="s">
        <v>3379</v>
      </c>
      <c r="C1617" s="419">
        <v>0</v>
      </c>
      <c r="D1617" s="417"/>
      <c r="E1617" s="411" t="e">
        <f t="shared" si="535"/>
        <v>#DIV/0!</v>
      </c>
      <c r="F1617" s="435">
        <v>2</v>
      </c>
      <c r="G1617" s="432"/>
      <c r="H1617" s="411">
        <f t="shared" si="536"/>
        <v>0</v>
      </c>
      <c r="I1617" s="432">
        <f t="shared" si="537"/>
        <v>2</v>
      </c>
      <c r="J1617" s="432">
        <f t="shared" si="537"/>
        <v>0</v>
      </c>
      <c r="K1617" s="411">
        <f t="shared" si="538"/>
        <v>0</v>
      </c>
    </row>
    <row r="1618" spans="1:11" ht="12.75">
      <c r="A1618" s="403" t="s">
        <v>2211</v>
      </c>
      <c r="B1618" s="404" t="s">
        <v>2212</v>
      </c>
      <c r="C1618" s="419">
        <v>0</v>
      </c>
      <c r="D1618" s="417"/>
      <c r="E1618" s="411" t="e">
        <f t="shared" si="535"/>
        <v>#DIV/0!</v>
      </c>
      <c r="F1618" s="435">
        <v>23</v>
      </c>
      <c r="G1618" s="432">
        <v>6</v>
      </c>
      <c r="H1618" s="411">
        <f t="shared" si="536"/>
        <v>0.2608695652173913</v>
      </c>
      <c r="I1618" s="432">
        <f t="shared" si="537"/>
        <v>23</v>
      </c>
      <c r="J1618" s="432">
        <f t="shared" si="537"/>
        <v>6</v>
      </c>
      <c r="K1618" s="411">
        <f t="shared" si="538"/>
        <v>0.2608695652173913</v>
      </c>
    </row>
    <row r="1619" spans="1:11" ht="12.75">
      <c r="A1619" s="403" t="s">
        <v>2762</v>
      </c>
      <c r="B1619" s="404" t="s">
        <v>2763</v>
      </c>
      <c r="C1619" s="419">
        <v>0</v>
      </c>
      <c r="D1619" s="417"/>
      <c r="E1619" s="411" t="e">
        <f t="shared" si="535"/>
        <v>#DIV/0!</v>
      </c>
      <c r="F1619" s="435">
        <v>6</v>
      </c>
      <c r="G1619" s="432">
        <v>11</v>
      </c>
      <c r="H1619" s="411">
        <f t="shared" si="536"/>
        <v>1.8333333333333333</v>
      </c>
      <c r="I1619" s="432">
        <f t="shared" si="537"/>
        <v>6</v>
      </c>
      <c r="J1619" s="432">
        <f t="shared" si="537"/>
        <v>11</v>
      </c>
      <c r="K1619" s="411">
        <f t="shared" si="538"/>
        <v>1.8333333333333333</v>
      </c>
    </row>
    <row r="1620" spans="1:11" ht="12.75">
      <c r="A1620" s="403" t="s">
        <v>3131</v>
      </c>
      <c r="B1620" s="404" t="s">
        <v>3380</v>
      </c>
      <c r="C1620" s="419">
        <v>2</v>
      </c>
      <c r="D1620" s="417">
        <v>9</v>
      </c>
      <c r="E1620" s="411">
        <f t="shared" si="535"/>
        <v>4.5</v>
      </c>
      <c r="F1620" s="435">
        <v>0</v>
      </c>
      <c r="G1620" s="432"/>
      <c r="H1620" s="411" t="e">
        <f t="shared" si="536"/>
        <v>#DIV/0!</v>
      </c>
      <c r="I1620" s="432">
        <f t="shared" si="537"/>
        <v>2</v>
      </c>
      <c r="J1620" s="432">
        <f t="shared" si="537"/>
        <v>9</v>
      </c>
      <c r="K1620" s="411">
        <f t="shared" si="538"/>
        <v>4.5</v>
      </c>
    </row>
    <row r="1621" spans="1:11" ht="12.75">
      <c r="A1621" s="403" t="s">
        <v>2099</v>
      </c>
      <c r="B1621" s="404" t="s">
        <v>2100</v>
      </c>
      <c r="C1621" s="419">
        <v>21</v>
      </c>
      <c r="D1621" s="417">
        <v>25</v>
      </c>
      <c r="E1621" s="411">
        <f t="shared" si="535"/>
        <v>1.1904761904761905</v>
      </c>
      <c r="F1621" s="435">
        <v>0</v>
      </c>
      <c r="G1621" s="432"/>
      <c r="H1621" s="411" t="e">
        <f t="shared" si="536"/>
        <v>#DIV/0!</v>
      </c>
      <c r="I1621" s="432">
        <f t="shared" si="537"/>
        <v>21</v>
      </c>
      <c r="J1621" s="432">
        <f t="shared" si="537"/>
        <v>25</v>
      </c>
      <c r="K1621" s="411">
        <f t="shared" si="538"/>
        <v>1.1904761904761905</v>
      </c>
    </row>
    <row r="1622" spans="1:11" ht="12.75">
      <c r="A1622" s="403" t="s">
        <v>2101</v>
      </c>
      <c r="B1622" s="404" t="s">
        <v>2102</v>
      </c>
      <c r="C1622" s="419">
        <v>28</v>
      </c>
      <c r="D1622" s="417">
        <v>20</v>
      </c>
      <c r="E1622" s="411">
        <f t="shared" si="535"/>
        <v>0.7142857142857143</v>
      </c>
      <c r="F1622" s="435">
        <v>0</v>
      </c>
      <c r="G1622" s="432"/>
      <c r="H1622" s="411" t="e">
        <f t="shared" si="536"/>
        <v>#DIV/0!</v>
      </c>
      <c r="I1622" s="432">
        <f t="shared" si="537"/>
        <v>28</v>
      </c>
      <c r="J1622" s="432">
        <f t="shared" si="537"/>
        <v>20</v>
      </c>
      <c r="K1622" s="411">
        <f t="shared" si="538"/>
        <v>0.7142857142857143</v>
      </c>
    </row>
    <row r="1623" spans="1:11" ht="12.75">
      <c r="A1623" s="403" t="s">
        <v>3139</v>
      </c>
      <c r="B1623" s="404" t="s">
        <v>3381</v>
      </c>
      <c r="C1623" s="419">
        <v>1</v>
      </c>
      <c r="D1623" s="417">
        <v>2</v>
      </c>
      <c r="E1623" s="411">
        <f t="shared" si="535"/>
        <v>2</v>
      </c>
      <c r="F1623" s="435">
        <v>0</v>
      </c>
      <c r="G1623" s="432"/>
      <c r="H1623" s="411" t="e">
        <f t="shared" si="536"/>
        <v>#DIV/0!</v>
      </c>
      <c r="I1623" s="432">
        <f t="shared" si="537"/>
        <v>1</v>
      </c>
      <c r="J1623" s="432">
        <f t="shared" si="537"/>
        <v>2</v>
      </c>
      <c r="K1623" s="411">
        <f t="shared" si="538"/>
        <v>2</v>
      </c>
    </row>
    <row r="1624" spans="1:11" ht="12.75">
      <c r="A1624" s="403" t="s">
        <v>3143</v>
      </c>
      <c r="B1624" s="404" t="s">
        <v>3382</v>
      </c>
      <c r="C1624" s="419">
        <v>1</v>
      </c>
      <c r="D1624" s="417">
        <v>5</v>
      </c>
      <c r="E1624" s="411">
        <f t="shared" si="535"/>
        <v>5</v>
      </c>
      <c r="F1624" s="435">
        <v>0</v>
      </c>
      <c r="G1624" s="432"/>
      <c r="H1624" s="411" t="e">
        <f t="shared" si="536"/>
        <v>#DIV/0!</v>
      </c>
      <c r="I1624" s="432">
        <f t="shared" si="537"/>
        <v>1</v>
      </c>
      <c r="J1624" s="432">
        <f t="shared" si="537"/>
        <v>5</v>
      </c>
      <c r="K1624" s="411">
        <f t="shared" si="538"/>
        <v>5</v>
      </c>
    </row>
    <row r="1625" spans="1:11" ht="12.75">
      <c r="A1625" s="403" t="s">
        <v>3145</v>
      </c>
      <c r="B1625" s="404" t="s">
        <v>3383</v>
      </c>
      <c r="C1625" s="419">
        <v>1</v>
      </c>
      <c r="D1625" s="417">
        <v>1</v>
      </c>
      <c r="E1625" s="411">
        <f t="shared" si="535"/>
        <v>1</v>
      </c>
      <c r="F1625" s="435">
        <v>0</v>
      </c>
      <c r="G1625" s="432"/>
      <c r="H1625" s="411" t="e">
        <f t="shared" si="536"/>
        <v>#DIV/0!</v>
      </c>
      <c r="I1625" s="432">
        <f t="shared" si="537"/>
        <v>1</v>
      </c>
      <c r="J1625" s="432">
        <f t="shared" si="537"/>
        <v>1</v>
      </c>
      <c r="K1625" s="411">
        <f t="shared" si="538"/>
        <v>1</v>
      </c>
    </row>
    <row r="1626" spans="1:11" ht="12.75">
      <c r="A1626" s="403" t="s">
        <v>2213</v>
      </c>
      <c r="B1626" s="404" t="s">
        <v>2214</v>
      </c>
      <c r="C1626" s="419">
        <v>2</v>
      </c>
      <c r="D1626" s="417">
        <v>3</v>
      </c>
      <c r="E1626" s="411">
        <f t="shared" si="535"/>
        <v>1.5</v>
      </c>
      <c r="F1626" s="435">
        <v>0</v>
      </c>
      <c r="G1626" s="432"/>
      <c r="H1626" s="411" t="e">
        <f t="shared" si="536"/>
        <v>#DIV/0!</v>
      </c>
      <c r="I1626" s="432">
        <f t="shared" si="537"/>
        <v>2</v>
      </c>
      <c r="J1626" s="432">
        <f t="shared" si="537"/>
        <v>3</v>
      </c>
      <c r="K1626" s="411">
        <f t="shared" si="538"/>
        <v>1.5</v>
      </c>
    </row>
    <row r="1627" spans="1:11" ht="12.75">
      <c r="A1627" s="403" t="s">
        <v>3384</v>
      </c>
      <c r="B1627" s="404" t="s">
        <v>3385</v>
      </c>
      <c r="C1627" s="419">
        <v>0</v>
      </c>
      <c r="D1627" s="417"/>
      <c r="E1627" s="411" t="e">
        <f t="shared" si="535"/>
        <v>#DIV/0!</v>
      </c>
      <c r="F1627" s="435">
        <v>1</v>
      </c>
      <c r="G1627" s="432">
        <v>1</v>
      </c>
      <c r="H1627" s="411">
        <f t="shared" si="536"/>
        <v>1</v>
      </c>
      <c r="I1627" s="432">
        <f t="shared" si="537"/>
        <v>1</v>
      </c>
      <c r="J1627" s="432">
        <f t="shared" si="537"/>
        <v>1</v>
      </c>
      <c r="K1627" s="411">
        <f t="shared" si="538"/>
        <v>1</v>
      </c>
    </row>
    <row r="1628" spans="1:11" ht="12.75">
      <c r="A1628" s="403" t="s">
        <v>3386</v>
      </c>
      <c r="B1628" s="404" t="s">
        <v>3387</v>
      </c>
      <c r="C1628" s="419">
        <v>1</v>
      </c>
      <c r="D1628" s="417">
        <v>2</v>
      </c>
      <c r="E1628" s="411">
        <f t="shared" si="535"/>
        <v>2</v>
      </c>
      <c r="F1628" s="435">
        <v>0</v>
      </c>
      <c r="G1628" s="432">
        <v>4</v>
      </c>
      <c r="H1628" s="411" t="e">
        <f t="shared" si="536"/>
        <v>#DIV/0!</v>
      </c>
      <c r="I1628" s="432">
        <f t="shared" si="537"/>
        <v>1</v>
      </c>
      <c r="J1628" s="432">
        <f t="shared" si="537"/>
        <v>6</v>
      </c>
      <c r="K1628" s="411">
        <f t="shared" si="538"/>
        <v>6</v>
      </c>
    </row>
    <row r="1629" spans="1:11" ht="12.75">
      <c r="A1629" s="403" t="s">
        <v>1639</v>
      </c>
      <c r="B1629" s="404" t="s">
        <v>2325</v>
      </c>
      <c r="C1629" s="419">
        <v>1</v>
      </c>
      <c r="D1629" s="417">
        <v>3</v>
      </c>
      <c r="E1629" s="411">
        <f t="shared" si="535"/>
        <v>3</v>
      </c>
      <c r="F1629" s="435">
        <v>0</v>
      </c>
      <c r="G1629" s="432">
        <v>1</v>
      </c>
      <c r="H1629" s="411" t="e">
        <f t="shared" si="536"/>
        <v>#DIV/0!</v>
      </c>
      <c r="I1629" s="432">
        <f t="shared" si="537"/>
        <v>1</v>
      </c>
      <c r="J1629" s="432">
        <f t="shared" si="537"/>
        <v>4</v>
      </c>
      <c r="K1629" s="411">
        <f t="shared" si="538"/>
        <v>4</v>
      </c>
    </row>
    <row r="1630" spans="1:11" ht="12.75">
      <c r="A1630" s="403" t="s">
        <v>1641</v>
      </c>
      <c r="B1630" s="404" t="s">
        <v>3388</v>
      </c>
      <c r="C1630" s="419">
        <v>0</v>
      </c>
      <c r="D1630" s="417"/>
      <c r="E1630" s="411" t="e">
        <f t="shared" si="535"/>
        <v>#DIV/0!</v>
      </c>
      <c r="F1630" s="435">
        <v>2</v>
      </c>
      <c r="G1630" s="432"/>
      <c r="H1630" s="411">
        <f t="shared" si="536"/>
        <v>0</v>
      </c>
      <c r="I1630" s="432">
        <f t="shared" si="537"/>
        <v>2</v>
      </c>
      <c r="J1630" s="432">
        <f t="shared" si="537"/>
        <v>0</v>
      </c>
      <c r="K1630" s="411">
        <f t="shared" si="538"/>
        <v>0</v>
      </c>
    </row>
    <row r="1631" spans="1:11" ht="12.75">
      <c r="A1631" s="403" t="s">
        <v>3158</v>
      </c>
      <c r="B1631" s="404" t="s">
        <v>3389</v>
      </c>
      <c r="C1631" s="419">
        <v>2</v>
      </c>
      <c r="D1631" s="417">
        <v>2</v>
      </c>
      <c r="E1631" s="411">
        <f t="shared" si="535"/>
        <v>1</v>
      </c>
      <c r="F1631" s="435">
        <v>0</v>
      </c>
      <c r="G1631" s="432"/>
      <c r="H1631" s="411" t="e">
        <f t="shared" si="536"/>
        <v>#DIV/0!</v>
      </c>
      <c r="I1631" s="432">
        <f t="shared" si="537"/>
        <v>2</v>
      </c>
      <c r="J1631" s="432">
        <f t="shared" si="537"/>
        <v>2</v>
      </c>
      <c r="K1631" s="411">
        <f t="shared" si="538"/>
        <v>1</v>
      </c>
    </row>
    <row r="1632" spans="1:11" ht="12.75">
      <c r="A1632" s="403" t="s">
        <v>3390</v>
      </c>
      <c r="B1632" s="404" t="s">
        <v>3391</v>
      </c>
      <c r="C1632" s="419">
        <v>0</v>
      </c>
      <c r="D1632" s="417"/>
      <c r="E1632" s="411" t="e">
        <f t="shared" si="535"/>
        <v>#DIV/0!</v>
      </c>
      <c r="F1632" s="435">
        <v>1</v>
      </c>
      <c r="G1632" s="432">
        <v>1</v>
      </c>
      <c r="H1632" s="411">
        <f t="shared" si="536"/>
        <v>1</v>
      </c>
      <c r="I1632" s="432">
        <f t="shared" si="537"/>
        <v>1</v>
      </c>
      <c r="J1632" s="432">
        <f t="shared" si="537"/>
        <v>1</v>
      </c>
      <c r="K1632" s="411">
        <f t="shared" si="538"/>
        <v>1</v>
      </c>
    </row>
    <row r="1633" spans="1:11" ht="12.75">
      <c r="A1633" s="403" t="s">
        <v>2598</v>
      </c>
      <c r="B1633" s="404" t="s">
        <v>2599</v>
      </c>
      <c r="C1633" s="419">
        <v>0</v>
      </c>
      <c r="D1633" s="417"/>
      <c r="E1633" s="411" t="e">
        <f t="shared" si="535"/>
        <v>#DIV/0!</v>
      </c>
      <c r="F1633" s="435">
        <v>7</v>
      </c>
      <c r="G1633" s="432">
        <v>6</v>
      </c>
      <c r="H1633" s="411">
        <f t="shared" si="536"/>
        <v>0.8571428571428571</v>
      </c>
      <c r="I1633" s="432">
        <f t="shared" si="537"/>
        <v>7</v>
      </c>
      <c r="J1633" s="432">
        <f t="shared" si="537"/>
        <v>6</v>
      </c>
      <c r="K1633" s="411">
        <f t="shared" si="538"/>
        <v>0.8571428571428571</v>
      </c>
    </row>
    <row r="1634" spans="1:11" ht="12.75">
      <c r="A1634" s="403" t="s">
        <v>3392</v>
      </c>
      <c r="B1634" s="404" t="s">
        <v>3393</v>
      </c>
      <c r="C1634" s="419">
        <v>0</v>
      </c>
      <c r="D1634" s="417"/>
      <c r="E1634" s="411" t="e">
        <f t="shared" si="535"/>
        <v>#DIV/0!</v>
      </c>
      <c r="F1634" s="435">
        <v>1</v>
      </c>
      <c r="G1634" s="432">
        <v>2</v>
      </c>
      <c r="H1634" s="411">
        <f t="shared" si="536"/>
        <v>2</v>
      </c>
      <c r="I1634" s="432">
        <f t="shared" si="537"/>
        <v>1</v>
      </c>
      <c r="J1634" s="432">
        <f t="shared" si="537"/>
        <v>2</v>
      </c>
      <c r="K1634" s="411">
        <f t="shared" si="538"/>
        <v>2</v>
      </c>
    </row>
    <row r="1635" spans="1:11" ht="12.75">
      <c r="A1635" s="403" t="s">
        <v>3394</v>
      </c>
      <c r="B1635" s="404" t="s">
        <v>3395</v>
      </c>
      <c r="C1635" s="419">
        <v>0</v>
      </c>
      <c r="D1635" s="417"/>
      <c r="E1635" s="411" t="e">
        <f t="shared" si="535"/>
        <v>#DIV/0!</v>
      </c>
      <c r="F1635" s="435">
        <v>6</v>
      </c>
      <c r="G1635" s="432">
        <v>2</v>
      </c>
      <c r="H1635" s="411">
        <f t="shared" si="536"/>
        <v>0.33333333333333331</v>
      </c>
      <c r="I1635" s="432">
        <f t="shared" si="537"/>
        <v>6</v>
      </c>
      <c r="J1635" s="432">
        <f t="shared" si="537"/>
        <v>2</v>
      </c>
      <c r="K1635" s="411">
        <f t="shared" si="538"/>
        <v>0.33333333333333331</v>
      </c>
    </row>
    <row r="1636" spans="1:11" ht="12.75">
      <c r="A1636" s="403" t="s">
        <v>1653</v>
      </c>
      <c r="B1636" s="404" t="s">
        <v>3396</v>
      </c>
      <c r="C1636" s="419">
        <v>0</v>
      </c>
      <c r="D1636" s="417"/>
      <c r="E1636" s="411" t="e">
        <f t="shared" si="535"/>
        <v>#DIV/0!</v>
      </c>
      <c r="F1636" s="435">
        <v>6</v>
      </c>
      <c r="G1636" s="432">
        <v>2</v>
      </c>
      <c r="H1636" s="411">
        <f t="shared" si="536"/>
        <v>0.33333333333333331</v>
      </c>
      <c r="I1636" s="432">
        <f t="shared" si="537"/>
        <v>6</v>
      </c>
      <c r="J1636" s="432">
        <f t="shared" si="537"/>
        <v>2</v>
      </c>
      <c r="K1636" s="411">
        <f t="shared" si="538"/>
        <v>0.33333333333333331</v>
      </c>
    </row>
    <row r="1637" spans="1:11" ht="12.75">
      <c r="A1637" s="403" t="s">
        <v>1649</v>
      </c>
      <c r="B1637" s="404" t="s">
        <v>2215</v>
      </c>
      <c r="C1637" s="419">
        <v>0</v>
      </c>
      <c r="D1637" s="417"/>
      <c r="E1637" s="411" t="e">
        <f t="shared" si="535"/>
        <v>#DIV/0!</v>
      </c>
      <c r="F1637" s="435">
        <v>9</v>
      </c>
      <c r="G1637" s="432">
        <v>2</v>
      </c>
      <c r="H1637" s="411">
        <f t="shared" si="536"/>
        <v>0.22222222222222221</v>
      </c>
      <c r="I1637" s="432">
        <f t="shared" si="537"/>
        <v>9</v>
      </c>
      <c r="J1637" s="432">
        <f t="shared" si="537"/>
        <v>2</v>
      </c>
      <c r="K1637" s="411">
        <f t="shared" si="538"/>
        <v>0.22222222222222221</v>
      </c>
    </row>
    <row r="1638" spans="1:11" ht="12.75">
      <c r="A1638" s="403" t="s">
        <v>2732</v>
      </c>
      <c r="B1638" s="404" t="s">
        <v>2733</v>
      </c>
      <c r="C1638" s="419">
        <v>0</v>
      </c>
      <c r="D1638" s="417"/>
      <c r="E1638" s="411" t="e">
        <f t="shared" si="535"/>
        <v>#DIV/0!</v>
      </c>
      <c r="F1638" s="435">
        <v>1</v>
      </c>
      <c r="G1638" s="432"/>
      <c r="H1638" s="411">
        <f t="shared" si="536"/>
        <v>0</v>
      </c>
      <c r="I1638" s="432">
        <f t="shared" si="537"/>
        <v>1</v>
      </c>
      <c r="J1638" s="432">
        <f t="shared" si="537"/>
        <v>0</v>
      </c>
      <c r="K1638" s="411">
        <f t="shared" si="538"/>
        <v>0</v>
      </c>
    </row>
    <row r="1639" spans="1:11" ht="12.75">
      <c r="A1639" s="403" t="s">
        <v>3397</v>
      </c>
      <c r="B1639" s="404" t="s">
        <v>3398</v>
      </c>
      <c r="C1639" s="419">
        <v>0</v>
      </c>
      <c r="D1639" s="417"/>
      <c r="E1639" s="411" t="e">
        <f t="shared" si="535"/>
        <v>#DIV/0!</v>
      </c>
      <c r="F1639" s="435">
        <v>2</v>
      </c>
      <c r="G1639" s="432">
        <v>3</v>
      </c>
      <c r="H1639" s="411">
        <f t="shared" si="536"/>
        <v>1.5</v>
      </c>
      <c r="I1639" s="432">
        <f t="shared" si="537"/>
        <v>2</v>
      </c>
      <c r="J1639" s="432">
        <f t="shared" si="537"/>
        <v>3</v>
      </c>
      <c r="K1639" s="411">
        <f t="shared" si="538"/>
        <v>1.5</v>
      </c>
    </row>
    <row r="1640" spans="1:11" ht="12.75">
      <c r="A1640" s="403" t="s">
        <v>2216</v>
      </c>
      <c r="B1640" s="404" t="s">
        <v>2217</v>
      </c>
      <c r="C1640" s="419">
        <v>130</v>
      </c>
      <c r="D1640" s="417">
        <v>147</v>
      </c>
      <c r="E1640" s="411">
        <f t="shared" si="535"/>
        <v>1.1307692307692307</v>
      </c>
      <c r="F1640" s="435">
        <v>0</v>
      </c>
      <c r="G1640" s="432"/>
      <c r="H1640" s="411" t="e">
        <f t="shared" si="536"/>
        <v>#DIV/0!</v>
      </c>
      <c r="I1640" s="432">
        <f t="shared" si="537"/>
        <v>130</v>
      </c>
      <c r="J1640" s="432">
        <f t="shared" si="537"/>
        <v>147</v>
      </c>
      <c r="K1640" s="411">
        <f t="shared" si="538"/>
        <v>1.1307692307692307</v>
      </c>
    </row>
    <row r="1641" spans="1:11" ht="12.75">
      <c r="A1641" s="403" t="s">
        <v>3399</v>
      </c>
      <c r="B1641" s="404" t="s">
        <v>3400</v>
      </c>
      <c r="C1641" s="419">
        <v>0</v>
      </c>
      <c r="D1641" s="417"/>
      <c r="E1641" s="411" t="e">
        <f t="shared" si="535"/>
        <v>#DIV/0!</v>
      </c>
      <c r="F1641" s="435">
        <v>1</v>
      </c>
      <c r="G1641" s="432">
        <v>1</v>
      </c>
      <c r="H1641" s="411">
        <f t="shared" si="536"/>
        <v>1</v>
      </c>
      <c r="I1641" s="432">
        <f t="shared" si="537"/>
        <v>1</v>
      </c>
      <c r="J1641" s="432">
        <f t="shared" si="537"/>
        <v>1</v>
      </c>
      <c r="K1641" s="411">
        <f t="shared" si="538"/>
        <v>1</v>
      </c>
    </row>
    <row r="1642" spans="1:11" ht="12.75">
      <c r="A1642" s="403" t="s">
        <v>3401</v>
      </c>
      <c r="B1642" s="404" t="s">
        <v>3402</v>
      </c>
      <c r="C1642" s="419">
        <v>0</v>
      </c>
      <c r="D1642" s="417"/>
      <c r="E1642" s="411" t="e">
        <f t="shared" si="535"/>
        <v>#DIV/0!</v>
      </c>
      <c r="F1642" s="435">
        <v>1</v>
      </c>
      <c r="G1642" s="432"/>
      <c r="H1642" s="411">
        <f t="shared" si="536"/>
        <v>0</v>
      </c>
      <c r="I1642" s="432">
        <f t="shared" si="537"/>
        <v>1</v>
      </c>
      <c r="J1642" s="432">
        <f t="shared" si="537"/>
        <v>0</v>
      </c>
      <c r="K1642" s="411">
        <f t="shared" si="538"/>
        <v>0</v>
      </c>
    </row>
    <row r="1643" spans="1:11" ht="12.75">
      <c r="A1643" s="403" t="s">
        <v>3403</v>
      </c>
      <c r="B1643" s="404" t="s">
        <v>3404</v>
      </c>
      <c r="C1643" s="419">
        <v>0</v>
      </c>
      <c r="D1643" s="417"/>
      <c r="E1643" s="411" t="e">
        <f t="shared" si="535"/>
        <v>#DIV/0!</v>
      </c>
      <c r="F1643" s="435">
        <v>1</v>
      </c>
      <c r="G1643" s="432"/>
      <c r="H1643" s="411">
        <f t="shared" si="536"/>
        <v>0</v>
      </c>
      <c r="I1643" s="432">
        <f t="shared" si="537"/>
        <v>1</v>
      </c>
      <c r="J1643" s="432">
        <f t="shared" si="537"/>
        <v>0</v>
      </c>
      <c r="K1643" s="411">
        <f t="shared" si="538"/>
        <v>0</v>
      </c>
    </row>
    <row r="1644" spans="1:11" ht="12.75">
      <c r="A1644" s="403" t="s">
        <v>3405</v>
      </c>
      <c r="B1644" s="404" t="s">
        <v>3406</v>
      </c>
      <c r="C1644" s="419">
        <v>0</v>
      </c>
      <c r="D1644" s="417"/>
      <c r="E1644" s="411" t="e">
        <f t="shared" si="535"/>
        <v>#DIV/0!</v>
      </c>
      <c r="F1644" s="435">
        <v>1</v>
      </c>
      <c r="G1644" s="432"/>
      <c r="H1644" s="411">
        <f t="shared" si="536"/>
        <v>0</v>
      </c>
      <c r="I1644" s="432">
        <f t="shared" si="537"/>
        <v>1</v>
      </c>
      <c r="J1644" s="432">
        <f t="shared" si="537"/>
        <v>0</v>
      </c>
      <c r="K1644" s="411">
        <f t="shared" si="538"/>
        <v>0</v>
      </c>
    </row>
    <row r="1645" spans="1:11" ht="12.75">
      <c r="A1645" s="403" t="s">
        <v>3407</v>
      </c>
      <c r="B1645" s="404" t="s">
        <v>3408</v>
      </c>
      <c r="C1645" s="419">
        <v>0</v>
      </c>
      <c r="D1645" s="417"/>
      <c r="E1645" s="411" t="e">
        <f t="shared" si="535"/>
        <v>#DIV/0!</v>
      </c>
      <c r="F1645" s="435">
        <v>1</v>
      </c>
      <c r="G1645" s="432"/>
      <c r="H1645" s="411">
        <f t="shared" si="536"/>
        <v>0</v>
      </c>
      <c r="I1645" s="432">
        <f t="shared" si="537"/>
        <v>1</v>
      </c>
      <c r="J1645" s="432">
        <f t="shared" si="537"/>
        <v>0</v>
      </c>
      <c r="K1645" s="411">
        <f t="shared" si="538"/>
        <v>0</v>
      </c>
    </row>
    <row r="1646" spans="1:11" ht="12.75">
      <c r="A1646" s="403" t="s">
        <v>3409</v>
      </c>
      <c r="B1646" s="404" t="s">
        <v>3410</v>
      </c>
      <c r="C1646" s="419">
        <v>0</v>
      </c>
      <c r="D1646" s="417"/>
      <c r="E1646" s="411" t="e">
        <f t="shared" si="535"/>
        <v>#DIV/0!</v>
      </c>
      <c r="F1646" s="435">
        <v>1</v>
      </c>
      <c r="G1646" s="432"/>
      <c r="H1646" s="411">
        <f t="shared" si="536"/>
        <v>0</v>
      </c>
      <c r="I1646" s="432">
        <f t="shared" si="537"/>
        <v>1</v>
      </c>
      <c r="J1646" s="432">
        <f t="shared" si="537"/>
        <v>0</v>
      </c>
      <c r="K1646" s="411">
        <f t="shared" si="538"/>
        <v>0</v>
      </c>
    </row>
    <row r="1647" spans="1:11" ht="12.75">
      <c r="A1647" s="403" t="s">
        <v>3411</v>
      </c>
      <c r="B1647" s="404" t="s">
        <v>3412</v>
      </c>
      <c r="C1647" s="419">
        <v>0</v>
      </c>
      <c r="D1647" s="417"/>
      <c r="E1647" s="411" t="e">
        <f t="shared" si="535"/>
        <v>#DIV/0!</v>
      </c>
      <c r="F1647" s="435">
        <v>1</v>
      </c>
      <c r="G1647" s="432"/>
      <c r="H1647" s="411">
        <f t="shared" si="536"/>
        <v>0</v>
      </c>
      <c r="I1647" s="432">
        <f t="shared" si="537"/>
        <v>1</v>
      </c>
      <c r="J1647" s="432">
        <f t="shared" si="537"/>
        <v>0</v>
      </c>
      <c r="K1647" s="411">
        <f t="shared" si="538"/>
        <v>0</v>
      </c>
    </row>
    <row r="1648" spans="1:11" ht="12.75">
      <c r="A1648" s="403" t="s">
        <v>3413</v>
      </c>
      <c r="B1648" s="404" t="s">
        <v>3414</v>
      </c>
      <c r="C1648" s="419">
        <v>0</v>
      </c>
      <c r="D1648" s="417"/>
      <c r="E1648" s="411" t="e">
        <f t="shared" si="535"/>
        <v>#DIV/0!</v>
      </c>
      <c r="F1648" s="435">
        <v>2</v>
      </c>
      <c r="G1648" s="432"/>
      <c r="H1648" s="411">
        <f t="shared" si="536"/>
        <v>0</v>
      </c>
      <c r="I1648" s="432">
        <f t="shared" si="537"/>
        <v>2</v>
      </c>
      <c r="J1648" s="432">
        <f t="shared" si="537"/>
        <v>0</v>
      </c>
      <c r="K1648" s="411">
        <f t="shared" si="538"/>
        <v>0</v>
      </c>
    </row>
    <row r="1649" spans="1:11" ht="12.75">
      <c r="A1649" s="403" t="s">
        <v>3415</v>
      </c>
      <c r="B1649" s="404" t="s">
        <v>3416</v>
      </c>
      <c r="C1649" s="419">
        <v>48</v>
      </c>
      <c r="D1649" s="417">
        <v>43</v>
      </c>
      <c r="E1649" s="411">
        <f t="shared" si="535"/>
        <v>0.89583333333333337</v>
      </c>
      <c r="F1649" s="435">
        <v>0</v>
      </c>
      <c r="G1649" s="432"/>
      <c r="H1649" s="411" t="e">
        <f t="shared" si="536"/>
        <v>#DIV/0!</v>
      </c>
      <c r="I1649" s="432">
        <f t="shared" si="537"/>
        <v>48</v>
      </c>
      <c r="J1649" s="432">
        <f t="shared" si="537"/>
        <v>43</v>
      </c>
      <c r="K1649" s="411">
        <f t="shared" si="538"/>
        <v>0.89583333333333337</v>
      </c>
    </row>
    <row r="1650" spans="1:11" ht="12.75">
      <c r="A1650" s="403" t="s">
        <v>2220</v>
      </c>
      <c r="B1650" s="404" t="s">
        <v>2221</v>
      </c>
      <c r="C1650" s="419">
        <v>7</v>
      </c>
      <c r="D1650" s="417">
        <v>13</v>
      </c>
      <c r="E1650" s="411">
        <f t="shared" si="535"/>
        <v>1.8571428571428572</v>
      </c>
      <c r="F1650" s="435">
        <v>112</v>
      </c>
      <c r="G1650" s="432">
        <v>95</v>
      </c>
      <c r="H1650" s="411">
        <f t="shared" si="536"/>
        <v>0.8482142857142857</v>
      </c>
      <c r="I1650" s="432">
        <f t="shared" si="537"/>
        <v>119</v>
      </c>
      <c r="J1650" s="432">
        <f t="shared" si="537"/>
        <v>108</v>
      </c>
      <c r="K1650" s="411">
        <f t="shared" si="538"/>
        <v>0.90756302521008403</v>
      </c>
    </row>
    <row r="1651" spans="1:11" ht="12.75">
      <c r="A1651" s="403" t="s">
        <v>3417</v>
      </c>
      <c r="B1651" s="404" t="s">
        <v>3418</v>
      </c>
      <c r="C1651" s="419">
        <v>200</v>
      </c>
      <c r="D1651" s="417">
        <v>330</v>
      </c>
      <c r="E1651" s="411">
        <f t="shared" si="535"/>
        <v>1.65</v>
      </c>
      <c r="F1651" s="435">
        <v>0</v>
      </c>
      <c r="G1651" s="432">
        <v>5</v>
      </c>
      <c r="H1651" s="411" t="e">
        <f t="shared" si="536"/>
        <v>#DIV/0!</v>
      </c>
      <c r="I1651" s="432">
        <f t="shared" si="537"/>
        <v>200</v>
      </c>
      <c r="J1651" s="432">
        <f t="shared" si="537"/>
        <v>335</v>
      </c>
      <c r="K1651" s="411">
        <f t="shared" si="538"/>
        <v>1.675</v>
      </c>
    </row>
    <row r="1652" spans="1:11" ht="12.75">
      <c r="A1652" s="403" t="s">
        <v>3419</v>
      </c>
      <c r="B1652" s="404" t="s">
        <v>3420</v>
      </c>
      <c r="C1652" s="419">
        <v>25</v>
      </c>
      <c r="D1652" s="417">
        <v>23</v>
      </c>
      <c r="E1652" s="411">
        <f t="shared" si="535"/>
        <v>0.92</v>
      </c>
      <c r="F1652" s="435">
        <v>0</v>
      </c>
      <c r="G1652" s="432"/>
      <c r="H1652" s="411" t="e">
        <f t="shared" si="536"/>
        <v>#DIV/0!</v>
      </c>
      <c r="I1652" s="432">
        <f t="shared" si="537"/>
        <v>25</v>
      </c>
      <c r="J1652" s="432">
        <f t="shared" si="537"/>
        <v>23</v>
      </c>
      <c r="K1652" s="411">
        <f t="shared" si="538"/>
        <v>0.92</v>
      </c>
    </row>
    <row r="1653" spans="1:11" ht="12.75">
      <c r="A1653" s="403" t="s">
        <v>2472</v>
      </c>
      <c r="B1653" s="404" t="s">
        <v>2473</v>
      </c>
      <c r="C1653" s="419">
        <v>20</v>
      </c>
      <c r="D1653" s="417"/>
      <c r="E1653" s="411">
        <f t="shared" si="535"/>
        <v>0</v>
      </c>
      <c r="F1653" s="435">
        <v>0</v>
      </c>
      <c r="G1653" s="432"/>
      <c r="H1653" s="411" t="e">
        <f t="shared" si="536"/>
        <v>#DIV/0!</v>
      </c>
      <c r="I1653" s="432">
        <f t="shared" si="537"/>
        <v>20</v>
      </c>
      <c r="J1653" s="432">
        <f t="shared" si="537"/>
        <v>0</v>
      </c>
      <c r="K1653" s="411">
        <f t="shared" si="538"/>
        <v>0</v>
      </c>
    </row>
    <row r="1654" spans="1:11" ht="12.75">
      <c r="A1654" s="403" t="s">
        <v>3421</v>
      </c>
      <c r="B1654" s="404" t="s">
        <v>3422</v>
      </c>
      <c r="C1654" s="419">
        <v>0</v>
      </c>
      <c r="D1654" s="417"/>
      <c r="E1654" s="411" t="e">
        <f t="shared" si="535"/>
        <v>#DIV/0!</v>
      </c>
      <c r="F1654" s="435">
        <v>1</v>
      </c>
      <c r="G1654" s="432"/>
      <c r="H1654" s="411">
        <f t="shared" si="536"/>
        <v>0</v>
      </c>
      <c r="I1654" s="432">
        <f t="shared" si="537"/>
        <v>1</v>
      </c>
      <c r="J1654" s="432">
        <f t="shared" si="537"/>
        <v>0</v>
      </c>
      <c r="K1654" s="411">
        <f t="shared" si="538"/>
        <v>0</v>
      </c>
    </row>
    <row r="1655" spans="1:11" ht="12.75">
      <c r="A1655" s="403" t="s">
        <v>3423</v>
      </c>
      <c r="B1655" s="404" t="s">
        <v>3424</v>
      </c>
      <c r="C1655" s="419">
        <v>0</v>
      </c>
      <c r="D1655" s="417"/>
      <c r="E1655" s="411" t="e">
        <f t="shared" si="535"/>
        <v>#DIV/0!</v>
      </c>
      <c r="F1655" s="435">
        <v>1</v>
      </c>
      <c r="G1655" s="432">
        <v>1</v>
      </c>
      <c r="H1655" s="411">
        <f t="shared" si="536"/>
        <v>1</v>
      </c>
      <c r="I1655" s="432">
        <f t="shared" si="537"/>
        <v>1</v>
      </c>
      <c r="J1655" s="432">
        <f t="shared" si="537"/>
        <v>1</v>
      </c>
      <c r="K1655" s="411">
        <f t="shared" si="538"/>
        <v>1</v>
      </c>
    </row>
    <row r="1656" spans="1:11" ht="12.75">
      <c r="A1656" s="403" t="s">
        <v>3425</v>
      </c>
      <c r="B1656" s="404" t="s">
        <v>3426</v>
      </c>
      <c r="C1656" s="419">
        <v>0</v>
      </c>
      <c r="D1656" s="417"/>
      <c r="E1656" s="411" t="e">
        <f t="shared" si="535"/>
        <v>#DIV/0!</v>
      </c>
      <c r="F1656" s="435">
        <v>1</v>
      </c>
      <c r="G1656" s="432">
        <v>5</v>
      </c>
      <c r="H1656" s="411">
        <f t="shared" si="536"/>
        <v>5</v>
      </c>
      <c r="I1656" s="432">
        <f t="shared" si="537"/>
        <v>1</v>
      </c>
      <c r="J1656" s="432">
        <f t="shared" si="537"/>
        <v>5</v>
      </c>
      <c r="K1656" s="411">
        <f t="shared" si="538"/>
        <v>5</v>
      </c>
    </row>
    <row r="1657" spans="1:11" ht="12.75">
      <c r="A1657" s="403" t="s">
        <v>3427</v>
      </c>
      <c r="B1657" s="404" t="s">
        <v>3428</v>
      </c>
      <c r="C1657" s="419">
        <v>0</v>
      </c>
      <c r="D1657" s="417"/>
      <c r="E1657" s="411" t="e">
        <f t="shared" si="535"/>
        <v>#DIV/0!</v>
      </c>
      <c r="F1657" s="435">
        <v>1</v>
      </c>
      <c r="G1657" s="432"/>
      <c r="H1657" s="411">
        <f t="shared" si="536"/>
        <v>0</v>
      </c>
      <c r="I1657" s="432">
        <f t="shared" si="537"/>
        <v>1</v>
      </c>
      <c r="J1657" s="432">
        <f t="shared" si="537"/>
        <v>0</v>
      </c>
      <c r="K1657" s="411">
        <f t="shared" si="538"/>
        <v>0</v>
      </c>
    </row>
    <row r="1658" spans="1:11" ht="12.75">
      <c r="A1658" s="403" t="s">
        <v>2109</v>
      </c>
      <c r="B1658" s="404" t="s">
        <v>2110</v>
      </c>
      <c r="C1658" s="419">
        <v>0</v>
      </c>
      <c r="D1658" s="417"/>
      <c r="E1658" s="411" t="e">
        <f t="shared" si="535"/>
        <v>#DIV/0!</v>
      </c>
      <c r="F1658" s="435">
        <v>6</v>
      </c>
      <c r="G1658" s="432">
        <v>4</v>
      </c>
      <c r="H1658" s="411">
        <f t="shared" si="536"/>
        <v>0.66666666666666663</v>
      </c>
      <c r="I1658" s="432">
        <f t="shared" si="537"/>
        <v>6</v>
      </c>
      <c r="J1658" s="432">
        <f t="shared" si="537"/>
        <v>4</v>
      </c>
      <c r="K1658" s="411">
        <f t="shared" si="538"/>
        <v>0.66666666666666663</v>
      </c>
    </row>
    <row r="1659" spans="1:11" ht="12.75">
      <c r="A1659" s="403" t="s">
        <v>2111</v>
      </c>
      <c r="B1659" s="404" t="s">
        <v>2112</v>
      </c>
      <c r="C1659" s="419">
        <v>0</v>
      </c>
      <c r="D1659" s="417"/>
      <c r="E1659" s="411" t="e">
        <f t="shared" si="535"/>
        <v>#DIV/0!</v>
      </c>
      <c r="F1659" s="435">
        <v>6</v>
      </c>
      <c r="G1659" s="432">
        <v>3</v>
      </c>
      <c r="H1659" s="411">
        <f t="shared" si="536"/>
        <v>0.5</v>
      </c>
      <c r="I1659" s="432">
        <f t="shared" si="537"/>
        <v>6</v>
      </c>
      <c r="J1659" s="432">
        <f t="shared" si="537"/>
        <v>3</v>
      </c>
      <c r="K1659" s="411">
        <f t="shared" si="538"/>
        <v>0.5</v>
      </c>
    </row>
    <row r="1660" spans="1:11" ht="12.75">
      <c r="A1660" s="403" t="s">
        <v>2117</v>
      </c>
      <c r="B1660" s="404" t="s">
        <v>2118</v>
      </c>
      <c r="C1660" s="419">
        <v>0</v>
      </c>
      <c r="D1660" s="417"/>
      <c r="E1660" s="411" t="e">
        <f t="shared" si="535"/>
        <v>#DIV/0!</v>
      </c>
      <c r="F1660" s="435">
        <v>5</v>
      </c>
      <c r="G1660" s="432"/>
      <c r="H1660" s="411">
        <f t="shared" si="536"/>
        <v>0</v>
      </c>
      <c r="I1660" s="432">
        <f t="shared" si="537"/>
        <v>5</v>
      </c>
      <c r="J1660" s="432">
        <f t="shared" si="537"/>
        <v>0</v>
      </c>
      <c r="K1660" s="411">
        <f t="shared" si="538"/>
        <v>0</v>
      </c>
    </row>
    <row r="1661" spans="1:11" ht="12.75">
      <c r="A1661" s="403" t="s">
        <v>3194</v>
      </c>
      <c r="B1661" s="404" t="s">
        <v>3429</v>
      </c>
      <c r="C1661" s="419">
        <v>5</v>
      </c>
      <c r="D1661" s="417">
        <v>2</v>
      </c>
      <c r="E1661" s="411">
        <f t="shared" si="535"/>
        <v>0.4</v>
      </c>
      <c r="F1661" s="435">
        <v>0</v>
      </c>
      <c r="G1661" s="447"/>
      <c r="H1661" s="411" t="e">
        <f t="shared" si="536"/>
        <v>#DIV/0!</v>
      </c>
      <c r="I1661" s="432">
        <f t="shared" si="537"/>
        <v>5</v>
      </c>
      <c r="J1661" s="432">
        <f t="shared" si="537"/>
        <v>2</v>
      </c>
      <c r="K1661" s="411">
        <f t="shared" si="538"/>
        <v>0.4</v>
      </c>
    </row>
    <row r="1662" spans="1:11" ht="12.75">
      <c r="A1662" s="403" t="s">
        <v>3430</v>
      </c>
      <c r="B1662" s="404" t="s">
        <v>3431</v>
      </c>
      <c r="C1662" s="419">
        <v>0</v>
      </c>
      <c r="D1662" s="417"/>
      <c r="E1662" s="411" t="e">
        <f t="shared" si="535"/>
        <v>#DIV/0!</v>
      </c>
      <c r="F1662" s="435">
        <v>5</v>
      </c>
      <c r="G1662" s="432">
        <v>5</v>
      </c>
      <c r="H1662" s="411">
        <f t="shared" si="536"/>
        <v>1</v>
      </c>
      <c r="I1662" s="432">
        <f t="shared" si="537"/>
        <v>5</v>
      </c>
      <c r="J1662" s="432">
        <f t="shared" si="537"/>
        <v>5</v>
      </c>
      <c r="K1662" s="411">
        <f t="shared" si="538"/>
        <v>1</v>
      </c>
    </row>
    <row r="1663" spans="1:11" ht="12.75">
      <c r="A1663" s="403" t="s">
        <v>2925</v>
      </c>
      <c r="B1663" s="404" t="s">
        <v>2926</v>
      </c>
      <c r="C1663" s="419">
        <v>0</v>
      </c>
      <c r="D1663" s="417"/>
      <c r="E1663" s="411" t="e">
        <f t="shared" si="535"/>
        <v>#DIV/0!</v>
      </c>
      <c r="F1663" s="435">
        <v>1</v>
      </c>
      <c r="G1663" s="432"/>
      <c r="H1663" s="411">
        <f t="shared" si="536"/>
        <v>0</v>
      </c>
      <c r="I1663" s="432">
        <f t="shared" si="537"/>
        <v>1</v>
      </c>
      <c r="J1663" s="432">
        <f t="shared" si="537"/>
        <v>0</v>
      </c>
      <c r="K1663" s="411">
        <f t="shared" si="538"/>
        <v>0</v>
      </c>
    </row>
    <row r="1664" spans="1:11" ht="12.75">
      <c r="A1664" s="403" t="s">
        <v>2868</v>
      </c>
      <c r="B1664" s="404" t="s">
        <v>2869</v>
      </c>
      <c r="C1664" s="419">
        <v>0</v>
      </c>
      <c r="D1664" s="417">
        <v>1</v>
      </c>
      <c r="E1664" s="411" t="e">
        <f t="shared" si="535"/>
        <v>#DIV/0!</v>
      </c>
      <c r="F1664" s="435">
        <v>7</v>
      </c>
      <c r="G1664" s="432"/>
      <c r="H1664" s="411">
        <f t="shared" si="536"/>
        <v>0</v>
      </c>
      <c r="I1664" s="432">
        <f t="shared" si="537"/>
        <v>7</v>
      </c>
      <c r="J1664" s="432">
        <f t="shared" si="537"/>
        <v>1</v>
      </c>
      <c r="K1664" s="411">
        <f t="shared" si="538"/>
        <v>0.14285714285714285</v>
      </c>
    </row>
    <row r="1665" spans="1:11" ht="12.75">
      <c r="A1665" s="403" t="s">
        <v>3432</v>
      </c>
      <c r="B1665" s="404" t="s">
        <v>3433</v>
      </c>
      <c r="C1665" s="419">
        <v>0</v>
      </c>
      <c r="D1665" s="417"/>
      <c r="E1665" s="411" t="e">
        <f t="shared" si="535"/>
        <v>#DIV/0!</v>
      </c>
      <c r="F1665" s="435">
        <v>1</v>
      </c>
      <c r="G1665" s="432">
        <v>1</v>
      </c>
      <c r="H1665" s="411">
        <f t="shared" si="536"/>
        <v>1</v>
      </c>
      <c r="I1665" s="432">
        <f t="shared" si="537"/>
        <v>1</v>
      </c>
      <c r="J1665" s="432">
        <f t="shared" si="537"/>
        <v>1</v>
      </c>
      <c r="K1665" s="411">
        <f t="shared" si="538"/>
        <v>1</v>
      </c>
    </row>
    <row r="1666" spans="1:11" ht="12.75">
      <c r="A1666" s="403" t="s">
        <v>2057</v>
      </c>
      <c r="B1666" s="404" t="s">
        <v>2058</v>
      </c>
      <c r="C1666" s="419">
        <v>1</v>
      </c>
      <c r="D1666" s="417"/>
      <c r="E1666" s="411">
        <f t="shared" si="535"/>
        <v>0</v>
      </c>
      <c r="F1666" s="435">
        <v>0</v>
      </c>
      <c r="G1666" s="432"/>
      <c r="H1666" s="411" t="e">
        <f t="shared" si="536"/>
        <v>#DIV/0!</v>
      </c>
      <c r="I1666" s="432">
        <f t="shared" si="537"/>
        <v>1</v>
      </c>
      <c r="J1666" s="432">
        <f t="shared" si="537"/>
        <v>0</v>
      </c>
      <c r="K1666" s="411">
        <f t="shared" si="538"/>
        <v>0</v>
      </c>
    </row>
    <row r="1667" spans="1:11" ht="12.75">
      <c r="A1667" s="403" t="s">
        <v>3007</v>
      </c>
      <c r="B1667" s="404" t="s">
        <v>3008</v>
      </c>
      <c r="C1667" s="419">
        <v>51</v>
      </c>
      <c r="D1667" s="417">
        <v>58</v>
      </c>
      <c r="E1667" s="411">
        <f t="shared" si="535"/>
        <v>1.1372549019607843</v>
      </c>
      <c r="F1667" s="435">
        <v>0</v>
      </c>
      <c r="G1667" s="432"/>
      <c r="H1667" s="411" t="e">
        <f t="shared" si="536"/>
        <v>#DIV/0!</v>
      </c>
      <c r="I1667" s="432">
        <f t="shared" si="537"/>
        <v>51</v>
      </c>
      <c r="J1667" s="432">
        <f t="shared" si="537"/>
        <v>58</v>
      </c>
      <c r="K1667" s="411">
        <f t="shared" si="538"/>
        <v>1.1372549019607843</v>
      </c>
    </row>
    <row r="1668" spans="1:11" ht="12.75">
      <c r="A1668" s="403" t="s">
        <v>3205</v>
      </c>
      <c r="B1668" s="404" t="s">
        <v>3434</v>
      </c>
      <c r="C1668" s="419">
        <v>21</v>
      </c>
      <c r="D1668" s="417">
        <v>19</v>
      </c>
      <c r="E1668" s="411">
        <f t="shared" si="535"/>
        <v>0.90476190476190477</v>
      </c>
      <c r="F1668" s="435">
        <v>0</v>
      </c>
      <c r="G1668" s="432"/>
      <c r="H1668" s="411" t="e">
        <f t="shared" si="536"/>
        <v>#DIV/0!</v>
      </c>
      <c r="I1668" s="432">
        <f t="shared" si="537"/>
        <v>21</v>
      </c>
      <c r="J1668" s="432">
        <f t="shared" si="537"/>
        <v>19</v>
      </c>
      <c r="K1668" s="411">
        <f t="shared" si="538"/>
        <v>0.90476190476190477</v>
      </c>
    </row>
    <row r="1669" spans="1:11" ht="12.75">
      <c r="A1669" s="403" t="s">
        <v>2226</v>
      </c>
      <c r="B1669" s="404" t="s">
        <v>2227</v>
      </c>
      <c r="C1669" s="419">
        <v>400</v>
      </c>
      <c r="D1669" s="417">
        <v>363</v>
      </c>
      <c r="E1669" s="411">
        <f t="shared" si="535"/>
        <v>0.90749999999999997</v>
      </c>
      <c r="F1669" s="435">
        <v>6</v>
      </c>
      <c r="G1669" s="432">
        <v>2</v>
      </c>
      <c r="H1669" s="411">
        <f t="shared" si="536"/>
        <v>0.33333333333333331</v>
      </c>
      <c r="I1669" s="432">
        <f t="shared" si="537"/>
        <v>406</v>
      </c>
      <c r="J1669" s="432">
        <f t="shared" si="537"/>
        <v>365</v>
      </c>
      <c r="K1669" s="411">
        <f t="shared" si="538"/>
        <v>0.89901477832512311</v>
      </c>
    </row>
    <row r="1670" spans="1:11" ht="12.75">
      <c r="A1670" s="403" t="s">
        <v>3435</v>
      </c>
      <c r="B1670" s="404" t="s">
        <v>3436</v>
      </c>
      <c r="C1670" s="419">
        <v>1</v>
      </c>
      <c r="D1670" s="417"/>
      <c r="E1670" s="411">
        <f t="shared" si="535"/>
        <v>0</v>
      </c>
      <c r="F1670" s="435">
        <v>0</v>
      </c>
      <c r="G1670" s="432"/>
      <c r="H1670" s="411" t="e">
        <f t="shared" si="536"/>
        <v>#DIV/0!</v>
      </c>
      <c r="I1670" s="432">
        <f t="shared" si="537"/>
        <v>1</v>
      </c>
      <c r="J1670" s="432">
        <f t="shared" si="537"/>
        <v>0</v>
      </c>
      <c r="K1670" s="411">
        <f t="shared" si="538"/>
        <v>0</v>
      </c>
    </row>
    <row r="1671" spans="1:11" ht="12.75">
      <c r="A1671" s="403" t="s">
        <v>2736</v>
      </c>
      <c r="B1671" s="404" t="s">
        <v>2737</v>
      </c>
      <c r="C1671" s="419">
        <v>1</v>
      </c>
      <c r="D1671" s="417"/>
      <c r="E1671" s="411">
        <f t="shared" si="535"/>
        <v>0</v>
      </c>
      <c r="F1671" s="435">
        <v>204</v>
      </c>
      <c r="G1671" s="432">
        <v>150</v>
      </c>
      <c r="H1671" s="411">
        <f t="shared" si="536"/>
        <v>0.73529411764705888</v>
      </c>
      <c r="I1671" s="432">
        <f t="shared" si="537"/>
        <v>205</v>
      </c>
      <c r="J1671" s="432">
        <f t="shared" si="537"/>
        <v>150</v>
      </c>
      <c r="K1671" s="411">
        <f t="shared" si="538"/>
        <v>0.73170731707317072</v>
      </c>
    </row>
    <row r="1672" spans="1:11" ht="12.75">
      <c r="A1672" s="403" t="s">
        <v>3437</v>
      </c>
      <c r="B1672" s="404" t="s">
        <v>3438</v>
      </c>
      <c r="C1672" s="419">
        <v>0</v>
      </c>
      <c r="D1672" s="417"/>
      <c r="E1672" s="411" t="e">
        <f t="shared" si="535"/>
        <v>#DIV/0!</v>
      </c>
      <c r="F1672" s="435">
        <v>1</v>
      </c>
      <c r="G1672" s="432"/>
      <c r="H1672" s="411">
        <f t="shared" si="536"/>
        <v>0</v>
      </c>
      <c r="I1672" s="432">
        <f t="shared" si="537"/>
        <v>1</v>
      </c>
      <c r="J1672" s="432">
        <f t="shared" si="537"/>
        <v>0</v>
      </c>
      <c r="K1672" s="411">
        <f t="shared" si="538"/>
        <v>0</v>
      </c>
    </row>
    <row r="1673" spans="1:11" ht="12.75">
      <c r="A1673" s="403" t="s">
        <v>3439</v>
      </c>
      <c r="B1673" s="404" t="s">
        <v>3440</v>
      </c>
      <c r="C1673" s="419">
        <v>0</v>
      </c>
      <c r="D1673" s="417"/>
      <c r="E1673" s="411" t="e">
        <f t="shared" si="535"/>
        <v>#DIV/0!</v>
      </c>
      <c r="F1673" s="435">
        <v>1</v>
      </c>
      <c r="G1673" s="432"/>
      <c r="H1673" s="411">
        <f t="shared" si="536"/>
        <v>0</v>
      </c>
      <c r="I1673" s="432">
        <f t="shared" si="537"/>
        <v>1</v>
      </c>
      <c r="J1673" s="432">
        <f t="shared" si="537"/>
        <v>0</v>
      </c>
      <c r="K1673" s="411">
        <f t="shared" si="538"/>
        <v>0</v>
      </c>
    </row>
    <row r="1674" spans="1:11" ht="12.75">
      <c r="A1674" s="403" t="s">
        <v>2770</v>
      </c>
      <c r="B1674" s="404" t="s">
        <v>2771</v>
      </c>
      <c r="C1674" s="419">
        <v>14</v>
      </c>
      <c r="D1674" s="417">
        <v>14</v>
      </c>
      <c r="E1674" s="411">
        <f t="shared" si="535"/>
        <v>1</v>
      </c>
      <c r="F1674" s="435">
        <v>0</v>
      </c>
      <c r="G1674" s="432"/>
      <c r="H1674" s="411" t="e">
        <f t="shared" si="536"/>
        <v>#DIV/0!</v>
      </c>
      <c r="I1674" s="432">
        <f t="shared" si="537"/>
        <v>14</v>
      </c>
      <c r="J1674" s="432">
        <f t="shared" si="537"/>
        <v>14</v>
      </c>
      <c r="K1674" s="411">
        <f t="shared" si="538"/>
        <v>1</v>
      </c>
    </row>
    <row r="1675" spans="1:11" ht="12.75">
      <c r="A1675" s="403" t="s">
        <v>2059</v>
      </c>
      <c r="B1675" s="404" t="s">
        <v>2060</v>
      </c>
      <c r="C1675" s="419">
        <v>37</v>
      </c>
      <c r="D1675" s="417">
        <v>7</v>
      </c>
      <c r="E1675" s="411">
        <f t="shared" si="535"/>
        <v>0.1891891891891892</v>
      </c>
      <c r="F1675" s="435">
        <v>1</v>
      </c>
      <c r="G1675" s="432"/>
      <c r="H1675" s="411">
        <f t="shared" si="536"/>
        <v>0</v>
      </c>
      <c r="I1675" s="432">
        <f t="shared" si="537"/>
        <v>38</v>
      </c>
      <c r="J1675" s="432">
        <f t="shared" si="537"/>
        <v>7</v>
      </c>
      <c r="K1675" s="411">
        <f t="shared" si="538"/>
        <v>0.18421052631578946</v>
      </c>
    </row>
    <row r="1676" spans="1:11" ht="12.75">
      <c r="A1676" s="403" t="s">
        <v>2061</v>
      </c>
      <c r="B1676" s="404" t="s">
        <v>2062</v>
      </c>
      <c r="C1676" s="419">
        <v>11000</v>
      </c>
      <c r="D1676" s="417">
        <v>7763</v>
      </c>
      <c r="E1676" s="411">
        <f t="shared" si="535"/>
        <v>0.70572727272727276</v>
      </c>
      <c r="F1676" s="435">
        <v>1600</v>
      </c>
      <c r="G1676" s="432">
        <v>1558</v>
      </c>
      <c r="H1676" s="411">
        <f t="shared" si="536"/>
        <v>0.97375</v>
      </c>
      <c r="I1676" s="432">
        <f t="shared" si="537"/>
        <v>12600</v>
      </c>
      <c r="J1676" s="432">
        <f t="shared" si="537"/>
        <v>9321</v>
      </c>
      <c r="K1676" s="411">
        <f t="shared" si="538"/>
        <v>0.73976190476190473</v>
      </c>
    </row>
    <row r="1677" spans="1:11" ht="12.75">
      <c r="A1677" s="403" t="s">
        <v>2319</v>
      </c>
      <c r="B1677" s="404" t="s">
        <v>2320</v>
      </c>
      <c r="C1677" s="419">
        <v>400</v>
      </c>
      <c r="D1677" s="417">
        <v>344</v>
      </c>
      <c r="E1677" s="411">
        <f t="shared" si="535"/>
        <v>0.86</v>
      </c>
      <c r="F1677" s="435">
        <v>0</v>
      </c>
      <c r="G1677" s="432"/>
      <c r="H1677" s="411" t="e">
        <f t="shared" si="536"/>
        <v>#DIV/0!</v>
      </c>
      <c r="I1677" s="432">
        <f t="shared" si="537"/>
        <v>400</v>
      </c>
      <c r="J1677" s="432">
        <f t="shared" si="537"/>
        <v>344</v>
      </c>
      <c r="K1677" s="411">
        <f t="shared" si="538"/>
        <v>0.86</v>
      </c>
    </row>
    <row r="1678" spans="1:11" ht="12.75">
      <c r="A1678" s="403" t="s">
        <v>2232</v>
      </c>
      <c r="B1678" s="404" t="s">
        <v>2233</v>
      </c>
      <c r="C1678" s="419">
        <v>0</v>
      </c>
      <c r="D1678" s="417"/>
      <c r="E1678" s="411" t="e">
        <f t="shared" si="535"/>
        <v>#DIV/0!</v>
      </c>
      <c r="F1678" s="435">
        <v>49</v>
      </c>
      <c r="G1678" s="432">
        <v>35</v>
      </c>
      <c r="H1678" s="411">
        <f t="shared" si="536"/>
        <v>0.7142857142857143</v>
      </c>
      <c r="I1678" s="432">
        <f t="shared" si="537"/>
        <v>49</v>
      </c>
      <c r="J1678" s="432">
        <f t="shared" si="537"/>
        <v>35</v>
      </c>
      <c r="K1678" s="411">
        <f t="shared" si="538"/>
        <v>0.7142857142857143</v>
      </c>
    </row>
    <row r="1679" spans="1:11" ht="12.75">
      <c r="A1679" s="403" t="s">
        <v>2236</v>
      </c>
      <c r="B1679" s="404" t="s">
        <v>2237</v>
      </c>
      <c r="C1679" s="419">
        <v>0</v>
      </c>
      <c r="D1679" s="417"/>
      <c r="E1679" s="411" t="e">
        <f t="shared" si="535"/>
        <v>#DIV/0!</v>
      </c>
      <c r="F1679" s="435">
        <v>6</v>
      </c>
      <c r="G1679" s="432">
        <v>7</v>
      </c>
      <c r="H1679" s="411">
        <f t="shared" si="536"/>
        <v>1.1666666666666667</v>
      </c>
      <c r="I1679" s="432">
        <f t="shared" si="537"/>
        <v>6</v>
      </c>
      <c r="J1679" s="432">
        <f t="shared" si="537"/>
        <v>7</v>
      </c>
      <c r="K1679" s="411">
        <f t="shared" si="538"/>
        <v>1.1666666666666667</v>
      </c>
    </row>
    <row r="1680" spans="1:11" ht="12.75">
      <c r="A1680" s="403" t="s">
        <v>2238</v>
      </c>
      <c r="B1680" s="404" t="s">
        <v>2239</v>
      </c>
      <c r="C1680" s="419">
        <v>0</v>
      </c>
      <c r="D1680" s="417"/>
      <c r="E1680" s="411" t="e">
        <f t="shared" si="535"/>
        <v>#DIV/0!</v>
      </c>
      <c r="F1680" s="435">
        <v>8</v>
      </c>
      <c r="G1680" s="432">
        <v>7</v>
      </c>
      <c r="H1680" s="411">
        <f t="shared" si="536"/>
        <v>0.875</v>
      </c>
      <c r="I1680" s="432">
        <f t="shared" si="537"/>
        <v>8</v>
      </c>
      <c r="J1680" s="432">
        <f t="shared" si="537"/>
        <v>7</v>
      </c>
      <c r="K1680" s="411">
        <f t="shared" si="538"/>
        <v>0.875</v>
      </c>
    </row>
    <row r="1681" spans="1:11" ht="12.75">
      <c r="A1681" s="403" t="s">
        <v>2240</v>
      </c>
      <c r="B1681" s="404" t="s">
        <v>2241</v>
      </c>
      <c r="C1681" s="419">
        <v>0</v>
      </c>
      <c r="D1681" s="417"/>
      <c r="E1681" s="411" t="e">
        <f t="shared" si="535"/>
        <v>#DIV/0!</v>
      </c>
      <c r="F1681" s="435">
        <v>8</v>
      </c>
      <c r="G1681" s="432">
        <v>2</v>
      </c>
      <c r="H1681" s="411">
        <f t="shared" si="536"/>
        <v>0.25</v>
      </c>
      <c r="I1681" s="432">
        <f t="shared" si="537"/>
        <v>8</v>
      </c>
      <c r="J1681" s="432">
        <f t="shared" si="537"/>
        <v>2</v>
      </c>
      <c r="K1681" s="411">
        <f t="shared" si="538"/>
        <v>0.25</v>
      </c>
    </row>
    <row r="1682" spans="1:11" ht="12.75">
      <c r="A1682" s="403" t="s">
        <v>2740</v>
      </c>
      <c r="B1682" s="404" t="s">
        <v>2741</v>
      </c>
      <c r="C1682" s="419">
        <v>0</v>
      </c>
      <c r="D1682" s="417"/>
      <c r="E1682" s="411" t="e">
        <f t="shared" si="535"/>
        <v>#DIV/0!</v>
      </c>
      <c r="F1682" s="435">
        <v>700</v>
      </c>
      <c r="G1682" s="432">
        <v>659</v>
      </c>
      <c r="H1682" s="411">
        <f t="shared" si="536"/>
        <v>0.94142857142857139</v>
      </c>
      <c r="I1682" s="432">
        <f t="shared" si="537"/>
        <v>700</v>
      </c>
      <c r="J1682" s="432">
        <f t="shared" si="537"/>
        <v>659</v>
      </c>
      <c r="K1682" s="411">
        <f t="shared" si="538"/>
        <v>0.94142857142857139</v>
      </c>
    </row>
    <row r="1683" spans="1:11" ht="12.75">
      <c r="A1683" s="403" t="s">
        <v>2764</v>
      </c>
      <c r="B1683" s="404" t="s">
        <v>2765</v>
      </c>
      <c r="C1683" s="419">
        <v>0</v>
      </c>
      <c r="D1683" s="417"/>
      <c r="E1683" s="411" t="e">
        <f t="shared" si="535"/>
        <v>#DIV/0!</v>
      </c>
      <c r="F1683" s="435">
        <v>193</v>
      </c>
      <c r="G1683" s="432">
        <v>115</v>
      </c>
      <c r="H1683" s="411">
        <f t="shared" si="536"/>
        <v>0.59585492227979275</v>
      </c>
      <c r="I1683" s="432">
        <f t="shared" si="537"/>
        <v>193</v>
      </c>
      <c r="J1683" s="432">
        <f t="shared" si="537"/>
        <v>115</v>
      </c>
      <c r="K1683" s="411">
        <f t="shared" si="538"/>
        <v>0.59585492227979275</v>
      </c>
    </row>
    <row r="1684" spans="1:11" ht="12.75">
      <c r="A1684" s="403" t="s">
        <v>2242</v>
      </c>
      <c r="B1684" s="404" t="s">
        <v>2243</v>
      </c>
      <c r="C1684" s="419">
        <v>0</v>
      </c>
      <c r="D1684" s="417"/>
      <c r="E1684" s="411" t="e">
        <f t="shared" si="535"/>
        <v>#DIV/0!</v>
      </c>
      <c r="F1684" s="435">
        <v>35</v>
      </c>
      <c r="G1684" s="432">
        <v>18</v>
      </c>
      <c r="H1684" s="411">
        <f t="shared" si="536"/>
        <v>0.51428571428571423</v>
      </c>
      <c r="I1684" s="432">
        <f t="shared" si="537"/>
        <v>35</v>
      </c>
      <c r="J1684" s="432">
        <f t="shared" si="537"/>
        <v>18</v>
      </c>
      <c r="K1684" s="411">
        <f t="shared" si="538"/>
        <v>0.51428571428571423</v>
      </c>
    </row>
    <row r="1685" spans="1:11" ht="12.75">
      <c r="A1685" s="403" t="s">
        <v>2522</v>
      </c>
      <c r="B1685" s="404" t="s">
        <v>2523</v>
      </c>
      <c r="C1685" s="419">
        <v>0</v>
      </c>
      <c r="D1685" s="417"/>
      <c r="E1685" s="411" t="e">
        <f t="shared" si="535"/>
        <v>#DIV/0!</v>
      </c>
      <c r="F1685" s="435">
        <v>1</v>
      </c>
      <c r="G1685" s="432"/>
      <c r="H1685" s="411">
        <f t="shared" si="536"/>
        <v>0</v>
      </c>
      <c r="I1685" s="432">
        <f t="shared" si="537"/>
        <v>1</v>
      </c>
      <c r="J1685" s="432">
        <f t="shared" si="537"/>
        <v>0</v>
      </c>
      <c r="K1685" s="411">
        <f t="shared" si="538"/>
        <v>0</v>
      </c>
    </row>
    <row r="1686" spans="1:11" ht="12.75">
      <c r="A1686" s="403" t="s">
        <v>3441</v>
      </c>
      <c r="B1686" s="404" t="s">
        <v>3442</v>
      </c>
      <c r="C1686" s="419">
        <v>97</v>
      </c>
      <c r="D1686" s="417">
        <v>62</v>
      </c>
      <c r="E1686" s="411">
        <f t="shared" si="535"/>
        <v>0.63917525773195871</v>
      </c>
      <c r="F1686" s="435">
        <v>0</v>
      </c>
      <c r="G1686" s="432"/>
      <c r="H1686" s="411" t="e">
        <f t="shared" si="536"/>
        <v>#DIV/0!</v>
      </c>
      <c r="I1686" s="432">
        <f t="shared" si="537"/>
        <v>97</v>
      </c>
      <c r="J1686" s="432">
        <f t="shared" si="537"/>
        <v>62</v>
      </c>
      <c r="K1686" s="411">
        <f t="shared" si="538"/>
        <v>0.63917525773195871</v>
      </c>
    </row>
    <row r="1687" spans="1:11" ht="12.75">
      <c r="A1687" s="403" t="s">
        <v>3443</v>
      </c>
      <c r="B1687" s="404" t="s">
        <v>3444</v>
      </c>
      <c r="C1687" s="419">
        <v>188</v>
      </c>
      <c r="D1687" s="417">
        <v>309</v>
      </c>
      <c r="E1687" s="411">
        <f t="shared" si="535"/>
        <v>1.6436170212765957</v>
      </c>
      <c r="F1687" s="435">
        <v>0</v>
      </c>
      <c r="G1687" s="432"/>
      <c r="H1687" s="411" t="e">
        <f t="shared" si="536"/>
        <v>#DIV/0!</v>
      </c>
      <c r="I1687" s="432">
        <f t="shared" si="537"/>
        <v>188</v>
      </c>
      <c r="J1687" s="432">
        <f t="shared" si="537"/>
        <v>309</v>
      </c>
      <c r="K1687" s="411">
        <f t="shared" si="538"/>
        <v>1.6436170212765957</v>
      </c>
    </row>
    <row r="1688" spans="1:11" ht="12.75">
      <c r="A1688" s="403" t="s">
        <v>3445</v>
      </c>
      <c r="B1688" s="404" t="s">
        <v>3446</v>
      </c>
      <c r="C1688" s="419">
        <v>25</v>
      </c>
      <c r="D1688" s="417">
        <v>22</v>
      </c>
      <c r="E1688" s="411">
        <f t="shared" si="535"/>
        <v>0.88</v>
      </c>
      <c r="F1688" s="435">
        <v>0</v>
      </c>
      <c r="G1688" s="432"/>
      <c r="H1688" s="411" t="e">
        <f t="shared" si="536"/>
        <v>#DIV/0!</v>
      </c>
      <c r="I1688" s="432">
        <f t="shared" si="537"/>
        <v>25</v>
      </c>
      <c r="J1688" s="432">
        <f t="shared" si="537"/>
        <v>22</v>
      </c>
      <c r="K1688" s="411">
        <f t="shared" si="538"/>
        <v>0.88</v>
      </c>
    </row>
    <row r="1689" spans="1:11" ht="12.75">
      <c r="A1689" s="403" t="s">
        <v>2528</v>
      </c>
      <c r="B1689" s="404" t="s">
        <v>2529</v>
      </c>
      <c r="C1689" s="419">
        <v>0</v>
      </c>
      <c r="D1689" s="417"/>
      <c r="E1689" s="411" t="e">
        <f t="shared" si="535"/>
        <v>#DIV/0!</v>
      </c>
      <c r="F1689" s="435">
        <v>121</v>
      </c>
      <c r="G1689" s="432">
        <v>132</v>
      </c>
      <c r="H1689" s="411">
        <f t="shared" si="536"/>
        <v>1.0909090909090908</v>
      </c>
      <c r="I1689" s="432">
        <f t="shared" si="537"/>
        <v>121</v>
      </c>
      <c r="J1689" s="432">
        <f t="shared" si="537"/>
        <v>132</v>
      </c>
      <c r="K1689" s="411">
        <f t="shared" si="538"/>
        <v>1.0909090909090908</v>
      </c>
    </row>
    <row r="1690" spans="1:11" ht="12.75">
      <c r="A1690" s="403" t="s">
        <v>3447</v>
      </c>
      <c r="B1690" s="404" t="s">
        <v>3448</v>
      </c>
      <c r="C1690" s="419">
        <v>0</v>
      </c>
      <c r="D1690" s="417"/>
      <c r="E1690" s="411" t="e">
        <f t="shared" si="535"/>
        <v>#DIV/0!</v>
      </c>
      <c r="F1690" s="435">
        <v>2</v>
      </c>
      <c r="G1690" s="432"/>
      <c r="H1690" s="411">
        <f t="shared" si="536"/>
        <v>0</v>
      </c>
      <c r="I1690" s="432">
        <f t="shared" si="537"/>
        <v>2</v>
      </c>
      <c r="J1690" s="432">
        <f t="shared" si="537"/>
        <v>0</v>
      </c>
      <c r="K1690" s="411">
        <f t="shared" si="538"/>
        <v>0</v>
      </c>
    </row>
    <row r="1691" spans="1:11" ht="12.75">
      <c r="A1691" s="403" t="s">
        <v>2133</v>
      </c>
      <c r="B1691" s="404" t="s">
        <v>2134</v>
      </c>
      <c r="C1691" s="419">
        <v>910</v>
      </c>
      <c r="D1691" s="417">
        <v>799</v>
      </c>
      <c r="E1691" s="411">
        <f t="shared" si="535"/>
        <v>0.87802197802197801</v>
      </c>
      <c r="F1691" s="435">
        <v>8</v>
      </c>
      <c r="G1691" s="432">
        <v>7</v>
      </c>
      <c r="H1691" s="411">
        <f t="shared" si="536"/>
        <v>0.875</v>
      </c>
      <c r="I1691" s="432">
        <f t="shared" si="537"/>
        <v>918</v>
      </c>
      <c r="J1691" s="432">
        <f t="shared" si="537"/>
        <v>806</v>
      </c>
      <c r="K1691" s="411">
        <f t="shared" si="538"/>
        <v>0.87799564270152508</v>
      </c>
    </row>
    <row r="1692" spans="1:11" ht="12.75">
      <c r="A1692" s="403" t="s">
        <v>2742</v>
      </c>
      <c r="B1692" s="404" t="s">
        <v>2743</v>
      </c>
      <c r="C1692" s="419">
        <v>0</v>
      </c>
      <c r="D1692" s="417"/>
      <c r="E1692" s="411" t="e">
        <f t="shared" si="535"/>
        <v>#DIV/0!</v>
      </c>
      <c r="F1692" s="435">
        <v>1</v>
      </c>
      <c r="G1692" s="432"/>
      <c r="H1692" s="411">
        <f t="shared" si="536"/>
        <v>0</v>
      </c>
      <c r="I1692" s="432">
        <f t="shared" si="537"/>
        <v>1</v>
      </c>
      <c r="J1692" s="432">
        <f t="shared" si="537"/>
        <v>0</v>
      </c>
      <c r="K1692" s="411">
        <f t="shared" si="538"/>
        <v>0</v>
      </c>
    </row>
    <row r="1693" spans="1:11" ht="12.75">
      <c r="A1693" s="403" t="s">
        <v>2530</v>
      </c>
      <c r="B1693" s="404" t="s">
        <v>2531</v>
      </c>
      <c r="C1693" s="419">
        <v>0</v>
      </c>
      <c r="D1693" s="417"/>
      <c r="E1693" s="411" t="e">
        <f t="shared" si="535"/>
        <v>#DIV/0!</v>
      </c>
      <c r="F1693" s="435">
        <v>622</v>
      </c>
      <c r="G1693" s="432">
        <v>596</v>
      </c>
      <c r="H1693" s="411">
        <f t="shared" si="536"/>
        <v>0.95819935691318325</v>
      </c>
      <c r="I1693" s="432">
        <f t="shared" si="537"/>
        <v>622</v>
      </c>
      <c r="J1693" s="432">
        <f t="shared" si="537"/>
        <v>596</v>
      </c>
      <c r="K1693" s="411">
        <f t="shared" si="538"/>
        <v>0.95819935691318325</v>
      </c>
    </row>
    <row r="1694" spans="1:11" ht="12.75">
      <c r="A1694" s="403" t="s">
        <v>2538</v>
      </c>
      <c r="B1694" s="404" t="s">
        <v>2539</v>
      </c>
      <c r="C1694" s="419">
        <v>0</v>
      </c>
      <c r="D1694" s="417"/>
      <c r="E1694" s="411" t="e">
        <f t="shared" si="535"/>
        <v>#DIV/0!</v>
      </c>
      <c r="F1694" s="435">
        <v>10</v>
      </c>
      <c r="G1694" s="432">
        <v>10</v>
      </c>
      <c r="H1694" s="411">
        <f t="shared" si="536"/>
        <v>1</v>
      </c>
      <c r="I1694" s="432">
        <f t="shared" si="537"/>
        <v>10</v>
      </c>
      <c r="J1694" s="432">
        <f t="shared" si="537"/>
        <v>10</v>
      </c>
      <c r="K1694" s="411">
        <f t="shared" si="538"/>
        <v>1</v>
      </c>
    </row>
    <row r="1695" spans="1:11" ht="12.75">
      <c r="A1695" s="403" t="s">
        <v>2540</v>
      </c>
      <c r="B1695" s="404" t="s">
        <v>2541</v>
      </c>
      <c r="C1695" s="419">
        <v>0</v>
      </c>
      <c r="D1695" s="417"/>
      <c r="E1695" s="411" t="e">
        <f t="shared" si="535"/>
        <v>#DIV/0!</v>
      </c>
      <c r="F1695" s="435">
        <v>2</v>
      </c>
      <c r="G1695" s="432">
        <v>5</v>
      </c>
      <c r="H1695" s="411">
        <f t="shared" si="536"/>
        <v>2.5</v>
      </c>
      <c r="I1695" s="432">
        <f t="shared" si="537"/>
        <v>2</v>
      </c>
      <c r="J1695" s="432">
        <f t="shared" si="537"/>
        <v>5</v>
      </c>
      <c r="K1695" s="411">
        <f t="shared" si="538"/>
        <v>2.5</v>
      </c>
    </row>
    <row r="1696" spans="1:11" ht="12.75">
      <c r="A1696" s="403" t="s">
        <v>2542</v>
      </c>
      <c r="B1696" s="404" t="s">
        <v>2543</v>
      </c>
      <c r="C1696" s="419">
        <v>0</v>
      </c>
      <c r="D1696" s="417"/>
      <c r="E1696" s="411" t="e">
        <f t="shared" si="535"/>
        <v>#DIV/0!</v>
      </c>
      <c r="F1696" s="435">
        <v>54</v>
      </c>
      <c r="G1696" s="432">
        <v>64</v>
      </c>
      <c r="H1696" s="411">
        <f t="shared" si="536"/>
        <v>1.1851851851851851</v>
      </c>
      <c r="I1696" s="432">
        <f t="shared" si="537"/>
        <v>54</v>
      </c>
      <c r="J1696" s="432">
        <f t="shared" si="537"/>
        <v>64</v>
      </c>
      <c r="K1696" s="411">
        <f t="shared" si="538"/>
        <v>1.1851851851851851</v>
      </c>
    </row>
    <row r="1697" spans="1:11" ht="12.75">
      <c r="A1697" s="403" t="s">
        <v>2544</v>
      </c>
      <c r="B1697" s="404" t="s">
        <v>2545</v>
      </c>
      <c r="C1697" s="419">
        <v>0</v>
      </c>
      <c r="D1697" s="417"/>
      <c r="E1697" s="411" t="e">
        <f t="shared" si="535"/>
        <v>#DIV/0!</v>
      </c>
      <c r="F1697" s="435">
        <v>9</v>
      </c>
      <c r="G1697" s="432">
        <v>12</v>
      </c>
      <c r="H1697" s="411">
        <f t="shared" si="536"/>
        <v>1.3333333333333333</v>
      </c>
      <c r="I1697" s="432">
        <f t="shared" si="537"/>
        <v>9</v>
      </c>
      <c r="J1697" s="432">
        <f t="shared" si="537"/>
        <v>12</v>
      </c>
      <c r="K1697" s="411">
        <f t="shared" si="538"/>
        <v>1.3333333333333333</v>
      </c>
    </row>
    <row r="1698" spans="1:11" ht="12.75">
      <c r="A1698" s="403" t="s">
        <v>2546</v>
      </c>
      <c r="B1698" s="404" t="s">
        <v>2547</v>
      </c>
      <c r="C1698" s="419">
        <v>0</v>
      </c>
      <c r="D1698" s="417"/>
      <c r="E1698" s="411" t="e">
        <f t="shared" si="535"/>
        <v>#DIV/0!</v>
      </c>
      <c r="F1698" s="435">
        <v>18</v>
      </c>
      <c r="G1698" s="432">
        <v>17</v>
      </c>
      <c r="H1698" s="411">
        <f t="shared" si="536"/>
        <v>0.94444444444444442</v>
      </c>
      <c r="I1698" s="432">
        <f t="shared" si="537"/>
        <v>18</v>
      </c>
      <c r="J1698" s="432">
        <f t="shared" si="537"/>
        <v>17</v>
      </c>
      <c r="K1698" s="411">
        <f t="shared" si="538"/>
        <v>0.94444444444444442</v>
      </c>
    </row>
    <row r="1699" spans="1:11" ht="12.75">
      <c r="A1699" s="403" t="s">
        <v>2244</v>
      </c>
      <c r="B1699" s="404" t="s">
        <v>2245</v>
      </c>
      <c r="C1699" s="419">
        <v>14</v>
      </c>
      <c r="D1699" s="417">
        <v>4</v>
      </c>
      <c r="E1699" s="411">
        <f t="shared" si="535"/>
        <v>0.2857142857142857</v>
      </c>
      <c r="F1699" s="435">
        <v>0</v>
      </c>
      <c r="G1699" s="432">
        <v>4</v>
      </c>
      <c r="H1699" s="411" t="e">
        <f t="shared" si="536"/>
        <v>#DIV/0!</v>
      </c>
      <c r="I1699" s="432">
        <f t="shared" si="537"/>
        <v>14</v>
      </c>
      <c r="J1699" s="432">
        <f t="shared" si="537"/>
        <v>8</v>
      </c>
      <c r="K1699" s="411">
        <f t="shared" si="538"/>
        <v>0.5714285714285714</v>
      </c>
    </row>
    <row r="1700" spans="1:11" ht="12.75">
      <c r="A1700" s="403" t="s">
        <v>2248</v>
      </c>
      <c r="B1700" s="404" t="s">
        <v>2249</v>
      </c>
      <c r="C1700" s="419">
        <v>1</v>
      </c>
      <c r="D1700" s="417"/>
      <c r="E1700" s="411">
        <f t="shared" si="535"/>
        <v>0</v>
      </c>
      <c r="F1700" s="435">
        <v>0</v>
      </c>
      <c r="G1700" s="432"/>
      <c r="H1700" s="411" t="e">
        <f t="shared" si="536"/>
        <v>#DIV/0!</v>
      </c>
      <c r="I1700" s="432">
        <f t="shared" si="537"/>
        <v>1</v>
      </c>
      <c r="J1700" s="432">
        <f t="shared" si="537"/>
        <v>0</v>
      </c>
      <c r="K1700" s="411">
        <f t="shared" si="538"/>
        <v>0</v>
      </c>
    </row>
    <row r="1701" spans="1:11" ht="12.75">
      <c r="A1701" s="403" t="s">
        <v>2552</v>
      </c>
      <c r="B1701" s="404" t="s">
        <v>2553</v>
      </c>
      <c r="C1701" s="419">
        <v>0</v>
      </c>
      <c r="D1701" s="417"/>
      <c r="E1701" s="411" t="e">
        <f t="shared" si="535"/>
        <v>#DIV/0!</v>
      </c>
      <c r="F1701" s="435">
        <v>7</v>
      </c>
      <c r="G1701" s="432">
        <v>19</v>
      </c>
      <c r="H1701" s="411">
        <f t="shared" si="536"/>
        <v>2.7142857142857144</v>
      </c>
      <c r="I1701" s="432">
        <f t="shared" si="537"/>
        <v>7</v>
      </c>
      <c r="J1701" s="432">
        <f t="shared" si="537"/>
        <v>19</v>
      </c>
      <c r="K1701" s="411">
        <f t="shared" si="538"/>
        <v>2.7142857142857144</v>
      </c>
    </row>
    <row r="1702" spans="1:11" ht="12.75">
      <c r="A1702" s="403" t="s">
        <v>2554</v>
      </c>
      <c r="B1702" s="404" t="s">
        <v>2555</v>
      </c>
      <c r="C1702" s="419">
        <v>0</v>
      </c>
      <c r="D1702" s="417"/>
      <c r="E1702" s="411" t="e">
        <f t="shared" si="535"/>
        <v>#DIV/0!</v>
      </c>
      <c r="F1702" s="435">
        <v>87</v>
      </c>
      <c r="G1702" s="590">
        <v>66</v>
      </c>
      <c r="H1702" s="411">
        <f t="shared" si="536"/>
        <v>0.75862068965517238</v>
      </c>
      <c r="I1702" s="432">
        <f t="shared" si="537"/>
        <v>87</v>
      </c>
      <c r="J1702" s="432">
        <f t="shared" ref="J1702:J1717" si="539">D1702+G1702</f>
        <v>66</v>
      </c>
      <c r="K1702" s="411">
        <f t="shared" si="538"/>
        <v>0.75862068965517238</v>
      </c>
    </row>
    <row r="1703" spans="1:11" ht="12.75">
      <c r="A1703" s="403" t="s">
        <v>2556</v>
      </c>
      <c r="B1703" s="404" t="s">
        <v>2557</v>
      </c>
      <c r="C1703" s="419">
        <v>0</v>
      </c>
      <c r="D1703" s="417"/>
      <c r="E1703" s="411" t="e">
        <f t="shared" si="535"/>
        <v>#DIV/0!</v>
      </c>
      <c r="F1703" s="435">
        <v>44</v>
      </c>
      <c r="G1703" s="432">
        <v>36</v>
      </c>
      <c r="H1703" s="411">
        <f t="shared" si="536"/>
        <v>0.81818181818181823</v>
      </c>
      <c r="I1703" s="432">
        <f t="shared" ref="I1703:I1717" si="540">C1703+F1703</f>
        <v>44</v>
      </c>
      <c r="J1703" s="432">
        <f t="shared" si="539"/>
        <v>36</v>
      </c>
      <c r="K1703" s="411">
        <f t="shared" si="538"/>
        <v>0.81818181818181823</v>
      </c>
    </row>
    <row r="1704" spans="1:11" ht="12.75">
      <c r="A1704" s="403" t="s">
        <v>2558</v>
      </c>
      <c r="B1704" s="404" t="s">
        <v>2559</v>
      </c>
      <c r="C1704" s="419">
        <v>0</v>
      </c>
      <c r="D1704" s="417"/>
      <c r="E1704" s="411" t="e">
        <f t="shared" si="535"/>
        <v>#DIV/0!</v>
      </c>
      <c r="F1704" s="435">
        <v>212</v>
      </c>
      <c r="G1704" s="432">
        <v>225</v>
      </c>
      <c r="H1704" s="411">
        <f t="shared" si="536"/>
        <v>1.0613207547169812</v>
      </c>
      <c r="I1704" s="432">
        <f t="shared" si="540"/>
        <v>212</v>
      </c>
      <c r="J1704" s="432">
        <f t="shared" si="539"/>
        <v>225</v>
      </c>
      <c r="K1704" s="411">
        <f t="shared" si="538"/>
        <v>1.0613207547169812</v>
      </c>
    </row>
    <row r="1705" spans="1:11" ht="12.75">
      <c r="A1705" s="403" t="s">
        <v>2560</v>
      </c>
      <c r="B1705" s="404" t="s">
        <v>2561</v>
      </c>
      <c r="C1705" s="419">
        <v>0</v>
      </c>
      <c r="D1705" s="417"/>
      <c r="E1705" s="411" t="e">
        <f t="shared" si="535"/>
        <v>#DIV/0!</v>
      </c>
      <c r="F1705" s="435">
        <v>30</v>
      </c>
      <c r="G1705" s="432">
        <v>30</v>
      </c>
      <c r="H1705" s="411">
        <f t="shared" si="536"/>
        <v>1</v>
      </c>
      <c r="I1705" s="432">
        <f t="shared" si="540"/>
        <v>30</v>
      </c>
      <c r="J1705" s="432">
        <f t="shared" si="539"/>
        <v>30</v>
      </c>
      <c r="K1705" s="411">
        <f t="shared" si="538"/>
        <v>1</v>
      </c>
    </row>
    <row r="1706" spans="1:11" ht="12.75">
      <c r="A1706" s="403" t="s">
        <v>2562</v>
      </c>
      <c r="B1706" s="404" t="s">
        <v>2563</v>
      </c>
      <c r="C1706" s="419">
        <v>0</v>
      </c>
      <c r="D1706" s="417"/>
      <c r="E1706" s="411" t="e">
        <f t="shared" si="535"/>
        <v>#DIV/0!</v>
      </c>
      <c r="F1706" s="435">
        <v>64</v>
      </c>
      <c r="G1706" s="432">
        <v>60</v>
      </c>
      <c r="H1706" s="411">
        <f t="shared" si="536"/>
        <v>0.9375</v>
      </c>
      <c r="I1706" s="432">
        <f t="shared" si="540"/>
        <v>64</v>
      </c>
      <c r="J1706" s="432">
        <f t="shared" si="539"/>
        <v>60</v>
      </c>
      <c r="K1706" s="411">
        <f t="shared" si="538"/>
        <v>0.9375</v>
      </c>
    </row>
    <row r="1707" spans="1:11" ht="12.75">
      <c r="A1707" s="403" t="s">
        <v>3449</v>
      </c>
      <c r="B1707" s="404" t="s">
        <v>3450</v>
      </c>
      <c r="C1707" s="419">
        <v>0</v>
      </c>
      <c r="D1707" s="417"/>
      <c r="E1707" s="411" t="e">
        <f t="shared" si="535"/>
        <v>#DIV/0!</v>
      </c>
      <c r="F1707" s="435">
        <v>6</v>
      </c>
      <c r="G1707" s="432">
        <v>6</v>
      </c>
      <c r="H1707" s="411">
        <f t="shared" si="536"/>
        <v>1</v>
      </c>
      <c r="I1707" s="432">
        <f t="shared" si="540"/>
        <v>6</v>
      </c>
      <c r="J1707" s="432">
        <f t="shared" si="539"/>
        <v>6</v>
      </c>
      <c r="K1707" s="411">
        <f t="shared" si="538"/>
        <v>1</v>
      </c>
    </row>
    <row r="1708" spans="1:11" ht="12.75">
      <c r="A1708" s="403" t="s">
        <v>3030</v>
      </c>
      <c r="B1708" s="404" t="s">
        <v>3031</v>
      </c>
      <c r="C1708" s="419">
        <v>0</v>
      </c>
      <c r="D1708" s="417"/>
      <c r="E1708" s="411" t="e">
        <f t="shared" si="535"/>
        <v>#DIV/0!</v>
      </c>
      <c r="F1708" s="435">
        <v>5</v>
      </c>
      <c r="G1708" s="432">
        <v>3</v>
      </c>
      <c r="H1708" s="411">
        <f t="shared" si="536"/>
        <v>0.6</v>
      </c>
      <c r="I1708" s="432">
        <f t="shared" si="540"/>
        <v>5</v>
      </c>
      <c r="J1708" s="432">
        <f t="shared" si="539"/>
        <v>3</v>
      </c>
      <c r="K1708" s="411">
        <f t="shared" si="538"/>
        <v>0.6</v>
      </c>
    </row>
    <row r="1709" spans="1:11" ht="12.75">
      <c r="A1709" s="403" t="s">
        <v>2250</v>
      </c>
      <c r="B1709" s="404" t="s">
        <v>2251</v>
      </c>
      <c r="C1709" s="419">
        <v>0</v>
      </c>
      <c r="D1709" s="417"/>
      <c r="E1709" s="411" t="e">
        <f t="shared" si="535"/>
        <v>#DIV/0!</v>
      </c>
      <c r="F1709" s="435">
        <v>8</v>
      </c>
      <c r="G1709" s="432">
        <v>19</v>
      </c>
      <c r="H1709" s="411">
        <f t="shared" si="536"/>
        <v>2.375</v>
      </c>
      <c r="I1709" s="432">
        <f t="shared" si="540"/>
        <v>8</v>
      </c>
      <c r="J1709" s="432">
        <f t="shared" si="539"/>
        <v>19</v>
      </c>
      <c r="K1709" s="411">
        <f t="shared" si="538"/>
        <v>2.375</v>
      </c>
    </row>
    <row r="1710" spans="1:11" ht="12.75">
      <c r="A1710" s="403" t="s">
        <v>2564</v>
      </c>
      <c r="B1710" s="404" t="s">
        <v>2565</v>
      </c>
      <c r="C1710" s="419">
        <v>0</v>
      </c>
      <c r="D1710" s="417"/>
      <c r="E1710" s="411" t="e">
        <f t="shared" si="535"/>
        <v>#DIV/0!</v>
      </c>
      <c r="F1710" s="435">
        <v>109</v>
      </c>
      <c r="G1710" s="432">
        <v>84</v>
      </c>
      <c r="H1710" s="411">
        <f t="shared" si="536"/>
        <v>0.77064220183486243</v>
      </c>
      <c r="I1710" s="432">
        <f t="shared" si="540"/>
        <v>109</v>
      </c>
      <c r="J1710" s="432">
        <f t="shared" si="539"/>
        <v>84</v>
      </c>
      <c r="K1710" s="411">
        <f t="shared" si="538"/>
        <v>0.77064220183486243</v>
      </c>
    </row>
    <row r="1711" spans="1:11" ht="12.75">
      <c r="A1711" s="403" t="s">
        <v>2566</v>
      </c>
      <c r="B1711" s="404" t="s">
        <v>2567</v>
      </c>
      <c r="C1711" s="419">
        <v>0</v>
      </c>
      <c r="D1711" s="417"/>
      <c r="E1711" s="411" t="e">
        <f t="shared" si="535"/>
        <v>#DIV/0!</v>
      </c>
      <c r="F1711" s="435">
        <v>47</v>
      </c>
      <c r="G1711" s="432">
        <v>46</v>
      </c>
      <c r="H1711" s="411">
        <f t="shared" si="536"/>
        <v>0.97872340425531912</v>
      </c>
      <c r="I1711" s="432">
        <f t="shared" si="540"/>
        <v>47</v>
      </c>
      <c r="J1711" s="432">
        <f t="shared" si="539"/>
        <v>46</v>
      </c>
      <c r="K1711" s="411">
        <f t="shared" si="538"/>
        <v>0.97872340425531912</v>
      </c>
    </row>
    <row r="1712" spans="1:11" ht="12.75">
      <c r="A1712" s="403" t="s">
        <v>2568</v>
      </c>
      <c r="B1712" s="404" t="s">
        <v>2569</v>
      </c>
      <c r="C1712" s="419">
        <v>0</v>
      </c>
      <c r="D1712" s="417"/>
      <c r="E1712" s="411" t="e">
        <f t="shared" si="535"/>
        <v>#DIV/0!</v>
      </c>
      <c r="F1712" s="435">
        <v>297</v>
      </c>
      <c r="G1712" s="432">
        <v>305</v>
      </c>
      <c r="H1712" s="411">
        <f t="shared" si="536"/>
        <v>1.026936026936027</v>
      </c>
      <c r="I1712" s="432">
        <f t="shared" si="540"/>
        <v>297</v>
      </c>
      <c r="J1712" s="432">
        <f t="shared" si="539"/>
        <v>305</v>
      </c>
      <c r="K1712" s="411">
        <f t="shared" si="538"/>
        <v>1.026936026936027</v>
      </c>
    </row>
    <row r="1713" spans="1:11" ht="12.75">
      <c r="A1713" s="403" t="s">
        <v>2570</v>
      </c>
      <c r="B1713" s="404" t="s">
        <v>2571</v>
      </c>
      <c r="C1713" s="419">
        <v>0</v>
      </c>
      <c r="D1713" s="417"/>
      <c r="E1713" s="411" t="e">
        <f t="shared" si="535"/>
        <v>#DIV/0!</v>
      </c>
      <c r="F1713" s="435">
        <v>53</v>
      </c>
      <c r="G1713" s="432">
        <v>43</v>
      </c>
      <c r="H1713" s="411">
        <f t="shared" si="536"/>
        <v>0.81132075471698117</v>
      </c>
      <c r="I1713" s="432">
        <f t="shared" si="540"/>
        <v>53</v>
      </c>
      <c r="J1713" s="432">
        <f t="shared" si="539"/>
        <v>43</v>
      </c>
      <c r="K1713" s="411">
        <f t="shared" si="538"/>
        <v>0.81132075471698117</v>
      </c>
    </row>
    <row r="1714" spans="1:11" ht="12.75">
      <c r="A1714" s="403" t="s">
        <v>2572</v>
      </c>
      <c r="B1714" s="404" t="s">
        <v>2573</v>
      </c>
      <c r="C1714" s="419">
        <v>0</v>
      </c>
      <c r="D1714" s="417"/>
      <c r="E1714" s="411" t="e">
        <f t="shared" si="535"/>
        <v>#DIV/0!</v>
      </c>
      <c r="F1714" s="435">
        <v>91</v>
      </c>
      <c r="G1714" s="432">
        <v>82</v>
      </c>
      <c r="H1714" s="411">
        <f t="shared" si="536"/>
        <v>0.90109890109890112</v>
      </c>
      <c r="I1714" s="432">
        <f t="shared" si="540"/>
        <v>91</v>
      </c>
      <c r="J1714" s="432">
        <f t="shared" si="539"/>
        <v>82</v>
      </c>
      <c r="K1714" s="411">
        <f t="shared" si="538"/>
        <v>0.90109890109890112</v>
      </c>
    </row>
    <row r="1715" spans="1:11" ht="12.75">
      <c r="A1715" s="403" t="s">
        <v>3451</v>
      </c>
      <c r="B1715" s="404" t="s">
        <v>3452</v>
      </c>
      <c r="C1715" s="419">
        <v>0</v>
      </c>
      <c r="D1715" s="417"/>
      <c r="E1715" s="411" t="e">
        <f t="shared" si="535"/>
        <v>#DIV/0!</v>
      </c>
      <c r="F1715" s="435">
        <v>6</v>
      </c>
      <c r="G1715" s="432">
        <v>6</v>
      </c>
      <c r="H1715" s="411">
        <f t="shared" si="536"/>
        <v>1</v>
      </c>
      <c r="I1715" s="432">
        <f t="shared" si="540"/>
        <v>6</v>
      </c>
      <c r="J1715" s="432">
        <f t="shared" si="539"/>
        <v>6</v>
      </c>
      <c r="K1715" s="411">
        <f t="shared" si="538"/>
        <v>1</v>
      </c>
    </row>
    <row r="1716" spans="1:11" ht="12.75">
      <c r="A1716" s="403" t="s">
        <v>3032</v>
      </c>
      <c r="B1716" s="404" t="s">
        <v>3033</v>
      </c>
      <c r="C1716" s="419">
        <v>0</v>
      </c>
      <c r="D1716" s="417"/>
      <c r="E1716" s="411" t="e">
        <f t="shared" si="535"/>
        <v>#DIV/0!</v>
      </c>
      <c r="F1716" s="435">
        <v>5</v>
      </c>
      <c r="G1716" s="432">
        <v>3</v>
      </c>
      <c r="H1716" s="411">
        <f t="shared" si="536"/>
        <v>0.6</v>
      </c>
      <c r="I1716" s="432">
        <f t="shared" si="540"/>
        <v>5</v>
      </c>
      <c r="J1716" s="432">
        <f t="shared" si="539"/>
        <v>3</v>
      </c>
      <c r="K1716" s="411">
        <f t="shared" si="538"/>
        <v>0.6</v>
      </c>
    </row>
    <row r="1717" spans="1:11" ht="12.75">
      <c r="A1717" s="403" t="s">
        <v>2744</v>
      </c>
      <c r="B1717" s="404" t="s">
        <v>2745</v>
      </c>
      <c r="C1717" s="419">
        <v>0</v>
      </c>
      <c r="D1717" s="417"/>
      <c r="E1717" s="411" t="e">
        <f t="shared" si="535"/>
        <v>#DIV/0!</v>
      </c>
      <c r="F1717" s="435">
        <v>1</v>
      </c>
      <c r="G1717" s="432">
        <v>2</v>
      </c>
      <c r="H1717" s="411">
        <f t="shared" si="536"/>
        <v>2</v>
      </c>
      <c r="I1717" s="432">
        <f t="shared" si="540"/>
        <v>1</v>
      </c>
      <c r="J1717" s="432">
        <f t="shared" si="539"/>
        <v>2</v>
      </c>
      <c r="K1717" s="411">
        <f t="shared" si="538"/>
        <v>2</v>
      </c>
    </row>
    <row r="1718" spans="1:11" ht="12.75">
      <c r="A1718" s="403" t="s">
        <v>2252</v>
      </c>
      <c r="B1718" s="404" t="s">
        <v>2253</v>
      </c>
      <c r="C1718" s="419">
        <v>0</v>
      </c>
      <c r="D1718" s="417"/>
      <c r="E1718" s="411" t="e">
        <f t="shared" si="530"/>
        <v>#DIV/0!</v>
      </c>
      <c r="F1718" s="435">
        <v>8</v>
      </c>
      <c r="G1718" s="432">
        <v>5</v>
      </c>
      <c r="H1718" s="411">
        <f t="shared" si="531"/>
        <v>0.625</v>
      </c>
      <c r="I1718" s="432">
        <f t="shared" si="532"/>
        <v>8</v>
      </c>
      <c r="J1718" s="432">
        <f t="shared" si="533"/>
        <v>5</v>
      </c>
      <c r="K1718" s="411">
        <f t="shared" si="534"/>
        <v>0.625</v>
      </c>
    </row>
    <row r="1719" spans="1:11" ht="12.75">
      <c r="A1719" s="403" t="s">
        <v>1952</v>
      </c>
      <c r="B1719" s="404" t="s">
        <v>2254</v>
      </c>
      <c r="C1719" s="419">
        <v>0</v>
      </c>
      <c r="D1719" s="417"/>
      <c r="E1719" s="411" t="e">
        <f t="shared" si="530"/>
        <v>#DIV/0!</v>
      </c>
      <c r="F1719" s="435">
        <v>18</v>
      </c>
      <c r="G1719" s="432"/>
      <c r="H1719" s="411">
        <f t="shared" si="531"/>
        <v>0</v>
      </c>
      <c r="I1719" s="432">
        <f t="shared" si="532"/>
        <v>18</v>
      </c>
      <c r="J1719" s="432">
        <f t="shared" si="533"/>
        <v>0</v>
      </c>
      <c r="K1719" s="411">
        <f t="shared" si="534"/>
        <v>0</v>
      </c>
    </row>
    <row r="1720" spans="1:11" ht="12.75">
      <c r="A1720" s="403" t="s">
        <v>2255</v>
      </c>
      <c r="B1720" s="404" t="s">
        <v>2256</v>
      </c>
      <c r="C1720" s="419">
        <v>0</v>
      </c>
      <c r="D1720" s="417"/>
      <c r="E1720" s="411" t="e">
        <f t="shared" si="530"/>
        <v>#DIV/0!</v>
      </c>
      <c r="F1720" s="435">
        <v>1</v>
      </c>
      <c r="G1720" s="432">
        <v>19</v>
      </c>
      <c r="H1720" s="411">
        <f t="shared" si="531"/>
        <v>19</v>
      </c>
      <c r="I1720" s="432">
        <f t="shared" si="532"/>
        <v>1</v>
      </c>
      <c r="J1720" s="432">
        <f t="shared" si="533"/>
        <v>19</v>
      </c>
      <c r="K1720" s="411">
        <f t="shared" si="534"/>
        <v>19</v>
      </c>
    </row>
    <row r="1721" spans="1:11" ht="12.75">
      <c r="A1721" s="403" t="s">
        <v>2137</v>
      </c>
      <c r="B1721" s="404" t="s">
        <v>2138</v>
      </c>
      <c r="C1721" s="419">
        <v>0</v>
      </c>
      <c r="D1721" s="417"/>
      <c r="E1721" s="411" t="e">
        <f t="shared" si="530"/>
        <v>#DIV/0!</v>
      </c>
      <c r="F1721" s="435">
        <v>6</v>
      </c>
      <c r="G1721" s="432">
        <v>1</v>
      </c>
      <c r="H1721" s="411">
        <f t="shared" si="531"/>
        <v>0.16666666666666666</v>
      </c>
      <c r="I1721" s="432">
        <f t="shared" si="532"/>
        <v>6</v>
      </c>
      <c r="J1721" s="432">
        <f t="shared" si="533"/>
        <v>1</v>
      </c>
      <c r="K1721" s="411">
        <f t="shared" si="534"/>
        <v>0.16666666666666666</v>
      </c>
    </row>
    <row r="1722" spans="1:11" ht="12.75">
      <c r="A1722" s="403" t="s">
        <v>2263</v>
      </c>
      <c r="B1722" s="404" t="s">
        <v>2264</v>
      </c>
      <c r="C1722" s="419">
        <v>0</v>
      </c>
      <c r="D1722" s="417"/>
      <c r="E1722" s="411" t="e">
        <f t="shared" si="530"/>
        <v>#DIV/0!</v>
      </c>
      <c r="F1722" s="435">
        <v>2</v>
      </c>
      <c r="G1722" s="432">
        <v>1</v>
      </c>
      <c r="H1722" s="411">
        <f t="shared" si="531"/>
        <v>0.5</v>
      </c>
      <c r="I1722" s="432">
        <f t="shared" si="532"/>
        <v>2</v>
      </c>
      <c r="J1722" s="432">
        <f t="shared" si="533"/>
        <v>1</v>
      </c>
      <c r="K1722" s="411">
        <f t="shared" si="534"/>
        <v>0.5</v>
      </c>
    </row>
    <row r="1723" spans="1:11" ht="12.75">
      <c r="A1723" s="403" t="s">
        <v>3453</v>
      </c>
      <c r="B1723" s="404" t="s">
        <v>3454</v>
      </c>
      <c r="C1723" s="419">
        <v>0</v>
      </c>
      <c r="D1723" s="417"/>
      <c r="E1723" s="411" t="e">
        <f t="shared" si="530"/>
        <v>#DIV/0!</v>
      </c>
      <c r="F1723" s="435">
        <v>1</v>
      </c>
      <c r="G1723" s="432">
        <v>7</v>
      </c>
      <c r="H1723" s="411">
        <f t="shared" si="531"/>
        <v>7</v>
      </c>
      <c r="I1723" s="432">
        <f t="shared" si="532"/>
        <v>1</v>
      </c>
      <c r="J1723" s="432">
        <f t="shared" si="533"/>
        <v>7</v>
      </c>
      <c r="K1723" s="411">
        <f t="shared" si="534"/>
        <v>7</v>
      </c>
    </row>
    <row r="1724" spans="1:11" ht="12.75">
      <c r="A1724" s="403" t="s">
        <v>2309</v>
      </c>
      <c r="B1724" s="404" t="s">
        <v>2310</v>
      </c>
      <c r="C1724" s="419">
        <v>0</v>
      </c>
      <c r="D1724" s="417"/>
      <c r="E1724" s="411" t="e">
        <f t="shared" si="530"/>
        <v>#DIV/0!</v>
      </c>
      <c r="F1724" s="435">
        <v>1</v>
      </c>
      <c r="G1724" s="432">
        <v>12</v>
      </c>
      <c r="H1724" s="411">
        <f t="shared" si="531"/>
        <v>12</v>
      </c>
      <c r="I1724" s="432">
        <f t="shared" si="532"/>
        <v>1</v>
      </c>
      <c r="J1724" s="432">
        <f t="shared" si="533"/>
        <v>12</v>
      </c>
      <c r="K1724" s="411">
        <f t="shared" si="534"/>
        <v>12</v>
      </c>
    </row>
    <row r="1725" spans="1:11" ht="12.75">
      <c r="A1725" s="403" t="s">
        <v>2313</v>
      </c>
      <c r="B1725" s="404" t="s">
        <v>2314</v>
      </c>
      <c r="C1725" s="419">
        <v>0</v>
      </c>
      <c r="D1725" s="417"/>
      <c r="E1725" s="411" t="e">
        <f t="shared" si="530"/>
        <v>#DIV/0!</v>
      </c>
      <c r="F1725" s="435">
        <v>1</v>
      </c>
      <c r="G1725" s="432">
        <v>12</v>
      </c>
      <c r="H1725" s="411">
        <f t="shared" si="531"/>
        <v>12</v>
      </c>
      <c r="I1725" s="432">
        <f t="shared" si="532"/>
        <v>1</v>
      </c>
      <c r="J1725" s="432">
        <f t="shared" si="533"/>
        <v>12</v>
      </c>
      <c r="K1725" s="411">
        <f t="shared" si="534"/>
        <v>12</v>
      </c>
    </row>
    <row r="1726" spans="1:11" ht="12.75">
      <c r="A1726" s="403" t="s">
        <v>2578</v>
      </c>
      <c r="B1726" s="404" t="s">
        <v>2579</v>
      </c>
      <c r="C1726" s="419">
        <v>0</v>
      </c>
      <c r="D1726" s="417">
        <v>2</v>
      </c>
      <c r="E1726" s="411" t="e">
        <f t="shared" si="530"/>
        <v>#DIV/0!</v>
      </c>
      <c r="F1726" s="435">
        <v>8</v>
      </c>
      <c r="G1726" s="432"/>
      <c r="H1726" s="411">
        <f t="shared" si="531"/>
        <v>0</v>
      </c>
      <c r="I1726" s="432">
        <f t="shared" si="532"/>
        <v>8</v>
      </c>
      <c r="J1726" s="432">
        <f t="shared" si="533"/>
        <v>2</v>
      </c>
      <c r="K1726" s="411">
        <f t="shared" si="534"/>
        <v>0.25</v>
      </c>
    </row>
    <row r="1727" spans="1:11" ht="12.75">
      <c r="A1727" s="403" t="s">
        <v>2275</v>
      </c>
      <c r="B1727" s="404" t="s">
        <v>2276</v>
      </c>
      <c r="C1727" s="419">
        <v>0</v>
      </c>
      <c r="D1727" s="417"/>
      <c r="E1727" s="411" t="e">
        <f t="shared" si="530"/>
        <v>#DIV/0!</v>
      </c>
      <c r="F1727" s="435">
        <v>1</v>
      </c>
      <c r="G1727" s="432"/>
      <c r="H1727" s="411">
        <f t="shared" si="531"/>
        <v>0</v>
      </c>
      <c r="I1727" s="432">
        <f t="shared" si="532"/>
        <v>1</v>
      </c>
      <c r="J1727" s="432">
        <f t="shared" si="533"/>
        <v>0</v>
      </c>
      <c r="K1727" s="411">
        <f t="shared" si="534"/>
        <v>0</v>
      </c>
    </row>
    <row r="1728" spans="1:11" ht="12.75">
      <c r="A1728" s="403" t="s">
        <v>2277</v>
      </c>
      <c r="B1728" s="404" t="s">
        <v>2278</v>
      </c>
      <c r="C1728" s="419">
        <v>0</v>
      </c>
      <c r="D1728" s="417"/>
      <c r="E1728" s="411" t="e">
        <f t="shared" si="530"/>
        <v>#DIV/0!</v>
      </c>
      <c r="F1728" s="435">
        <v>18</v>
      </c>
      <c r="G1728" s="432">
        <v>40</v>
      </c>
      <c r="H1728" s="411">
        <f t="shared" si="531"/>
        <v>2.2222222222222223</v>
      </c>
      <c r="I1728" s="432">
        <f t="shared" si="532"/>
        <v>18</v>
      </c>
      <c r="J1728" s="432">
        <f t="shared" si="533"/>
        <v>40</v>
      </c>
      <c r="K1728" s="411">
        <f t="shared" si="534"/>
        <v>2.2222222222222223</v>
      </c>
    </row>
    <row r="1729" spans="1:11" ht="12.75">
      <c r="A1729" s="403" t="s">
        <v>2323</v>
      </c>
      <c r="B1729" s="404" t="s">
        <v>2324</v>
      </c>
      <c r="C1729" s="419">
        <v>0</v>
      </c>
      <c r="D1729" s="417"/>
      <c r="E1729" s="411" t="e">
        <f t="shared" si="530"/>
        <v>#DIV/0!</v>
      </c>
      <c r="F1729" s="435">
        <v>29</v>
      </c>
      <c r="G1729" s="432">
        <v>8</v>
      </c>
      <c r="H1729" s="411">
        <f t="shared" si="531"/>
        <v>0.27586206896551724</v>
      </c>
      <c r="I1729" s="432">
        <f t="shared" si="532"/>
        <v>29</v>
      </c>
      <c r="J1729" s="432">
        <f t="shared" si="533"/>
        <v>8</v>
      </c>
      <c r="K1729" s="411">
        <f t="shared" si="534"/>
        <v>0.27586206896551724</v>
      </c>
    </row>
    <row r="1730" spans="1:11" ht="12.75">
      <c r="A1730" s="403" t="s">
        <v>2580</v>
      </c>
      <c r="B1730" s="404" t="s">
        <v>2581</v>
      </c>
      <c r="C1730" s="419">
        <v>0</v>
      </c>
      <c r="D1730" s="417"/>
      <c r="E1730" s="411" t="e">
        <f t="shared" si="530"/>
        <v>#DIV/0!</v>
      </c>
      <c r="F1730" s="435">
        <v>227</v>
      </c>
      <c r="G1730" s="432">
        <v>275</v>
      </c>
      <c r="H1730" s="411">
        <f t="shared" si="531"/>
        <v>1.2114537444933922</v>
      </c>
      <c r="I1730" s="432">
        <f t="shared" si="532"/>
        <v>227</v>
      </c>
      <c r="J1730" s="432">
        <f t="shared" si="533"/>
        <v>275</v>
      </c>
      <c r="K1730" s="411">
        <f t="shared" si="534"/>
        <v>1.2114537444933922</v>
      </c>
    </row>
    <row r="1731" spans="1:11" ht="12.75">
      <c r="A1731" s="403" t="s">
        <v>2279</v>
      </c>
      <c r="B1731" s="404" t="s">
        <v>2280</v>
      </c>
      <c r="C1731" s="419">
        <v>1</v>
      </c>
      <c r="D1731" s="417"/>
      <c r="E1731" s="411">
        <f t="shared" si="530"/>
        <v>0</v>
      </c>
      <c r="F1731" s="435">
        <v>9600</v>
      </c>
      <c r="G1731" s="432">
        <v>9052</v>
      </c>
      <c r="H1731" s="411">
        <f t="shared" si="531"/>
        <v>0.94291666666666663</v>
      </c>
      <c r="I1731" s="432">
        <f t="shared" si="532"/>
        <v>9601</v>
      </c>
      <c r="J1731" s="432">
        <f t="shared" si="533"/>
        <v>9052</v>
      </c>
      <c r="K1731" s="411">
        <f t="shared" si="534"/>
        <v>0.94281845641079054</v>
      </c>
    </row>
    <row r="1732" spans="1:11" ht="12.75">
      <c r="A1732" s="403" t="s">
        <v>2281</v>
      </c>
      <c r="B1732" s="404" t="s">
        <v>2282</v>
      </c>
      <c r="C1732" s="419">
        <v>0</v>
      </c>
      <c r="D1732" s="417"/>
      <c r="E1732" s="411" t="e">
        <f t="shared" si="530"/>
        <v>#DIV/0!</v>
      </c>
      <c r="F1732" s="435">
        <v>36</v>
      </c>
      <c r="G1732" s="432">
        <v>8</v>
      </c>
      <c r="H1732" s="411">
        <f t="shared" si="531"/>
        <v>0.22222222222222221</v>
      </c>
      <c r="I1732" s="432">
        <f t="shared" si="532"/>
        <v>36</v>
      </c>
      <c r="J1732" s="432">
        <f t="shared" si="533"/>
        <v>8</v>
      </c>
      <c r="K1732" s="411">
        <f t="shared" si="534"/>
        <v>0.22222222222222221</v>
      </c>
    </row>
    <row r="1733" spans="1:11" ht="12.75">
      <c r="A1733" s="403" t="s">
        <v>2582</v>
      </c>
      <c r="B1733" s="404" t="s">
        <v>2583</v>
      </c>
      <c r="C1733" s="419">
        <v>0</v>
      </c>
      <c r="D1733" s="417"/>
      <c r="E1733" s="411" t="e">
        <f t="shared" si="530"/>
        <v>#DIV/0!</v>
      </c>
      <c r="F1733" s="435">
        <v>642</v>
      </c>
      <c r="G1733" s="432">
        <v>611</v>
      </c>
      <c r="H1733" s="411">
        <f t="shared" si="531"/>
        <v>0.95171339563862933</v>
      </c>
      <c r="I1733" s="432">
        <f t="shared" si="532"/>
        <v>642</v>
      </c>
      <c r="J1733" s="432">
        <f t="shared" si="533"/>
        <v>611</v>
      </c>
      <c r="K1733" s="411">
        <f t="shared" si="534"/>
        <v>0.95171339563862933</v>
      </c>
    </row>
    <row r="1734" spans="1:11" ht="12.75">
      <c r="A1734" s="403" t="s">
        <v>2283</v>
      </c>
      <c r="B1734" s="404" t="s">
        <v>2284</v>
      </c>
      <c r="C1734" s="419">
        <v>0</v>
      </c>
      <c r="D1734" s="417"/>
      <c r="E1734" s="411" t="e">
        <f t="shared" si="530"/>
        <v>#DIV/0!</v>
      </c>
      <c r="F1734" s="435">
        <v>28</v>
      </c>
      <c r="G1734" s="432">
        <v>19</v>
      </c>
      <c r="H1734" s="411">
        <f t="shared" si="531"/>
        <v>0.6785714285714286</v>
      </c>
      <c r="I1734" s="432">
        <f t="shared" si="532"/>
        <v>28</v>
      </c>
      <c r="J1734" s="432">
        <f t="shared" si="533"/>
        <v>19</v>
      </c>
      <c r="K1734" s="411">
        <f t="shared" si="534"/>
        <v>0.6785714285714286</v>
      </c>
    </row>
    <row r="1735" spans="1:11" ht="12.75">
      <c r="A1735" s="403" t="s">
        <v>2285</v>
      </c>
      <c r="B1735" s="404" t="s">
        <v>2286</v>
      </c>
      <c r="C1735" s="419">
        <v>1</v>
      </c>
      <c r="D1735" s="417"/>
      <c r="E1735" s="411">
        <f t="shared" si="530"/>
        <v>0</v>
      </c>
      <c r="F1735" s="435">
        <v>10800</v>
      </c>
      <c r="G1735" s="432">
        <v>11685</v>
      </c>
      <c r="H1735" s="411">
        <f t="shared" si="531"/>
        <v>1.0819444444444444</v>
      </c>
      <c r="I1735" s="432">
        <f t="shared" si="532"/>
        <v>10801</v>
      </c>
      <c r="J1735" s="432">
        <f t="shared" si="533"/>
        <v>11685</v>
      </c>
      <c r="K1735" s="411">
        <f t="shared" si="534"/>
        <v>1.0818442736783631</v>
      </c>
    </row>
    <row r="1736" spans="1:11" ht="12.75">
      <c r="A1736" s="403" t="s">
        <v>2287</v>
      </c>
      <c r="B1736" s="404" t="s">
        <v>2288</v>
      </c>
      <c r="C1736" s="419">
        <v>0</v>
      </c>
      <c r="D1736" s="417"/>
      <c r="E1736" s="411" t="e">
        <f t="shared" si="530"/>
        <v>#DIV/0!</v>
      </c>
      <c r="F1736" s="435">
        <v>761</v>
      </c>
      <c r="G1736" s="432">
        <v>1105</v>
      </c>
      <c r="H1736" s="411">
        <f t="shared" si="531"/>
        <v>1.4520367936925098</v>
      </c>
      <c r="I1736" s="432">
        <f t="shared" si="532"/>
        <v>761</v>
      </c>
      <c r="J1736" s="432">
        <f t="shared" si="533"/>
        <v>1105</v>
      </c>
      <c r="K1736" s="411">
        <f t="shared" si="534"/>
        <v>1.4520367936925098</v>
      </c>
    </row>
    <row r="1737" spans="1:11" ht="12.75">
      <c r="A1737" s="403" t="s">
        <v>2289</v>
      </c>
      <c r="B1737" s="404" t="s">
        <v>2290</v>
      </c>
      <c r="C1737" s="419">
        <v>6</v>
      </c>
      <c r="D1737" s="417"/>
      <c r="E1737" s="411">
        <f t="shared" si="530"/>
        <v>0</v>
      </c>
      <c r="F1737" s="435">
        <v>14200</v>
      </c>
      <c r="G1737" s="432">
        <v>17147</v>
      </c>
      <c r="H1737" s="411">
        <f t="shared" si="531"/>
        <v>1.2075352112676057</v>
      </c>
      <c r="I1737" s="432">
        <f t="shared" si="532"/>
        <v>14206</v>
      </c>
      <c r="J1737" s="432">
        <f t="shared" si="533"/>
        <v>17147</v>
      </c>
      <c r="K1737" s="411">
        <f t="shared" si="534"/>
        <v>1.2070252006194566</v>
      </c>
    </row>
    <row r="1738" spans="1:11" ht="12.75">
      <c r="A1738" s="403" t="s">
        <v>2586</v>
      </c>
      <c r="B1738" s="404" t="s">
        <v>2587</v>
      </c>
      <c r="C1738" s="419">
        <v>0</v>
      </c>
      <c r="D1738" s="417"/>
      <c r="E1738" s="411" t="e">
        <f t="shared" si="530"/>
        <v>#DIV/0!</v>
      </c>
      <c r="F1738" s="435">
        <v>2100</v>
      </c>
      <c r="G1738" s="432">
        <v>2134</v>
      </c>
      <c r="H1738" s="411">
        <f t="shared" si="531"/>
        <v>1.0161904761904761</v>
      </c>
      <c r="I1738" s="432">
        <f t="shared" si="532"/>
        <v>2100</v>
      </c>
      <c r="J1738" s="432">
        <f t="shared" si="533"/>
        <v>2134</v>
      </c>
      <c r="K1738" s="411">
        <f t="shared" si="534"/>
        <v>1.0161904761904761</v>
      </c>
    </row>
    <row r="1739" spans="1:11" ht="12.75">
      <c r="A1739" s="403" t="s">
        <v>3044</v>
      </c>
      <c r="B1739" s="404" t="s">
        <v>3045</v>
      </c>
      <c r="C1739" s="419">
        <v>0</v>
      </c>
      <c r="D1739" s="417"/>
      <c r="E1739" s="411" t="e">
        <f t="shared" si="530"/>
        <v>#DIV/0!</v>
      </c>
      <c r="F1739" s="435">
        <v>12</v>
      </c>
      <c r="G1739" s="432">
        <v>8</v>
      </c>
      <c r="H1739" s="411">
        <f t="shared" si="531"/>
        <v>0.66666666666666663</v>
      </c>
      <c r="I1739" s="432">
        <f t="shared" si="532"/>
        <v>12</v>
      </c>
      <c r="J1739" s="432">
        <f t="shared" si="533"/>
        <v>8</v>
      </c>
      <c r="K1739" s="411">
        <f t="shared" si="534"/>
        <v>0.66666666666666663</v>
      </c>
    </row>
    <row r="1740" spans="1:11" ht="12.75">
      <c r="A1740" s="403" t="s">
        <v>2750</v>
      </c>
      <c r="B1740" s="404" t="s">
        <v>2751</v>
      </c>
      <c r="C1740" s="419">
        <v>0</v>
      </c>
      <c r="D1740" s="417"/>
      <c r="E1740" s="411" t="e">
        <f t="shared" si="530"/>
        <v>#DIV/0!</v>
      </c>
      <c r="F1740" s="435">
        <v>223</v>
      </c>
      <c r="G1740" s="432">
        <v>136</v>
      </c>
      <c r="H1740" s="411">
        <f t="shared" si="531"/>
        <v>0.60986547085201792</v>
      </c>
      <c r="I1740" s="432">
        <f t="shared" si="532"/>
        <v>223</v>
      </c>
      <c r="J1740" s="432">
        <f t="shared" si="533"/>
        <v>136</v>
      </c>
      <c r="K1740" s="411">
        <f t="shared" si="534"/>
        <v>0.60986547085201792</v>
      </c>
    </row>
    <row r="1741" spans="1:11" ht="12.75">
      <c r="A1741" s="403" t="s">
        <v>3048</v>
      </c>
      <c r="B1741" s="404" t="s">
        <v>3049</v>
      </c>
      <c r="C1741" s="419">
        <v>0</v>
      </c>
      <c r="D1741" s="417"/>
      <c r="E1741" s="411" t="e">
        <f t="shared" si="530"/>
        <v>#DIV/0!</v>
      </c>
      <c r="F1741" s="435">
        <v>2</v>
      </c>
      <c r="G1741" s="432">
        <v>4</v>
      </c>
      <c r="H1741" s="411">
        <f t="shared" si="531"/>
        <v>2</v>
      </c>
      <c r="I1741" s="432">
        <f t="shared" si="532"/>
        <v>2</v>
      </c>
      <c r="J1741" s="432">
        <f t="shared" si="533"/>
        <v>4</v>
      </c>
      <c r="K1741" s="411">
        <f t="shared" si="534"/>
        <v>2</v>
      </c>
    </row>
    <row r="1742" spans="1:11" ht="12.75">
      <c r="A1742" s="403" t="s">
        <v>2588</v>
      </c>
      <c r="B1742" s="404" t="s">
        <v>2589</v>
      </c>
      <c r="C1742" s="419">
        <v>0</v>
      </c>
      <c r="D1742" s="417"/>
      <c r="E1742" s="411" t="e">
        <f t="shared" si="530"/>
        <v>#DIV/0!</v>
      </c>
      <c r="F1742" s="435">
        <v>2</v>
      </c>
      <c r="G1742" s="432"/>
      <c r="H1742" s="411">
        <f t="shared" si="531"/>
        <v>0</v>
      </c>
      <c r="I1742" s="432">
        <f t="shared" si="532"/>
        <v>2</v>
      </c>
      <c r="J1742" s="432">
        <f t="shared" si="533"/>
        <v>0</v>
      </c>
      <c r="K1742" s="411">
        <f t="shared" si="534"/>
        <v>0</v>
      </c>
    </row>
    <row r="1743" spans="1:11" ht="12.75">
      <c r="A1743" s="403" t="s">
        <v>2291</v>
      </c>
      <c r="B1743" s="404" t="s">
        <v>2292</v>
      </c>
      <c r="C1743" s="419">
        <v>0</v>
      </c>
      <c r="D1743" s="417"/>
      <c r="E1743" s="411" t="e">
        <f t="shared" si="530"/>
        <v>#DIV/0!</v>
      </c>
      <c r="F1743" s="435">
        <v>32</v>
      </c>
      <c r="G1743" s="432">
        <v>21</v>
      </c>
      <c r="H1743" s="411">
        <f t="shared" si="531"/>
        <v>0.65625</v>
      </c>
      <c r="I1743" s="432">
        <f t="shared" si="532"/>
        <v>32</v>
      </c>
      <c r="J1743" s="432">
        <f t="shared" si="533"/>
        <v>21</v>
      </c>
      <c r="K1743" s="411">
        <f t="shared" si="534"/>
        <v>0.65625</v>
      </c>
    </row>
    <row r="1744" spans="1:11" ht="12.75">
      <c r="A1744" s="403" t="s">
        <v>2752</v>
      </c>
      <c r="B1744" s="404" t="s">
        <v>2753</v>
      </c>
      <c r="C1744" s="419">
        <v>0</v>
      </c>
      <c r="D1744" s="417"/>
      <c r="E1744" s="411" t="e">
        <f t="shared" si="530"/>
        <v>#DIV/0!</v>
      </c>
      <c r="F1744" s="435">
        <v>41</v>
      </c>
      <c r="G1744" s="432">
        <v>39</v>
      </c>
      <c r="H1744" s="411">
        <f t="shared" si="531"/>
        <v>0.95121951219512191</v>
      </c>
      <c r="I1744" s="432">
        <f t="shared" si="532"/>
        <v>41</v>
      </c>
      <c r="J1744" s="432">
        <f t="shared" si="533"/>
        <v>39</v>
      </c>
      <c r="K1744" s="411">
        <f t="shared" si="534"/>
        <v>0.95121951219512191</v>
      </c>
    </row>
    <row r="1745" spans="1:11" ht="12.75">
      <c r="A1745" s="403" t="s">
        <v>2780</v>
      </c>
      <c r="B1745" s="404" t="s">
        <v>2781</v>
      </c>
      <c r="C1745" s="419">
        <v>0</v>
      </c>
      <c r="D1745" s="417"/>
      <c r="E1745" s="411" t="e">
        <f t="shared" si="530"/>
        <v>#DIV/0!</v>
      </c>
      <c r="F1745" s="435">
        <v>125</v>
      </c>
      <c r="G1745" s="432">
        <v>135</v>
      </c>
      <c r="H1745" s="411">
        <f t="shared" si="531"/>
        <v>1.08</v>
      </c>
      <c r="I1745" s="432">
        <f t="shared" si="532"/>
        <v>125</v>
      </c>
      <c r="J1745" s="432">
        <f t="shared" si="533"/>
        <v>135</v>
      </c>
      <c r="K1745" s="411">
        <f t="shared" si="534"/>
        <v>1.08</v>
      </c>
    </row>
    <row r="1746" spans="1:11" ht="12.75">
      <c r="A1746" s="403" t="s">
        <v>2590</v>
      </c>
      <c r="B1746" s="404" t="s">
        <v>2591</v>
      </c>
      <c r="C1746" s="419">
        <v>0</v>
      </c>
      <c r="D1746" s="417"/>
      <c r="E1746" s="411" t="e">
        <f t="shared" si="530"/>
        <v>#DIV/0!</v>
      </c>
      <c r="F1746" s="435">
        <v>1</v>
      </c>
      <c r="G1746" s="432"/>
      <c r="H1746" s="411">
        <f t="shared" si="531"/>
        <v>0</v>
      </c>
      <c r="I1746" s="432">
        <f t="shared" si="532"/>
        <v>1</v>
      </c>
      <c r="J1746" s="432">
        <f t="shared" si="533"/>
        <v>0</v>
      </c>
      <c r="K1746" s="411">
        <f t="shared" si="534"/>
        <v>0</v>
      </c>
    </row>
    <row r="1747" spans="1:11" ht="12.75">
      <c r="A1747" s="403" t="s">
        <v>2293</v>
      </c>
      <c r="B1747" s="404" t="s">
        <v>2294</v>
      </c>
      <c r="C1747" s="419">
        <v>0</v>
      </c>
      <c r="D1747" s="417"/>
      <c r="E1747" s="411" t="e">
        <f t="shared" si="530"/>
        <v>#DIV/0!</v>
      </c>
      <c r="F1747" s="435">
        <v>8</v>
      </c>
      <c r="G1747" s="432">
        <v>1</v>
      </c>
      <c r="H1747" s="411">
        <f t="shared" si="531"/>
        <v>0.125</v>
      </c>
      <c r="I1747" s="432">
        <f t="shared" si="532"/>
        <v>8</v>
      </c>
      <c r="J1747" s="432">
        <f t="shared" si="533"/>
        <v>1</v>
      </c>
      <c r="K1747" s="411">
        <f t="shared" si="534"/>
        <v>0.125</v>
      </c>
    </row>
    <row r="1748" spans="1:11" ht="12.75">
      <c r="A1748" s="403" t="s">
        <v>2295</v>
      </c>
      <c r="B1748" s="404" t="s">
        <v>2296</v>
      </c>
      <c r="C1748" s="419">
        <v>0</v>
      </c>
      <c r="D1748" s="417"/>
      <c r="E1748" s="411" t="e">
        <f t="shared" si="530"/>
        <v>#DIV/0!</v>
      </c>
      <c r="F1748" s="435">
        <v>650</v>
      </c>
      <c r="G1748" s="432">
        <v>417</v>
      </c>
      <c r="H1748" s="411">
        <f t="shared" si="531"/>
        <v>0.6415384615384615</v>
      </c>
      <c r="I1748" s="432">
        <f t="shared" si="532"/>
        <v>650</v>
      </c>
      <c r="J1748" s="432">
        <f t="shared" si="533"/>
        <v>417</v>
      </c>
      <c r="K1748" s="411">
        <f t="shared" si="534"/>
        <v>0.6415384615384615</v>
      </c>
    </row>
    <row r="1749" spans="1:11" ht="12.75">
      <c r="A1749" s="403" t="s">
        <v>2139</v>
      </c>
      <c r="B1749" s="404" t="s">
        <v>2140</v>
      </c>
      <c r="C1749" s="419">
        <v>0</v>
      </c>
      <c r="D1749" s="417"/>
      <c r="E1749" s="411" t="e">
        <f t="shared" si="530"/>
        <v>#DIV/0!</v>
      </c>
      <c r="F1749" s="435">
        <v>6</v>
      </c>
      <c r="G1749" s="432">
        <v>3</v>
      </c>
      <c r="H1749" s="411">
        <f t="shared" si="531"/>
        <v>0.5</v>
      </c>
      <c r="I1749" s="432">
        <f t="shared" si="532"/>
        <v>6</v>
      </c>
      <c r="J1749" s="432">
        <f t="shared" si="533"/>
        <v>3</v>
      </c>
      <c r="K1749" s="411">
        <f t="shared" si="534"/>
        <v>0.5</v>
      </c>
    </row>
    <row r="1750" spans="1:11" ht="12.75">
      <c r="A1750" s="403" t="s">
        <v>2299</v>
      </c>
      <c r="B1750" s="404" t="s">
        <v>2300</v>
      </c>
      <c r="C1750" s="419">
        <v>0</v>
      </c>
      <c r="D1750" s="417"/>
      <c r="E1750" s="411" t="e">
        <f t="shared" si="530"/>
        <v>#DIV/0!</v>
      </c>
      <c r="F1750" s="435">
        <v>7</v>
      </c>
      <c r="G1750" s="432">
        <v>16</v>
      </c>
      <c r="H1750" s="411">
        <f t="shared" si="531"/>
        <v>2.2857142857142856</v>
      </c>
      <c r="I1750" s="432">
        <f t="shared" si="532"/>
        <v>7</v>
      </c>
      <c r="J1750" s="432">
        <f t="shared" si="533"/>
        <v>16</v>
      </c>
      <c r="K1750" s="411">
        <f t="shared" si="534"/>
        <v>2.2857142857142856</v>
      </c>
    </row>
    <row r="1751" spans="1:11" ht="12.75">
      <c r="A1751" s="429" t="s">
        <v>3461</v>
      </c>
      <c r="B1751" s="404" t="s">
        <v>3462</v>
      </c>
      <c r="C1751" s="419">
        <v>0</v>
      </c>
      <c r="D1751" s="417"/>
      <c r="E1751" s="411" t="e">
        <f t="shared" si="530"/>
        <v>#DIV/0!</v>
      </c>
      <c r="F1751" s="435">
        <v>0</v>
      </c>
      <c r="G1751" s="432">
        <v>1</v>
      </c>
      <c r="H1751" s="411" t="e">
        <f t="shared" si="531"/>
        <v>#DIV/0!</v>
      </c>
      <c r="I1751" s="432">
        <f t="shared" si="532"/>
        <v>0</v>
      </c>
      <c r="J1751" s="432">
        <f t="shared" si="533"/>
        <v>1</v>
      </c>
      <c r="K1751" s="411" t="e">
        <f t="shared" si="534"/>
        <v>#DIV/0!</v>
      </c>
    </row>
    <row r="1752" spans="1:11" ht="12.75">
      <c r="A1752" s="429" t="s">
        <v>2197</v>
      </c>
      <c r="B1752" s="404" t="s">
        <v>2198</v>
      </c>
      <c r="C1752" s="419">
        <v>0</v>
      </c>
      <c r="D1752" s="417"/>
      <c r="E1752" s="411" t="e">
        <f t="shared" si="530"/>
        <v>#DIV/0!</v>
      </c>
      <c r="F1752" s="435">
        <v>0</v>
      </c>
      <c r="G1752" s="432">
        <v>2</v>
      </c>
      <c r="H1752" s="411" t="e">
        <f t="shared" si="531"/>
        <v>#DIV/0!</v>
      </c>
      <c r="I1752" s="432">
        <f t="shared" si="532"/>
        <v>0</v>
      </c>
      <c r="J1752" s="432">
        <f t="shared" si="533"/>
        <v>2</v>
      </c>
      <c r="K1752" s="411" t="e">
        <f t="shared" si="534"/>
        <v>#DIV/0!</v>
      </c>
    </row>
    <row r="1753" spans="1:11" ht="12.75">
      <c r="A1753" s="429" t="s">
        <v>3235</v>
      </c>
      <c r="B1753" s="404" t="s">
        <v>3463</v>
      </c>
      <c r="C1753" s="419">
        <v>0</v>
      </c>
      <c r="D1753" s="417"/>
      <c r="E1753" s="411" t="e">
        <f t="shared" si="530"/>
        <v>#DIV/0!</v>
      </c>
      <c r="F1753" s="435">
        <v>0</v>
      </c>
      <c r="G1753" s="447">
        <v>3</v>
      </c>
      <c r="H1753" s="411" t="e">
        <f t="shared" si="531"/>
        <v>#DIV/0!</v>
      </c>
      <c r="I1753" s="432">
        <f t="shared" si="532"/>
        <v>0</v>
      </c>
      <c r="J1753" s="432">
        <f t="shared" si="533"/>
        <v>3</v>
      </c>
      <c r="K1753" s="411" t="e">
        <f t="shared" si="534"/>
        <v>#DIV/0!</v>
      </c>
    </row>
    <row r="1754" spans="1:11" ht="12.75">
      <c r="A1754" s="429" t="s">
        <v>2584</v>
      </c>
      <c r="B1754" s="404" t="s">
        <v>2585</v>
      </c>
      <c r="C1754" s="419">
        <v>0</v>
      </c>
      <c r="D1754" s="417"/>
      <c r="E1754" s="411" t="e">
        <f t="shared" si="530"/>
        <v>#DIV/0!</v>
      </c>
      <c r="F1754" s="435">
        <v>0</v>
      </c>
      <c r="G1754" s="432">
        <v>4</v>
      </c>
      <c r="H1754" s="411" t="e">
        <f t="shared" si="531"/>
        <v>#DIV/0!</v>
      </c>
      <c r="I1754" s="432">
        <f t="shared" si="532"/>
        <v>0</v>
      </c>
      <c r="J1754" s="432">
        <f t="shared" si="533"/>
        <v>4</v>
      </c>
      <c r="K1754" s="411" t="e">
        <f t="shared" si="534"/>
        <v>#DIV/0!</v>
      </c>
    </row>
    <row r="1755" spans="1:11" ht="12.75">
      <c r="A1755" s="403" t="s">
        <v>4472</v>
      </c>
      <c r="B1755" s="404" t="s">
        <v>4473</v>
      </c>
      <c r="C1755" s="419">
        <v>0</v>
      </c>
      <c r="D1755" s="417"/>
      <c r="E1755" s="411" t="e">
        <f t="shared" ref="E1755:E1771" si="541">D1755/C1755</f>
        <v>#DIV/0!</v>
      </c>
      <c r="F1755" s="435">
        <v>0</v>
      </c>
      <c r="G1755" s="447">
        <v>2</v>
      </c>
      <c r="H1755" s="411" t="e">
        <f t="shared" ref="H1755:H1771" si="542">G1755/F1755</f>
        <v>#DIV/0!</v>
      </c>
      <c r="I1755" s="447">
        <f t="shared" ref="I1755:I1771" si="543">C1755+F1755</f>
        <v>0</v>
      </c>
      <c r="J1755" s="447">
        <f t="shared" ref="J1755:J1771" si="544">D1755+G1755</f>
        <v>2</v>
      </c>
      <c r="K1755" s="411" t="e">
        <f t="shared" ref="K1755:K1771" si="545">J1755/I1755</f>
        <v>#DIV/0!</v>
      </c>
    </row>
    <row r="1756" spans="1:11" ht="12.75">
      <c r="A1756" s="412" t="s">
        <v>2630</v>
      </c>
      <c r="B1756" s="413" t="s">
        <v>2631</v>
      </c>
      <c r="C1756" s="430">
        <v>0</v>
      </c>
      <c r="D1756" s="417"/>
      <c r="E1756" s="411" t="e">
        <f t="shared" si="541"/>
        <v>#DIV/0!</v>
      </c>
      <c r="F1756" s="428">
        <v>0</v>
      </c>
      <c r="G1756" s="447">
        <v>13</v>
      </c>
      <c r="H1756" s="411" t="e">
        <f t="shared" si="542"/>
        <v>#DIV/0!</v>
      </c>
      <c r="I1756" s="447">
        <f t="shared" si="543"/>
        <v>0</v>
      </c>
      <c r="J1756" s="447">
        <f t="shared" si="544"/>
        <v>13</v>
      </c>
      <c r="K1756" s="411" t="e">
        <f t="shared" si="545"/>
        <v>#DIV/0!</v>
      </c>
    </row>
    <row r="1757" spans="1:11" ht="12.75">
      <c r="A1757" s="403" t="s">
        <v>2638</v>
      </c>
      <c r="B1757" s="404" t="s">
        <v>2639</v>
      </c>
      <c r="C1757" s="419">
        <v>0</v>
      </c>
      <c r="D1757" s="417"/>
      <c r="E1757" s="411" t="e">
        <f t="shared" si="541"/>
        <v>#DIV/0!</v>
      </c>
      <c r="F1757" s="435">
        <v>0</v>
      </c>
      <c r="G1757" s="447">
        <v>13</v>
      </c>
      <c r="H1757" s="411" t="e">
        <f t="shared" si="542"/>
        <v>#DIV/0!</v>
      </c>
      <c r="I1757" s="447">
        <f t="shared" si="543"/>
        <v>0</v>
      </c>
      <c r="J1757" s="447">
        <f t="shared" si="544"/>
        <v>13</v>
      </c>
      <c r="K1757" s="411" t="e">
        <f t="shared" si="545"/>
        <v>#DIV/0!</v>
      </c>
    </row>
    <row r="1758" spans="1:11" ht="12.75">
      <c r="A1758" s="412" t="s">
        <v>2640</v>
      </c>
      <c r="B1758" s="413" t="s">
        <v>2641</v>
      </c>
      <c r="C1758" s="430">
        <v>0</v>
      </c>
      <c r="D1758" s="417"/>
      <c r="E1758" s="411" t="e">
        <f t="shared" si="541"/>
        <v>#DIV/0!</v>
      </c>
      <c r="F1758" s="428">
        <v>0</v>
      </c>
      <c r="G1758" s="447">
        <v>13</v>
      </c>
      <c r="H1758" s="411" t="e">
        <f t="shared" si="542"/>
        <v>#DIV/0!</v>
      </c>
      <c r="I1758" s="447">
        <f t="shared" si="543"/>
        <v>0</v>
      </c>
      <c r="J1758" s="447">
        <f t="shared" si="544"/>
        <v>13</v>
      </c>
      <c r="K1758" s="411" t="e">
        <f t="shared" si="545"/>
        <v>#DIV/0!</v>
      </c>
    </row>
    <row r="1759" spans="1:11" ht="12.75">
      <c r="A1759" s="412" t="s">
        <v>2644</v>
      </c>
      <c r="B1759" s="413" t="s">
        <v>2645</v>
      </c>
      <c r="C1759" s="430">
        <v>0</v>
      </c>
      <c r="D1759" s="417"/>
      <c r="E1759" s="411" t="e">
        <f t="shared" si="541"/>
        <v>#DIV/0!</v>
      </c>
      <c r="F1759" s="428">
        <v>0</v>
      </c>
      <c r="G1759" s="447">
        <v>8</v>
      </c>
      <c r="H1759" s="411" t="e">
        <f t="shared" si="542"/>
        <v>#DIV/0!</v>
      </c>
      <c r="I1759" s="447">
        <f t="shared" si="543"/>
        <v>0</v>
      </c>
      <c r="J1759" s="447">
        <f t="shared" si="544"/>
        <v>8</v>
      </c>
      <c r="K1759" s="411" t="e">
        <f t="shared" si="545"/>
        <v>#DIV/0!</v>
      </c>
    </row>
    <row r="1760" spans="1:11" ht="12.75">
      <c r="A1760" s="403" t="s">
        <v>2648</v>
      </c>
      <c r="B1760" s="404" t="s">
        <v>2649</v>
      </c>
      <c r="C1760" s="419">
        <v>0</v>
      </c>
      <c r="D1760" s="417"/>
      <c r="E1760" s="411" t="e">
        <f t="shared" si="541"/>
        <v>#DIV/0!</v>
      </c>
      <c r="F1760" s="435">
        <v>0</v>
      </c>
      <c r="G1760" s="447">
        <v>5</v>
      </c>
      <c r="H1760" s="411" t="e">
        <f t="shared" si="542"/>
        <v>#DIV/0!</v>
      </c>
      <c r="I1760" s="447">
        <f t="shared" si="543"/>
        <v>0</v>
      </c>
      <c r="J1760" s="447">
        <f t="shared" si="544"/>
        <v>5</v>
      </c>
      <c r="K1760" s="411" t="e">
        <f t="shared" si="545"/>
        <v>#DIV/0!</v>
      </c>
    </row>
    <row r="1761" spans="1:11" ht="12.75">
      <c r="A1761" s="412" t="s">
        <v>2652</v>
      </c>
      <c r="B1761" s="413" t="s">
        <v>2653</v>
      </c>
      <c r="C1761" s="430">
        <v>0</v>
      </c>
      <c r="D1761" s="417"/>
      <c r="E1761" s="411" t="e">
        <f t="shared" si="541"/>
        <v>#DIV/0!</v>
      </c>
      <c r="F1761" s="428">
        <v>0</v>
      </c>
      <c r="G1761" s="447">
        <v>13</v>
      </c>
      <c r="H1761" s="411" t="e">
        <f t="shared" si="542"/>
        <v>#DIV/0!</v>
      </c>
      <c r="I1761" s="447">
        <f t="shared" si="543"/>
        <v>0</v>
      </c>
      <c r="J1761" s="447">
        <f t="shared" si="544"/>
        <v>13</v>
      </c>
      <c r="K1761" s="411" t="e">
        <f t="shared" si="545"/>
        <v>#DIV/0!</v>
      </c>
    </row>
    <row r="1762" spans="1:11" ht="12.75">
      <c r="A1762" s="412" t="s">
        <v>2654</v>
      </c>
      <c r="B1762" s="413" t="s">
        <v>2655</v>
      </c>
      <c r="C1762" s="430">
        <v>0</v>
      </c>
      <c r="D1762" s="417"/>
      <c r="E1762" s="411" t="e">
        <f t="shared" si="541"/>
        <v>#DIV/0!</v>
      </c>
      <c r="F1762" s="428">
        <v>0</v>
      </c>
      <c r="G1762" s="447">
        <v>13</v>
      </c>
      <c r="H1762" s="411" t="e">
        <f t="shared" si="542"/>
        <v>#DIV/0!</v>
      </c>
      <c r="I1762" s="447">
        <f t="shared" si="543"/>
        <v>0</v>
      </c>
      <c r="J1762" s="447">
        <f t="shared" si="544"/>
        <v>13</v>
      </c>
      <c r="K1762" s="411" t="e">
        <f t="shared" si="545"/>
        <v>#DIV/0!</v>
      </c>
    </row>
    <row r="1763" spans="1:11" ht="12.75">
      <c r="A1763" s="403" t="s">
        <v>2656</v>
      </c>
      <c r="B1763" s="404" t="s">
        <v>2657</v>
      </c>
      <c r="C1763" s="419">
        <v>0</v>
      </c>
      <c r="D1763" s="417"/>
      <c r="E1763" s="411" t="e">
        <f t="shared" si="541"/>
        <v>#DIV/0!</v>
      </c>
      <c r="F1763" s="435">
        <v>0</v>
      </c>
      <c r="G1763" s="447">
        <v>8</v>
      </c>
      <c r="H1763" s="411" t="e">
        <f t="shared" si="542"/>
        <v>#DIV/0!</v>
      </c>
      <c r="I1763" s="447">
        <f t="shared" si="543"/>
        <v>0</v>
      </c>
      <c r="J1763" s="447">
        <f t="shared" si="544"/>
        <v>8</v>
      </c>
      <c r="K1763" s="411" t="e">
        <f t="shared" si="545"/>
        <v>#DIV/0!</v>
      </c>
    </row>
    <row r="1764" spans="1:11" ht="12.75">
      <c r="A1764" s="412" t="s">
        <v>2480</v>
      </c>
      <c r="B1764" s="413" t="s">
        <v>2481</v>
      </c>
      <c r="C1764" s="430">
        <v>0</v>
      </c>
      <c r="D1764" s="417"/>
      <c r="E1764" s="411" t="e">
        <f t="shared" si="541"/>
        <v>#DIV/0!</v>
      </c>
      <c r="F1764" s="428">
        <v>0</v>
      </c>
      <c r="G1764" s="447">
        <v>25</v>
      </c>
      <c r="H1764" s="411" t="e">
        <f t="shared" si="542"/>
        <v>#DIV/0!</v>
      </c>
      <c r="I1764" s="447">
        <f t="shared" si="543"/>
        <v>0</v>
      </c>
      <c r="J1764" s="447">
        <f t="shared" si="544"/>
        <v>25</v>
      </c>
      <c r="K1764" s="411" t="e">
        <f t="shared" si="545"/>
        <v>#DIV/0!</v>
      </c>
    </row>
    <row r="1765" spans="1:11" ht="12.75">
      <c r="A1765" s="412" t="s">
        <v>4474</v>
      </c>
      <c r="B1765" s="413" t="s">
        <v>4475</v>
      </c>
      <c r="C1765" s="430">
        <v>0</v>
      </c>
      <c r="D1765" s="417"/>
      <c r="E1765" s="411" t="e">
        <f t="shared" si="541"/>
        <v>#DIV/0!</v>
      </c>
      <c r="F1765" s="428">
        <v>0</v>
      </c>
      <c r="G1765" s="447">
        <v>1</v>
      </c>
      <c r="H1765" s="411" t="e">
        <f t="shared" si="542"/>
        <v>#DIV/0!</v>
      </c>
      <c r="I1765" s="447">
        <f t="shared" si="543"/>
        <v>0</v>
      </c>
      <c r="J1765" s="447">
        <f t="shared" si="544"/>
        <v>1</v>
      </c>
      <c r="K1765" s="411" t="e">
        <f t="shared" si="545"/>
        <v>#DIV/0!</v>
      </c>
    </row>
    <row r="1766" spans="1:11" ht="12.75">
      <c r="A1766" s="403" t="s">
        <v>4476</v>
      </c>
      <c r="B1766" s="404" t="s">
        <v>4477</v>
      </c>
      <c r="C1766" s="419">
        <v>0</v>
      </c>
      <c r="D1766" s="417"/>
      <c r="E1766" s="411" t="e">
        <f t="shared" si="541"/>
        <v>#DIV/0!</v>
      </c>
      <c r="F1766" s="435">
        <v>0</v>
      </c>
      <c r="G1766" s="447">
        <v>1</v>
      </c>
      <c r="H1766" s="411" t="e">
        <f t="shared" si="542"/>
        <v>#DIV/0!</v>
      </c>
      <c r="I1766" s="447">
        <f t="shared" si="543"/>
        <v>0</v>
      </c>
      <c r="J1766" s="447">
        <f t="shared" si="544"/>
        <v>1</v>
      </c>
      <c r="K1766" s="411" t="e">
        <f t="shared" si="545"/>
        <v>#DIV/0!</v>
      </c>
    </row>
    <row r="1767" spans="1:11" ht="12.75">
      <c r="A1767" s="412" t="s">
        <v>4478</v>
      </c>
      <c r="B1767" s="413" t="s">
        <v>4479</v>
      </c>
      <c r="C1767" s="430">
        <v>0</v>
      </c>
      <c r="D1767" s="417"/>
      <c r="E1767" s="411" t="e">
        <f t="shared" si="541"/>
        <v>#DIV/0!</v>
      </c>
      <c r="F1767" s="428">
        <v>0</v>
      </c>
      <c r="G1767" s="447">
        <v>1</v>
      </c>
      <c r="H1767" s="411" t="e">
        <f t="shared" si="542"/>
        <v>#DIV/0!</v>
      </c>
      <c r="I1767" s="447">
        <f t="shared" si="543"/>
        <v>0</v>
      </c>
      <c r="J1767" s="447">
        <f t="shared" si="544"/>
        <v>1</v>
      </c>
      <c r="K1767" s="411" t="e">
        <f t="shared" si="545"/>
        <v>#DIV/0!</v>
      </c>
    </row>
    <row r="1768" spans="1:11" ht="12.75">
      <c r="A1768" s="412" t="s">
        <v>4480</v>
      </c>
      <c r="B1768" s="413" t="s">
        <v>4481</v>
      </c>
      <c r="C1768" s="430">
        <v>0</v>
      </c>
      <c r="D1768" s="417"/>
      <c r="E1768" s="411" t="e">
        <f t="shared" si="541"/>
        <v>#DIV/0!</v>
      </c>
      <c r="F1768" s="428">
        <v>0</v>
      </c>
      <c r="G1768" s="447">
        <v>1</v>
      </c>
      <c r="H1768" s="411" t="e">
        <f t="shared" si="542"/>
        <v>#DIV/0!</v>
      </c>
      <c r="I1768" s="447">
        <f t="shared" si="543"/>
        <v>0</v>
      </c>
      <c r="J1768" s="447">
        <f t="shared" si="544"/>
        <v>1</v>
      </c>
      <c r="K1768" s="411" t="e">
        <f t="shared" si="545"/>
        <v>#DIV/0!</v>
      </c>
    </row>
    <row r="1769" spans="1:11" ht="12.75">
      <c r="A1769" s="403" t="s">
        <v>4482</v>
      </c>
      <c r="B1769" s="404" t="s">
        <v>4483</v>
      </c>
      <c r="C1769" s="419">
        <v>0</v>
      </c>
      <c r="D1769" s="417"/>
      <c r="E1769" s="411" t="e">
        <f t="shared" si="541"/>
        <v>#DIV/0!</v>
      </c>
      <c r="F1769" s="435">
        <v>0</v>
      </c>
      <c r="G1769" s="447">
        <v>1</v>
      </c>
      <c r="H1769" s="411" t="e">
        <f t="shared" si="542"/>
        <v>#DIV/0!</v>
      </c>
      <c r="I1769" s="447">
        <f t="shared" si="543"/>
        <v>0</v>
      </c>
      <c r="J1769" s="447">
        <f t="shared" si="544"/>
        <v>1</v>
      </c>
      <c r="K1769" s="411" t="e">
        <f t="shared" si="545"/>
        <v>#DIV/0!</v>
      </c>
    </row>
    <row r="1770" spans="1:11" ht="12.75">
      <c r="A1770" s="412" t="s">
        <v>2945</v>
      </c>
      <c r="B1770" s="413" t="s">
        <v>2946</v>
      </c>
      <c r="C1770" s="430">
        <v>0</v>
      </c>
      <c r="D1770" s="417">
        <v>6</v>
      </c>
      <c r="E1770" s="411" t="e">
        <f t="shared" si="541"/>
        <v>#DIV/0!</v>
      </c>
      <c r="F1770" s="428">
        <v>0</v>
      </c>
      <c r="G1770" s="447">
        <v>1</v>
      </c>
      <c r="H1770" s="411" t="e">
        <f t="shared" si="542"/>
        <v>#DIV/0!</v>
      </c>
      <c r="I1770" s="447">
        <f t="shared" si="543"/>
        <v>0</v>
      </c>
      <c r="J1770" s="447">
        <f t="shared" si="544"/>
        <v>7</v>
      </c>
      <c r="K1770" s="411" t="e">
        <f t="shared" si="545"/>
        <v>#DIV/0!</v>
      </c>
    </row>
    <row r="1771" spans="1:11" ht="12.75">
      <c r="A1771" s="412" t="s">
        <v>3028</v>
      </c>
      <c r="B1771" s="413" t="s">
        <v>3029</v>
      </c>
      <c r="C1771" s="430">
        <v>0</v>
      </c>
      <c r="D1771" s="417"/>
      <c r="E1771" s="411" t="e">
        <f t="shared" si="541"/>
        <v>#DIV/0!</v>
      </c>
      <c r="F1771" s="428">
        <v>0</v>
      </c>
      <c r="G1771" s="447">
        <v>1</v>
      </c>
      <c r="H1771" s="411" t="e">
        <f t="shared" si="542"/>
        <v>#DIV/0!</v>
      </c>
      <c r="I1771" s="447">
        <f t="shared" si="543"/>
        <v>0</v>
      </c>
      <c r="J1771" s="447">
        <f t="shared" si="544"/>
        <v>1</v>
      </c>
      <c r="K1771" s="411" t="e">
        <f t="shared" si="545"/>
        <v>#DIV/0!</v>
      </c>
    </row>
    <row r="1772" spans="1:11" ht="12.75">
      <c r="A1772" s="403" t="s">
        <v>4484</v>
      </c>
      <c r="B1772" s="404" t="s">
        <v>4485</v>
      </c>
      <c r="C1772" s="419">
        <v>0</v>
      </c>
      <c r="D1772" s="417"/>
      <c r="E1772" s="411" t="e">
        <f t="shared" si="530"/>
        <v>#DIV/0!</v>
      </c>
      <c r="F1772" s="435">
        <v>0</v>
      </c>
      <c r="G1772" s="447">
        <v>1</v>
      </c>
      <c r="H1772" s="411" t="e">
        <f t="shared" si="531"/>
        <v>#DIV/0!</v>
      </c>
      <c r="I1772" s="447">
        <f t="shared" si="532"/>
        <v>0</v>
      </c>
      <c r="J1772" s="447">
        <f t="shared" si="533"/>
        <v>1</v>
      </c>
      <c r="K1772" s="411" t="e">
        <f t="shared" si="534"/>
        <v>#DIV/0!</v>
      </c>
    </row>
    <row r="1773" spans="1:11" ht="12.75">
      <c r="A1773" s="412" t="s">
        <v>2680</v>
      </c>
      <c r="B1773" s="413" t="s">
        <v>2681</v>
      </c>
      <c r="C1773" s="430">
        <v>0</v>
      </c>
      <c r="D1773" s="417"/>
      <c r="E1773" s="411" t="e">
        <f t="shared" si="530"/>
        <v>#DIV/0!</v>
      </c>
      <c r="F1773" s="428">
        <v>0</v>
      </c>
      <c r="G1773" s="447">
        <v>5</v>
      </c>
      <c r="H1773" s="411" t="e">
        <f t="shared" si="531"/>
        <v>#DIV/0!</v>
      </c>
      <c r="I1773" s="447">
        <f t="shared" si="532"/>
        <v>0</v>
      </c>
      <c r="J1773" s="447">
        <f t="shared" si="533"/>
        <v>5</v>
      </c>
      <c r="K1773" s="411" t="e">
        <f t="shared" si="534"/>
        <v>#DIV/0!</v>
      </c>
    </row>
    <row r="1774" spans="1:11" ht="12.75">
      <c r="A1774" s="412" t="s">
        <v>2682</v>
      </c>
      <c r="B1774" s="413" t="s">
        <v>2683</v>
      </c>
      <c r="C1774" s="430">
        <v>0</v>
      </c>
      <c r="D1774" s="417"/>
      <c r="E1774" s="411" t="e">
        <f t="shared" si="530"/>
        <v>#DIV/0!</v>
      </c>
      <c r="F1774" s="428">
        <v>0</v>
      </c>
      <c r="G1774" s="447">
        <v>5</v>
      </c>
      <c r="H1774" s="411" t="e">
        <f t="shared" si="531"/>
        <v>#DIV/0!</v>
      </c>
      <c r="I1774" s="447">
        <f t="shared" si="532"/>
        <v>0</v>
      </c>
      <c r="J1774" s="447">
        <f t="shared" si="533"/>
        <v>5</v>
      </c>
      <c r="K1774" s="411" t="e">
        <f t="shared" si="534"/>
        <v>#DIV/0!</v>
      </c>
    </row>
    <row r="1775" spans="1:11" ht="12.75">
      <c r="A1775" s="403" t="s">
        <v>2684</v>
      </c>
      <c r="B1775" s="404" t="s">
        <v>2685</v>
      </c>
      <c r="C1775" s="419">
        <v>0</v>
      </c>
      <c r="D1775" s="417"/>
      <c r="E1775" s="411" t="e">
        <f t="shared" si="530"/>
        <v>#DIV/0!</v>
      </c>
      <c r="F1775" s="435">
        <v>0</v>
      </c>
      <c r="G1775" s="447">
        <v>5</v>
      </c>
      <c r="H1775" s="411" t="e">
        <f t="shared" si="531"/>
        <v>#DIV/0!</v>
      </c>
      <c r="I1775" s="447">
        <f t="shared" si="532"/>
        <v>0</v>
      </c>
      <c r="J1775" s="447">
        <f t="shared" si="533"/>
        <v>5</v>
      </c>
      <c r="K1775" s="411" t="e">
        <f t="shared" si="534"/>
        <v>#DIV/0!</v>
      </c>
    </row>
    <row r="1776" spans="1:11" ht="12.75">
      <c r="A1776" s="412" t="s">
        <v>2686</v>
      </c>
      <c r="B1776" s="413" t="s">
        <v>2687</v>
      </c>
      <c r="C1776" s="430">
        <v>0</v>
      </c>
      <c r="D1776" s="417"/>
      <c r="E1776" s="411" t="e">
        <f t="shared" si="530"/>
        <v>#DIV/0!</v>
      </c>
      <c r="F1776" s="428">
        <v>0</v>
      </c>
      <c r="G1776" s="447">
        <v>5</v>
      </c>
      <c r="H1776" s="411" t="e">
        <f t="shared" si="531"/>
        <v>#DIV/0!</v>
      </c>
      <c r="I1776" s="447">
        <f t="shared" si="532"/>
        <v>0</v>
      </c>
      <c r="J1776" s="447">
        <f t="shared" si="533"/>
        <v>5</v>
      </c>
      <c r="K1776" s="411" t="e">
        <f t="shared" si="534"/>
        <v>#DIV/0!</v>
      </c>
    </row>
    <row r="1777" spans="1:11" ht="12.75">
      <c r="A1777" s="412" t="s">
        <v>2688</v>
      </c>
      <c r="B1777" s="413" t="s">
        <v>2689</v>
      </c>
      <c r="C1777" s="430">
        <v>0</v>
      </c>
      <c r="D1777" s="417"/>
      <c r="E1777" s="411" t="e">
        <f t="shared" si="530"/>
        <v>#DIV/0!</v>
      </c>
      <c r="F1777" s="428">
        <v>0</v>
      </c>
      <c r="G1777" s="447">
        <v>5</v>
      </c>
      <c r="H1777" s="411" t="e">
        <f t="shared" si="531"/>
        <v>#DIV/0!</v>
      </c>
      <c r="I1777" s="447">
        <f t="shared" si="532"/>
        <v>0</v>
      </c>
      <c r="J1777" s="447">
        <f t="shared" si="533"/>
        <v>5</v>
      </c>
      <c r="K1777" s="411" t="e">
        <f t="shared" si="534"/>
        <v>#DIV/0!</v>
      </c>
    </row>
    <row r="1778" spans="1:11" ht="12.75">
      <c r="A1778" s="403" t="s">
        <v>2690</v>
      </c>
      <c r="B1778" s="404" t="s">
        <v>2691</v>
      </c>
      <c r="C1778" s="419">
        <v>0</v>
      </c>
      <c r="D1778" s="417"/>
      <c r="E1778" s="411" t="e">
        <f t="shared" si="530"/>
        <v>#DIV/0!</v>
      </c>
      <c r="F1778" s="435">
        <v>0</v>
      </c>
      <c r="G1778" s="447">
        <v>5</v>
      </c>
      <c r="H1778" s="411" t="e">
        <f t="shared" si="531"/>
        <v>#DIV/0!</v>
      </c>
      <c r="I1778" s="447">
        <f t="shared" si="532"/>
        <v>0</v>
      </c>
      <c r="J1778" s="447">
        <f t="shared" si="533"/>
        <v>5</v>
      </c>
      <c r="K1778" s="411" t="e">
        <f t="shared" si="534"/>
        <v>#DIV/0!</v>
      </c>
    </row>
    <row r="1779" spans="1:11" ht="12.75">
      <c r="A1779" s="412" t="s">
        <v>2692</v>
      </c>
      <c r="B1779" s="413" t="s">
        <v>2693</v>
      </c>
      <c r="C1779" s="430">
        <v>0</v>
      </c>
      <c r="D1779" s="417"/>
      <c r="E1779" s="411" t="e">
        <f t="shared" si="530"/>
        <v>#DIV/0!</v>
      </c>
      <c r="F1779" s="428">
        <v>0</v>
      </c>
      <c r="G1779" s="447">
        <v>13</v>
      </c>
      <c r="H1779" s="411" t="e">
        <f t="shared" si="531"/>
        <v>#DIV/0!</v>
      </c>
      <c r="I1779" s="447">
        <f t="shared" si="532"/>
        <v>0</v>
      </c>
      <c r="J1779" s="447">
        <f t="shared" si="533"/>
        <v>13</v>
      </c>
      <c r="K1779" s="411" t="e">
        <f t="shared" si="534"/>
        <v>#DIV/0!</v>
      </c>
    </row>
    <row r="1780" spans="1:11" ht="12.75">
      <c r="A1780" s="412" t="s">
        <v>2694</v>
      </c>
      <c r="B1780" s="413" t="s">
        <v>2695</v>
      </c>
      <c r="C1780" s="430">
        <v>0</v>
      </c>
      <c r="D1780" s="417"/>
      <c r="E1780" s="411" t="e">
        <f t="shared" si="530"/>
        <v>#DIV/0!</v>
      </c>
      <c r="F1780" s="428">
        <v>0</v>
      </c>
      <c r="G1780" s="447">
        <v>13</v>
      </c>
      <c r="H1780" s="411" t="e">
        <f t="shared" si="531"/>
        <v>#DIV/0!</v>
      </c>
      <c r="I1780" s="447">
        <f t="shared" si="532"/>
        <v>0</v>
      </c>
      <c r="J1780" s="447">
        <f t="shared" si="533"/>
        <v>13</v>
      </c>
      <c r="K1780" s="411" t="e">
        <f t="shared" si="534"/>
        <v>#DIV/0!</v>
      </c>
    </row>
    <row r="1781" spans="1:11" ht="12.75">
      <c r="A1781" s="403" t="s">
        <v>2696</v>
      </c>
      <c r="B1781" s="404" t="s">
        <v>2697</v>
      </c>
      <c r="C1781" s="419">
        <v>0</v>
      </c>
      <c r="D1781" s="417"/>
      <c r="E1781" s="411" t="e">
        <f t="shared" si="530"/>
        <v>#DIV/0!</v>
      </c>
      <c r="F1781" s="435">
        <v>0</v>
      </c>
      <c r="G1781" s="447">
        <v>13</v>
      </c>
      <c r="H1781" s="411" t="e">
        <f t="shared" si="531"/>
        <v>#DIV/0!</v>
      </c>
      <c r="I1781" s="447">
        <f t="shared" si="532"/>
        <v>0</v>
      </c>
      <c r="J1781" s="447">
        <f t="shared" si="533"/>
        <v>13</v>
      </c>
      <c r="K1781" s="411" t="e">
        <f t="shared" si="534"/>
        <v>#DIV/0!</v>
      </c>
    </row>
    <row r="1782" spans="1:11" ht="12.75">
      <c r="A1782" s="412" t="s">
        <v>2698</v>
      </c>
      <c r="B1782" s="413" t="s">
        <v>2699</v>
      </c>
      <c r="C1782" s="430">
        <v>0</v>
      </c>
      <c r="D1782" s="417"/>
      <c r="E1782" s="411" t="e">
        <f t="shared" si="530"/>
        <v>#DIV/0!</v>
      </c>
      <c r="F1782" s="428">
        <v>0</v>
      </c>
      <c r="G1782" s="447">
        <v>5</v>
      </c>
      <c r="H1782" s="411" t="e">
        <f t="shared" si="531"/>
        <v>#DIV/0!</v>
      </c>
      <c r="I1782" s="447">
        <f t="shared" si="532"/>
        <v>0</v>
      </c>
      <c r="J1782" s="447">
        <f t="shared" si="533"/>
        <v>5</v>
      </c>
      <c r="K1782" s="411" t="e">
        <f t="shared" si="534"/>
        <v>#DIV/0!</v>
      </c>
    </row>
    <row r="1783" spans="1:11" ht="12.75">
      <c r="A1783" s="412" t="s">
        <v>2576</v>
      </c>
      <c r="B1783" s="413" t="s">
        <v>2577</v>
      </c>
      <c r="C1783" s="430">
        <v>0</v>
      </c>
      <c r="D1783" s="417"/>
      <c r="E1783" s="411" t="e">
        <f t="shared" si="530"/>
        <v>#DIV/0!</v>
      </c>
      <c r="F1783" s="428">
        <v>0</v>
      </c>
      <c r="G1783" s="447">
        <v>5</v>
      </c>
      <c r="H1783" s="411" t="e">
        <f t="shared" si="531"/>
        <v>#DIV/0!</v>
      </c>
      <c r="I1783" s="447">
        <f t="shared" si="532"/>
        <v>0</v>
      </c>
      <c r="J1783" s="447">
        <f t="shared" si="533"/>
        <v>5</v>
      </c>
      <c r="K1783" s="411" t="e">
        <f t="shared" si="534"/>
        <v>#DIV/0!</v>
      </c>
    </row>
    <row r="1784" spans="1:11" ht="12.75">
      <c r="A1784" s="403" t="s">
        <v>2700</v>
      </c>
      <c r="B1784" s="404" t="s">
        <v>2701</v>
      </c>
      <c r="C1784" s="419">
        <v>0</v>
      </c>
      <c r="D1784" s="417"/>
      <c r="E1784" s="411" t="e">
        <f t="shared" si="530"/>
        <v>#DIV/0!</v>
      </c>
      <c r="F1784" s="435">
        <v>0</v>
      </c>
      <c r="G1784" s="447">
        <v>13</v>
      </c>
      <c r="H1784" s="411" t="e">
        <f t="shared" si="531"/>
        <v>#DIV/0!</v>
      </c>
      <c r="I1784" s="447">
        <f t="shared" si="532"/>
        <v>0</v>
      </c>
      <c r="J1784" s="447">
        <f t="shared" si="533"/>
        <v>13</v>
      </c>
      <c r="K1784" s="411" t="e">
        <f t="shared" si="534"/>
        <v>#DIV/0!</v>
      </c>
    </row>
    <row r="1785" spans="1:11" ht="12.75">
      <c r="A1785" s="412" t="s">
        <v>2702</v>
      </c>
      <c r="B1785" s="413" t="s">
        <v>2703</v>
      </c>
      <c r="C1785" s="430">
        <v>0</v>
      </c>
      <c r="D1785" s="417"/>
      <c r="E1785" s="411" t="e">
        <f t="shared" si="530"/>
        <v>#DIV/0!</v>
      </c>
      <c r="F1785" s="428">
        <v>0</v>
      </c>
      <c r="G1785" s="447">
        <v>5</v>
      </c>
      <c r="H1785" s="411" t="e">
        <f t="shared" si="531"/>
        <v>#DIV/0!</v>
      </c>
      <c r="I1785" s="447">
        <f t="shared" si="532"/>
        <v>0</v>
      </c>
      <c r="J1785" s="447">
        <f t="shared" si="533"/>
        <v>5</v>
      </c>
      <c r="K1785" s="411" t="e">
        <f t="shared" si="534"/>
        <v>#DIV/0!</v>
      </c>
    </row>
    <row r="1786" spans="1:11" ht="12.75">
      <c r="A1786" s="412" t="s">
        <v>2704</v>
      </c>
      <c r="B1786" s="413" t="s">
        <v>2705</v>
      </c>
      <c r="C1786" s="430">
        <v>0</v>
      </c>
      <c r="D1786" s="417"/>
      <c r="E1786" s="411" t="e">
        <f t="shared" si="530"/>
        <v>#DIV/0!</v>
      </c>
      <c r="F1786" s="428">
        <v>0</v>
      </c>
      <c r="G1786" s="447">
        <v>13</v>
      </c>
      <c r="H1786" s="411" t="e">
        <f t="shared" si="531"/>
        <v>#DIV/0!</v>
      </c>
      <c r="I1786" s="447">
        <f t="shared" si="532"/>
        <v>0</v>
      </c>
      <c r="J1786" s="447">
        <f t="shared" si="533"/>
        <v>13</v>
      </c>
      <c r="K1786" s="411" t="e">
        <f t="shared" si="534"/>
        <v>#DIV/0!</v>
      </c>
    </row>
    <row r="1787" spans="1:11" ht="12.75">
      <c r="A1787" s="403" t="s">
        <v>2706</v>
      </c>
      <c r="B1787" s="404" t="s">
        <v>2707</v>
      </c>
      <c r="C1787" s="419">
        <v>0</v>
      </c>
      <c r="D1787" s="417"/>
      <c r="E1787" s="411" t="e">
        <f t="shared" si="530"/>
        <v>#DIV/0!</v>
      </c>
      <c r="F1787" s="435">
        <v>0</v>
      </c>
      <c r="G1787" s="447">
        <v>5</v>
      </c>
      <c r="H1787" s="411" t="e">
        <f t="shared" si="531"/>
        <v>#DIV/0!</v>
      </c>
      <c r="I1787" s="447">
        <f t="shared" si="532"/>
        <v>0</v>
      </c>
      <c r="J1787" s="447">
        <f t="shared" si="533"/>
        <v>5</v>
      </c>
      <c r="K1787" s="411" t="e">
        <f t="shared" si="534"/>
        <v>#DIV/0!</v>
      </c>
    </row>
    <row r="1788" spans="1:11" ht="12.75">
      <c r="A1788" s="412" t="s">
        <v>2311</v>
      </c>
      <c r="B1788" s="413" t="s">
        <v>2312</v>
      </c>
      <c r="C1788" s="430">
        <v>0</v>
      </c>
      <c r="D1788" s="417"/>
      <c r="E1788" s="411" t="e">
        <f t="shared" si="530"/>
        <v>#DIV/0!</v>
      </c>
      <c r="F1788" s="428">
        <v>0</v>
      </c>
      <c r="G1788" s="447"/>
      <c r="H1788" s="411" t="e">
        <f t="shared" si="531"/>
        <v>#DIV/0!</v>
      </c>
      <c r="I1788" s="447">
        <f t="shared" si="532"/>
        <v>0</v>
      </c>
      <c r="J1788" s="447">
        <f t="shared" si="533"/>
        <v>0</v>
      </c>
      <c r="K1788" s="411" t="e">
        <f t="shared" si="534"/>
        <v>#DIV/0!</v>
      </c>
    </row>
    <row r="1789" spans="1:11" ht="12.75">
      <c r="A1789" s="412" t="s">
        <v>4630</v>
      </c>
      <c r="B1789" s="413" t="s">
        <v>4631</v>
      </c>
      <c r="C1789" s="430">
        <v>0</v>
      </c>
      <c r="D1789" s="417"/>
      <c r="E1789" s="411" t="e">
        <f t="shared" si="530"/>
        <v>#DIV/0!</v>
      </c>
      <c r="F1789" s="428">
        <v>0</v>
      </c>
      <c r="G1789" s="447">
        <v>1</v>
      </c>
      <c r="H1789" s="411" t="e">
        <f t="shared" si="531"/>
        <v>#DIV/0!</v>
      </c>
      <c r="I1789" s="447">
        <f t="shared" si="532"/>
        <v>0</v>
      </c>
      <c r="J1789" s="447">
        <f t="shared" si="533"/>
        <v>1</v>
      </c>
      <c r="K1789" s="411" t="e">
        <f t="shared" si="534"/>
        <v>#DIV/0!</v>
      </c>
    </row>
    <row r="1790" spans="1:11" ht="12.75">
      <c r="A1790" s="403" t="s">
        <v>4632</v>
      </c>
      <c r="B1790" s="404" t="s">
        <v>4633</v>
      </c>
      <c r="C1790" s="419">
        <v>0</v>
      </c>
      <c r="D1790" s="417"/>
      <c r="E1790" s="411" t="e">
        <f t="shared" si="530"/>
        <v>#DIV/0!</v>
      </c>
      <c r="F1790" s="435">
        <v>0</v>
      </c>
      <c r="G1790" s="447">
        <v>1</v>
      </c>
      <c r="H1790" s="411" t="e">
        <f t="shared" si="531"/>
        <v>#DIV/0!</v>
      </c>
      <c r="I1790" s="447">
        <f t="shared" si="532"/>
        <v>0</v>
      </c>
      <c r="J1790" s="447">
        <f t="shared" si="533"/>
        <v>1</v>
      </c>
      <c r="K1790" s="411" t="e">
        <f t="shared" si="534"/>
        <v>#DIV/0!</v>
      </c>
    </row>
    <row r="1791" spans="1:11" ht="12.75">
      <c r="A1791" s="412" t="s">
        <v>2185</v>
      </c>
      <c r="B1791" s="413" t="s">
        <v>2186</v>
      </c>
      <c r="C1791" s="430">
        <v>0</v>
      </c>
      <c r="D1791" s="417"/>
      <c r="E1791" s="411" t="e">
        <f t="shared" si="530"/>
        <v>#DIV/0!</v>
      </c>
      <c r="F1791" s="428">
        <v>0</v>
      </c>
      <c r="G1791" s="447">
        <v>1</v>
      </c>
      <c r="H1791" s="411" t="e">
        <f t="shared" si="531"/>
        <v>#DIV/0!</v>
      </c>
      <c r="I1791" s="447">
        <f t="shared" si="532"/>
        <v>0</v>
      </c>
      <c r="J1791" s="447">
        <f t="shared" si="533"/>
        <v>1</v>
      </c>
      <c r="K1791" s="411" t="e">
        <f t="shared" si="534"/>
        <v>#DIV/0!</v>
      </c>
    </row>
    <row r="1792" spans="1:11" ht="12.75">
      <c r="A1792" s="412" t="s">
        <v>2191</v>
      </c>
      <c r="B1792" s="413" t="s">
        <v>2192</v>
      </c>
      <c r="C1792" s="430">
        <v>0</v>
      </c>
      <c r="D1792" s="417"/>
      <c r="E1792" s="411" t="e">
        <f t="shared" ref="E1792:E1794" si="546">D1792/C1792</f>
        <v>#DIV/0!</v>
      </c>
      <c r="F1792" s="428">
        <v>0</v>
      </c>
      <c r="G1792" s="447">
        <v>1</v>
      </c>
      <c r="H1792" s="411" t="e">
        <f t="shared" ref="H1792:H1794" si="547">G1792/F1792</f>
        <v>#DIV/0!</v>
      </c>
      <c r="I1792" s="447">
        <f t="shared" ref="I1792:I1794" si="548">C1792+F1792</f>
        <v>0</v>
      </c>
      <c r="J1792" s="447">
        <f t="shared" ref="J1792:J1794" si="549">D1792+G1792</f>
        <v>1</v>
      </c>
      <c r="K1792" s="411" t="e">
        <f t="shared" ref="K1792:K1794" si="550">J1792/I1792</f>
        <v>#DIV/0!</v>
      </c>
    </row>
    <row r="1793" spans="1:11" ht="12.75">
      <c r="A1793" s="403" t="s">
        <v>4634</v>
      </c>
      <c r="B1793" s="404" t="s">
        <v>4635</v>
      </c>
      <c r="C1793" s="419">
        <v>0</v>
      </c>
      <c r="D1793" s="417"/>
      <c r="E1793" s="411" t="e">
        <f t="shared" si="546"/>
        <v>#DIV/0!</v>
      </c>
      <c r="F1793" s="435">
        <v>0</v>
      </c>
      <c r="G1793" s="447">
        <v>1</v>
      </c>
      <c r="H1793" s="411" t="e">
        <f t="shared" si="547"/>
        <v>#DIV/0!</v>
      </c>
      <c r="I1793" s="447">
        <f t="shared" si="548"/>
        <v>0</v>
      </c>
      <c r="J1793" s="447">
        <f t="shared" si="549"/>
        <v>1</v>
      </c>
      <c r="K1793" s="411" t="e">
        <f t="shared" si="550"/>
        <v>#DIV/0!</v>
      </c>
    </row>
    <row r="1794" spans="1:11" ht="12.75">
      <c r="A1794" s="412" t="s">
        <v>4636</v>
      </c>
      <c r="B1794" s="413" t="s">
        <v>4637</v>
      </c>
      <c r="C1794" s="430">
        <v>0</v>
      </c>
      <c r="D1794" s="417"/>
      <c r="E1794" s="411" t="e">
        <f t="shared" si="546"/>
        <v>#DIV/0!</v>
      </c>
      <c r="F1794" s="428">
        <v>0</v>
      </c>
      <c r="G1794" s="447">
        <v>1</v>
      </c>
      <c r="H1794" s="411" t="e">
        <f t="shared" si="547"/>
        <v>#DIV/0!</v>
      </c>
      <c r="I1794" s="447">
        <f t="shared" si="548"/>
        <v>0</v>
      </c>
      <c r="J1794" s="447">
        <f t="shared" si="549"/>
        <v>1</v>
      </c>
      <c r="K1794" s="411" t="e">
        <f t="shared" si="550"/>
        <v>#DIV/0!</v>
      </c>
    </row>
    <row r="1795" spans="1:11" ht="12.75">
      <c r="A1795" s="412" t="s">
        <v>4638</v>
      </c>
      <c r="B1795" s="413" t="s">
        <v>4639</v>
      </c>
      <c r="C1795" s="430">
        <v>0</v>
      </c>
      <c r="D1795" s="417"/>
      <c r="E1795" s="411" t="e">
        <f t="shared" ref="E1795:E1796" si="551">D1795/C1795</f>
        <v>#DIV/0!</v>
      </c>
      <c r="F1795" s="428">
        <v>0</v>
      </c>
      <c r="G1795" s="447">
        <v>2</v>
      </c>
      <c r="H1795" s="411" t="e">
        <f t="shared" ref="H1795:H1796" si="552">G1795/F1795</f>
        <v>#DIV/0!</v>
      </c>
      <c r="I1795" s="447">
        <f t="shared" ref="I1795:I1796" si="553">C1795+F1795</f>
        <v>0</v>
      </c>
      <c r="J1795" s="447">
        <f t="shared" ref="J1795:J1796" si="554">D1795+G1795</f>
        <v>2</v>
      </c>
      <c r="K1795" s="411" t="e">
        <f t="shared" ref="K1795:K1796" si="555">J1795/I1795</f>
        <v>#DIV/0!</v>
      </c>
    </row>
    <row r="1796" spans="1:11" ht="12.75">
      <c r="A1796" s="412" t="s">
        <v>3020</v>
      </c>
      <c r="B1796" s="413" t="s">
        <v>3021</v>
      </c>
      <c r="C1796" s="430">
        <v>0</v>
      </c>
      <c r="D1796" s="417"/>
      <c r="E1796" s="411" t="e">
        <f t="shared" si="551"/>
        <v>#DIV/0!</v>
      </c>
      <c r="F1796" s="428">
        <v>0</v>
      </c>
      <c r="G1796" s="447">
        <v>1</v>
      </c>
      <c r="H1796" s="411" t="e">
        <f t="shared" si="552"/>
        <v>#DIV/0!</v>
      </c>
      <c r="I1796" s="447">
        <f t="shared" si="553"/>
        <v>0</v>
      </c>
      <c r="J1796" s="447">
        <f t="shared" si="554"/>
        <v>1</v>
      </c>
      <c r="K1796" s="411" t="e">
        <f t="shared" si="555"/>
        <v>#DIV/0!</v>
      </c>
    </row>
    <row r="1797" spans="1:11" ht="12.75">
      <c r="A1797" s="412" t="s">
        <v>2234</v>
      </c>
      <c r="B1797" s="413" t="s">
        <v>2235</v>
      </c>
      <c r="C1797" s="430">
        <v>0</v>
      </c>
      <c r="D1797" s="417"/>
      <c r="E1797" s="411" t="e">
        <f t="shared" si="530"/>
        <v>#DIV/0!</v>
      </c>
      <c r="F1797" s="428">
        <v>0</v>
      </c>
      <c r="G1797" s="447">
        <v>1</v>
      </c>
      <c r="H1797" s="411" t="e">
        <f t="shared" si="531"/>
        <v>#DIV/0!</v>
      </c>
      <c r="I1797" s="447">
        <f t="shared" si="532"/>
        <v>0</v>
      </c>
      <c r="J1797" s="447">
        <f t="shared" si="533"/>
        <v>1</v>
      </c>
      <c r="K1797" s="411" t="e">
        <f t="shared" si="534"/>
        <v>#DIV/0!</v>
      </c>
    </row>
    <row r="1798" spans="1:11" ht="12.75">
      <c r="A1798" s="403" t="s">
        <v>4626</v>
      </c>
      <c r="B1798" s="404" t="s">
        <v>4627</v>
      </c>
      <c r="C1798" s="419">
        <v>0</v>
      </c>
      <c r="D1798" s="417"/>
      <c r="E1798" s="411" t="e">
        <f t="shared" si="530"/>
        <v>#DIV/0!</v>
      </c>
      <c r="F1798" s="435">
        <v>0</v>
      </c>
      <c r="G1798" s="432">
        <v>1</v>
      </c>
      <c r="H1798" s="411" t="e">
        <f t="shared" si="531"/>
        <v>#DIV/0!</v>
      </c>
      <c r="I1798" s="432">
        <f t="shared" si="532"/>
        <v>0</v>
      </c>
      <c r="J1798" s="432">
        <f t="shared" si="533"/>
        <v>1</v>
      </c>
      <c r="K1798" s="411" t="e">
        <f t="shared" si="534"/>
        <v>#DIV/0!</v>
      </c>
    </row>
    <row r="1799" spans="1:11" ht="12.75">
      <c r="A1799" s="412" t="s">
        <v>4674</v>
      </c>
      <c r="B1799" s="413" t="s">
        <v>4675</v>
      </c>
      <c r="C1799" s="430">
        <v>0</v>
      </c>
      <c r="D1799" s="417">
        <v>1</v>
      </c>
      <c r="E1799" s="411" t="e">
        <f t="shared" ref="E1799:E1805" si="556">D1799/C1799</f>
        <v>#DIV/0!</v>
      </c>
      <c r="F1799" s="428">
        <v>0</v>
      </c>
      <c r="G1799" s="447">
        <v>0</v>
      </c>
      <c r="H1799" s="411" t="e">
        <f t="shared" ref="H1799:H1805" si="557">G1799/F1799</f>
        <v>#DIV/0!</v>
      </c>
      <c r="I1799" s="447">
        <f t="shared" ref="I1799:I1805" si="558">C1799+F1799</f>
        <v>0</v>
      </c>
      <c r="J1799" s="447">
        <f t="shared" ref="J1799:J1805" si="559">D1799+G1799</f>
        <v>1</v>
      </c>
      <c r="K1799" s="411" t="e">
        <f t="shared" ref="K1799:K1805" si="560">J1799/I1799</f>
        <v>#DIV/0!</v>
      </c>
    </row>
    <row r="1800" spans="1:11" ht="12.75">
      <c r="A1800" s="412" t="s">
        <v>3147</v>
      </c>
      <c r="B1800" s="413" t="s">
        <v>4676</v>
      </c>
      <c r="C1800" s="430">
        <v>0</v>
      </c>
      <c r="D1800" s="417">
        <v>1</v>
      </c>
      <c r="E1800" s="411" t="e">
        <f t="shared" si="556"/>
        <v>#DIV/0!</v>
      </c>
      <c r="F1800" s="428">
        <v>0</v>
      </c>
      <c r="G1800" s="447"/>
      <c r="H1800" s="411" t="e">
        <f t="shared" si="557"/>
        <v>#DIV/0!</v>
      </c>
      <c r="I1800" s="447">
        <f t="shared" si="558"/>
        <v>0</v>
      </c>
      <c r="J1800" s="447">
        <f t="shared" si="559"/>
        <v>1</v>
      </c>
      <c r="K1800" s="411" t="e">
        <f t="shared" si="560"/>
        <v>#DIV/0!</v>
      </c>
    </row>
    <row r="1801" spans="1:11" ht="12.75">
      <c r="A1801" s="412" t="s">
        <v>4677</v>
      </c>
      <c r="B1801" s="413" t="s">
        <v>4678</v>
      </c>
      <c r="C1801" s="430">
        <v>0</v>
      </c>
      <c r="D1801" s="417">
        <v>0</v>
      </c>
      <c r="E1801" s="411" t="e">
        <f t="shared" si="556"/>
        <v>#DIV/0!</v>
      </c>
      <c r="F1801" s="428">
        <v>0</v>
      </c>
      <c r="G1801" s="447">
        <v>1</v>
      </c>
      <c r="H1801" s="411" t="e">
        <f t="shared" si="557"/>
        <v>#DIV/0!</v>
      </c>
      <c r="I1801" s="447">
        <f t="shared" si="558"/>
        <v>0</v>
      </c>
      <c r="J1801" s="447">
        <f t="shared" si="559"/>
        <v>1</v>
      </c>
      <c r="K1801" s="411" t="e">
        <f t="shared" si="560"/>
        <v>#DIV/0!</v>
      </c>
    </row>
    <row r="1802" spans="1:11" ht="12.75">
      <c r="A1802" s="412" t="s">
        <v>4679</v>
      </c>
      <c r="B1802" s="413" t="s">
        <v>4680</v>
      </c>
      <c r="C1802" s="430">
        <v>0</v>
      </c>
      <c r="D1802" s="417">
        <v>0</v>
      </c>
      <c r="E1802" s="411" t="e">
        <f t="shared" si="556"/>
        <v>#DIV/0!</v>
      </c>
      <c r="F1802" s="428">
        <v>0</v>
      </c>
      <c r="G1802" s="447">
        <v>1</v>
      </c>
      <c r="H1802" s="411" t="e">
        <f t="shared" si="557"/>
        <v>#DIV/0!</v>
      </c>
      <c r="I1802" s="447">
        <f t="shared" si="558"/>
        <v>0</v>
      </c>
      <c r="J1802" s="447">
        <f t="shared" si="559"/>
        <v>1</v>
      </c>
      <c r="K1802" s="411" t="e">
        <f t="shared" si="560"/>
        <v>#DIV/0!</v>
      </c>
    </row>
    <row r="1803" spans="1:11" ht="12.75">
      <c r="A1803" s="412" t="s">
        <v>4681</v>
      </c>
      <c r="B1803" s="413" t="s">
        <v>4682</v>
      </c>
      <c r="C1803" s="430">
        <v>0</v>
      </c>
      <c r="D1803" s="417">
        <v>0</v>
      </c>
      <c r="E1803" s="411" t="e">
        <f t="shared" si="556"/>
        <v>#DIV/0!</v>
      </c>
      <c r="F1803" s="428">
        <v>0</v>
      </c>
      <c r="G1803" s="447">
        <v>1</v>
      </c>
      <c r="H1803" s="411" t="e">
        <f t="shared" si="557"/>
        <v>#DIV/0!</v>
      </c>
      <c r="I1803" s="447">
        <f t="shared" si="558"/>
        <v>0</v>
      </c>
      <c r="J1803" s="447">
        <f t="shared" si="559"/>
        <v>1</v>
      </c>
      <c r="K1803" s="411" t="e">
        <f t="shared" si="560"/>
        <v>#DIV/0!</v>
      </c>
    </row>
    <row r="1804" spans="1:11" ht="12.75">
      <c r="A1804" s="412" t="s">
        <v>2119</v>
      </c>
      <c r="B1804" s="413" t="s">
        <v>2120</v>
      </c>
      <c r="C1804" s="430">
        <v>0</v>
      </c>
      <c r="D1804" s="417">
        <v>0</v>
      </c>
      <c r="E1804" s="411" t="e">
        <f t="shared" si="556"/>
        <v>#DIV/0!</v>
      </c>
      <c r="F1804" s="428">
        <v>0</v>
      </c>
      <c r="G1804" s="447">
        <v>1</v>
      </c>
      <c r="H1804" s="411" t="e">
        <f t="shared" si="557"/>
        <v>#DIV/0!</v>
      </c>
      <c r="I1804" s="447">
        <f t="shared" si="558"/>
        <v>0</v>
      </c>
      <c r="J1804" s="447">
        <f t="shared" si="559"/>
        <v>1</v>
      </c>
      <c r="K1804" s="411" t="e">
        <f t="shared" si="560"/>
        <v>#DIV/0!</v>
      </c>
    </row>
    <row r="1805" spans="1:11" ht="12.75">
      <c r="A1805" s="412" t="s">
        <v>3203</v>
      </c>
      <c r="B1805" s="413" t="s">
        <v>4683</v>
      </c>
      <c r="C1805" s="430">
        <v>0</v>
      </c>
      <c r="D1805" s="417">
        <v>1</v>
      </c>
      <c r="E1805" s="411" t="e">
        <f t="shared" si="556"/>
        <v>#DIV/0!</v>
      </c>
      <c r="F1805" s="428">
        <v>0</v>
      </c>
      <c r="G1805" s="447">
        <v>0</v>
      </c>
      <c r="H1805" s="411" t="e">
        <f t="shared" si="557"/>
        <v>#DIV/0!</v>
      </c>
      <c r="I1805" s="447">
        <f t="shared" si="558"/>
        <v>0</v>
      </c>
      <c r="J1805" s="447">
        <f t="shared" si="559"/>
        <v>1</v>
      </c>
      <c r="K1805" s="411" t="e">
        <f t="shared" si="560"/>
        <v>#DIV/0!</v>
      </c>
    </row>
    <row r="1806" spans="1:11" ht="12.75">
      <c r="A1806" s="412" t="s">
        <v>2935</v>
      </c>
      <c r="B1806" s="413" t="s">
        <v>4684</v>
      </c>
      <c r="C1806" s="430">
        <v>0</v>
      </c>
      <c r="D1806" s="417">
        <v>0</v>
      </c>
      <c r="E1806" s="411" t="e">
        <f t="shared" si="530"/>
        <v>#DIV/0!</v>
      </c>
      <c r="F1806" s="428">
        <v>0</v>
      </c>
      <c r="G1806" s="447">
        <v>3</v>
      </c>
      <c r="H1806" s="411" t="e">
        <f t="shared" si="531"/>
        <v>#DIV/0!</v>
      </c>
      <c r="I1806" s="447">
        <f t="shared" si="532"/>
        <v>0</v>
      </c>
      <c r="J1806" s="447">
        <f t="shared" si="533"/>
        <v>3</v>
      </c>
      <c r="K1806" s="411" t="e">
        <f t="shared" si="534"/>
        <v>#DIV/0!</v>
      </c>
    </row>
    <row r="1807" spans="1:11" ht="12.75">
      <c r="A1807" s="412" t="s">
        <v>4685</v>
      </c>
      <c r="B1807" s="413" t="s">
        <v>4686</v>
      </c>
      <c r="C1807" s="430">
        <v>0</v>
      </c>
      <c r="D1807" s="417">
        <v>1</v>
      </c>
      <c r="E1807" s="411" t="e">
        <f t="shared" si="530"/>
        <v>#DIV/0!</v>
      </c>
      <c r="F1807" s="428">
        <v>0</v>
      </c>
      <c r="G1807" s="447">
        <v>0</v>
      </c>
      <c r="H1807" s="411" t="e">
        <f t="shared" si="531"/>
        <v>#DIV/0!</v>
      </c>
      <c r="I1807" s="447">
        <f t="shared" si="532"/>
        <v>0</v>
      </c>
      <c r="J1807" s="447">
        <f t="shared" si="533"/>
        <v>1</v>
      </c>
      <c r="K1807" s="411" t="e">
        <f t="shared" si="534"/>
        <v>#DIV/0!</v>
      </c>
    </row>
    <row r="1808" spans="1:11" ht="12.75">
      <c r="A1808" s="412" t="s">
        <v>4687</v>
      </c>
      <c r="B1808" s="413" t="s">
        <v>4688</v>
      </c>
      <c r="C1808" s="430">
        <v>0</v>
      </c>
      <c r="D1808" s="417">
        <v>0</v>
      </c>
      <c r="E1808" s="411" t="e">
        <f t="shared" ref="E1808" si="561">D1808/C1808</f>
        <v>#DIV/0!</v>
      </c>
      <c r="F1808" s="428">
        <v>0</v>
      </c>
      <c r="G1808" s="447">
        <v>1</v>
      </c>
      <c r="H1808" s="411" t="e">
        <f t="shared" ref="H1808" si="562">G1808/F1808</f>
        <v>#DIV/0!</v>
      </c>
      <c r="I1808" s="447">
        <f t="shared" ref="I1808" si="563">C1808+F1808</f>
        <v>0</v>
      </c>
      <c r="J1808" s="447">
        <f t="shared" ref="J1808" si="564">D1808+G1808</f>
        <v>1</v>
      </c>
      <c r="K1808" s="411" t="e">
        <f t="shared" ref="K1808" si="565">J1808/I1808</f>
        <v>#DIV/0!</v>
      </c>
    </row>
    <row r="1809" spans="1:11" ht="12.75">
      <c r="A1809" s="412" t="s">
        <v>4689</v>
      </c>
      <c r="B1809" s="413" t="s">
        <v>4690</v>
      </c>
      <c r="C1809" s="430">
        <v>0</v>
      </c>
      <c r="D1809" s="417">
        <v>0</v>
      </c>
      <c r="E1809" s="411" t="e">
        <f t="shared" ref="E1809" si="566">D1809/C1809</f>
        <v>#DIV/0!</v>
      </c>
      <c r="F1809" s="428">
        <v>0</v>
      </c>
      <c r="G1809" s="447">
        <v>1</v>
      </c>
      <c r="H1809" s="411" t="e">
        <f t="shared" ref="H1809" si="567">G1809/F1809</f>
        <v>#DIV/0!</v>
      </c>
      <c r="I1809" s="447">
        <f t="shared" ref="I1809" si="568">C1809+F1809</f>
        <v>0</v>
      </c>
      <c r="J1809" s="447">
        <f t="shared" ref="J1809" si="569">D1809+G1809</f>
        <v>1</v>
      </c>
      <c r="K1809" s="411" t="e">
        <f t="shared" ref="K1809" si="570">J1809/I1809</f>
        <v>#DIV/0!</v>
      </c>
    </row>
    <row r="1810" spans="1:11" ht="12.75">
      <c r="A1810" s="412" t="s">
        <v>2550</v>
      </c>
      <c r="B1810" s="413" t="s">
        <v>2551</v>
      </c>
      <c r="C1810" s="430">
        <v>0</v>
      </c>
      <c r="D1810" s="417">
        <v>0</v>
      </c>
      <c r="E1810" s="411" t="e">
        <f t="shared" ref="E1810" si="571">D1810/C1810</f>
        <v>#DIV/0!</v>
      </c>
      <c r="F1810" s="428">
        <v>0</v>
      </c>
      <c r="G1810" s="447">
        <v>2</v>
      </c>
      <c r="H1810" s="411" t="e">
        <f t="shared" ref="H1810" si="572">G1810/F1810</f>
        <v>#DIV/0!</v>
      </c>
      <c r="I1810" s="447">
        <f t="shared" ref="I1810" si="573">C1810+F1810</f>
        <v>0</v>
      </c>
      <c r="J1810" s="447">
        <f t="shared" ref="J1810" si="574">D1810+G1810</f>
        <v>2</v>
      </c>
      <c r="K1810" s="411" t="e">
        <f t="shared" ref="K1810" si="575">J1810/I1810</f>
        <v>#DIV/0!</v>
      </c>
    </row>
    <row r="1811" spans="1:11" ht="12.75">
      <c r="A1811" s="412" t="s">
        <v>4691</v>
      </c>
      <c r="B1811" s="413" t="s">
        <v>4692</v>
      </c>
      <c r="C1811" s="430">
        <v>0</v>
      </c>
      <c r="D1811" s="417">
        <v>1</v>
      </c>
      <c r="E1811" s="411" t="e">
        <f t="shared" si="530"/>
        <v>#DIV/0!</v>
      </c>
      <c r="F1811" s="428">
        <v>0</v>
      </c>
      <c r="G1811" s="432">
        <v>0</v>
      </c>
      <c r="H1811" s="411" t="e">
        <f t="shared" si="531"/>
        <v>#DIV/0!</v>
      </c>
      <c r="I1811" s="432">
        <f t="shared" si="532"/>
        <v>0</v>
      </c>
      <c r="J1811" s="432">
        <f t="shared" si="533"/>
        <v>1</v>
      </c>
      <c r="K1811" s="411" t="e">
        <f t="shared" si="534"/>
        <v>#DIV/0!</v>
      </c>
    </row>
    <row r="1812" spans="1:11" ht="12.75">
      <c r="A1812" s="412" t="s">
        <v>4693</v>
      </c>
      <c r="B1812" s="413" t="s">
        <v>4694</v>
      </c>
      <c r="C1812" s="430">
        <v>0</v>
      </c>
      <c r="D1812" s="417">
        <v>0</v>
      </c>
      <c r="E1812" s="411" t="e">
        <f t="shared" si="530"/>
        <v>#DIV/0!</v>
      </c>
      <c r="F1812" s="428">
        <v>0</v>
      </c>
      <c r="G1812" s="432">
        <v>2</v>
      </c>
      <c r="H1812" s="411" t="e">
        <f t="shared" si="531"/>
        <v>#DIV/0!</v>
      </c>
      <c r="I1812" s="432">
        <f t="shared" si="532"/>
        <v>0</v>
      </c>
      <c r="J1812" s="432">
        <f t="shared" si="533"/>
        <v>2</v>
      </c>
      <c r="K1812" s="411" t="e">
        <f t="shared" si="534"/>
        <v>#DIV/0!</v>
      </c>
    </row>
    <row r="1813" spans="1:11" ht="12.75">
      <c r="A1813" s="403"/>
      <c r="B1813" s="404"/>
      <c r="C1813" s="427"/>
      <c r="D1813" s="417"/>
      <c r="E1813" s="411" t="e">
        <f t="shared" si="530"/>
        <v>#DIV/0!</v>
      </c>
      <c r="F1813" s="428"/>
      <c r="G1813" s="432"/>
      <c r="H1813" s="411" t="e">
        <f t="shared" si="531"/>
        <v>#DIV/0!</v>
      </c>
      <c r="I1813" s="432">
        <f t="shared" si="532"/>
        <v>0</v>
      </c>
      <c r="J1813" s="432">
        <f t="shared" si="533"/>
        <v>0</v>
      </c>
      <c r="K1813" s="411" t="e">
        <f t="shared" si="534"/>
        <v>#DIV/0!</v>
      </c>
    </row>
    <row r="1814" spans="1:11" ht="14.25">
      <c r="A1814" s="14"/>
      <c r="B1814" s="156"/>
      <c r="C1814" s="156"/>
      <c r="D1814" s="156"/>
      <c r="E1814" s="394" t="e">
        <f t="shared" si="530"/>
        <v>#DIV/0!</v>
      </c>
      <c r="F1814" s="432"/>
      <c r="G1814" s="432"/>
      <c r="H1814" s="394" t="e">
        <f t="shared" si="531"/>
        <v>#DIV/0!</v>
      </c>
      <c r="I1814" s="432">
        <f t="shared" si="532"/>
        <v>0</v>
      </c>
      <c r="J1814" s="432">
        <f t="shared" si="533"/>
        <v>0</v>
      </c>
      <c r="K1814" s="411" t="e">
        <f t="shared" si="534"/>
        <v>#DIV/0!</v>
      </c>
    </row>
    <row r="1815" spans="1:11" ht="12.75">
      <c r="A1815" s="29"/>
      <c r="B1815" s="153"/>
      <c r="C1815" s="153"/>
      <c r="D1815" s="153"/>
      <c r="E1815" s="288"/>
      <c r="F1815" s="432"/>
      <c r="G1815" s="432"/>
      <c r="H1815" s="432"/>
      <c r="I1815" s="432"/>
      <c r="J1815" s="432"/>
      <c r="K1815" s="432"/>
    </row>
    <row r="1816" spans="1:11" ht="14.25">
      <c r="A1816" s="158" t="s">
        <v>1638</v>
      </c>
      <c r="B1816" s="159"/>
      <c r="C1816" s="159"/>
      <c r="D1816" s="159"/>
      <c r="E1816" s="159"/>
      <c r="F1816" s="306"/>
      <c r="G1816" s="306"/>
      <c r="H1816" s="306"/>
      <c r="I1816" s="306"/>
      <c r="J1816" s="306"/>
      <c r="K1816" s="306"/>
    </row>
    <row r="1817" spans="1:11" ht="14.25">
      <c r="A1817" s="265" t="s">
        <v>1639</v>
      </c>
      <c r="B1817" s="266" t="s">
        <v>1640</v>
      </c>
      <c r="C1817" s="267"/>
      <c r="D1817" s="267"/>
      <c r="E1817" s="304"/>
      <c r="F1817" s="268"/>
      <c r="G1817" s="268"/>
      <c r="H1817" s="268"/>
      <c r="I1817" s="268"/>
      <c r="J1817" s="268"/>
      <c r="K1817" s="268"/>
    </row>
    <row r="1818" spans="1:11" ht="14.25">
      <c r="A1818" s="265" t="s">
        <v>1641</v>
      </c>
      <c r="B1818" s="266" t="s">
        <v>1642</v>
      </c>
      <c r="C1818" s="267"/>
      <c r="D1818" s="267"/>
      <c r="E1818" s="304"/>
      <c r="F1818" s="268"/>
      <c r="G1818" s="268"/>
      <c r="H1818" s="268"/>
      <c r="I1818" s="268"/>
      <c r="J1818" s="268"/>
      <c r="K1818" s="268"/>
    </row>
    <row r="1819" spans="1:11" ht="14.25">
      <c r="A1819" s="265" t="s">
        <v>1643</v>
      </c>
      <c r="B1819" s="266" t="s">
        <v>1644</v>
      </c>
      <c r="C1819" s="267"/>
      <c r="D1819" s="267"/>
      <c r="E1819" s="304"/>
      <c r="F1819" s="268"/>
      <c r="G1819" s="268"/>
      <c r="H1819" s="268"/>
      <c r="I1819" s="268"/>
      <c r="J1819" s="268"/>
      <c r="K1819" s="268"/>
    </row>
    <row r="1820" spans="1:11" ht="25.5">
      <c r="A1820" s="265" t="s">
        <v>1645</v>
      </c>
      <c r="B1820" s="266" t="s">
        <v>1646</v>
      </c>
      <c r="C1820" s="267"/>
      <c r="D1820" s="267"/>
      <c r="E1820" s="304"/>
      <c r="F1820" s="268"/>
      <c r="G1820" s="268"/>
      <c r="H1820" s="268"/>
      <c r="I1820" s="268"/>
      <c r="J1820" s="268"/>
      <c r="K1820" s="268"/>
    </row>
    <row r="1821" spans="1:11" ht="14.25">
      <c r="A1821" s="265" t="s">
        <v>1647</v>
      </c>
      <c r="B1821" s="266" t="s">
        <v>1648</v>
      </c>
      <c r="C1821" s="267"/>
      <c r="D1821" s="267"/>
      <c r="E1821" s="304"/>
      <c r="F1821" s="268"/>
      <c r="G1821" s="268"/>
      <c r="H1821" s="268"/>
      <c r="I1821" s="268"/>
      <c r="J1821" s="268"/>
      <c r="K1821" s="268"/>
    </row>
    <row r="1822" spans="1:11" ht="25.5">
      <c r="A1822" s="265" t="s">
        <v>1649</v>
      </c>
      <c r="B1822" s="266" t="s">
        <v>1650</v>
      </c>
      <c r="C1822" s="267"/>
      <c r="D1822" s="267"/>
      <c r="E1822" s="304"/>
      <c r="F1822" s="268"/>
      <c r="G1822" s="268"/>
      <c r="H1822" s="268"/>
      <c r="I1822" s="268"/>
      <c r="J1822" s="268"/>
      <c r="K1822" s="268"/>
    </row>
    <row r="1823" spans="1:11" ht="51">
      <c r="A1823" s="265" t="s">
        <v>1651</v>
      </c>
      <c r="B1823" s="266" t="s">
        <v>1652</v>
      </c>
      <c r="C1823" s="267"/>
      <c r="D1823" s="267"/>
      <c r="E1823" s="304"/>
      <c r="F1823" s="268"/>
      <c r="G1823" s="268"/>
      <c r="H1823" s="268"/>
      <c r="I1823" s="268"/>
      <c r="J1823" s="268"/>
      <c r="K1823" s="268"/>
    </row>
    <row r="1824" spans="1:11" ht="63.75">
      <c r="A1824" s="265" t="s">
        <v>1653</v>
      </c>
      <c r="B1824" s="266" t="s">
        <v>1654</v>
      </c>
      <c r="C1824" s="267"/>
      <c r="D1824" s="267"/>
      <c r="E1824" s="304"/>
      <c r="F1824" s="268"/>
      <c r="G1824" s="268"/>
      <c r="H1824" s="268"/>
      <c r="I1824" s="268"/>
      <c r="J1824" s="268"/>
      <c r="K1824" s="268"/>
    </row>
    <row r="1825" spans="1:11" ht="12.75">
      <c r="A1825" s="158" t="s">
        <v>1655</v>
      </c>
      <c r="B1825" s="160"/>
      <c r="C1825" s="160"/>
      <c r="D1825" s="160"/>
      <c r="E1825" s="305"/>
      <c r="F1825" s="432"/>
      <c r="G1825" s="432"/>
      <c r="H1825" s="432"/>
      <c r="I1825" s="432"/>
      <c r="J1825" s="432"/>
      <c r="K1825" s="432"/>
    </row>
    <row r="1826" spans="1:11" ht="15">
      <c r="A1826" s="161" t="s">
        <v>1656</v>
      </c>
      <c r="B1826" s="87"/>
      <c r="C1826" s="408">
        <f>SUM(C1392,C1571)</f>
        <v>26000</v>
      </c>
      <c r="D1826" s="408">
        <f>SUM(D1392,D1571)</f>
        <v>19661</v>
      </c>
      <c r="E1826" s="400">
        <f t="shared" ref="E1826" si="576">D1826/C1826</f>
        <v>0.75619230769230772</v>
      </c>
      <c r="F1826" s="408">
        <f>SUM(F1392,F1571)</f>
        <v>56495</v>
      </c>
      <c r="G1826" s="408">
        <f>SUM(G1392,G1571)</f>
        <v>59690</v>
      </c>
      <c r="H1826" s="400">
        <f t="shared" ref="H1826" si="577">G1826/F1826</f>
        <v>1.0565536773165767</v>
      </c>
      <c r="I1826" s="407">
        <f t="shared" ref="I1826" si="578">C1826+F1826</f>
        <v>82495</v>
      </c>
      <c r="J1826" s="407">
        <f t="shared" ref="J1826" si="579">D1826+G1826</f>
        <v>79351</v>
      </c>
      <c r="K1826" s="409">
        <f t="shared" ref="K1826" si="580">J1826/I1826</f>
        <v>0.96188859930904902</v>
      </c>
    </row>
    <row r="1827" spans="1:11" ht="12.75">
      <c r="A1827" s="944" t="s">
        <v>1657</v>
      </c>
      <c r="B1827" s="944"/>
      <c r="C1827" s="944"/>
      <c r="D1827" s="944"/>
      <c r="E1827" s="944"/>
      <c r="F1827" s="944"/>
      <c r="G1827" s="944"/>
      <c r="H1827" s="944"/>
      <c r="I1827" s="944"/>
      <c r="J1827" s="944"/>
      <c r="K1827" s="431"/>
    </row>
    <row r="1828" spans="1:11" ht="12.75">
      <c r="A1828" s="944" t="s">
        <v>1658</v>
      </c>
      <c r="B1828" s="944"/>
      <c r="C1828" s="944"/>
      <c r="D1828" s="944"/>
      <c r="E1828" s="944"/>
      <c r="F1828" s="944"/>
      <c r="G1828" s="944"/>
      <c r="H1828" s="944"/>
      <c r="I1828" s="944"/>
      <c r="J1828" s="944"/>
      <c r="K1828" s="431"/>
    </row>
    <row r="1830" spans="1:11" ht="12.75">
      <c r="A1830" s="1"/>
      <c r="B1830" s="2" t="s">
        <v>51</v>
      </c>
      <c r="C1830" s="3" t="s">
        <v>1947</v>
      </c>
      <c r="D1830" s="4"/>
      <c r="E1830" s="4"/>
      <c r="F1830" s="4"/>
      <c r="G1830" s="4"/>
      <c r="H1830" s="4"/>
      <c r="I1830" s="5"/>
      <c r="J1830" s="6"/>
      <c r="K1830" s="6"/>
    </row>
    <row r="1831" spans="1:11" ht="12.75">
      <c r="A1831" s="1"/>
      <c r="B1831" s="2" t="s">
        <v>52</v>
      </c>
      <c r="C1831" s="3">
        <v>17688383</v>
      </c>
      <c r="D1831" s="4"/>
      <c r="E1831" s="4"/>
      <c r="F1831" s="4"/>
      <c r="G1831" s="4"/>
      <c r="H1831" s="4"/>
      <c r="I1831" s="5"/>
      <c r="J1831" s="6"/>
      <c r="K1831" s="6"/>
    </row>
    <row r="1832" spans="1:11" ht="12.75">
      <c r="A1832" s="1"/>
      <c r="B1832" s="2"/>
      <c r="C1832" s="3"/>
      <c r="D1832" s="4"/>
      <c r="E1832" s="4"/>
      <c r="F1832" s="4"/>
      <c r="G1832" s="4"/>
      <c r="H1832" s="4"/>
      <c r="I1832" s="5"/>
      <c r="J1832" s="6"/>
      <c r="K1832" s="6"/>
    </row>
    <row r="1833" spans="1:11" ht="14.25">
      <c r="A1833" s="1"/>
      <c r="B1833" s="2" t="s">
        <v>1634</v>
      </c>
      <c r="C1833" s="7" t="s">
        <v>32</v>
      </c>
      <c r="D1833" s="8"/>
      <c r="E1833" s="8"/>
      <c r="F1833" s="8"/>
      <c r="G1833" s="8"/>
      <c r="H1833" s="8"/>
      <c r="I1833" s="9"/>
      <c r="J1833" s="6"/>
      <c r="K1833" s="6"/>
    </row>
    <row r="1834" spans="1:11" ht="14.25">
      <c r="A1834" s="1"/>
      <c r="B1834" s="2" t="s">
        <v>186</v>
      </c>
      <c r="C1834" s="374" t="s">
        <v>1982</v>
      </c>
      <c r="D1834" s="8"/>
      <c r="E1834" s="8"/>
      <c r="F1834" s="8"/>
      <c r="G1834" s="8"/>
      <c r="H1834" s="8"/>
      <c r="I1834" s="9"/>
      <c r="J1834" s="6"/>
      <c r="K1834" s="6"/>
    </row>
    <row r="1835" spans="1:11" ht="15.75">
      <c r="A1835" s="10"/>
      <c r="B1835" s="10"/>
      <c r="C1835" s="10"/>
      <c r="D1835" s="10"/>
      <c r="E1835" s="10"/>
      <c r="F1835" s="10"/>
      <c r="G1835" s="10"/>
      <c r="H1835" s="10"/>
      <c r="I1835" s="11"/>
      <c r="J1835" s="11"/>
      <c r="K1835" s="11"/>
    </row>
    <row r="1836" spans="1:11" ht="12.75" customHeight="1">
      <c r="A1836" s="926" t="s">
        <v>1635</v>
      </c>
      <c r="B1836" s="926" t="s">
        <v>1636</v>
      </c>
      <c r="C1836" s="942" t="s">
        <v>189</v>
      </c>
      <c r="D1836" s="943"/>
      <c r="E1836" s="943"/>
      <c r="F1836" s="920" t="s">
        <v>190</v>
      </c>
      <c r="G1836" s="920"/>
      <c r="H1836" s="920"/>
      <c r="I1836" s="920" t="s">
        <v>129</v>
      </c>
      <c r="J1836" s="920"/>
      <c r="K1836" s="920"/>
    </row>
    <row r="1837" spans="1:11" ht="23.25" thickBot="1">
      <c r="A1837" s="927"/>
      <c r="B1837" s="927"/>
      <c r="C1837" s="791" t="s">
        <v>1897</v>
      </c>
      <c r="D1837" s="646" t="s">
        <v>4659</v>
      </c>
      <c r="E1837" s="287" t="s">
        <v>1894</v>
      </c>
      <c r="F1837" s="791" t="s">
        <v>1897</v>
      </c>
      <c r="G1837" s="646" t="s">
        <v>4659</v>
      </c>
      <c r="H1837" s="791" t="s">
        <v>1894</v>
      </c>
      <c r="I1837" s="791" t="s">
        <v>1897</v>
      </c>
      <c r="J1837" s="646" t="s">
        <v>4659</v>
      </c>
      <c r="K1837" s="792" t="s">
        <v>1894</v>
      </c>
    </row>
    <row r="1838" spans="1:11" ht="15.75" thickTop="1">
      <c r="A1838" s="83"/>
      <c r="B1838" s="150" t="s">
        <v>28</v>
      </c>
      <c r="C1838" s="395">
        <f>SUM(C1840:C1842)</f>
        <v>0</v>
      </c>
      <c r="D1838" s="395">
        <f>SUM(D1840:D1842)</f>
        <v>0</v>
      </c>
      <c r="E1838" s="396" t="e">
        <f t="shared" ref="E1838" si="581">D1838/C1838</f>
        <v>#DIV/0!</v>
      </c>
      <c r="F1838" s="395">
        <f>SUM(F1840:F1842)</f>
        <v>0</v>
      </c>
      <c r="G1838" s="395">
        <f>SUM(G1840:G1842)</f>
        <v>0</v>
      </c>
      <c r="H1838" s="396" t="e">
        <f t="shared" ref="H1838" si="582">G1838/F1838</f>
        <v>#DIV/0!</v>
      </c>
      <c r="I1838" s="397">
        <f t="shared" ref="I1838" si="583">C1838+F1838</f>
        <v>0</v>
      </c>
      <c r="J1838" s="397">
        <f t="shared" ref="J1838" si="584">D1838+G1838</f>
        <v>0</v>
      </c>
      <c r="K1838" s="410" t="e">
        <f t="shared" ref="K1838" si="585">J1838/I1838</f>
        <v>#DIV/0!</v>
      </c>
    </row>
    <row r="1839" spans="1:11" ht="12.75">
      <c r="A1839" s="151"/>
      <c r="B1839" s="152"/>
      <c r="C1839" s="153"/>
      <c r="D1839" s="153"/>
      <c r="E1839" s="394"/>
      <c r="F1839" s="432"/>
      <c r="G1839" s="432"/>
      <c r="H1839" s="394"/>
      <c r="I1839" s="432"/>
      <c r="J1839" s="432"/>
      <c r="K1839" s="411"/>
    </row>
    <row r="1840" spans="1:11" s="440" customFormat="1" ht="12.75">
      <c r="A1840" s="448"/>
      <c r="B1840" s="436"/>
      <c r="C1840" s="437"/>
      <c r="D1840" s="437"/>
      <c r="E1840" s="438" t="e">
        <f t="shared" ref="E1840:E1842" si="586">D1840/C1840</f>
        <v>#DIV/0!</v>
      </c>
      <c r="F1840" s="434"/>
      <c r="G1840" s="432"/>
      <c r="H1840" s="438" t="e">
        <f t="shared" ref="H1840:H1842" si="587">G1840/F1840</f>
        <v>#DIV/0!</v>
      </c>
      <c r="I1840" s="432">
        <f t="shared" ref="I1840:I1842" si="588">C1840+F1840</f>
        <v>0</v>
      </c>
      <c r="J1840" s="432">
        <f t="shared" ref="J1840:J1842" si="589">D1840+G1840</f>
        <v>0</v>
      </c>
      <c r="K1840" s="439" t="e">
        <f t="shared" ref="K1840:K1842" si="590">J1840/I1840</f>
        <v>#DIV/0!</v>
      </c>
    </row>
    <row r="1841" spans="1:11" ht="14.25">
      <c r="A1841" s="154"/>
      <c r="B1841" s="155"/>
      <c r="C1841" s="153"/>
      <c r="D1841" s="153"/>
      <c r="E1841" s="394" t="e">
        <f t="shared" si="586"/>
        <v>#DIV/0!</v>
      </c>
      <c r="F1841" s="212"/>
      <c r="G1841" s="432"/>
      <c r="H1841" s="394" t="e">
        <f t="shared" si="587"/>
        <v>#DIV/0!</v>
      </c>
      <c r="I1841" s="432">
        <f t="shared" si="588"/>
        <v>0</v>
      </c>
      <c r="J1841" s="432">
        <f t="shared" si="589"/>
        <v>0</v>
      </c>
      <c r="K1841" s="411" t="e">
        <f t="shared" si="590"/>
        <v>#DIV/0!</v>
      </c>
    </row>
    <row r="1842" spans="1:11" ht="14.25">
      <c r="A1842" s="154"/>
      <c r="B1842" s="155"/>
      <c r="C1842" s="153"/>
      <c r="D1842" s="153"/>
      <c r="E1842" s="394" t="e">
        <f t="shared" si="586"/>
        <v>#DIV/0!</v>
      </c>
      <c r="F1842" s="212"/>
      <c r="G1842" s="432"/>
      <c r="H1842" s="394" t="e">
        <f t="shared" si="587"/>
        <v>#DIV/0!</v>
      </c>
      <c r="I1842" s="432">
        <f t="shared" si="588"/>
        <v>0</v>
      </c>
      <c r="J1842" s="432">
        <f t="shared" si="589"/>
        <v>0</v>
      </c>
      <c r="K1842" s="411" t="e">
        <f t="shared" si="590"/>
        <v>#DIV/0!</v>
      </c>
    </row>
    <row r="1843" spans="1:11" ht="14.25">
      <c r="A1843" s="154"/>
      <c r="B1843" s="155"/>
      <c r="C1843" s="153"/>
      <c r="D1843" s="153"/>
      <c r="E1843" s="288"/>
      <c r="F1843" s="432"/>
      <c r="G1843" s="432"/>
      <c r="H1843" s="432"/>
      <c r="I1843" s="432"/>
      <c r="J1843" s="432"/>
      <c r="K1843" s="432"/>
    </row>
    <row r="1844" spans="1:11" ht="15">
      <c r="A1844" s="154"/>
      <c r="B1844" s="398" t="s">
        <v>1637</v>
      </c>
      <c r="C1844" s="406">
        <f>SUM(C1846:C1913)</f>
        <v>1498</v>
      </c>
      <c r="D1844" s="406">
        <f>SUM(D1846:D1913)</f>
        <v>1526</v>
      </c>
      <c r="E1844" s="400">
        <f t="shared" ref="E1844" si="591">D1844/C1844</f>
        <v>1.0186915887850467</v>
      </c>
      <c r="F1844" s="406">
        <f>SUM(F1846:F1913)</f>
        <v>29623</v>
      </c>
      <c r="G1844" s="406">
        <f>SUM(G1846:G1913)</f>
        <v>29468</v>
      </c>
      <c r="H1844" s="400">
        <f t="shared" ref="H1844" si="592">G1844/F1844</f>
        <v>0.99476757924585624</v>
      </c>
      <c r="I1844" s="406">
        <f>SUM(I1846:I1913)</f>
        <v>31121</v>
      </c>
      <c r="J1844" s="406">
        <f>SUM(J1846:J1913)</f>
        <v>30994</v>
      </c>
      <c r="K1844" s="409">
        <f t="shared" ref="K1844" si="593">J1844/I1844</f>
        <v>0.99591915426882172</v>
      </c>
    </row>
    <row r="1845" spans="1:11" ht="14.25">
      <c r="A1845" s="154"/>
      <c r="B1845" s="155"/>
      <c r="C1845" s="153"/>
      <c r="D1845" s="153"/>
      <c r="E1845" s="394"/>
      <c r="F1845" s="432"/>
      <c r="G1845" s="432"/>
      <c r="H1845" s="394"/>
      <c r="I1845" s="432"/>
      <c r="J1845" s="432"/>
      <c r="K1845" s="411"/>
    </row>
    <row r="1846" spans="1:11" ht="12.75">
      <c r="A1846" s="412" t="s">
        <v>3464</v>
      </c>
      <c r="B1846" s="413" t="s">
        <v>3465</v>
      </c>
      <c r="C1846" s="430">
        <v>1300</v>
      </c>
      <c r="D1846" s="417">
        <v>1301</v>
      </c>
      <c r="E1846" s="411">
        <f t="shared" ref="E1846:E1913" si="594">D1846/C1846</f>
        <v>1.0007692307692309</v>
      </c>
      <c r="F1846" s="420">
        <v>10</v>
      </c>
      <c r="G1846" s="432">
        <v>12</v>
      </c>
      <c r="H1846" s="411">
        <f t="shared" ref="H1846:H1913" si="595">G1846/F1846</f>
        <v>1.2</v>
      </c>
      <c r="I1846" s="432">
        <f t="shared" ref="I1846:J1910" si="596">C1846+F1846</f>
        <v>1310</v>
      </c>
      <c r="J1846" s="432">
        <f t="shared" ref="J1846:J1849" si="597">D1846+G1846</f>
        <v>1313</v>
      </c>
      <c r="K1846" s="411">
        <f t="shared" ref="K1846:K1913" si="598">J1846/I1846</f>
        <v>1.002290076335878</v>
      </c>
    </row>
    <row r="1847" spans="1:11" ht="12.75">
      <c r="A1847" s="412" t="s">
        <v>2179</v>
      </c>
      <c r="B1847" s="413" t="s">
        <v>2180</v>
      </c>
      <c r="C1847" s="430">
        <v>0</v>
      </c>
      <c r="D1847" s="417"/>
      <c r="E1847" s="411" t="e">
        <f t="shared" si="594"/>
        <v>#DIV/0!</v>
      </c>
      <c r="F1847" s="420">
        <v>8</v>
      </c>
      <c r="G1847" s="432">
        <v>5</v>
      </c>
      <c r="H1847" s="411">
        <f t="shared" si="595"/>
        <v>0.625</v>
      </c>
      <c r="I1847" s="432">
        <f t="shared" si="596"/>
        <v>8</v>
      </c>
      <c r="J1847" s="432">
        <f t="shared" si="597"/>
        <v>5</v>
      </c>
      <c r="K1847" s="411">
        <f t="shared" si="598"/>
        <v>0.625</v>
      </c>
    </row>
    <row r="1848" spans="1:11" ht="12.75">
      <c r="A1848" s="412" t="s">
        <v>2181</v>
      </c>
      <c r="B1848" s="413" t="s">
        <v>2182</v>
      </c>
      <c r="C1848" s="430">
        <v>0</v>
      </c>
      <c r="D1848" s="417"/>
      <c r="E1848" s="411" t="e">
        <f t="shared" si="594"/>
        <v>#DIV/0!</v>
      </c>
      <c r="F1848" s="420">
        <v>2</v>
      </c>
      <c r="G1848" s="432"/>
      <c r="H1848" s="411">
        <f t="shared" si="595"/>
        <v>0</v>
      </c>
      <c r="I1848" s="432">
        <f t="shared" si="596"/>
        <v>2</v>
      </c>
      <c r="J1848" s="432">
        <f t="shared" si="597"/>
        <v>0</v>
      </c>
      <c r="K1848" s="411">
        <f t="shared" si="598"/>
        <v>0</v>
      </c>
    </row>
    <row r="1849" spans="1:11" ht="12.75">
      <c r="A1849" s="412" t="s">
        <v>2183</v>
      </c>
      <c r="B1849" s="413" t="s">
        <v>2184</v>
      </c>
      <c r="C1849" s="430">
        <v>0</v>
      </c>
      <c r="D1849" s="417"/>
      <c r="E1849" s="411" t="e">
        <f t="shared" si="594"/>
        <v>#DIV/0!</v>
      </c>
      <c r="F1849" s="420">
        <v>3600</v>
      </c>
      <c r="G1849" s="432">
        <v>3599</v>
      </c>
      <c r="H1849" s="411">
        <f t="shared" si="595"/>
        <v>0.99972222222222218</v>
      </c>
      <c r="I1849" s="432">
        <f t="shared" si="596"/>
        <v>3600</v>
      </c>
      <c r="J1849" s="432">
        <f t="shared" si="597"/>
        <v>3599</v>
      </c>
      <c r="K1849" s="411">
        <f t="shared" si="598"/>
        <v>0.99972222222222218</v>
      </c>
    </row>
    <row r="1850" spans="1:11" ht="12.75">
      <c r="A1850" s="412" t="s">
        <v>2411</v>
      </c>
      <c r="B1850" s="413" t="s">
        <v>2412</v>
      </c>
      <c r="C1850" s="430">
        <v>0</v>
      </c>
      <c r="D1850" s="417"/>
      <c r="E1850" s="411" t="e">
        <f t="shared" si="594"/>
        <v>#DIV/0!</v>
      </c>
      <c r="F1850" s="420">
        <v>200</v>
      </c>
      <c r="G1850" s="432">
        <v>178</v>
      </c>
      <c r="H1850" s="411">
        <f t="shared" si="595"/>
        <v>0.89</v>
      </c>
      <c r="I1850" s="432">
        <f t="shared" si="596"/>
        <v>200</v>
      </c>
      <c r="J1850" s="432">
        <f t="shared" si="596"/>
        <v>178</v>
      </c>
      <c r="K1850" s="411">
        <f t="shared" si="598"/>
        <v>0.89</v>
      </c>
    </row>
    <row r="1851" spans="1:11" ht="12.75">
      <c r="A1851" s="412" t="s">
        <v>2419</v>
      </c>
      <c r="B1851" s="413" t="s">
        <v>2420</v>
      </c>
      <c r="C1851" s="430">
        <v>0</v>
      </c>
      <c r="D1851" s="417"/>
      <c r="E1851" s="411" t="e">
        <f t="shared" si="594"/>
        <v>#DIV/0!</v>
      </c>
      <c r="F1851" s="420">
        <v>50</v>
      </c>
      <c r="G1851" s="432">
        <v>61</v>
      </c>
      <c r="H1851" s="411">
        <f t="shared" si="595"/>
        <v>1.22</v>
      </c>
      <c r="I1851" s="432">
        <f t="shared" si="596"/>
        <v>50</v>
      </c>
      <c r="J1851" s="432">
        <f t="shared" si="596"/>
        <v>61</v>
      </c>
      <c r="K1851" s="411">
        <f t="shared" si="598"/>
        <v>1.22</v>
      </c>
    </row>
    <row r="1852" spans="1:11" ht="12.75">
      <c r="A1852" s="412" t="s">
        <v>2726</v>
      </c>
      <c r="B1852" s="413" t="s">
        <v>2727</v>
      </c>
      <c r="C1852" s="430">
        <v>0</v>
      </c>
      <c r="D1852" s="417"/>
      <c r="E1852" s="411" t="e">
        <f t="shared" si="594"/>
        <v>#DIV/0!</v>
      </c>
      <c r="F1852" s="420">
        <v>30</v>
      </c>
      <c r="G1852" s="432">
        <v>21</v>
      </c>
      <c r="H1852" s="411">
        <f t="shared" si="595"/>
        <v>0.7</v>
      </c>
      <c r="I1852" s="432">
        <f t="shared" si="596"/>
        <v>30</v>
      </c>
      <c r="J1852" s="432">
        <f t="shared" si="596"/>
        <v>21</v>
      </c>
      <c r="K1852" s="411">
        <f t="shared" si="598"/>
        <v>0.7</v>
      </c>
    </row>
    <row r="1853" spans="1:11" ht="12.75">
      <c r="A1853" s="412" t="s">
        <v>2195</v>
      </c>
      <c r="B1853" s="413" t="s">
        <v>2196</v>
      </c>
      <c r="C1853" s="430">
        <v>0</v>
      </c>
      <c r="D1853" s="417"/>
      <c r="E1853" s="411" t="e">
        <f t="shared" si="594"/>
        <v>#DIV/0!</v>
      </c>
      <c r="F1853" s="420">
        <v>5</v>
      </c>
      <c r="G1853" s="432">
        <v>9</v>
      </c>
      <c r="H1853" s="411">
        <f t="shared" si="595"/>
        <v>1.8</v>
      </c>
      <c r="I1853" s="432">
        <f t="shared" si="596"/>
        <v>5</v>
      </c>
      <c r="J1853" s="432">
        <f t="shared" si="596"/>
        <v>9</v>
      </c>
      <c r="K1853" s="411">
        <f t="shared" si="598"/>
        <v>1.8</v>
      </c>
    </row>
    <row r="1854" spans="1:11" ht="12.75">
      <c r="A1854" s="412" t="s">
        <v>2197</v>
      </c>
      <c r="B1854" s="413" t="s">
        <v>2198</v>
      </c>
      <c r="C1854" s="430">
        <v>0</v>
      </c>
      <c r="D1854" s="417"/>
      <c r="E1854" s="411" t="e">
        <f t="shared" si="594"/>
        <v>#DIV/0!</v>
      </c>
      <c r="F1854" s="420">
        <v>7</v>
      </c>
      <c r="G1854" s="432">
        <v>12</v>
      </c>
      <c r="H1854" s="411">
        <f t="shared" si="595"/>
        <v>1.7142857142857142</v>
      </c>
      <c r="I1854" s="432">
        <f t="shared" si="596"/>
        <v>7</v>
      </c>
      <c r="J1854" s="432">
        <f t="shared" si="596"/>
        <v>12</v>
      </c>
      <c r="K1854" s="411">
        <f t="shared" si="598"/>
        <v>1.7142857142857142</v>
      </c>
    </row>
    <row r="1855" spans="1:11" ht="12.75">
      <c r="A1855" s="412" t="s">
        <v>2317</v>
      </c>
      <c r="B1855" s="413" t="s">
        <v>2318</v>
      </c>
      <c r="C1855" s="430">
        <v>0</v>
      </c>
      <c r="D1855" s="417"/>
      <c r="E1855" s="411" t="e">
        <f t="shared" si="594"/>
        <v>#DIV/0!</v>
      </c>
      <c r="F1855" s="420">
        <v>1</v>
      </c>
      <c r="G1855" s="432"/>
      <c r="H1855" s="411">
        <f t="shared" si="595"/>
        <v>0</v>
      </c>
      <c r="I1855" s="432">
        <f t="shared" si="596"/>
        <v>1</v>
      </c>
      <c r="J1855" s="432">
        <f t="shared" si="596"/>
        <v>0</v>
      </c>
      <c r="K1855" s="411">
        <f t="shared" si="598"/>
        <v>0</v>
      </c>
    </row>
    <row r="1856" spans="1:11" ht="12.75">
      <c r="A1856" s="412" t="s">
        <v>2037</v>
      </c>
      <c r="B1856" s="413" t="s">
        <v>2038</v>
      </c>
      <c r="C1856" s="430">
        <v>0</v>
      </c>
      <c r="D1856" s="417"/>
      <c r="E1856" s="411" t="e">
        <f t="shared" si="594"/>
        <v>#DIV/0!</v>
      </c>
      <c r="F1856" s="420">
        <v>7</v>
      </c>
      <c r="G1856" s="432">
        <v>7</v>
      </c>
      <c r="H1856" s="411">
        <f t="shared" si="595"/>
        <v>1</v>
      </c>
      <c r="I1856" s="432">
        <f t="shared" si="596"/>
        <v>7</v>
      </c>
      <c r="J1856" s="432">
        <f t="shared" si="596"/>
        <v>7</v>
      </c>
      <c r="K1856" s="411">
        <f t="shared" si="598"/>
        <v>1</v>
      </c>
    </row>
    <row r="1857" spans="1:11" ht="12.75">
      <c r="A1857" s="412" t="s">
        <v>2220</v>
      </c>
      <c r="B1857" s="413" t="s">
        <v>2221</v>
      </c>
      <c r="C1857" s="430">
        <v>0</v>
      </c>
      <c r="D1857" s="417"/>
      <c r="E1857" s="411" t="e">
        <f t="shared" si="594"/>
        <v>#DIV/0!</v>
      </c>
      <c r="F1857" s="420">
        <v>70</v>
      </c>
      <c r="G1857" s="432">
        <v>98</v>
      </c>
      <c r="H1857" s="411">
        <f t="shared" si="595"/>
        <v>1.4</v>
      </c>
      <c r="I1857" s="432">
        <f t="shared" si="596"/>
        <v>70</v>
      </c>
      <c r="J1857" s="432">
        <f t="shared" si="596"/>
        <v>98</v>
      </c>
      <c r="K1857" s="411">
        <f t="shared" si="598"/>
        <v>1.4</v>
      </c>
    </row>
    <row r="1858" spans="1:11" ht="12.75">
      <c r="A1858" s="412" t="s">
        <v>2061</v>
      </c>
      <c r="B1858" s="413" t="s">
        <v>2062</v>
      </c>
      <c r="C1858" s="430">
        <v>0</v>
      </c>
      <c r="D1858" s="417"/>
      <c r="E1858" s="411" t="e">
        <f t="shared" si="594"/>
        <v>#DIV/0!</v>
      </c>
      <c r="F1858" s="420">
        <v>5</v>
      </c>
      <c r="G1858" s="432">
        <v>5</v>
      </c>
      <c r="H1858" s="411">
        <f t="shared" si="595"/>
        <v>1</v>
      </c>
      <c r="I1858" s="432">
        <f t="shared" si="596"/>
        <v>5</v>
      </c>
      <c r="J1858" s="432">
        <f t="shared" si="596"/>
        <v>5</v>
      </c>
      <c r="K1858" s="411">
        <f t="shared" si="598"/>
        <v>1</v>
      </c>
    </row>
    <row r="1859" spans="1:11" ht="12.75">
      <c r="A1859" s="412" t="s">
        <v>2236</v>
      </c>
      <c r="B1859" s="413" t="s">
        <v>2237</v>
      </c>
      <c r="C1859" s="430">
        <v>100</v>
      </c>
      <c r="D1859" s="417">
        <v>105</v>
      </c>
      <c r="E1859" s="411">
        <f t="shared" si="594"/>
        <v>1.05</v>
      </c>
      <c r="F1859" s="420">
        <v>2300</v>
      </c>
      <c r="G1859" s="432">
        <v>2261</v>
      </c>
      <c r="H1859" s="411">
        <f t="shared" si="595"/>
        <v>0.98304347826086957</v>
      </c>
      <c r="I1859" s="432">
        <f t="shared" si="596"/>
        <v>2400</v>
      </c>
      <c r="J1859" s="432">
        <f t="shared" si="596"/>
        <v>2366</v>
      </c>
      <c r="K1859" s="411">
        <f t="shared" si="598"/>
        <v>0.98583333333333334</v>
      </c>
    </row>
    <row r="1860" spans="1:11" ht="12.75">
      <c r="A1860" s="412" t="s">
        <v>2238</v>
      </c>
      <c r="B1860" s="413" t="s">
        <v>2239</v>
      </c>
      <c r="C1860" s="430">
        <v>0</v>
      </c>
      <c r="D1860" s="417"/>
      <c r="E1860" s="411" t="e">
        <f t="shared" si="594"/>
        <v>#DIV/0!</v>
      </c>
      <c r="F1860" s="420">
        <v>1200</v>
      </c>
      <c r="G1860" s="432">
        <v>1163</v>
      </c>
      <c r="H1860" s="411">
        <f t="shared" si="595"/>
        <v>0.96916666666666662</v>
      </c>
      <c r="I1860" s="432">
        <f t="shared" si="596"/>
        <v>1200</v>
      </c>
      <c r="J1860" s="432">
        <f t="shared" si="596"/>
        <v>1163</v>
      </c>
      <c r="K1860" s="411">
        <f t="shared" si="598"/>
        <v>0.96916666666666662</v>
      </c>
    </row>
    <row r="1861" spans="1:11" ht="12.75">
      <c r="A1861" s="412" t="s">
        <v>2240</v>
      </c>
      <c r="B1861" s="413" t="s">
        <v>2241</v>
      </c>
      <c r="C1861" s="430">
        <v>0</v>
      </c>
      <c r="D1861" s="417"/>
      <c r="E1861" s="411" t="e">
        <f t="shared" si="594"/>
        <v>#DIV/0!</v>
      </c>
      <c r="F1861" s="420">
        <v>1</v>
      </c>
      <c r="G1861" s="432">
        <v>5</v>
      </c>
      <c r="H1861" s="411">
        <f t="shared" si="595"/>
        <v>5</v>
      </c>
      <c r="I1861" s="432">
        <f t="shared" si="596"/>
        <v>1</v>
      </c>
      <c r="J1861" s="432">
        <f t="shared" si="596"/>
        <v>5</v>
      </c>
      <c r="K1861" s="411">
        <f t="shared" si="598"/>
        <v>5</v>
      </c>
    </row>
    <row r="1862" spans="1:11" ht="12.75">
      <c r="A1862" s="412" t="s">
        <v>2740</v>
      </c>
      <c r="B1862" s="413" t="s">
        <v>2741</v>
      </c>
      <c r="C1862" s="430">
        <v>0</v>
      </c>
      <c r="D1862" s="417"/>
      <c r="E1862" s="411" t="e">
        <f t="shared" si="594"/>
        <v>#DIV/0!</v>
      </c>
      <c r="F1862" s="420">
        <v>300</v>
      </c>
      <c r="G1862" s="432">
        <v>299</v>
      </c>
      <c r="H1862" s="411">
        <f t="shared" si="595"/>
        <v>0.9966666666666667</v>
      </c>
      <c r="I1862" s="432">
        <f t="shared" si="596"/>
        <v>300</v>
      </c>
      <c r="J1862" s="432">
        <f t="shared" si="596"/>
        <v>299</v>
      </c>
      <c r="K1862" s="411">
        <f t="shared" si="598"/>
        <v>0.9966666666666667</v>
      </c>
    </row>
    <row r="1863" spans="1:11" ht="12.75">
      <c r="A1863" s="412" t="s">
        <v>2530</v>
      </c>
      <c r="B1863" s="413" t="s">
        <v>2531</v>
      </c>
      <c r="C1863" s="430">
        <v>0</v>
      </c>
      <c r="D1863" s="417"/>
      <c r="E1863" s="411" t="e">
        <f t="shared" si="594"/>
        <v>#DIV/0!</v>
      </c>
      <c r="F1863" s="420">
        <v>1</v>
      </c>
      <c r="G1863" s="432">
        <v>1</v>
      </c>
      <c r="H1863" s="411">
        <f t="shared" si="595"/>
        <v>1</v>
      </c>
      <c r="I1863" s="432">
        <f t="shared" si="596"/>
        <v>1</v>
      </c>
      <c r="J1863" s="432">
        <f t="shared" si="596"/>
        <v>1</v>
      </c>
      <c r="K1863" s="411">
        <f t="shared" si="598"/>
        <v>1</v>
      </c>
    </row>
    <row r="1864" spans="1:11" ht="12.75">
      <c r="A1864" s="412" t="s">
        <v>2570</v>
      </c>
      <c r="B1864" s="413" t="s">
        <v>2571</v>
      </c>
      <c r="C1864" s="430">
        <v>0</v>
      </c>
      <c r="D1864" s="417"/>
      <c r="E1864" s="411" t="e">
        <f t="shared" si="594"/>
        <v>#DIV/0!</v>
      </c>
      <c r="F1864" s="420">
        <v>1</v>
      </c>
      <c r="G1864" s="432"/>
      <c r="H1864" s="411">
        <f t="shared" si="595"/>
        <v>0</v>
      </c>
      <c r="I1864" s="432">
        <f t="shared" si="596"/>
        <v>1</v>
      </c>
      <c r="J1864" s="432">
        <f t="shared" si="596"/>
        <v>0</v>
      </c>
      <c r="K1864" s="411">
        <f t="shared" si="598"/>
        <v>0</v>
      </c>
    </row>
    <row r="1865" spans="1:11" ht="12.75">
      <c r="A1865" s="412" t="s">
        <v>2572</v>
      </c>
      <c r="B1865" s="413" t="s">
        <v>2573</v>
      </c>
      <c r="C1865" s="430">
        <v>0</v>
      </c>
      <c r="D1865" s="417"/>
      <c r="E1865" s="411" t="e">
        <f t="shared" si="594"/>
        <v>#DIV/0!</v>
      </c>
      <c r="F1865" s="420">
        <v>1</v>
      </c>
      <c r="G1865" s="432">
        <v>1</v>
      </c>
      <c r="H1865" s="411">
        <f t="shared" si="595"/>
        <v>1</v>
      </c>
      <c r="I1865" s="432">
        <f t="shared" si="596"/>
        <v>1</v>
      </c>
      <c r="J1865" s="432">
        <f t="shared" si="596"/>
        <v>1</v>
      </c>
      <c r="K1865" s="411">
        <f t="shared" si="598"/>
        <v>1</v>
      </c>
    </row>
    <row r="1866" spans="1:11" ht="12.75">
      <c r="A1866" s="412" t="s">
        <v>2744</v>
      </c>
      <c r="B1866" s="413" t="s">
        <v>2745</v>
      </c>
      <c r="C1866" s="430">
        <v>0</v>
      </c>
      <c r="D1866" s="417"/>
      <c r="E1866" s="411" t="e">
        <f t="shared" si="594"/>
        <v>#DIV/0!</v>
      </c>
      <c r="F1866" s="420">
        <v>2</v>
      </c>
      <c r="G1866" s="432">
        <v>1</v>
      </c>
      <c r="H1866" s="411">
        <f t="shared" si="595"/>
        <v>0.5</v>
      </c>
      <c r="I1866" s="432">
        <f t="shared" si="596"/>
        <v>2</v>
      </c>
      <c r="J1866" s="432">
        <f t="shared" si="596"/>
        <v>1</v>
      </c>
      <c r="K1866" s="411">
        <f t="shared" si="598"/>
        <v>0.5</v>
      </c>
    </row>
    <row r="1867" spans="1:11" ht="12.75">
      <c r="A1867" s="412" t="s">
        <v>2252</v>
      </c>
      <c r="B1867" s="413" t="s">
        <v>2253</v>
      </c>
      <c r="C1867" s="430">
        <v>0</v>
      </c>
      <c r="D1867" s="417"/>
      <c r="E1867" s="411" t="e">
        <f t="shared" si="594"/>
        <v>#DIV/0!</v>
      </c>
      <c r="F1867" s="420">
        <v>10</v>
      </c>
      <c r="G1867" s="432">
        <v>14</v>
      </c>
      <c r="H1867" s="411">
        <f t="shared" si="595"/>
        <v>1.4</v>
      </c>
      <c r="I1867" s="432">
        <f t="shared" si="596"/>
        <v>10</v>
      </c>
      <c r="J1867" s="432">
        <f t="shared" si="596"/>
        <v>14</v>
      </c>
      <c r="K1867" s="411">
        <f t="shared" si="598"/>
        <v>1.4</v>
      </c>
    </row>
    <row r="1868" spans="1:11" ht="12.75">
      <c r="A1868" s="412" t="s">
        <v>1952</v>
      </c>
      <c r="B1868" s="413" t="s">
        <v>2254</v>
      </c>
      <c r="C1868" s="430">
        <v>0</v>
      </c>
      <c r="D1868" s="417"/>
      <c r="E1868" s="411" t="e">
        <f t="shared" si="594"/>
        <v>#DIV/0!</v>
      </c>
      <c r="F1868" s="420">
        <v>4</v>
      </c>
      <c r="G1868" s="432">
        <v>13</v>
      </c>
      <c r="H1868" s="411">
        <f t="shared" si="595"/>
        <v>3.25</v>
      </c>
      <c r="I1868" s="432">
        <f t="shared" si="596"/>
        <v>4</v>
      </c>
      <c r="J1868" s="432">
        <f t="shared" si="596"/>
        <v>13</v>
      </c>
      <c r="K1868" s="411">
        <f t="shared" si="598"/>
        <v>3.25</v>
      </c>
    </row>
    <row r="1869" spans="1:11" ht="12.75">
      <c r="A1869" s="412" t="s">
        <v>3466</v>
      </c>
      <c r="B1869" s="413" t="s">
        <v>3467</v>
      </c>
      <c r="C1869" s="430">
        <v>0</v>
      </c>
      <c r="D1869" s="417"/>
      <c r="E1869" s="411" t="e">
        <f t="shared" si="594"/>
        <v>#DIV/0!</v>
      </c>
      <c r="F1869" s="420">
        <v>2</v>
      </c>
      <c r="G1869" s="432"/>
      <c r="H1869" s="411">
        <f t="shared" si="595"/>
        <v>0</v>
      </c>
      <c r="I1869" s="432">
        <f t="shared" si="596"/>
        <v>2</v>
      </c>
      <c r="J1869" s="432">
        <f t="shared" si="596"/>
        <v>0</v>
      </c>
      <c r="K1869" s="411">
        <f t="shared" si="598"/>
        <v>0</v>
      </c>
    </row>
    <row r="1870" spans="1:11" ht="12.75">
      <c r="A1870" s="412" t="s">
        <v>2137</v>
      </c>
      <c r="B1870" s="413" t="s">
        <v>2138</v>
      </c>
      <c r="C1870" s="430">
        <v>0</v>
      </c>
      <c r="D1870" s="417"/>
      <c r="E1870" s="411" t="e">
        <f t="shared" si="594"/>
        <v>#DIV/0!</v>
      </c>
      <c r="F1870" s="420">
        <v>1</v>
      </c>
      <c r="G1870" s="432">
        <v>1</v>
      </c>
      <c r="H1870" s="411">
        <f t="shared" si="595"/>
        <v>1</v>
      </c>
      <c r="I1870" s="432">
        <f t="shared" si="596"/>
        <v>1</v>
      </c>
      <c r="J1870" s="432">
        <f t="shared" si="596"/>
        <v>1</v>
      </c>
      <c r="K1870" s="411">
        <f t="shared" si="598"/>
        <v>1</v>
      </c>
    </row>
    <row r="1871" spans="1:11" ht="12.75">
      <c r="A1871" s="412" t="s">
        <v>2263</v>
      </c>
      <c r="B1871" s="413" t="s">
        <v>2264</v>
      </c>
      <c r="C1871" s="430">
        <v>0</v>
      </c>
      <c r="D1871" s="417"/>
      <c r="E1871" s="411" t="e">
        <f t="shared" si="594"/>
        <v>#DIV/0!</v>
      </c>
      <c r="F1871" s="420">
        <v>150</v>
      </c>
      <c r="G1871" s="432">
        <v>70</v>
      </c>
      <c r="H1871" s="411">
        <f t="shared" si="595"/>
        <v>0.46666666666666667</v>
      </c>
      <c r="I1871" s="432">
        <f t="shared" si="596"/>
        <v>150</v>
      </c>
      <c r="J1871" s="432">
        <f t="shared" si="596"/>
        <v>70</v>
      </c>
      <c r="K1871" s="411">
        <f t="shared" si="598"/>
        <v>0.46666666666666667</v>
      </c>
    </row>
    <row r="1872" spans="1:11" ht="12.75">
      <c r="A1872" s="412" t="s">
        <v>2267</v>
      </c>
      <c r="B1872" s="413" t="s">
        <v>2268</v>
      </c>
      <c r="C1872" s="430">
        <v>0</v>
      </c>
      <c r="D1872" s="417"/>
      <c r="E1872" s="411" t="e">
        <f t="shared" si="594"/>
        <v>#DIV/0!</v>
      </c>
      <c r="F1872" s="420">
        <v>6</v>
      </c>
      <c r="G1872" s="432">
        <v>2</v>
      </c>
      <c r="H1872" s="411">
        <f t="shared" si="595"/>
        <v>0.33333333333333331</v>
      </c>
      <c r="I1872" s="432">
        <f t="shared" si="596"/>
        <v>6</v>
      </c>
      <c r="J1872" s="432">
        <f t="shared" si="596"/>
        <v>2</v>
      </c>
      <c r="K1872" s="411">
        <f t="shared" si="598"/>
        <v>0.33333333333333331</v>
      </c>
    </row>
    <row r="1873" spans="1:11" ht="12.75">
      <c r="A1873" s="412" t="s">
        <v>2277</v>
      </c>
      <c r="B1873" s="413" t="s">
        <v>2278</v>
      </c>
      <c r="C1873" s="430">
        <v>0</v>
      </c>
      <c r="D1873" s="417"/>
      <c r="E1873" s="411" t="e">
        <f t="shared" si="594"/>
        <v>#DIV/0!</v>
      </c>
      <c r="F1873" s="420">
        <v>10</v>
      </c>
      <c r="G1873" s="432">
        <v>11</v>
      </c>
      <c r="H1873" s="411">
        <f t="shared" si="595"/>
        <v>1.1000000000000001</v>
      </c>
      <c r="I1873" s="432">
        <f t="shared" si="596"/>
        <v>10</v>
      </c>
      <c r="J1873" s="432">
        <f t="shared" si="596"/>
        <v>11</v>
      </c>
      <c r="K1873" s="411">
        <f t="shared" si="598"/>
        <v>1.1000000000000001</v>
      </c>
    </row>
    <row r="1874" spans="1:11" ht="12.75">
      <c r="A1874" s="412" t="s">
        <v>2323</v>
      </c>
      <c r="B1874" s="413" t="s">
        <v>2324</v>
      </c>
      <c r="C1874" s="430">
        <v>0</v>
      </c>
      <c r="D1874" s="417"/>
      <c r="E1874" s="411" t="e">
        <f t="shared" si="594"/>
        <v>#DIV/0!</v>
      </c>
      <c r="F1874" s="420">
        <v>2</v>
      </c>
      <c r="G1874" s="432">
        <v>2</v>
      </c>
      <c r="H1874" s="411">
        <f t="shared" si="595"/>
        <v>1</v>
      </c>
      <c r="I1874" s="432">
        <f t="shared" si="596"/>
        <v>2</v>
      </c>
      <c r="J1874" s="432">
        <f t="shared" si="596"/>
        <v>2</v>
      </c>
      <c r="K1874" s="411">
        <f t="shared" si="598"/>
        <v>1</v>
      </c>
    </row>
    <row r="1875" spans="1:11" ht="12.75">
      <c r="A1875" s="412" t="s">
        <v>2580</v>
      </c>
      <c r="B1875" s="413" t="s">
        <v>2581</v>
      </c>
      <c r="C1875" s="430">
        <v>0</v>
      </c>
      <c r="D1875" s="417"/>
      <c r="E1875" s="411" t="e">
        <f t="shared" si="594"/>
        <v>#DIV/0!</v>
      </c>
      <c r="F1875" s="420">
        <v>65</v>
      </c>
      <c r="G1875" s="432">
        <v>45</v>
      </c>
      <c r="H1875" s="411">
        <f t="shared" si="595"/>
        <v>0.69230769230769229</v>
      </c>
      <c r="I1875" s="432">
        <f t="shared" si="596"/>
        <v>65</v>
      </c>
      <c r="J1875" s="432">
        <f t="shared" si="596"/>
        <v>45</v>
      </c>
      <c r="K1875" s="411">
        <f t="shared" si="598"/>
        <v>0.69230769230769229</v>
      </c>
    </row>
    <row r="1876" spans="1:11" ht="12.75">
      <c r="A1876" s="412" t="s">
        <v>2279</v>
      </c>
      <c r="B1876" s="413" t="s">
        <v>2280</v>
      </c>
      <c r="C1876" s="430">
        <v>0</v>
      </c>
      <c r="D1876" s="417"/>
      <c r="E1876" s="411" t="e">
        <f t="shared" si="594"/>
        <v>#DIV/0!</v>
      </c>
      <c r="F1876" s="420">
        <v>40</v>
      </c>
      <c r="G1876" s="432">
        <v>36</v>
      </c>
      <c r="H1876" s="411">
        <f t="shared" si="595"/>
        <v>0.9</v>
      </c>
      <c r="I1876" s="432">
        <f t="shared" si="596"/>
        <v>40</v>
      </c>
      <c r="J1876" s="432">
        <f t="shared" si="596"/>
        <v>36</v>
      </c>
      <c r="K1876" s="411">
        <f t="shared" si="598"/>
        <v>0.9</v>
      </c>
    </row>
    <row r="1877" spans="1:11" ht="12.75">
      <c r="A1877" s="412" t="s">
        <v>2582</v>
      </c>
      <c r="B1877" s="413" t="s">
        <v>2583</v>
      </c>
      <c r="C1877" s="430">
        <v>0</v>
      </c>
      <c r="D1877" s="417"/>
      <c r="E1877" s="411" t="e">
        <f t="shared" si="594"/>
        <v>#DIV/0!</v>
      </c>
      <c r="F1877" s="420">
        <v>1</v>
      </c>
      <c r="G1877" s="432">
        <v>1</v>
      </c>
      <c r="H1877" s="411">
        <f t="shared" si="595"/>
        <v>1</v>
      </c>
      <c r="I1877" s="432">
        <f t="shared" si="596"/>
        <v>1</v>
      </c>
      <c r="J1877" s="432">
        <f t="shared" si="596"/>
        <v>1</v>
      </c>
      <c r="K1877" s="411">
        <f t="shared" si="598"/>
        <v>1</v>
      </c>
    </row>
    <row r="1878" spans="1:11" ht="12.75">
      <c r="A1878" s="412" t="s">
        <v>2283</v>
      </c>
      <c r="B1878" s="413" t="s">
        <v>2284</v>
      </c>
      <c r="C1878" s="430">
        <v>0</v>
      </c>
      <c r="D1878" s="417"/>
      <c r="E1878" s="411" t="e">
        <f t="shared" si="594"/>
        <v>#DIV/0!</v>
      </c>
      <c r="F1878" s="420">
        <v>30</v>
      </c>
      <c r="G1878" s="432"/>
      <c r="H1878" s="411">
        <f t="shared" si="595"/>
        <v>0</v>
      </c>
      <c r="I1878" s="432">
        <f t="shared" si="596"/>
        <v>30</v>
      </c>
      <c r="J1878" s="432">
        <f t="shared" si="596"/>
        <v>0</v>
      </c>
      <c r="K1878" s="411">
        <f t="shared" si="598"/>
        <v>0</v>
      </c>
    </row>
    <row r="1879" spans="1:11" ht="12.75">
      <c r="A1879" s="412" t="s">
        <v>2285</v>
      </c>
      <c r="B1879" s="413" t="s">
        <v>2286</v>
      </c>
      <c r="C1879" s="430">
        <v>0</v>
      </c>
      <c r="D1879" s="417"/>
      <c r="E1879" s="411" t="e">
        <f t="shared" si="594"/>
        <v>#DIV/0!</v>
      </c>
      <c r="F1879" s="420">
        <v>50</v>
      </c>
      <c r="G1879" s="432">
        <v>48</v>
      </c>
      <c r="H1879" s="411">
        <f t="shared" si="595"/>
        <v>0.96</v>
      </c>
      <c r="I1879" s="432">
        <f t="shared" si="596"/>
        <v>50</v>
      </c>
      <c r="J1879" s="432">
        <f t="shared" si="596"/>
        <v>48</v>
      </c>
      <c r="K1879" s="411">
        <f t="shared" si="598"/>
        <v>0.96</v>
      </c>
    </row>
    <row r="1880" spans="1:11" ht="12.75">
      <c r="A1880" s="412" t="s">
        <v>2287</v>
      </c>
      <c r="B1880" s="413" t="s">
        <v>2288</v>
      </c>
      <c r="C1880" s="430">
        <v>0</v>
      </c>
      <c r="D1880" s="417"/>
      <c r="E1880" s="411" t="e">
        <f t="shared" si="594"/>
        <v>#DIV/0!</v>
      </c>
      <c r="F1880" s="420">
        <v>11000</v>
      </c>
      <c r="G1880" s="432">
        <v>10964</v>
      </c>
      <c r="H1880" s="411">
        <f t="shared" si="595"/>
        <v>0.99672727272727268</v>
      </c>
      <c r="I1880" s="432">
        <f t="shared" si="596"/>
        <v>11000</v>
      </c>
      <c r="J1880" s="432">
        <f t="shared" si="596"/>
        <v>10964</v>
      </c>
      <c r="K1880" s="411">
        <f t="shared" si="598"/>
        <v>0.99672727272727268</v>
      </c>
    </row>
    <row r="1881" spans="1:11" ht="12.75">
      <c r="A1881" s="412" t="s">
        <v>2289</v>
      </c>
      <c r="B1881" s="413" t="s">
        <v>2290</v>
      </c>
      <c r="C1881" s="430">
        <v>0</v>
      </c>
      <c r="D1881" s="417"/>
      <c r="E1881" s="411" t="e">
        <f t="shared" si="594"/>
        <v>#DIV/0!</v>
      </c>
      <c r="F1881" s="420">
        <v>5800</v>
      </c>
      <c r="G1881" s="432">
        <v>5769</v>
      </c>
      <c r="H1881" s="411">
        <f t="shared" si="595"/>
        <v>0.99465517241379309</v>
      </c>
      <c r="I1881" s="432">
        <f t="shared" si="596"/>
        <v>5800</v>
      </c>
      <c r="J1881" s="432">
        <f t="shared" si="596"/>
        <v>5769</v>
      </c>
      <c r="K1881" s="411">
        <f t="shared" si="598"/>
        <v>0.99465517241379309</v>
      </c>
    </row>
    <row r="1882" spans="1:11" ht="12.75">
      <c r="A1882" s="412" t="s">
        <v>2586</v>
      </c>
      <c r="B1882" s="413" t="s">
        <v>2587</v>
      </c>
      <c r="C1882" s="430">
        <v>0</v>
      </c>
      <c r="D1882" s="417"/>
      <c r="E1882" s="411" t="e">
        <f t="shared" si="594"/>
        <v>#DIV/0!</v>
      </c>
      <c r="F1882" s="420">
        <v>1000</v>
      </c>
      <c r="G1882" s="432">
        <v>967</v>
      </c>
      <c r="H1882" s="411">
        <f t="shared" si="595"/>
        <v>0.96699999999999997</v>
      </c>
      <c r="I1882" s="432">
        <f t="shared" si="596"/>
        <v>1000</v>
      </c>
      <c r="J1882" s="432">
        <f t="shared" si="596"/>
        <v>967</v>
      </c>
      <c r="K1882" s="411">
        <f t="shared" si="598"/>
        <v>0.96699999999999997</v>
      </c>
    </row>
    <row r="1883" spans="1:11" ht="12.75">
      <c r="A1883" s="412" t="s">
        <v>2750</v>
      </c>
      <c r="B1883" s="413" t="s">
        <v>2751</v>
      </c>
      <c r="C1883" s="430">
        <v>0</v>
      </c>
      <c r="D1883" s="417"/>
      <c r="E1883" s="411" t="e">
        <f t="shared" si="594"/>
        <v>#DIV/0!</v>
      </c>
      <c r="F1883" s="420">
        <v>26</v>
      </c>
      <c r="G1883" s="432">
        <v>43</v>
      </c>
      <c r="H1883" s="411">
        <f t="shared" si="595"/>
        <v>1.6538461538461537</v>
      </c>
      <c r="I1883" s="432">
        <f t="shared" si="596"/>
        <v>26</v>
      </c>
      <c r="J1883" s="432">
        <f t="shared" si="596"/>
        <v>43</v>
      </c>
      <c r="K1883" s="411">
        <f t="shared" si="598"/>
        <v>1.6538461538461537</v>
      </c>
    </row>
    <row r="1884" spans="1:11" ht="12.75">
      <c r="A1884" s="412" t="s">
        <v>2588</v>
      </c>
      <c r="B1884" s="413" t="s">
        <v>2589</v>
      </c>
      <c r="C1884" s="430">
        <v>0</v>
      </c>
      <c r="D1884" s="417"/>
      <c r="E1884" s="411" t="e">
        <f t="shared" si="594"/>
        <v>#DIV/0!</v>
      </c>
      <c r="F1884" s="420">
        <v>2</v>
      </c>
      <c r="G1884" s="432">
        <v>2</v>
      </c>
      <c r="H1884" s="411">
        <f t="shared" si="595"/>
        <v>1</v>
      </c>
      <c r="I1884" s="432">
        <f t="shared" si="596"/>
        <v>2</v>
      </c>
      <c r="J1884" s="432">
        <f t="shared" si="596"/>
        <v>2</v>
      </c>
      <c r="K1884" s="411">
        <f t="shared" si="598"/>
        <v>1</v>
      </c>
    </row>
    <row r="1885" spans="1:11" ht="12.75">
      <c r="A1885" s="412" t="s">
        <v>2291</v>
      </c>
      <c r="B1885" s="413" t="s">
        <v>2292</v>
      </c>
      <c r="C1885" s="430">
        <v>0</v>
      </c>
      <c r="D1885" s="417"/>
      <c r="E1885" s="411" t="e">
        <f t="shared" si="594"/>
        <v>#DIV/0!</v>
      </c>
      <c r="F1885" s="420">
        <v>13</v>
      </c>
      <c r="G1885" s="432">
        <v>32</v>
      </c>
      <c r="H1885" s="411">
        <f t="shared" si="595"/>
        <v>2.4615384615384617</v>
      </c>
      <c r="I1885" s="432">
        <f t="shared" si="596"/>
        <v>13</v>
      </c>
      <c r="J1885" s="432">
        <f t="shared" si="596"/>
        <v>32</v>
      </c>
      <c r="K1885" s="411">
        <f t="shared" si="598"/>
        <v>2.4615384615384617</v>
      </c>
    </row>
    <row r="1886" spans="1:11" ht="12.75">
      <c r="A1886" s="412" t="s">
        <v>2295</v>
      </c>
      <c r="B1886" s="413" t="s">
        <v>2296</v>
      </c>
      <c r="C1886" s="430">
        <v>0</v>
      </c>
      <c r="D1886" s="417"/>
      <c r="E1886" s="411" t="e">
        <f t="shared" si="594"/>
        <v>#DIV/0!</v>
      </c>
      <c r="F1886" s="420">
        <v>5</v>
      </c>
      <c r="G1886" s="432">
        <v>4</v>
      </c>
      <c r="H1886" s="411">
        <f t="shared" si="595"/>
        <v>0.8</v>
      </c>
      <c r="I1886" s="432">
        <f t="shared" si="596"/>
        <v>5</v>
      </c>
      <c r="J1886" s="432">
        <f t="shared" si="596"/>
        <v>4</v>
      </c>
      <c r="K1886" s="411">
        <f t="shared" si="598"/>
        <v>0.8</v>
      </c>
    </row>
    <row r="1887" spans="1:11" ht="12.75">
      <c r="A1887" s="412" t="s">
        <v>2297</v>
      </c>
      <c r="B1887" s="413" t="s">
        <v>2298</v>
      </c>
      <c r="C1887" s="430">
        <v>90</v>
      </c>
      <c r="D1887" s="417">
        <v>115</v>
      </c>
      <c r="E1887" s="411">
        <f t="shared" si="594"/>
        <v>1.2777777777777777</v>
      </c>
      <c r="F1887" s="420">
        <v>5</v>
      </c>
      <c r="G1887" s="432">
        <v>2</v>
      </c>
      <c r="H1887" s="411">
        <f t="shared" si="595"/>
        <v>0.4</v>
      </c>
      <c r="I1887" s="432">
        <f t="shared" si="596"/>
        <v>95</v>
      </c>
      <c r="J1887" s="432">
        <f t="shared" si="596"/>
        <v>117</v>
      </c>
      <c r="K1887" s="411">
        <f t="shared" si="598"/>
        <v>1.2315789473684211</v>
      </c>
    </row>
    <row r="1888" spans="1:11" ht="12.75">
      <c r="A1888" s="412" t="s">
        <v>2299</v>
      </c>
      <c r="B1888" s="413" t="s">
        <v>2300</v>
      </c>
      <c r="C1888" s="430">
        <v>8</v>
      </c>
      <c r="D1888" s="417"/>
      <c r="E1888" s="411">
        <f t="shared" si="594"/>
        <v>0</v>
      </c>
      <c r="F1888" s="420">
        <v>3600</v>
      </c>
      <c r="G1888" s="432">
        <v>3646</v>
      </c>
      <c r="H1888" s="411">
        <f t="shared" si="595"/>
        <v>1.0127777777777778</v>
      </c>
      <c r="I1888" s="432">
        <f t="shared" si="596"/>
        <v>3608</v>
      </c>
      <c r="J1888" s="432">
        <f t="shared" si="596"/>
        <v>3646</v>
      </c>
      <c r="K1888" s="411">
        <f t="shared" si="598"/>
        <v>1.0105321507760532</v>
      </c>
    </row>
    <row r="1889" spans="1:11" ht="12.75">
      <c r="A1889" s="412" t="s">
        <v>2203</v>
      </c>
      <c r="B1889" s="413" t="s">
        <v>2204</v>
      </c>
      <c r="C1889" s="419">
        <v>0</v>
      </c>
      <c r="D1889" s="417"/>
      <c r="E1889" s="411" t="e">
        <f t="shared" si="594"/>
        <v>#DIV/0!</v>
      </c>
      <c r="F1889" s="435">
        <v>0</v>
      </c>
      <c r="G1889" s="432">
        <v>6</v>
      </c>
      <c r="H1889" s="411" t="e">
        <f t="shared" si="595"/>
        <v>#DIV/0!</v>
      </c>
      <c r="I1889" s="432">
        <f t="shared" si="596"/>
        <v>0</v>
      </c>
      <c r="J1889" s="432">
        <f t="shared" si="596"/>
        <v>6</v>
      </c>
      <c r="K1889" s="411" t="e">
        <f t="shared" si="598"/>
        <v>#DIV/0!</v>
      </c>
    </row>
    <row r="1890" spans="1:11" ht="12.75">
      <c r="A1890" s="412" t="s">
        <v>2205</v>
      </c>
      <c r="B1890" s="413" t="s">
        <v>2206</v>
      </c>
      <c r="C1890" s="419">
        <v>0</v>
      </c>
      <c r="D1890" s="417"/>
      <c r="E1890" s="411" t="e">
        <f t="shared" si="594"/>
        <v>#DIV/0!</v>
      </c>
      <c r="F1890" s="435">
        <v>0</v>
      </c>
      <c r="G1890" s="432">
        <v>7</v>
      </c>
      <c r="H1890" s="411" t="e">
        <f t="shared" si="595"/>
        <v>#DIV/0!</v>
      </c>
      <c r="I1890" s="432">
        <f t="shared" si="596"/>
        <v>0</v>
      </c>
      <c r="J1890" s="432">
        <f t="shared" si="596"/>
        <v>7</v>
      </c>
      <c r="K1890" s="411" t="e">
        <f t="shared" si="598"/>
        <v>#DIV/0!</v>
      </c>
    </row>
    <row r="1891" spans="1:11" ht="12.75">
      <c r="A1891" s="412" t="s">
        <v>2131</v>
      </c>
      <c r="B1891" s="413" t="s">
        <v>2132</v>
      </c>
      <c r="C1891" s="419">
        <v>0</v>
      </c>
      <c r="D1891" s="417"/>
      <c r="E1891" s="411" t="e">
        <f t="shared" si="594"/>
        <v>#DIV/0!</v>
      </c>
      <c r="F1891" s="435">
        <v>0</v>
      </c>
      <c r="G1891" s="432">
        <v>1</v>
      </c>
      <c r="H1891" s="411" t="e">
        <f t="shared" si="595"/>
        <v>#DIV/0!</v>
      </c>
      <c r="I1891" s="432">
        <f t="shared" si="596"/>
        <v>0</v>
      </c>
      <c r="J1891" s="432">
        <f t="shared" si="596"/>
        <v>1</v>
      </c>
      <c r="K1891" s="411" t="e">
        <f t="shared" si="598"/>
        <v>#DIV/0!</v>
      </c>
    </row>
    <row r="1892" spans="1:11" ht="12.75">
      <c r="A1892" s="412" t="s">
        <v>2255</v>
      </c>
      <c r="B1892" s="413" t="s">
        <v>2256</v>
      </c>
      <c r="C1892" s="419">
        <v>0</v>
      </c>
      <c r="D1892" s="417">
        <v>2</v>
      </c>
      <c r="E1892" s="411" t="e">
        <f t="shared" si="594"/>
        <v>#DIV/0!</v>
      </c>
      <c r="F1892" s="435">
        <v>0</v>
      </c>
      <c r="G1892" s="432">
        <v>16</v>
      </c>
      <c r="H1892" s="411" t="e">
        <f t="shared" si="595"/>
        <v>#DIV/0!</v>
      </c>
      <c r="I1892" s="432">
        <f t="shared" si="596"/>
        <v>0</v>
      </c>
      <c r="J1892" s="432">
        <f t="shared" si="596"/>
        <v>18</v>
      </c>
      <c r="K1892" s="411" t="e">
        <f t="shared" si="598"/>
        <v>#DIV/0!</v>
      </c>
    </row>
    <row r="1893" spans="1:11" ht="12.75">
      <c r="A1893" s="412" t="s">
        <v>2776</v>
      </c>
      <c r="B1893" s="413" t="s">
        <v>2777</v>
      </c>
      <c r="C1893" s="419">
        <v>0</v>
      </c>
      <c r="D1893" s="417"/>
      <c r="E1893" s="411" t="e">
        <f t="shared" si="594"/>
        <v>#DIV/0!</v>
      </c>
      <c r="F1893" s="435">
        <v>0</v>
      </c>
      <c r="G1893" s="432">
        <v>1</v>
      </c>
      <c r="H1893" s="411" t="e">
        <f t="shared" si="595"/>
        <v>#DIV/0!</v>
      </c>
      <c r="I1893" s="432">
        <f t="shared" si="596"/>
        <v>0</v>
      </c>
      <c r="J1893" s="432">
        <f t="shared" si="596"/>
        <v>1</v>
      </c>
      <c r="K1893" s="411" t="e">
        <f t="shared" si="598"/>
        <v>#DIV/0!</v>
      </c>
    </row>
    <row r="1894" spans="1:11" ht="12.75">
      <c r="A1894" s="412" t="s">
        <v>2778</v>
      </c>
      <c r="B1894" s="413" t="s">
        <v>2779</v>
      </c>
      <c r="C1894" s="419">
        <v>0</v>
      </c>
      <c r="D1894" s="417"/>
      <c r="E1894" s="411" t="e">
        <f t="shared" si="594"/>
        <v>#DIV/0!</v>
      </c>
      <c r="F1894" s="435">
        <v>0</v>
      </c>
      <c r="G1894" s="432">
        <v>1</v>
      </c>
      <c r="H1894" s="411" t="e">
        <f t="shared" si="595"/>
        <v>#DIV/0!</v>
      </c>
      <c r="I1894" s="432">
        <f t="shared" si="596"/>
        <v>0</v>
      </c>
      <c r="J1894" s="432">
        <f t="shared" si="596"/>
        <v>1</v>
      </c>
      <c r="K1894" s="411" t="e">
        <f t="shared" si="598"/>
        <v>#DIV/0!</v>
      </c>
    </row>
    <row r="1895" spans="1:11" ht="12.75">
      <c r="A1895" s="412" t="s">
        <v>3044</v>
      </c>
      <c r="B1895" s="413" t="s">
        <v>3045</v>
      </c>
      <c r="C1895" s="419">
        <v>0</v>
      </c>
      <c r="D1895" s="417"/>
      <c r="E1895" s="411" t="e">
        <f t="shared" si="594"/>
        <v>#DIV/0!</v>
      </c>
      <c r="F1895" s="435">
        <v>0</v>
      </c>
      <c r="G1895" s="432">
        <v>3</v>
      </c>
      <c r="H1895" s="411" t="e">
        <f t="shared" si="595"/>
        <v>#DIV/0!</v>
      </c>
      <c r="I1895" s="432">
        <f t="shared" si="596"/>
        <v>0</v>
      </c>
      <c r="J1895" s="432">
        <f t="shared" si="596"/>
        <v>3</v>
      </c>
      <c r="K1895" s="411" t="e">
        <f t="shared" si="598"/>
        <v>#DIV/0!</v>
      </c>
    </row>
    <row r="1896" spans="1:11" ht="12.75">
      <c r="A1896" s="412" t="s">
        <v>3048</v>
      </c>
      <c r="B1896" s="413" t="s">
        <v>3049</v>
      </c>
      <c r="C1896" s="419">
        <v>0</v>
      </c>
      <c r="D1896" s="417"/>
      <c r="E1896" s="411" t="e">
        <f t="shared" si="594"/>
        <v>#DIV/0!</v>
      </c>
      <c r="F1896" s="435">
        <v>0</v>
      </c>
      <c r="G1896" s="432">
        <v>1</v>
      </c>
      <c r="H1896" s="411" t="e">
        <f t="shared" si="595"/>
        <v>#DIV/0!</v>
      </c>
      <c r="I1896" s="432">
        <f t="shared" si="596"/>
        <v>0</v>
      </c>
      <c r="J1896" s="432">
        <f t="shared" si="596"/>
        <v>1</v>
      </c>
      <c r="K1896" s="411" t="e">
        <f t="shared" si="598"/>
        <v>#DIV/0!</v>
      </c>
    </row>
    <row r="1897" spans="1:11" ht="12.75">
      <c r="A1897" s="403" t="s">
        <v>2480</v>
      </c>
      <c r="B1897" s="404" t="s">
        <v>2481</v>
      </c>
      <c r="C1897" s="419">
        <v>0</v>
      </c>
      <c r="D1897" s="417"/>
      <c r="E1897" s="411" t="e">
        <f t="shared" ref="E1897:E1903" si="599">D1897/C1897</f>
        <v>#DIV/0!</v>
      </c>
      <c r="F1897" s="435">
        <v>0</v>
      </c>
      <c r="G1897" s="447">
        <v>7</v>
      </c>
      <c r="H1897" s="411" t="e">
        <f t="shared" ref="H1897:H1903" si="600">G1897/F1897</f>
        <v>#DIV/0!</v>
      </c>
      <c r="I1897" s="447">
        <f t="shared" ref="I1897:I1903" si="601">C1897+F1897</f>
        <v>0</v>
      </c>
      <c r="J1897" s="447">
        <f t="shared" ref="J1897:J1903" si="602">D1897+G1897</f>
        <v>7</v>
      </c>
      <c r="K1897" s="411" t="e">
        <f t="shared" ref="K1897:K1903" si="603">J1897/I1897</f>
        <v>#DIV/0!</v>
      </c>
    </row>
    <row r="1898" spans="1:11" ht="12.75">
      <c r="A1898" s="412" t="s">
        <v>2125</v>
      </c>
      <c r="B1898" s="413" t="s">
        <v>2126</v>
      </c>
      <c r="C1898" s="430">
        <v>0</v>
      </c>
      <c r="D1898" s="417"/>
      <c r="E1898" s="411" t="e">
        <f t="shared" si="599"/>
        <v>#DIV/0!</v>
      </c>
      <c r="F1898" s="428">
        <v>0</v>
      </c>
      <c r="G1898" s="447">
        <v>1</v>
      </c>
      <c r="H1898" s="411" t="e">
        <f t="shared" si="600"/>
        <v>#DIV/0!</v>
      </c>
      <c r="I1898" s="447">
        <f t="shared" si="601"/>
        <v>0</v>
      </c>
      <c r="J1898" s="447">
        <f t="shared" si="602"/>
        <v>1</v>
      </c>
      <c r="K1898" s="411" t="e">
        <f t="shared" si="603"/>
        <v>#DIV/0!</v>
      </c>
    </row>
    <row r="1899" spans="1:11" ht="12.75">
      <c r="A1899" s="403" t="s">
        <v>2736</v>
      </c>
      <c r="B1899" s="404" t="s">
        <v>2737</v>
      </c>
      <c r="C1899" s="419">
        <v>0</v>
      </c>
      <c r="D1899" s="417"/>
      <c r="E1899" s="411" t="e">
        <f t="shared" si="599"/>
        <v>#DIV/0!</v>
      </c>
      <c r="F1899" s="435">
        <v>0</v>
      </c>
      <c r="G1899" s="447">
        <v>3</v>
      </c>
      <c r="H1899" s="411" t="e">
        <f t="shared" si="600"/>
        <v>#DIV/0!</v>
      </c>
      <c r="I1899" s="447">
        <f t="shared" si="601"/>
        <v>0</v>
      </c>
      <c r="J1899" s="447">
        <f t="shared" si="602"/>
        <v>3</v>
      </c>
      <c r="K1899" s="411" t="e">
        <f t="shared" si="603"/>
        <v>#DIV/0!</v>
      </c>
    </row>
    <row r="1900" spans="1:11" ht="12.75">
      <c r="A1900" s="412" t="s">
        <v>2177</v>
      </c>
      <c r="B1900" s="413" t="s">
        <v>2178</v>
      </c>
      <c r="C1900" s="430">
        <v>0</v>
      </c>
      <c r="D1900" s="417"/>
      <c r="E1900" s="411" t="e">
        <f t="shared" si="599"/>
        <v>#DIV/0!</v>
      </c>
      <c r="F1900" s="428">
        <v>0</v>
      </c>
      <c r="G1900" s="447">
        <v>3</v>
      </c>
      <c r="H1900" s="411" t="e">
        <f t="shared" si="600"/>
        <v>#DIV/0!</v>
      </c>
      <c r="I1900" s="447">
        <f t="shared" si="601"/>
        <v>0</v>
      </c>
      <c r="J1900" s="447">
        <f t="shared" si="602"/>
        <v>3</v>
      </c>
      <c r="K1900" s="411" t="e">
        <f t="shared" si="603"/>
        <v>#DIV/0!</v>
      </c>
    </row>
    <row r="1901" spans="1:11" ht="12.75">
      <c r="A1901" s="403" t="s">
        <v>2187</v>
      </c>
      <c r="B1901" s="404" t="s">
        <v>2188</v>
      </c>
      <c r="C1901" s="419">
        <v>0</v>
      </c>
      <c r="D1901" s="417"/>
      <c r="E1901" s="411" t="e">
        <f t="shared" si="599"/>
        <v>#DIV/0!</v>
      </c>
      <c r="F1901" s="435">
        <v>0</v>
      </c>
      <c r="G1901" s="447">
        <v>2</v>
      </c>
      <c r="H1901" s="411" t="e">
        <f t="shared" si="600"/>
        <v>#DIV/0!</v>
      </c>
      <c r="I1901" s="447">
        <f t="shared" si="601"/>
        <v>0</v>
      </c>
      <c r="J1901" s="447">
        <f t="shared" si="602"/>
        <v>2</v>
      </c>
      <c r="K1901" s="411" t="e">
        <f t="shared" si="603"/>
        <v>#DIV/0!</v>
      </c>
    </row>
    <row r="1902" spans="1:11" ht="12.75">
      <c r="A1902" s="412" t="s">
        <v>3474</v>
      </c>
      <c r="B1902" s="413" t="s">
        <v>3475</v>
      </c>
      <c r="C1902" s="430">
        <v>0</v>
      </c>
      <c r="D1902" s="417"/>
      <c r="E1902" s="411" t="e">
        <f t="shared" si="599"/>
        <v>#DIV/0!</v>
      </c>
      <c r="F1902" s="428">
        <v>0</v>
      </c>
      <c r="G1902" s="447">
        <v>1</v>
      </c>
      <c r="H1902" s="411" t="e">
        <f t="shared" si="600"/>
        <v>#DIV/0!</v>
      </c>
      <c r="I1902" s="447">
        <f t="shared" si="601"/>
        <v>0</v>
      </c>
      <c r="J1902" s="447">
        <f t="shared" si="602"/>
        <v>1</v>
      </c>
      <c r="K1902" s="411" t="e">
        <f t="shared" si="603"/>
        <v>#DIV/0!</v>
      </c>
    </row>
    <row r="1903" spans="1:11" ht="12.75">
      <c r="A1903" s="403" t="s">
        <v>2764</v>
      </c>
      <c r="B1903" s="404" t="s">
        <v>2765</v>
      </c>
      <c r="C1903" s="419">
        <v>0</v>
      </c>
      <c r="D1903" s="417"/>
      <c r="E1903" s="411" t="e">
        <f t="shared" si="599"/>
        <v>#DIV/0!</v>
      </c>
      <c r="F1903" s="435">
        <v>0</v>
      </c>
      <c r="G1903" s="447">
        <v>2</v>
      </c>
      <c r="H1903" s="411" t="e">
        <f t="shared" si="600"/>
        <v>#DIV/0!</v>
      </c>
      <c r="I1903" s="447">
        <f t="shared" si="601"/>
        <v>0</v>
      </c>
      <c r="J1903" s="447">
        <f t="shared" si="602"/>
        <v>2</v>
      </c>
      <c r="K1903" s="411" t="e">
        <f t="shared" si="603"/>
        <v>#DIV/0!</v>
      </c>
    </row>
    <row r="1904" spans="1:11" ht="12.75">
      <c r="A1904" s="403" t="s">
        <v>2742</v>
      </c>
      <c r="B1904" s="404" t="s">
        <v>4640</v>
      </c>
      <c r="C1904" s="419">
        <v>0</v>
      </c>
      <c r="D1904" s="417"/>
      <c r="E1904" s="411" t="e">
        <f t="shared" si="594"/>
        <v>#DIV/0!</v>
      </c>
      <c r="F1904" s="435">
        <v>0</v>
      </c>
      <c r="G1904" s="447">
        <v>3</v>
      </c>
      <c r="H1904" s="411" t="e">
        <f t="shared" si="595"/>
        <v>#DIV/0!</v>
      </c>
      <c r="I1904" s="447">
        <f t="shared" si="596"/>
        <v>0</v>
      </c>
      <c r="J1904" s="447">
        <f t="shared" si="596"/>
        <v>3</v>
      </c>
      <c r="K1904" s="411" t="e">
        <f t="shared" si="598"/>
        <v>#DIV/0!</v>
      </c>
    </row>
    <row r="1905" spans="1:11" ht="12.75">
      <c r="A1905" s="412" t="s">
        <v>4641</v>
      </c>
      <c r="B1905" s="413" t="s">
        <v>4642</v>
      </c>
      <c r="C1905" s="430">
        <v>0</v>
      </c>
      <c r="D1905" s="417">
        <v>3</v>
      </c>
      <c r="E1905" s="411" t="e">
        <f t="shared" si="594"/>
        <v>#DIV/0!</v>
      </c>
      <c r="F1905" s="428">
        <v>0</v>
      </c>
      <c r="G1905" s="447"/>
      <c r="H1905" s="411" t="e">
        <f t="shared" si="595"/>
        <v>#DIV/0!</v>
      </c>
      <c r="I1905" s="447">
        <f t="shared" si="596"/>
        <v>0</v>
      </c>
      <c r="J1905" s="447">
        <f t="shared" si="596"/>
        <v>3</v>
      </c>
      <c r="K1905" s="411" t="e">
        <f t="shared" si="598"/>
        <v>#DIV/0!</v>
      </c>
    </row>
    <row r="1906" spans="1:11" ht="12.75">
      <c r="A1906" s="403"/>
      <c r="B1906" s="404"/>
      <c r="C1906" s="419">
        <v>0</v>
      </c>
      <c r="D1906" s="417"/>
      <c r="E1906" s="411" t="e">
        <f t="shared" ref="E1906:E1907" si="604">D1906/C1906</f>
        <v>#DIV/0!</v>
      </c>
      <c r="F1906" s="435">
        <v>0</v>
      </c>
      <c r="G1906" s="447"/>
      <c r="H1906" s="411" t="e">
        <f t="shared" ref="H1906:H1907" si="605">G1906/F1906</f>
        <v>#DIV/0!</v>
      </c>
      <c r="I1906" s="447">
        <f t="shared" ref="I1906:I1907" si="606">C1906+F1906</f>
        <v>0</v>
      </c>
      <c r="J1906" s="447">
        <f t="shared" ref="J1906:J1907" si="607">D1906+G1906</f>
        <v>0</v>
      </c>
      <c r="K1906" s="411" t="e">
        <f t="shared" ref="K1906:K1907" si="608">J1906/I1906</f>
        <v>#DIV/0!</v>
      </c>
    </row>
    <row r="1907" spans="1:11" ht="12.75">
      <c r="A1907" s="412"/>
      <c r="B1907" s="413"/>
      <c r="C1907" s="430">
        <v>0</v>
      </c>
      <c r="D1907" s="417"/>
      <c r="E1907" s="411" t="e">
        <f t="shared" si="604"/>
        <v>#DIV/0!</v>
      </c>
      <c r="F1907" s="428">
        <v>0</v>
      </c>
      <c r="G1907" s="447"/>
      <c r="H1907" s="411" t="e">
        <f t="shared" si="605"/>
        <v>#DIV/0!</v>
      </c>
      <c r="I1907" s="447">
        <f t="shared" si="606"/>
        <v>0</v>
      </c>
      <c r="J1907" s="447">
        <f t="shared" si="607"/>
        <v>0</v>
      </c>
      <c r="K1907" s="411" t="e">
        <f t="shared" si="608"/>
        <v>#DIV/0!</v>
      </c>
    </row>
    <row r="1908" spans="1:11" ht="12.75">
      <c r="A1908" s="403"/>
      <c r="B1908" s="404"/>
      <c r="C1908" s="419">
        <v>0</v>
      </c>
      <c r="D1908" s="417"/>
      <c r="E1908" s="411" t="e">
        <f t="shared" ref="E1908:E1909" si="609">D1908/C1908</f>
        <v>#DIV/0!</v>
      </c>
      <c r="F1908" s="435">
        <v>0</v>
      </c>
      <c r="G1908" s="447"/>
      <c r="H1908" s="411" t="e">
        <f t="shared" ref="H1908:H1909" si="610">G1908/F1908</f>
        <v>#DIV/0!</v>
      </c>
      <c r="I1908" s="447">
        <f t="shared" ref="I1908:I1909" si="611">C1908+F1908</f>
        <v>0</v>
      </c>
      <c r="J1908" s="447">
        <f t="shared" ref="J1908:J1909" si="612">D1908+G1908</f>
        <v>0</v>
      </c>
      <c r="K1908" s="411" t="e">
        <f t="shared" ref="K1908:K1909" si="613">J1908/I1908</f>
        <v>#DIV/0!</v>
      </c>
    </row>
    <row r="1909" spans="1:11" ht="12.75">
      <c r="A1909" s="412"/>
      <c r="B1909" s="413"/>
      <c r="C1909" s="430"/>
      <c r="D1909" s="417"/>
      <c r="E1909" s="411" t="e">
        <f t="shared" si="609"/>
        <v>#DIV/0!</v>
      </c>
      <c r="F1909" s="428"/>
      <c r="G1909" s="447"/>
      <c r="H1909" s="411" t="e">
        <f t="shared" si="610"/>
        <v>#DIV/0!</v>
      </c>
      <c r="I1909" s="447">
        <f t="shared" si="611"/>
        <v>0</v>
      </c>
      <c r="J1909" s="447">
        <f t="shared" si="612"/>
        <v>0</v>
      </c>
      <c r="K1909" s="411" t="e">
        <f t="shared" si="613"/>
        <v>#DIV/0!</v>
      </c>
    </row>
    <row r="1910" spans="1:11" ht="12.75">
      <c r="A1910" s="403"/>
      <c r="B1910" s="404"/>
      <c r="C1910" s="419"/>
      <c r="D1910" s="417"/>
      <c r="E1910" s="411" t="e">
        <f t="shared" si="594"/>
        <v>#DIV/0!</v>
      </c>
      <c r="F1910" s="435"/>
      <c r="G1910" s="432"/>
      <c r="H1910" s="411" t="e">
        <f t="shared" si="595"/>
        <v>#DIV/0!</v>
      </c>
      <c r="I1910" s="432">
        <f t="shared" si="596"/>
        <v>0</v>
      </c>
      <c r="J1910" s="432">
        <f t="shared" si="596"/>
        <v>0</v>
      </c>
      <c r="K1910" s="411" t="e">
        <f t="shared" si="598"/>
        <v>#DIV/0!</v>
      </c>
    </row>
    <row r="1911" spans="1:11" ht="12.75">
      <c r="A1911" s="412"/>
      <c r="B1911" s="413"/>
      <c r="C1911" s="430"/>
      <c r="D1911" s="417"/>
      <c r="E1911" s="411" t="e">
        <f t="shared" si="594"/>
        <v>#DIV/0!</v>
      </c>
      <c r="F1911" s="428"/>
      <c r="G1911" s="432"/>
      <c r="H1911" s="411" t="e">
        <f t="shared" si="595"/>
        <v>#DIV/0!</v>
      </c>
      <c r="I1911" s="432">
        <f t="shared" ref="I1911:J1913" si="614">C1911+F1911</f>
        <v>0</v>
      </c>
      <c r="J1911" s="432">
        <f t="shared" si="614"/>
        <v>0</v>
      </c>
      <c r="K1911" s="411" t="e">
        <f t="shared" si="598"/>
        <v>#DIV/0!</v>
      </c>
    </row>
    <row r="1912" spans="1:11" ht="12.75">
      <c r="A1912" s="403"/>
      <c r="B1912" s="404"/>
      <c r="C1912" s="427"/>
      <c r="D1912" s="417"/>
      <c r="E1912" s="411" t="e">
        <f t="shared" si="594"/>
        <v>#DIV/0!</v>
      </c>
      <c r="F1912" s="428"/>
      <c r="G1912" s="432"/>
      <c r="H1912" s="411" t="e">
        <f t="shared" si="595"/>
        <v>#DIV/0!</v>
      </c>
      <c r="I1912" s="432">
        <f t="shared" si="614"/>
        <v>0</v>
      </c>
      <c r="J1912" s="432">
        <f t="shared" si="614"/>
        <v>0</v>
      </c>
      <c r="K1912" s="411" t="e">
        <f t="shared" si="598"/>
        <v>#DIV/0!</v>
      </c>
    </row>
    <row r="1913" spans="1:11" ht="14.25">
      <c r="A1913" s="14"/>
      <c r="B1913" s="156"/>
      <c r="C1913" s="156"/>
      <c r="D1913" s="156"/>
      <c r="E1913" s="394" t="e">
        <f t="shared" si="594"/>
        <v>#DIV/0!</v>
      </c>
      <c r="F1913" s="432"/>
      <c r="G1913" s="432"/>
      <c r="H1913" s="394" t="e">
        <f t="shared" si="595"/>
        <v>#DIV/0!</v>
      </c>
      <c r="I1913" s="432">
        <f t="shared" si="614"/>
        <v>0</v>
      </c>
      <c r="J1913" s="432">
        <f t="shared" si="614"/>
        <v>0</v>
      </c>
      <c r="K1913" s="411" t="e">
        <f t="shared" si="598"/>
        <v>#DIV/0!</v>
      </c>
    </row>
    <row r="1914" spans="1:11" ht="12.75">
      <c r="A1914" s="29"/>
      <c r="B1914" s="153"/>
      <c r="C1914" s="153"/>
      <c r="D1914" s="153"/>
      <c r="E1914" s="288"/>
      <c r="F1914" s="432"/>
      <c r="G1914" s="432"/>
      <c r="H1914" s="432"/>
      <c r="I1914" s="432"/>
      <c r="J1914" s="432"/>
      <c r="K1914" s="432"/>
    </row>
    <row r="1915" spans="1:11" ht="14.25">
      <c r="A1915" s="158" t="s">
        <v>1638</v>
      </c>
      <c r="B1915" s="159"/>
      <c r="C1915" s="159"/>
      <c r="D1915" s="159"/>
      <c r="E1915" s="159"/>
      <c r="F1915" s="306"/>
      <c r="G1915" s="306"/>
      <c r="H1915" s="306"/>
      <c r="I1915" s="306"/>
      <c r="J1915" s="306"/>
      <c r="K1915" s="306"/>
    </row>
    <row r="1916" spans="1:11" ht="14.25">
      <c r="A1916" s="265" t="s">
        <v>1639</v>
      </c>
      <c r="B1916" s="266" t="s">
        <v>1640</v>
      </c>
      <c r="C1916" s="267"/>
      <c r="D1916" s="267"/>
      <c r="E1916" s="304"/>
      <c r="F1916" s="268"/>
      <c r="G1916" s="268"/>
      <c r="H1916" s="268"/>
      <c r="I1916" s="268"/>
      <c r="J1916" s="268"/>
      <c r="K1916" s="268"/>
    </row>
    <row r="1917" spans="1:11" ht="14.25">
      <c r="A1917" s="265" t="s">
        <v>1641</v>
      </c>
      <c r="B1917" s="266" t="s">
        <v>1642</v>
      </c>
      <c r="C1917" s="267"/>
      <c r="D1917" s="267"/>
      <c r="E1917" s="304"/>
      <c r="F1917" s="268"/>
      <c r="G1917" s="268"/>
      <c r="H1917" s="268"/>
      <c r="I1917" s="268"/>
      <c r="J1917" s="268"/>
      <c r="K1917" s="268"/>
    </row>
    <row r="1918" spans="1:11" ht="14.25">
      <c r="A1918" s="265" t="s">
        <v>1643</v>
      </c>
      <c r="B1918" s="266" t="s">
        <v>1644</v>
      </c>
      <c r="C1918" s="267"/>
      <c r="D1918" s="267"/>
      <c r="E1918" s="304"/>
      <c r="F1918" s="268"/>
      <c r="G1918" s="268"/>
      <c r="H1918" s="268"/>
      <c r="I1918" s="268"/>
      <c r="J1918" s="268"/>
      <c r="K1918" s="268"/>
    </row>
    <row r="1919" spans="1:11" ht="25.5">
      <c r="A1919" s="265" t="s">
        <v>1645</v>
      </c>
      <c r="B1919" s="266" t="s">
        <v>1646</v>
      </c>
      <c r="C1919" s="267"/>
      <c r="D1919" s="267"/>
      <c r="E1919" s="304"/>
      <c r="F1919" s="268"/>
      <c r="G1919" s="268"/>
      <c r="H1919" s="268"/>
      <c r="I1919" s="268"/>
      <c r="J1919" s="268"/>
      <c r="K1919" s="268"/>
    </row>
    <row r="1920" spans="1:11" ht="14.25">
      <c r="A1920" s="265" t="s">
        <v>1647</v>
      </c>
      <c r="B1920" s="266" t="s">
        <v>1648</v>
      </c>
      <c r="C1920" s="267"/>
      <c r="D1920" s="267"/>
      <c r="E1920" s="304"/>
      <c r="F1920" s="268"/>
      <c r="G1920" s="268"/>
      <c r="H1920" s="268"/>
      <c r="I1920" s="268"/>
      <c r="J1920" s="268"/>
      <c r="K1920" s="268"/>
    </row>
    <row r="1921" spans="1:11" ht="25.5">
      <c r="A1921" s="265" t="s">
        <v>1649</v>
      </c>
      <c r="B1921" s="266" t="s">
        <v>1650</v>
      </c>
      <c r="C1921" s="267"/>
      <c r="D1921" s="267"/>
      <c r="E1921" s="304"/>
      <c r="F1921" s="268"/>
      <c r="G1921" s="268"/>
      <c r="H1921" s="268"/>
      <c r="I1921" s="268"/>
      <c r="J1921" s="268"/>
      <c r="K1921" s="268"/>
    </row>
    <row r="1922" spans="1:11" ht="51">
      <c r="A1922" s="265" t="s">
        <v>1651</v>
      </c>
      <c r="B1922" s="266" t="s">
        <v>1652</v>
      </c>
      <c r="C1922" s="267"/>
      <c r="D1922" s="267"/>
      <c r="E1922" s="304"/>
      <c r="F1922" s="268"/>
      <c r="G1922" s="268"/>
      <c r="H1922" s="268"/>
      <c r="I1922" s="268"/>
      <c r="J1922" s="268"/>
      <c r="K1922" s="268"/>
    </row>
    <row r="1923" spans="1:11" ht="63.75">
      <c r="A1923" s="265" t="s">
        <v>1653</v>
      </c>
      <c r="B1923" s="266" t="s">
        <v>1654</v>
      </c>
      <c r="C1923" s="267"/>
      <c r="D1923" s="267"/>
      <c r="E1923" s="304"/>
      <c r="F1923" s="268"/>
      <c r="G1923" s="268"/>
      <c r="H1923" s="268"/>
      <c r="I1923" s="268"/>
      <c r="J1923" s="268"/>
      <c r="K1923" s="268"/>
    </row>
    <row r="1924" spans="1:11" ht="12.75">
      <c r="A1924" s="158" t="s">
        <v>1655</v>
      </c>
      <c r="B1924" s="160"/>
      <c r="C1924" s="160"/>
      <c r="D1924" s="160"/>
      <c r="E1924" s="305"/>
      <c r="F1924" s="432"/>
      <c r="G1924" s="432"/>
      <c r="H1924" s="432"/>
      <c r="I1924" s="432"/>
      <c r="J1924" s="432"/>
      <c r="K1924" s="432"/>
    </row>
    <row r="1925" spans="1:11" ht="15">
      <c r="A1925" s="161" t="s">
        <v>1656</v>
      </c>
      <c r="B1925" s="87"/>
      <c r="C1925" s="408">
        <f>SUM(C1838,C1844)</f>
        <v>1498</v>
      </c>
      <c r="D1925" s="408">
        <f>SUM(D1838,D1844)</f>
        <v>1526</v>
      </c>
      <c r="E1925" s="400">
        <f t="shared" ref="E1925" si="615">D1925/C1925</f>
        <v>1.0186915887850467</v>
      </c>
      <c r="F1925" s="408">
        <f>SUM(F1838,F1844)</f>
        <v>29623</v>
      </c>
      <c r="G1925" s="408">
        <f>SUM(G1838,G1844)</f>
        <v>29468</v>
      </c>
      <c r="H1925" s="400">
        <f t="shared" ref="H1925" si="616">G1925/F1925</f>
        <v>0.99476757924585624</v>
      </c>
      <c r="I1925" s="407">
        <f t="shared" ref="I1925" si="617">C1925+F1925</f>
        <v>31121</v>
      </c>
      <c r="J1925" s="407">
        <f t="shared" ref="J1925" si="618">D1925+G1925</f>
        <v>30994</v>
      </c>
      <c r="K1925" s="409">
        <f t="shared" ref="K1925" si="619">J1925/I1925</f>
        <v>0.99591915426882172</v>
      </c>
    </row>
    <row r="1926" spans="1:11" ht="12.75">
      <c r="A1926" s="944" t="s">
        <v>1657</v>
      </c>
      <c r="B1926" s="944"/>
      <c r="C1926" s="944"/>
      <c r="D1926" s="944"/>
      <c r="E1926" s="944"/>
      <c r="F1926" s="944"/>
      <c r="G1926" s="944"/>
      <c r="H1926" s="944"/>
      <c r="I1926" s="944"/>
      <c r="J1926" s="944"/>
      <c r="K1926" s="431"/>
    </row>
    <row r="1927" spans="1:11" ht="12.75">
      <c r="A1927" s="944" t="s">
        <v>1658</v>
      </c>
      <c r="B1927" s="944"/>
      <c r="C1927" s="944"/>
      <c r="D1927" s="944"/>
      <c r="E1927" s="944"/>
      <c r="F1927" s="944"/>
      <c r="G1927" s="944"/>
      <c r="H1927" s="944"/>
      <c r="I1927" s="944"/>
      <c r="J1927" s="944"/>
      <c r="K1927" s="431"/>
    </row>
    <row r="1929" spans="1:11" ht="12.75">
      <c r="A1929" s="1"/>
      <c r="B1929" s="2" t="s">
        <v>51</v>
      </c>
      <c r="C1929" s="3" t="s">
        <v>1947</v>
      </c>
      <c r="D1929" s="4"/>
      <c r="E1929" s="4"/>
      <c r="F1929" s="4"/>
      <c r="G1929" s="4"/>
      <c r="H1929" s="4"/>
      <c r="I1929" s="5"/>
      <c r="J1929" s="6"/>
      <c r="K1929" s="6"/>
    </row>
    <row r="1930" spans="1:11" ht="12.75">
      <c r="A1930" s="1"/>
      <c r="B1930" s="2" t="s">
        <v>52</v>
      </c>
      <c r="C1930" s="3">
        <v>17688383</v>
      </c>
      <c r="D1930" s="4"/>
      <c r="E1930" s="4"/>
      <c r="F1930" s="4"/>
      <c r="G1930" s="4"/>
      <c r="H1930" s="4"/>
      <c r="I1930" s="5"/>
      <c r="J1930" s="6"/>
      <c r="K1930" s="6"/>
    </row>
    <row r="1931" spans="1:11" ht="12.75">
      <c r="A1931" s="1"/>
      <c r="B1931" s="2"/>
      <c r="C1931" s="3"/>
      <c r="D1931" s="4"/>
      <c r="E1931" s="4"/>
      <c r="F1931" s="4"/>
      <c r="G1931" s="4"/>
      <c r="H1931" s="4"/>
      <c r="I1931" s="5"/>
      <c r="J1931" s="6"/>
      <c r="K1931" s="6"/>
    </row>
    <row r="1932" spans="1:11" ht="14.25">
      <c r="A1932" s="1"/>
      <c r="B1932" s="2" t="s">
        <v>1634</v>
      </c>
      <c r="C1932" s="7" t="s">
        <v>32</v>
      </c>
      <c r="D1932" s="8"/>
      <c r="E1932" s="8"/>
      <c r="F1932" s="8"/>
      <c r="G1932" s="8"/>
      <c r="H1932" s="8"/>
      <c r="I1932" s="9"/>
      <c r="J1932" s="6"/>
      <c r="K1932" s="6"/>
    </row>
    <row r="1933" spans="1:11" ht="14.25">
      <c r="A1933" s="1"/>
      <c r="B1933" s="2" t="s">
        <v>186</v>
      </c>
      <c r="C1933" s="374" t="s">
        <v>1983</v>
      </c>
      <c r="D1933" s="8"/>
      <c r="E1933" s="8"/>
      <c r="F1933" s="8"/>
      <c r="G1933" s="8"/>
      <c r="H1933" s="8"/>
      <c r="I1933" s="9"/>
      <c r="J1933" s="6"/>
      <c r="K1933" s="6"/>
    </row>
    <row r="1934" spans="1:11" ht="15.75">
      <c r="A1934" s="10"/>
      <c r="B1934" s="10"/>
      <c r="C1934" s="10"/>
      <c r="D1934" s="10"/>
      <c r="E1934" s="10"/>
      <c r="F1934" s="10"/>
      <c r="G1934" s="10"/>
      <c r="H1934" s="10"/>
      <c r="I1934" s="11"/>
      <c r="J1934" s="11"/>
      <c r="K1934" s="11"/>
    </row>
    <row r="1935" spans="1:11" ht="12.75" customHeight="1">
      <c r="A1935" s="926" t="s">
        <v>1635</v>
      </c>
      <c r="B1935" s="926" t="s">
        <v>1636</v>
      </c>
      <c r="C1935" s="942" t="s">
        <v>189</v>
      </c>
      <c r="D1935" s="943"/>
      <c r="E1935" s="943"/>
      <c r="F1935" s="920" t="s">
        <v>190</v>
      </c>
      <c r="G1935" s="920"/>
      <c r="H1935" s="920"/>
      <c r="I1935" s="920" t="s">
        <v>129</v>
      </c>
      <c r="J1935" s="920"/>
      <c r="K1935" s="920"/>
    </row>
    <row r="1936" spans="1:11" ht="23.25" thickBot="1">
      <c r="A1936" s="927"/>
      <c r="B1936" s="927"/>
      <c r="C1936" s="648" t="s">
        <v>1897</v>
      </c>
      <c r="D1936" s="646" t="s">
        <v>4659</v>
      </c>
      <c r="E1936" s="287" t="s">
        <v>1894</v>
      </c>
      <c r="F1936" s="648" t="s">
        <v>1897</v>
      </c>
      <c r="G1936" s="646" t="s">
        <v>4659</v>
      </c>
      <c r="H1936" s="648" t="s">
        <v>1894</v>
      </c>
      <c r="I1936" s="648" t="s">
        <v>1897</v>
      </c>
      <c r="J1936" s="646" t="s">
        <v>4659</v>
      </c>
      <c r="K1936" s="649" t="s">
        <v>1894</v>
      </c>
    </row>
    <row r="1937" spans="1:11" ht="15.75" thickTop="1">
      <c r="A1937" s="83"/>
      <c r="B1937" s="150" t="s">
        <v>28</v>
      </c>
      <c r="C1937" s="395">
        <f>SUM(C1939:C1941)</f>
        <v>0</v>
      </c>
      <c r="D1937" s="395">
        <f>SUM(D1939:D1941)</f>
        <v>0</v>
      </c>
      <c r="E1937" s="396" t="e">
        <f t="shared" ref="E1937" si="620">D1937/C1937</f>
        <v>#DIV/0!</v>
      </c>
      <c r="F1937" s="395">
        <f>SUM(F1939:F1941)</f>
        <v>0</v>
      </c>
      <c r="G1937" s="395">
        <f>SUM(G1939:G1941)</f>
        <v>0</v>
      </c>
      <c r="H1937" s="396" t="e">
        <f t="shared" ref="H1937" si="621">G1937/F1937</f>
        <v>#DIV/0!</v>
      </c>
      <c r="I1937" s="397">
        <f t="shared" ref="I1937" si="622">C1937+F1937</f>
        <v>0</v>
      </c>
      <c r="J1937" s="397">
        <f t="shared" ref="J1937" si="623">D1937+G1937</f>
        <v>0</v>
      </c>
      <c r="K1937" s="410" t="e">
        <f t="shared" ref="K1937" si="624">J1937/I1937</f>
        <v>#DIV/0!</v>
      </c>
    </row>
    <row r="1938" spans="1:11" ht="12.75">
      <c r="A1938" s="151"/>
      <c r="B1938" s="152"/>
      <c r="C1938" s="153"/>
      <c r="D1938" s="153"/>
      <c r="E1938" s="394"/>
      <c r="F1938" s="447"/>
      <c r="G1938" s="447"/>
      <c r="H1938" s="394"/>
      <c r="I1938" s="447"/>
      <c r="J1938" s="447"/>
      <c r="K1938" s="411"/>
    </row>
    <row r="1939" spans="1:11" s="440" customFormat="1" ht="12.75">
      <c r="A1939" s="448"/>
      <c r="B1939" s="436"/>
      <c r="C1939" s="437"/>
      <c r="D1939" s="437"/>
      <c r="E1939" s="438" t="e">
        <f t="shared" ref="E1939:E1941" si="625">D1939/C1939</f>
        <v>#DIV/0!</v>
      </c>
      <c r="F1939" s="434"/>
      <c r="G1939" s="447"/>
      <c r="H1939" s="438" t="e">
        <f t="shared" ref="H1939:H1941" si="626">G1939/F1939</f>
        <v>#DIV/0!</v>
      </c>
      <c r="I1939" s="447">
        <f t="shared" ref="I1939:I1941" si="627">C1939+F1939</f>
        <v>0</v>
      </c>
      <c r="J1939" s="447">
        <f t="shared" ref="J1939:J1941" si="628">D1939+G1939</f>
        <v>0</v>
      </c>
      <c r="K1939" s="439" t="e">
        <f t="shared" ref="K1939:K1941" si="629">J1939/I1939</f>
        <v>#DIV/0!</v>
      </c>
    </row>
    <row r="1940" spans="1:11" ht="14.25">
      <c r="A1940" s="154"/>
      <c r="B1940" s="155"/>
      <c r="C1940" s="153"/>
      <c r="D1940" s="153"/>
      <c r="E1940" s="394" t="e">
        <f t="shared" si="625"/>
        <v>#DIV/0!</v>
      </c>
      <c r="F1940" s="212"/>
      <c r="G1940" s="447"/>
      <c r="H1940" s="394" t="e">
        <f t="shared" si="626"/>
        <v>#DIV/0!</v>
      </c>
      <c r="I1940" s="447">
        <f t="shared" si="627"/>
        <v>0</v>
      </c>
      <c r="J1940" s="447">
        <f t="shared" si="628"/>
        <v>0</v>
      </c>
      <c r="K1940" s="411" t="e">
        <f t="shared" si="629"/>
        <v>#DIV/0!</v>
      </c>
    </row>
    <row r="1941" spans="1:11" ht="14.25">
      <c r="A1941" s="154"/>
      <c r="B1941" s="155"/>
      <c r="C1941" s="153"/>
      <c r="D1941" s="153"/>
      <c r="E1941" s="394" t="e">
        <f t="shared" si="625"/>
        <v>#DIV/0!</v>
      </c>
      <c r="F1941" s="212"/>
      <c r="G1941" s="447"/>
      <c r="H1941" s="394" t="e">
        <f t="shared" si="626"/>
        <v>#DIV/0!</v>
      </c>
      <c r="I1941" s="447">
        <f t="shared" si="627"/>
        <v>0</v>
      </c>
      <c r="J1941" s="447">
        <f t="shared" si="628"/>
        <v>0</v>
      </c>
      <c r="K1941" s="411" t="e">
        <f t="shared" si="629"/>
        <v>#DIV/0!</v>
      </c>
    </row>
    <row r="1942" spans="1:11" ht="14.25">
      <c r="A1942" s="154"/>
      <c r="B1942" s="155"/>
      <c r="C1942" s="153"/>
      <c r="D1942" s="153"/>
      <c r="E1942" s="288"/>
      <c r="F1942" s="447"/>
      <c r="G1942" s="447"/>
      <c r="H1942" s="447"/>
      <c r="I1942" s="447"/>
      <c r="J1942" s="447"/>
      <c r="K1942" s="447"/>
    </row>
    <row r="1943" spans="1:11" ht="15">
      <c r="A1943" s="154"/>
      <c r="B1943" s="398" t="s">
        <v>1637</v>
      </c>
      <c r="C1943" s="406">
        <f>SUM(C1945:C2063)</f>
        <v>10396</v>
      </c>
      <c r="D1943" s="406">
        <f>SUM(D1945:D2063)</f>
        <v>10581</v>
      </c>
      <c r="E1943" s="400">
        <f t="shared" ref="E1943" si="630">D1943/C1943</f>
        <v>1.0177953058868796</v>
      </c>
      <c r="F1943" s="406">
        <f>SUM(F1945:F2063)</f>
        <v>91485</v>
      </c>
      <c r="G1943" s="406">
        <f>SUM(G1945:G2063)</f>
        <v>72617</v>
      </c>
      <c r="H1943" s="400">
        <f t="shared" ref="H1943" si="631">G1943/F1943</f>
        <v>0.79375853965130894</v>
      </c>
      <c r="I1943" s="406">
        <f>SUM(I1945:I2063)</f>
        <v>101881</v>
      </c>
      <c r="J1943" s="406">
        <f>SUM(J1945:J2063)</f>
        <v>83198</v>
      </c>
      <c r="K1943" s="409">
        <f t="shared" ref="K1943" si="632">J1943/I1943</f>
        <v>0.81661938928750211</v>
      </c>
    </row>
    <row r="1944" spans="1:11" ht="14.25">
      <c r="A1944" s="154"/>
      <c r="B1944" s="155"/>
      <c r="C1944" s="153"/>
      <c r="D1944" s="153"/>
      <c r="E1944" s="394"/>
      <c r="F1944" s="447"/>
      <c r="G1944" s="447"/>
      <c r="H1944" s="394"/>
      <c r="I1944" s="447"/>
      <c r="J1944" s="447"/>
      <c r="K1944" s="411"/>
    </row>
    <row r="1945" spans="1:11" ht="12.75">
      <c r="A1945" s="412" t="s">
        <v>2169</v>
      </c>
      <c r="B1945" s="413" t="s">
        <v>2170</v>
      </c>
      <c r="C1945" s="430">
        <v>1</v>
      </c>
      <c r="D1945" s="417"/>
      <c r="E1945" s="411">
        <f t="shared" ref="E1945:E2063" si="633">D1945/C1945</f>
        <v>0</v>
      </c>
      <c r="F1945" s="452">
        <v>0</v>
      </c>
      <c r="G1945" s="447"/>
      <c r="H1945" s="411" t="e">
        <f t="shared" ref="H1945:H2063" si="634">G1945/F1945</f>
        <v>#DIV/0!</v>
      </c>
      <c r="I1945" s="447">
        <f t="shared" ref="I1945:J2060" si="635">C1945+F1945</f>
        <v>1</v>
      </c>
      <c r="J1945" s="447">
        <f t="shared" ref="J1945:J2044" si="636">D1945+G1945</f>
        <v>0</v>
      </c>
      <c r="K1945" s="411">
        <f t="shared" ref="K1945:K2063" si="637">J1945/I1945</f>
        <v>0</v>
      </c>
    </row>
    <row r="1946" spans="1:11" ht="12.75">
      <c r="A1946" s="412" t="s">
        <v>2171</v>
      </c>
      <c r="B1946" s="413" t="s">
        <v>2172</v>
      </c>
      <c r="C1946" s="430">
        <v>0</v>
      </c>
      <c r="D1946" s="417"/>
      <c r="E1946" s="411" t="e">
        <f t="shared" si="633"/>
        <v>#DIV/0!</v>
      </c>
      <c r="F1946" s="452">
        <v>1</v>
      </c>
      <c r="G1946" s="447"/>
      <c r="H1946" s="411">
        <f t="shared" si="634"/>
        <v>0</v>
      </c>
      <c r="I1946" s="447">
        <f t="shared" si="635"/>
        <v>1</v>
      </c>
      <c r="J1946" s="447">
        <f t="shared" si="636"/>
        <v>0</v>
      </c>
      <c r="K1946" s="411">
        <f t="shared" si="637"/>
        <v>0</v>
      </c>
    </row>
    <row r="1947" spans="1:11" ht="12.75">
      <c r="A1947" s="412" t="s">
        <v>2173</v>
      </c>
      <c r="B1947" s="413" t="s">
        <v>2174</v>
      </c>
      <c r="C1947" s="430">
        <v>1</v>
      </c>
      <c r="D1947" s="417"/>
      <c r="E1947" s="411">
        <f t="shared" si="633"/>
        <v>0</v>
      </c>
      <c r="F1947" s="452">
        <v>0</v>
      </c>
      <c r="G1947" s="447"/>
      <c r="H1947" s="411" t="e">
        <f t="shared" si="634"/>
        <v>#DIV/0!</v>
      </c>
      <c r="I1947" s="447">
        <f t="shared" si="635"/>
        <v>1</v>
      </c>
      <c r="J1947" s="447">
        <f t="shared" si="636"/>
        <v>0</v>
      </c>
      <c r="K1947" s="411">
        <f t="shared" si="637"/>
        <v>0</v>
      </c>
    </row>
    <row r="1948" spans="1:11" ht="12.75">
      <c r="A1948" s="412" t="s">
        <v>2181</v>
      </c>
      <c r="B1948" s="413" t="s">
        <v>2182</v>
      </c>
      <c r="C1948" s="430">
        <v>0</v>
      </c>
      <c r="D1948" s="417"/>
      <c r="E1948" s="411" t="e">
        <f t="shared" si="633"/>
        <v>#DIV/0!</v>
      </c>
      <c r="F1948" s="452">
        <v>1</v>
      </c>
      <c r="G1948" s="447">
        <v>1</v>
      </c>
      <c r="H1948" s="411">
        <f t="shared" si="634"/>
        <v>1</v>
      </c>
      <c r="I1948" s="447">
        <f t="shared" si="635"/>
        <v>1</v>
      </c>
      <c r="J1948" s="447">
        <f t="shared" si="636"/>
        <v>1</v>
      </c>
      <c r="K1948" s="411">
        <f t="shared" si="637"/>
        <v>1</v>
      </c>
    </row>
    <row r="1949" spans="1:11" ht="12.75">
      <c r="A1949" s="412" t="s">
        <v>2183</v>
      </c>
      <c r="B1949" s="413" t="s">
        <v>2184</v>
      </c>
      <c r="C1949" s="430">
        <v>70</v>
      </c>
      <c r="D1949" s="417">
        <v>52</v>
      </c>
      <c r="E1949" s="411">
        <f t="shared" si="633"/>
        <v>0.74285714285714288</v>
      </c>
      <c r="F1949" s="452">
        <v>280</v>
      </c>
      <c r="G1949" s="447">
        <v>90</v>
      </c>
      <c r="H1949" s="411">
        <f t="shared" si="634"/>
        <v>0.32142857142857145</v>
      </c>
      <c r="I1949" s="447">
        <f t="shared" si="635"/>
        <v>350</v>
      </c>
      <c r="J1949" s="447">
        <f t="shared" si="636"/>
        <v>142</v>
      </c>
      <c r="K1949" s="411">
        <f t="shared" si="637"/>
        <v>0.40571428571428569</v>
      </c>
    </row>
    <row r="1950" spans="1:11" ht="12.75">
      <c r="A1950" s="412" t="s">
        <v>2185</v>
      </c>
      <c r="B1950" s="413" t="s">
        <v>2186</v>
      </c>
      <c r="C1950" s="430">
        <v>0</v>
      </c>
      <c r="D1950" s="417"/>
      <c r="E1950" s="411" t="e">
        <f t="shared" si="633"/>
        <v>#DIV/0!</v>
      </c>
      <c r="F1950" s="452">
        <v>5</v>
      </c>
      <c r="G1950" s="447"/>
      <c r="H1950" s="411">
        <f t="shared" si="634"/>
        <v>0</v>
      </c>
      <c r="I1950" s="447">
        <f t="shared" si="635"/>
        <v>5</v>
      </c>
      <c r="J1950" s="447">
        <f t="shared" si="636"/>
        <v>0</v>
      </c>
      <c r="K1950" s="411">
        <f t="shared" si="637"/>
        <v>0</v>
      </c>
    </row>
    <row r="1951" spans="1:11" ht="12.75">
      <c r="A1951" s="412" t="s">
        <v>3461</v>
      </c>
      <c r="B1951" s="413" t="s">
        <v>3462</v>
      </c>
      <c r="C1951" s="430">
        <v>0</v>
      </c>
      <c r="D1951" s="417"/>
      <c r="E1951" s="411" t="e">
        <f t="shared" si="633"/>
        <v>#DIV/0!</v>
      </c>
      <c r="F1951" s="452">
        <v>1</v>
      </c>
      <c r="G1951" s="447"/>
      <c r="H1951" s="411">
        <f t="shared" si="634"/>
        <v>0</v>
      </c>
      <c r="I1951" s="447">
        <f t="shared" si="635"/>
        <v>1</v>
      </c>
      <c r="J1951" s="447">
        <f t="shared" si="636"/>
        <v>0</v>
      </c>
      <c r="K1951" s="411">
        <f t="shared" si="637"/>
        <v>0</v>
      </c>
    </row>
    <row r="1952" spans="1:11" ht="12.75">
      <c r="A1952" s="412" t="s">
        <v>2187</v>
      </c>
      <c r="B1952" s="413" t="s">
        <v>2188</v>
      </c>
      <c r="C1952" s="430">
        <v>0</v>
      </c>
      <c r="D1952" s="417"/>
      <c r="E1952" s="411" t="e">
        <f t="shared" si="633"/>
        <v>#DIV/0!</v>
      </c>
      <c r="F1952" s="452">
        <v>4</v>
      </c>
      <c r="G1952" s="447"/>
      <c r="H1952" s="411">
        <f t="shared" si="634"/>
        <v>0</v>
      </c>
      <c r="I1952" s="447">
        <f t="shared" si="635"/>
        <v>4</v>
      </c>
      <c r="J1952" s="447">
        <f t="shared" si="636"/>
        <v>0</v>
      </c>
      <c r="K1952" s="411">
        <f t="shared" si="637"/>
        <v>0</v>
      </c>
    </row>
    <row r="1953" spans="1:11" ht="12.75">
      <c r="A1953" s="412" t="s">
        <v>2191</v>
      </c>
      <c r="B1953" s="413" t="s">
        <v>2192</v>
      </c>
      <c r="C1953" s="430">
        <v>810</v>
      </c>
      <c r="D1953" s="417">
        <v>854</v>
      </c>
      <c r="E1953" s="411">
        <f t="shared" si="633"/>
        <v>1.0543209876543209</v>
      </c>
      <c r="F1953" s="452">
        <v>50</v>
      </c>
      <c r="G1953" s="447">
        <v>65</v>
      </c>
      <c r="H1953" s="411">
        <f t="shared" si="634"/>
        <v>1.3</v>
      </c>
      <c r="I1953" s="447">
        <f t="shared" si="635"/>
        <v>860</v>
      </c>
      <c r="J1953" s="447">
        <f t="shared" si="636"/>
        <v>919</v>
      </c>
      <c r="K1953" s="411">
        <f t="shared" si="637"/>
        <v>1.0686046511627907</v>
      </c>
    </row>
    <row r="1954" spans="1:11" ht="12.75">
      <c r="A1954" s="412" t="s">
        <v>3468</v>
      </c>
      <c r="B1954" s="413" t="s">
        <v>3469</v>
      </c>
      <c r="C1954" s="430">
        <v>150</v>
      </c>
      <c r="D1954" s="417">
        <v>267</v>
      </c>
      <c r="E1954" s="411">
        <f t="shared" si="633"/>
        <v>1.78</v>
      </c>
      <c r="F1954" s="452">
        <v>10</v>
      </c>
      <c r="G1954" s="447">
        <v>4</v>
      </c>
      <c r="H1954" s="411">
        <f t="shared" si="634"/>
        <v>0.4</v>
      </c>
      <c r="I1954" s="447">
        <f t="shared" si="635"/>
        <v>160</v>
      </c>
      <c r="J1954" s="447">
        <f t="shared" si="636"/>
        <v>271</v>
      </c>
      <c r="K1954" s="411">
        <f t="shared" si="637"/>
        <v>1.6937500000000001</v>
      </c>
    </row>
    <row r="1955" spans="1:11" ht="12.75">
      <c r="A1955" s="412" t="s">
        <v>2411</v>
      </c>
      <c r="B1955" s="413" t="s">
        <v>2412</v>
      </c>
      <c r="C1955" s="430">
        <v>5800</v>
      </c>
      <c r="D1955" s="417">
        <v>5725</v>
      </c>
      <c r="E1955" s="411">
        <f t="shared" si="633"/>
        <v>0.98706896551724133</v>
      </c>
      <c r="F1955" s="452">
        <v>3850</v>
      </c>
      <c r="G1955" s="447">
        <v>4499</v>
      </c>
      <c r="H1955" s="411">
        <f t="shared" si="634"/>
        <v>1.1685714285714286</v>
      </c>
      <c r="I1955" s="447">
        <f t="shared" si="635"/>
        <v>9650</v>
      </c>
      <c r="J1955" s="447">
        <f t="shared" si="636"/>
        <v>10224</v>
      </c>
      <c r="K1955" s="411">
        <f t="shared" si="637"/>
        <v>1.059481865284974</v>
      </c>
    </row>
    <row r="1956" spans="1:11" ht="12.75">
      <c r="A1956" s="412" t="s">
        <v>3470</v>
      </c>
      <c r="B1956" s="413" t="s">
        <v>3471</v>
      </c>
      <c r="C1956" s="430">
        <v>1</v>
      </c>
      <c r="D1956" s="417"/>
      <c r="E1956" s="411">
        <f t="shared" si="633"/>
        <v>0</v>
      </c>
      <c r="F1956" s="452">
        <v>0</v>
      </c>
      <c r="G1956" s="447"/>
      <c r="H1956" s="411" t="e">
        <f t="shared" si="634"/>
        <v>#DIV/0!</v>
      </c>
      <c r="I1956" s="447">
        <f t="shared" si="635"/>
        <v>1</v>
      </c>
      <c r="J1956" s="447">
        <f t="shared" si="636"/>
        <v>0</v>
      </c>
      <c r="K1956" s="411">
        <f t="shared" si="637"/>
        <v>0</v>
      </c>
    </row>
    <row r="1957" spans="1:11" ht="12.75">
      <c r="A1957" s="412" t="s">
        <v>3472</v>
      </c>
      <c r="B1957" s="413" t="s">
        <v>3473</v>
      </c>
      <c r="C1957" s="430">
        <v>0</v>
      </c>
      <c r="D1957" s="417"/>
      <c r="E1957" s="411" t="e">
        <f t="shared" si="633"/>
        <v>#DIV/0!</v>
      </c>
      <c r="F1957" s="452">
        <v>2</v>
      </c>
      <c r="G1957" s="447">
        <v>7</v>
      </c>
      <c r="H1957" s="411">
        <f t="shared" si="634"/>
        <v>3.5</v>
      </c>
      <c r="I1957" s="447">
        <f t="shared" si="635"/>
        <v>2</v>
      </c>
      <c r="J1957" s="447">
        <f t="shared" si="636"/>
        <v>7</v>
      </c>
      <c r="K1957" s="411">
        <f t="shared" si="637"/>
        <v>3.5</v>
      </c>
    </row>
    <row r="1958" spans="1:11" ht="12.75">
      <c r="A1958" s="412" t="s">
        <v>2417</v>
      </c>
      <c r="B1958" s="413" t="s">
        <v>2418</v>
      </c>
      <c r="C1958" s="430">
        <v>0</v>
      </c>
      <c r="D1958" s="417"/>
      <c r="E1958" s="411" t="e">
        <f t="shared" si="633"/>
        <v>#DIV/0!</v>
      </c>
      <c r="F1958" s="452">
        <v>7</v>
      </c>
      <c r="G1958" s="447"/>
      <c r="H1958" s="411">
        <f t="shared" si="634"/>
        <v>0</v>
      </c>
      <c r="I1958" s="447">
        <f t="shared" si="635"/>
        <v>7</v>
      </c>
      <c r="J1958" s="447">
        <f t="shared" si="636"/>
        <v>0</v>
      </c>
      <c r="K1958" s="411">
        <f t="shared" si="637"/>
        <v>0</v>
      </c>
    </row>
    <row r="1959" spans="1:11" ht="12.75">
      <c r="A1959" s="412" t="s">
        <v>2419</v>
      </c>
      <c r="B1959" s="413" t="s">
        <v>2420</v>
      </c>
      <c r="C1959" s="430">
        <v>0</v>
      </c>
      <c r="D1959" s="417"/>
      <c r="E1959" s="411" t="e">
        <f t="shared" si="633"/>
        <v>#DIV/0!</v>
      </c>
      <c r="F1959" s="452">
        <v>700</v>
      </c>
      <c r="G1959" s="447">
        <v>755</v>
      </c>
      <c r="H1959" s="411">
        <f t="shared" si="634"/>
        <v>1.0785714285714285</v>
      </c>
      <c r="I1959" s="447">
        <f t="shared" si="635"/>
        <v>700</v>
      </c>
      <c r="J1959" s="447">
        <f t="shared" si="636"/>
        <v>755</v>
      </c>
      <c r="K1959" s="411">
        <f t="shared" si="637"/>
        <v>1.0785714285714285</v>
      </c>
    </row>
    <row r="1960" spans="1:11" ht="12.75">
      <c r="A1960" s="412" t="s">
        <v>2726</v>
      </c>
      <c r="B1960" s="413" t="s">
        <v>2727</v>
      </c>
      <c r="C1960" s="430">
        <v>0</v>
      </c>
      <c r="D1960" s="417"/>
      <c r="E1960" s="411" t="e">
        <f t="shared" si="633"/>
        <v>#DIV/0!</v>
      </c>
      <c r="F1960" s="452">
        <v>70</v>
      </c>
      <c r="G1960" s="447">
        <v>131</v>
      </c>
      <c r="H1960" s="411">
        <f t="shared" si="634"/>
        <v>1.8714285714285714</v>
      </c>
      <c r="I1960" s="447">
        <f t="shared" si="635"/>
        <v>70</v>
      </c>
      <c r="J1960" s="447">
        <f t="shared" si="636"/>
        <v>131</v>
      </c>
      <c r="K1960" s="411">
        <f t="shared" si="637"/>
        <v>1.8714285714285714</v>
      </c>
    </row>
    <row r="1961" spans="1:11" ht="12.75">
      <c r="A1961" s="412" t="s">
        <v>2193</v>
      </c>
      <c r="B1961" s="413" t="s">
        <v>2194</v>
      </c>
      <c r="C1961" s="430">
        <v>0</v>
      </c>
      <c r="D1961" s="417"/>
      <c r="E1961" s="411" t="e">
        <f t="shared" si="633"/>
        <v>#DIV/0!</v>
      </c>
      <c r="F1961" s="452">
        <v>15</v>
      </c>
      <c r="G1961" s="447">
        <v>10</v>
      </c>
      <c r="H1961" s="411">
        <f t="shared" si="634"/>
        <v>0.66666666666666663</v>
      </c>
      <c r="I1961" s="447">
        <f t="shared" si="635"/>
        <v>15</v>
      </c>
      <c r="J1961" s="447">
        <f t="shared" si="636"/>
        <v>10</v>
      </c>
      <c r="K1961" s="411">
        <f t="shared" si="637"/>
        <v>0.66666666666666663</v>
      </c>
    </row>
    <row r="1962" spans="1:11" ht="12.75">
      <c r="A1962" s="412" t="s">
        <v>3474</v>
      </c>
      <c r="B1962" s="413" t="s">
        <v>3475</v>
      </c>
      <c r="C1962" s="430">
        <v>0</v>
      </c>
      <c r="D1962" s="417"/>
      <c r="E1962" s="411" t="e">
        <f t="shared" si="633"/>
        <v>#DIV/0!</v>
      </c>
      <c r="F1962" s="452">
        <v>70</v>
      </c>
      <c r="G1962" s="447">
        <v>52</v>
      </c>
      <c r="H1962" s="411">
        <f t="shared" si="634"/>
        <v>0.74285714285714288</v>
      </c>
      <c r="I1962" s="447">
        <f t="shared" si="635"/>
        <v>70</v>
      </c>
      <c r="J1962" s="447">
        <f t="shared" si="636"/>
        <v>52</v>
      </c>
      <c r="K1962" s="411">
        <f t="shared" si="637"/>
        <v>0.74285714285714288</v>
      </c>
    </row>
    <row r="1963" spans="1:11" ht="12.75">
      <c r="A1963" s="412" t="s">
        <v>2195</v>
      </c>
      <c r="B1963" s="413" t="s">
        <v>2196</v>
      </c>
      <c r="C1963" s="430">
        <v>60</v>
      </c>
      <c r="D1963" s="417">
        <v>49</v>
      </c>
      <c r="E1963" s="411">
        <f t="shared" si="633"/>
        <v>0.81666666666666665</v>
      </c>
      <c r="F1963" s="452">
        <v>110</v>
      </c>
      <c r="G1963" s="447">
        <v>39</v>
      </c>
      <c r="H1963" s="411">
        <f t="shared" si="634"/>
        <v>0.35454545454545455</v>
      </c>
      <c r="I1963" s="447">
        <f t="shared" si="635"/>
        <v>170</v>
      </c>
      <c r="J1963" s="447">
        <f t="shared" si="636"/>
        <v>88</v>
      </c>
      <c r="K1963" s="411">
        <f t="shared" si="637"/>
        <v>0.51764705882352946</v>
      </c>
    </row>
    <row r="1964" spans="1:11" ht="12.75">
      <c r="A1964" s="412" t="s">
        <v>2197</v>
      </c>
      <c r="B1964" s="413" t="s">
        <v>2198</v>
      </c>
      <c r="C1964" s="430">
        <v>0</v>
      </c>
      <c r="D1964" s="417"/>
      <c r="E1964" s="411" t="e">
        <f t="shared" si="633"/>
        <v>#DIV/0!</v>
      </c>
      <c r="F1964" s="452">
        <v>20</v>
      </c>
      <c r="G1964" s="447">
        <v>15</v>
      </c>
      <c r="H1964" s="411">
        <f t="shared" si="634"/>
        <v>0.75</v>
      </c>
      <c r="I1964" s="447">
        <f t="shared" si="635"/>
        <v>20</v>
      </c>
      <c r="J1964" s="447">
        <f t="shared" si="636"/>
        <v>15</v>
      </c>
      <c r="K1964" s="411">
        <f t="shared" si="637"/>
        <v>0.75</v>
      </c>
    </row>
    <row r="1965" spans="1:11" ht="12.75">
      <c r="A1965" s="412" t="s">
        <v>2421</v>
      </c>
      <c r="B1965" s="413" t="s">
        <v>2422</v>
      </c>
      <c r="C1965" s="430">
        <v>0</v>
      </c>
      <c r="D1965" s="417"/>
      <c r="E1965" s="411" t="e">
        <f t="shared" si="633"/>
        <v>#DIV/0!</v>
      </c>
      <c r="F1965" s="452">
        <v>1</v>
      </c>
      <c r="G1965" s="447"/>
      <c r="H1965" s="411">
        <f t="shared" si="634"/>
        <v>0</v>
      </c>
      <c r="I1965" s="447">
        <f t="shared" si="635"/>
        <v>1</v>
      </c>
      <c r="J1965" s="447">
        <f t="shared" si="636"/>
        <v>0</v>
      </c>
      <c r="K1965" s="411">
        <f t="shared" si="637"/>
        <v>0</v>
      </c>
    </row>
    <row r="1966" spans="1:11" ht="12.75">
      <c r="A1966" s="412" t="s">
        <v>2435</v>
      </c>
      <c r="B1966" s="413" t="s">
        <v>2436</v>
      </c>
      <c r="C1966" s="430">
        <v>1</v>
      </c>
      <c r="D1966" s="417"/>
      <c r="E1966" s="411">
        <f t="shared" si="633"/>
        <v>0</v>
      </c>
      <c r="F1966" s="452">
        <v>0</v>
      </c>
      <c r="G1966" s="447">
        <v>3</v>
      </c>
      <c r="H1966" s="411" t="e">
        <f t="shared" si="634"/>
        <v>#DIV/0!</v>
      </c>
      <c r="I1966" s="447">
        <f t="shared" si="635"/>
        <v>1</v>
      </c>
      <c r="J1966" s="447">
        <f t="shared" si="636"/>
        <v>3</v>
      </c>
      <c r="K1966" s="411">
        <f t="shared" si="637"/>
        <v>3</v>
      </c>
    </row>
    <row r="1967" spans="1:11" ht="12.75">
      <c r="A1967" s="412" t="s">
        <v>2203</v>
      </c>
      <c r="B1967" s="413" t="s">
        <v>2204</v>
      </c>
      <c r="C1967" s="430">
        <v>0</v>
      </c>
      <c r="D1967" s="417">
        <v>1</v>
      </c>
      <c r="E1967" s="411" t="e">
        <f t="shared" si="633"/>
        <v>#DIV/0!</v>
      </c>
      <c r="F1967" s="452">
        <v>20</v>
      </c>
      <c r="G1967" s="447">
        <v>19</v>
      </c>
      <c r="H1967" s="411">
        <f t="shared" si="634"/>
        <v>0.95</v>
      </c>
      <c r="I1967" s="447">
        <f t="shared" si="635"/>
        <v>20</v>
      </c>
      <c r="J1967" s="447">
        <f t="shared" si="636"/>
        <v>20</v>
      </c>
      <c r="K1967" s="411">
        <f t="shared" si="637"/>
        <v>1</v>
      </c>
    </row>
    <row r="1968" spans="1:11" ht="12.75">
      <c r="A1968" s="412" t="s">
        <v>2205</v>
      </c>
      <c r="B1968" s="413" t="s">
        <v>2206</v>
      </c>
      <c r="C1968" s="430">
        <v>0</v>
      </c>
      <c r="D1968" s="417">
        <v>1</v>
      </c>
      <c r="E1968" s="411" t="e">
        <f t="shared" si="633"/>
        <v>#DIV/0!</v>
      </c>
      <c r="F1968" s="452">
        <v>10</v>
      </c>
      <c r="G1968" s="447">
        <v>16</v>
      </c>
      <c r="H1968" s="411">
        <f t="shared" si="634"/>
        <v>1.6</v>
      </c>
      <c r="I1968" s="447">
        <f t="shared" si="635"/>
        <v>10</v>
      </c>
      <c r="J1968" s="447">
        <f t="shared" si="636"/>
        <v>17</v>
      </c>
      <c r="K1968" s="411">
        <f t="shared" si="637"/>
        <v>1.7</v>
      </c>
    </row>
    <row r="1969" spans="1:11" ht="12.75">
      <c r="A1969" s="412" t="s">
        <v>2317</v>
      </c>
      <c r="B1969" s="413" t="s">
        <v>2318</v>
      </c>
      <c r="C1969" s="430">
        <v>0</v>
      </c>
      <c r="D1969" s="417"/>
      <c r="E1969" s="411" t="e">
        <f t="shared" si="633"/>
        <v>#DIV/0!</v>
      </c>
      <c r="F1969" s="452">
        <v>175</v>
      </c>
      <c r="G1969" s="447">
        <v>278</v>
      </c>
      <c r="H1969" s="411">
        <f t="shared" si="634"/>
        <v>1.5885714285714285</v>
      </c>
      <c r="I1969" s="447">
        <f t="shared" si="635"/>
        <v>175</v>
      </c>
      <c r="J1969" s="447">
        <f t="shared" si="636"/>
        <v>278</v>
      </c>
      <c r="K1969" s="411">
        <f t="shared" si="637"/>
        <v>1.5885714285714285</v>
      </c>
    </row>
    <row r="1970" spans="1:11" ht="12.75">
      <c r="A1970" s="412" t="s">
        <v>2037</v>
      </c>
      <c r="B1970" s="413" t="s">
        <v>2038</v>
      </c>
      <c r="C1970" s="430">
        <v>0</v>
      </c>
      <c r="D1970" s="417"/>
      <c r="E1970" s="411" t="e">
        <f t="shared" si="633"/>
        <v>#DIV/0!</v>
      </c>
      <c r="F1970" s="452">
        <v>62</v>
      </c>
      <c r="G1970" s="447">
        <v>51</v>
      </c>
      <c r="H1970" s="411">
        <f t="shared" si="634"/>
        <v>0.82258064516129037</v>
      </c>
      <c r="I1970" s="447">
        <f t="shared" si="635"/>
        <v>62</v>
      </c>
      <c r="J1970" s="447">
        <f t="shared" si="636"/>
        <v>51</v>
      </c>
      <c r="K1970" s="411">
        <f t="shared" si="637"/>
        <v>0.82258064516129037</v>
      </c>
    </row>
    <row r="1971" spans="1:11" ht="12.75">
      <c r="A1971" s="412" t="s">
        <v>2760</v>
      </c>
      <c r="B1971" s="413" t="s">
        <v>2761</v>
      </c>
      <c r="C1971" s="430">
        <v>505</v>
      </c>
      <c r="D1971" s="417">
        <v>539</v>
      </c>
      <c r="E1971" s="411">
        <f t="shared" si="633"/>
        <v>1.0673267326732674</v>
      </c>
      <c r="F1971" s="452">
        <v>140</v>
      </c>
      <c r="G1971" s="447">
        <v>123</v>
      </c>
      <c r="H1971" s="411">
        <f t="shared" si="634"/>
        <v>0.87857142857142856</v>
      </c>
      <c r="I1971" s="447">
        <f t="shared" si="635"/>
        <v>645</v>
      </c>
      <c r="J1971" s="447">
        <f t="shared" si="636"/>
        <v>662</v>
      </c>
      <c r="K1971" s="411">
        <f t="shared" si="637"/>
        <v>1.0263565891472868</v>
      </c>
    </row>
    <row r="1972" spans="1:11" ht="12.75">
      <c r="A1972" s="412" t="s">
        <v>2730</v>
      </c>
      <c r="B1972" s="413" t="s">
        <v>2731</v>
      </c>
      <c r="C1972" s="430">
        <v>260</v>
      </c>
      <c r="D1972" s="417">
        <v>197</v>
      </c>
      <c r="E1972" s="411">
        <f t="shared" si="633"/>
        <v>0.75769230769230766</v>
      </c>
      <c r="F1972" s="452">
        <v>190</v>
      </c>
      <c r="G1972" s="447">
        <v>59</v>
      </c>
      <c r="H1972" s="411">
        <f t="shared" si="634"/>
        <v>0.31052631578947371</v>
      </c>
      <c r="I1972" s="447">
        <f t="shared" si="635"/>
        <v>450</v>
      </c>
      <c r="J1972" s="447">
        <f t="shared" si="636"/>
        <v>256</v>
      </c>
      <c r="K1972" s="411">
        <f t="shared" si="637"/>
        <v>0.56888888888888889</v>
      </c>
    </row>
    <row r="1973" spans="1:11" ht="12.75">
      <c r="A1973" s="412" t="s">
        <v>3078</v>
      </c>
      <c r="B1973" s="413" t="s">
        <v>3476</v>
      </c>
      <c r="C1973" s="430">
        <v>0</v>
      </c>
      <c r="D1973" s="417"/>
      <c r="E1973" s="411" t="e">
        <f t="shared" si="633"/>
        <v>#DIV/0!</v>
      </c>
      <c r="F1973" s="452">
        <v>1</v>
      </c>
      <c r="G1973" s="447"/>
      <c r="H1973" s="411">
        <f t="shared" si="634"/>
        <v>0</v>
      </c>
      <c r="I1973" s="447">
        <f t="shared" si="635"/>
        <v>1</v>
      </c>
      <c r="J1973" s="447">
        <f t="shared" si="636"/>
        <v>0</v>
      </c>
      <c r="K1973" s="411">
        <f t="shared" si="637"/>
        <v>0</v>
      </c>
    </row>
    <row r="1974" spans="1:11" ht="12.75">
      <c r="A1974" s="412" t="s">
        <v>2332</v>
      </c>
      <c r="B1974" s="413" t="s">
        <v>3477</v>
      </c>
      <c r="C1974" s="430">
        <v>0</v>
      </c>
      <c r="D1974" s="417"/>
      <c r="E1974" s="411" t="e">
        <f t="shared" si="633"/>
        <v>#DIV/0!</v>
      </c>
      <c r="F1974" s="452">
        <v>5</v>
      </c>
      <c r="G1974" s="447"/>
      <c r="H1974" s="411">
        <f t="shared" si="634"/>
        <v>0</v>
      </c>
      <c r="I1974" s="447">
        <f t="shared" si="635"/>
        <v>5</v>
      </c>
      <c r="J1974" s="447">
        <f t="shared" si="636"/>
        <v>0</v>
      </c>
      <c r="K1974" s="411">
        <f t="shared" si="637"/>
        <v>0</v>
      </c>
    </row>
    <row r="1975" spans="1:11" ht="12.75">
      <c r="A1975" s="412" t="s">
        <v>3087</v>
      </c>
      <c r="B1975" s="413" t="s">
        <v>3478</v>
      </c>
      <c r="C1975" s="430">
        <v>0</v>
      </c>
      <c r="D1975" s="417"/>
      <c r="E1975" s="411" t="e">
        <f t="shared" si="633"/>
        <v>#DIV/0!</v>
      </c>
      <c r="F1975" s="452">
        <v>1</v>
      </c>
      <c r="G1975" s="447"/>
      <c r="H1975" s="411">
        <f t="shared" si="634"/>
        <v>0</v>
      </c>
      <c r="I1975" s="447">
        <f t="shared" si="635"/>
        <v>1</v>
      </c>
      <c r="J1975" s="447">
        <f t="shared" si="636"/>
        <v>0</v>
      </c>
      <c r="K1975" s="411">
        <f t="shared" si="637"/>
        <v>0</v>
      </c>
    </row>
    <row r="1976" spans="1:11" ht="12.75">
      <c r="A1976" s="412" t="s">
        <v>2596</v>
      </c>
      <c r="B1976" s="413" t="s">
        <v>2597</v>
      </c>
      <c r="C1976" s="430">
        <v>0</v>
      </c>
      <c r="D1976" s="417"/>
      <c r="E1976" s="411" t="e">
        <f t="shared" si="633"/>
        <v>#DIV/0!</v>
      </c>
      <c r="F1976" s="452">
        <v>17</v>
      </c>
      <c r="G1976" s="447">
        <v>34</v>
      </c>
      <c r="H1976" s="411">
        <f t="shared" si="634"/>
        <v>2</v>
      </c>
      <c r="I1976" s="447">
        <f t="shared" si="635"/>
        <v>17</v>
      </c>
      <c r="J1976" s="447">
        <f t="shared" si="636"/>
        <v>34</v>
      </c>
      <c r="K1976" s="411">
        <f t="shared" si="637"/>
        <v>2</v>
      </c>
    </row>
    <row r="1977" spans="1:11" ht="12.75">
      <c r="A1977" s="412" t="s">
        <v>2211</v>
      </c>
      <c r="B1977" s="413" t="s">
        <v>2212</v>
      </c>
      <c r="C1977" s="430">
        <v>205</v>
      </c>
      <c r="D1977" s="417">
        <v>57</v>
      </c>
      <c r="E1977" s="411">
        <f t="shared" si="633"/>
        <v>0.2780487804878049</v>
      </c>
      <c r="F1977" s="452">
        <v>82</v>
      </c>
      <c r="G1977" s="447">
        <v>33</v>
      </c>
      <c r="H1977" s="411">
        <f t="shared" si="634"/>
        <v>0.40243902439024393</v>
      </c>
      <c r="I1977" s="447">
        <f t="shared" si="635"/>
        <v>287</v>
      </c>
      <c r="J1977" s="447">
        <f t="shared" si="636"/>
        <v>90</v>
      </c>
      <c r="K1977" s="411">
        <f t="shared" si="637"/>
        <v>0.31358885017421601</v>
      </c>
    </row>
    <row r="1978" spans="1:11" ht="12.75">
      <c r="A1978" s="412" t="s">
        <v>2762</v>
      </c>
      <c r="B1978" s="413" t="s">
        <v>2763</v>
      </c>
      <c r="C1978" s="430">
        <v>150</v>
      </c>
      <c r="D1978" s="417">
        <v>191</v>
      </c>
      <c r="E1978" s="411">
        <f t="shared" si="633"/>
        <v>1.2733333333333334</v>
      </c>
      <c r="F1978" s="452">
        <v>41</v>
      </c>
      <c r="G1978" s="447">
        <v>46</v>
      </c>
      <c r="H1978" s="411">
        <f t="shared" si="634"/>
        <v>1.1219512195121952</v>
      </c>
      <c r="I1978" s="447">
        <f t="shared" si="635"/>
        <v>191</v>
      </c>
      <c r="J1978" s="447">
        <f t="shared" si="636"/>
        <v>237</v>
      </c>
      <c r="K1978" s="411">
        <f t="shared" si="637"/>
        <v>1.2408376963350785</v>
      </c>
    </row>
    <row r="1979" spans="1:11" ht="12.75">
      <c r="A1979" s="412" t="s">
        <v>2598</v>
      </c>
      <c r="B1979" s="413" t="s">
        <v>2599</v>
      </c>
      <c r="C1979" s="430">
        <v>130</v>
      </c>
      <c r="D1979" s="417">
        <v>284</v>
      </c>
      <c r="E1979" s="411">
        <f t="shared" si="633"/>
        <v>2.1846153846153844</v>
      </c>
      <c r="F1979" s="452">
        <v>22</v>
      </c>
      <c r="G1979" s="447">
        <v>35</v>
      </c>
      <c r="H1979" s="411">
        <f t="shared" si="634"/>
        <v>1.5909090909090908</v>
      </c>
      <c r="I1979" s="447">
        <f t="shared" si="635"/>
        <v>152</v>
      </c>
      <c r="J1979" s="447">
        <f t="shared" si="636"/>
        <v>319</v>
      </c>
      <c r="K1979" s="411">
        <f t="shared" si="637"/>
        <v>2.0986842105263159</v>
      </c>
    </row>
    <row r="1980" spans="1:11" ht="12.75">
      <c r="A1980" s="412" t="s">
        <v>3392</v>
      </c>
      <c r="B1980" s="413" t="s">
        <v>3393</v>
      </c>
      <c r="C1980" s="430">
        <v>15</v>
      </c>
      <c r="D1980" s="417">
        <v>11</v>
      </c>
      <c r="E1980" s="411">
        <f t="shared" si="633"/>
        <v>0.73333333333333328</v>
      </c>
      <c r="F1980" s="452">
        <v>8</v>
      </c>
      <c r="G1980" s="447">
        <v>2</v>
      </c>
      <c r="H1980" s="411">
        <f t="shared" si="634"/>
        <v>0.25</v>
      </c>
      <c r="I1980" s="447">
        <f t="shared" si="635"/>
        <v>23</v>
      </c>
      <c r="J1980" s="447">
        <f t="shared" si="636"/>
        <v>13</v>
      </c>
      <c r="K1980" s="411">
        <f t="shared" si="637"/>
        <v>0.56521739130434778</v>
      </c>
    </row>
    <row r="1981" spans="1:11" ht="12.75">
      <c r="A1981" s="451" t="s">
        <v>3394</v>
      </c>
      <c r="B1981" s="413" t="s">
        <v>3395</v>
      </c>
      <c r="C1981" s="430">
        <v>20</v>
      </c>
      <c r="D1981" s="417">
        <v>37</v>
      </c>
      <c r="E1981" s="411">
        <f t="shared" si="633"/>
        <v>1.85</v>
      </c>
      <c r="F1981" s="452">
        <v>13</v>
      </c>
      <c r="G1981" s="447">
        <v>6</v>
      </c>
      <c r="H1981" s="411">
        <f t="shared" si="634"/>
        <v>0.46153846153846156</v>
      </c>
      <c r="I1981" s="447">
        <f t="shared" si="635"/>
        <v>33</v>
      </c>
      <c r="J1981" s="447">
        <f t="shared" si="636"/>
        <v>43</v>
      </c>
      <c r="K1981" s="411">
        <f t="shared" si="637"/>
        <v>1.303030303030303</v>
      </c>
    </row>
    <row r="1982" spans="1:11" ht="12.75">
      <c r="A1982" s="451" t="s">
        <v>1653</v>
      </c>
      <c r="B1982" s="413" t="s">
        <v>3396</v>
      </c>
      <c r="C1982" s="430">
        <v>22</v>
      </c>
      <c r="D1982" s="417">
        <v>18</v>
      </c>
      <c r="E1982" s="411">
        <f t="shared" si="633"/>
        <v>0.81818181818181823</v>
      </c>
      <c r="F1982" s="452">
        <v>18</v>
      </c>
      <c r="G1982" s="447">
        <v>9</v>
      </c>
      <c r="H1982" s="411">
        <f t="shared" si="634"/>
        <v>0.5</v>
      </c>
      <c r="I1982" s="447">
        <f t="shared" si="635"/>
        <v>40</v>
      </c>
      <c r="J1982" s="447">
        <f t="shared" si="636"/>
        <v>27</v>
      </c>
      <c r="K1982" s="411">
        <f t="shared" si="637"/>
        <v>0.67500000000000004</v>
      </c>
    </row>
    <row r="1983" spans="1:11" ht="12.75">
      <c r="A1983" s="451" t="s">
        <v>1649</v>
      </c>
      <c r="B1983" s="413" t="s">
        <v>2215</v>
      </c>
      <c r="C1983" s="430">
        <v>140</v>
      </c>
      <c r="D1983" s="417">
        <v>79</v>
      </c>
      <c r="E1983" s="411">
        <f t="shared" si="633"/>
        <v>0.56428571428571428</v>
      </c>
      <c r="F1983" s="452">
        <v>49</v>
      </c>
      <c r="G1983" s="447">
        <v>13</v>
      </c>
      <c r="H1983" s="411">
        <f t="shared" si="634"/>
        <v>0.26530612244897961</v>
      </c>
      <c r="I1983" s="447">
        <f t="shared" si="635"/>
        <v>189</v>
      </c>
      <c r="J1983" s="447">
        <f t="shared" si="636"/>
        <v>92</v>
      </c>
      <c r="K1983" s="411">
        <f t="shared" si="637"/>
        <v>0.48677248677248675</v>
      </c>
    </row>
    <row r="1984" spans="1:11" ht="12.75">
      <c r="A1984" s="451" t="s">
        <v>2732</v>
      </c>
      <c r="B1984" s="413" t="s">
        <v>2733</v>
      </c>
      <c r="C1984" s="430">
        <v>60</v>
      </c>
      <c r="D1984" s="417">
        <v>37</v>
      </c>
      <c r="E1984" s="411">
        <f t="shared" si="633"/>
        <v>0.6166666666666667</v>
      </c>
      <c r="F1984" s="452">
        <v>24</v>
      </c>
      <c r="G1984" s="447">
        <v>6</v>
      </c>
      <c r="H1984" s="411">
        <f t="shared" si="634"/>
        <v>0.25</v>
      </c>
      <c r="I1984" s="447">
        <f t="shared" si="635"/>
        <v>84</v>
      </c>
      <c r="J1984" s="447">
        <f t="shared" si="636"/>
        <v>43</v>
      </c>
      <c r="K1984" s="411">
        <f t="shared" si="637"/>
        <v>0.51190476190476186</v>
      </c>
    </row>
    <row r="1985" spans="1:11" ht="12.75">
      <c r="A1985" s="412" t="s">
        <v>2216</v>
      </c>
      <c r="B1985" s="413" t="s">
        <v>2217</v>
      </c>
      <c r="C1985" s="430">
        <v>350</v>
      </c>
      <c r="D1985" s="417">
        <v>464</v>
      </c>
      <c r="E1985" s="411">
        <f t="shared" si="633"/>
        <v>1.3257142857142856</v>
      </c>
      <c r="F1985" s="452">
        <v>132</v>
      </c>
      <c r="G1985" s="447">
        <v>73</v>
      </c>
      <c r="H1985" s="411">
        <f t="shared" si="634"/>
        <v>0.55303030303030298</v>
      </c>
      <c r="I1985" s="447">
        <f t="shared" si="635"/>
        <v>482</v>
      </c>
      <c r="J1985" s="447">
        <f t="shared" si="636"/>
        <v>537</v>
      </c>
      <c r="K1985" s="411">
        <f t="shared" si="637"/>
        <v>1.1141078838174274</v>
      </c>
    </row>
    <row r="1986" spans="1:11" ht="12.75">
      <c r="A1986" s="412" t="s">
        <v>2220</v>
      </c>
      <c r="B1986" s="413" t="s">
        <v>2221</v>
      </c>
      <c r="C1986" s="430">
        <v>0</v>
      </c>
      <c r="D1986" s="417"/>
      <c r="E1986" s="411" t="e">
        <f t="shared" si="633"/>
        <v>#DIV/0!</v>
      </c>
      <c r="F1986" s="452">
        <v>369</v>
      </c>
      <c r="G1986" s="447">
        <v>289</v>
      </c>
      <c r="H1986" s="411">
        <f t="shared" si="634"/>
        <v>0.78319783197831983</v>
      </c>
      <c r="I1986" s="447">
        <f t="shared" si="635"/>
        <v>369</v>
      </c>
      <c r="J1986" s="447">
        <f t="shared" si="636"/>
        <v>289</v>
      </c>
      <c r="K1986" s="411">
        <f t="shared" si="637"/>
        <v>0.78319783197831983</v>
      </c>
    </row>
    <row r="1987" spans="1:11" ht="12.75">
      <c r="A1987" s="412" t="s">
        <v>3479</v>
      </c>
      <c r="B1987" s="413" t="s">
        <v>3480</v>
      </c>
      <c r="C1987" s="430">
        <v>30</v>
      </c>
      <c r="D1987" s="417">
        <v>12</v>
      </c>
      <c r="E1987" s="411">
        <f t="shared" si="633"/>
        <v>0.4</v>
      </c>
      <c r="F1987" s="452">
        <v>478</v>
      </c>
      <c r="G1987" s="447">
        <v>533</v>
      </c>
      <c r="H1987" s="411">
        <f t="shared" si="634"/>
        <v>1.1150627615062763</v>
      </c>
      <c r="I1987" s="447">
        <f t="shared" si="635"/>
        <v>508</v>
      </c>
      <c r="J1987" s="447">
        <f t="shared" si="636"/>
        <v>545</v>
      </c>
      <c r="K1987" s="411">
        <f t="shared" si="637"/>
        <v>1.0728346456692914</v>
      </c>
    </row>
    <row r="1988" spans="1:11" ht="12.75">
      <c r="A1988" s="412" t="s">
        <v>3481</v>
      </c>
      <c r="B1988" s="413" t="s">
        <v>3482</v>
      </c>
      <c r="C1988" s="430">
        <v>20</v>
      </c>
      <c r="D1988" s="417">
        <v>11</v>
      </c>
      <c r="E1988" s="411">
        <f t="shared" si="633"/>
        <v>0.55000000000000004</v>
      </c>
      <c r="F1988" s="452">
        <v>229</v>
      </c>
      <c r="G1988" s="447">
        <v>407</v>
      </c>
      <c r="H1988" s="411">
        <f t="shared" si="634"/>
        <v>1.777292576419214</v>
      </c>
      <c r="I1988" s="447">
        <f t="shared" si="635"/>
        <v>249</v>
      </c>
      <c r="J1988" s="447">
        <f t="shared" si="636"/>
        <v>418</v>
      </c>
      <c r="K1988" s="411">
        <f t="shared" si="637"/>
        <v>1.678714859437751</v>
      </c>
    </row>
    <row r="1989" spans="1:11" ht="12.75">
      <c r="A1989" s="412" t="s">
        <v>3483</v>
      </c>
      <c r="B1989" s="413" t="s">
        <v>3484</v>
      </c>
      <c r="C1989" s="430">
        <v>1300</v>
      </c>
      <c r="D1989" s="417">
        <v>1462</v>
      </c>
      <c r="E1989" s="411">
        <f t="shared" si="633"/>
        <v>1.1246153846153846</v>
      </c>
      <c r="F1989" s="452">
        <v>475</v>
      </c>
      <c r="G1989" s="447">
        <v>507</v>
      </c>
      <c r="H1989" s="411">
        <f t="shared" si="634"/>
        <v>1.0673684210526315</v>
      </c>
      <c r="I1989" s="447">
        <f t="shared" si="635"/>
        <v>1775</v>
      </c>
      <c r="J1989" s="447">
        <f t="shared" si="636"/>
        <v>1969</v>
      </c>
      <c r="K1989" s="411">
        <f t="shared" si="637"/>
        <v>1.1092957746478873</v>
      </c>
    </row>
    <row r="1990" spans="1:11" ht="12.75">
      <c r="A1990" s="412" t="s">
        <v>3485</v>
      </c>
      <c r="B1990" s="413" t="s">
        <v>3486</v>
      </c>
      <c r="C1990" s="430">
        <v>8</v>
      </c>
      <c r="D1990" s="417">
        <v>13</v>
      </c>
      <c r="E1990" s="411">
        <f t="shared" si="633"/>
        <v>1.625</v>
      </c>
      <c r="F1990" s="452">
        <v>66</v>
      </c>
      <c r="G1990" s="447">
        <v>71</v>
      </c>
      <c r="H1990" s="411">
        <f t="shared" si="634"/>
        <v>1.0757575757575757</v>
      </c>
      <c r="I1990" s="447">
        <f t="shared" si="635"/>
        <v>74</v>
      </c>
      <c r="J1990" s="447">
        <f t="shared" si="636"/>
        <v>84</v>
      </c>
      <c r="K1990" s="411">
        <f t="shared" si="637"/>
        <v>1.1351351351351351</v>
      </c>
    </row>
    <row r="1991" spans="1:11" ht="12.75">
      <c r="A1991" s="412" t="s">
        <v>2480</v>
      </c>
      <c r="B1991" s="413" t="s">
        <v>2481</v>
      </c>
      <c r="C1991" s="430">
        <v>0</v>
      </c>
      <c r="D1991" s="417"/>
      <c r="E1991" s="411" t="e">
        <f t="shared" si="633"/>
        <v>#DIV/0!</v>
      </c>
      <c r="F1991" s="452">
        <v>2650</v>
      </c>
      <c r="G1991" s="447">
        <v>2709</v>
      </c>
      <c r="H1991" s="411">
        <f t="shared" si="634"/>
        <v>1.0222641509433963</v>
      </c>
      <c r="I1991" s="447">
        <f t="shared" si="635"/>
        <v>2650</v>
      </c>
      <c r="J1991" s="447">
        <f t="shared" si="636"/>
        <v>2709</v>
      </c>
      <c r="K1991" s="411">
        <f t="shared" si="637"/>
        <v>1.0222641509433963</v>
      </c>
    </row>
    <row r="1992" spans="1:11" ht="12.75">
      <c r="A1992" s="412" t="s">
        <v>2125</v>
      </c>
      <c r="B1992" s="413" t="s">
        <v>2126</v>
      </c>
      <c r="C1992" s="430">
        <v>0</v>
      </c>
      <c r="D1992" s="417"/>
      <c r="E1992" s="411" t="e">
        <f t="shared" si="633"/>
        <v>#DIV/0!</v>
      </c>
      <c r="F1992" s="452">
        <v>1</v>
      </c>
      <c r="G1992" s="447"/>
      <c r="H1992" s="411">
        <f t="shared" si="634"/>
        <v>0</v>
      </c>
      <c r="I1992" s="447">
        <f t="shared" si="635"/>
        <v>1</v>
      </c>
      <c r="J1992" s="447">
        <f t="shared" si="636"/>
        <v>0</v>
      </c>
      <c r="K1992" s="411">
        <f t="shared" si="637"/>
        <v>0</v>
      </c>
    </row>
    <row r="1993" spans="1:11" ht="12.75">
      <c r="A1993" s="412" t="s">
        <v>3487</v>
      </c>
      <c r="B1993" s="413" t="s">
        <v>3488</v>
      </c>
      <c r="C1993" s="430">
        <v>0</v>
      </c>
      <c r="D1993" s="417"/>
      <c r="E1993" s="411" t="e">
        <f t="shared" si="633"/>
        <v>#DIV/0!</v>
      </c>
      <c r="F1993" s="452">
        <v>6</v>
      </c>
      <c r="G1993" s="447">
        <v>6</v>
      </c>
      <c r="H1993" s="411">
        <f t="shared" si="634"/>
        <v>1</v>
      </c>
      <c r="I1993" s="447">
        <f t="shared" si="635"/>
        <v>6</v>
      </c>
      <c r="J1993" s="447">
        <f t="shared" si="636"/>
        <v>6</v>
      </c>
      <c r="K1993" s="411">
        <f t="shared" si="637"/>
        <v>1</v>
      </c>
    </row>
    <row r="1994" spans="1:11" ht="12.75">
      <c r="A1994" s="412" t="s">
        <v>2736</v>
      </c>
      <c r="B1994" s="413" t="s">
        <v>2737</v>
      </c>
      <c r="C1994" s="430">
        <v>0</v>
      </c>
      <c r="D1994" s="417"/>
      <c r="E1994" s="411" t="e">
        <f t="shared" ref="E1994:E2042" si="638">D1994/C1994</f>
        <v>#DIV/0!</v>
      </c>
      <c r="F1994" s="452">
        <v>2</v>
      </c>
      <c r="G1994" s="447">
        <v>2</v>
      </c>
      <c r="H1994" s="411">
        <f t="shared" ref="H1994:H2042" si="639">G1994/F1994</f>
        <v>1</v>
      </c>
      <c r="I1994" s="447">
        <f t="shared" ref="I1994:I2042" si="640">C1994+F1994</f>
        <v>2</v>
      </c>
      <c r="J1994" s="447">
        <f t="shared" ref="J1994:J2042" si="641">D1994+G1994</f>
        <v>2</v>
      </c>
      <c r="K1994" s="411">
        <f t="shared" ref="K1994:K2042" si="642">J1994/I1994</f>
        <v>1</v>
      </c>
    </row>
    <row r="1995" spans="1:11" ht="12.75">
      <c r="A1995" s="412" t="s">
        <v>3489</v>
      </c>
      <c r="B1995" s="413" t="s">
        <v>3490</v>
      </c>
      <c r="C1995" s="430">
        <v>0</v>
      </c>
      <c r="D1995" s="417"/>
      <c r="E1995" s="411" t="e">
        <f t="shared" si="638"/>
        <v>#DIV/0!</v>
      </c>
      <c r="F1995" s="452">
        <v>1</v>
      </c>
      <c r="G1995" s="447">
        <v>6</v>
      </c>
      <c r="H1995" s="411">
        <f t="shared" si="639"/>
        <v>6</v>
      </c>
      <c r="I1995" s="447">
        <f t="shared" si="640"/>
        <v>1</v>
      </c>
      <c r="J1995" s="447">
        <f t="shared" si="641"/>
        <v>6</v>
      </c>
      <c r="K1995" s="411">
        <f t="shared" si="642"/>
        <v>6</v>
      </c>
    </row>
    <row r="1996" spans="1:11" ht="12.75">
      <c r="A1996" s="412" t="s">
        <v>2061</v>
      </c>
      <c r="B1996" s="413" t="s">
        <v>2062</v>
      </c>
      <c r="C1996" s="430">
        <v>0</v>
      </c>
      <c r="D1996" s="417"/>
      <c r="E1996" s="411" t="e">
        <f t="shared" si="638"/>
        <v>#DIV/0!</v>
      </c>
      <c r="F1996" s="452">
        <v>52</v>
      </c>
      <c r="G1996" s="447">
        <v>28</v>
      </c>
      <c r="H1996" s="411">
        <f t="shared" si="639"/>
        <v>0.53846153846153844</v>
      </c>
      <c r="I1996" s="447">
        <f t="shared" si="640"/>
        <v>52</v>
      </c>
      <c r="J1996" s="447">
        <f t="shared" si="641"/>
        <v>28</v>
      </c>
      <c r="K1996" s="411">
        <f t="shared" si="642"/>
        <v>0.53846153846153844</v>
      </c>
    </row>
    <row r="1997" spans="1:11" ht="12.75">
      <c r="A1997" s="412" t="s">
        <v>2738</v>
      </c>
      <c r="B1997" s="413" t="s">
        <v>2739</v>
      </c>
      <c r="C1997" s="430">
        <v>0</v>
      </c>
      <c r="D1997" s="417">
        <v>7</v>
      </c>
      <c r="E1997" s="411" t="e">
        <f t="shared" si="638"/>
        <v>#DIV/0!</v>
      </c>
      <c r="F1997" s="452">
        <v>184</v>
      </c>
      <c r="G1997" s="447">
        <v>263</v>
      </c>
      <c r="H1997" s="411">
        <f t="shared" si="639"/>
        <v>1.4293478260869565</v>
      </c>
      <c r="I1997" s="447">
        <f t="shared" si="640"/>
        <v>184</v>
      </c>
      <c r="J1997" s="447">
        <f t="shared" si="641"/>
        <v>270</v>
      </c>
      <c r="K1997" s="411">
        <f t="shared" si="642"/>
        <v>1.4673913043478262</v>
      </c>
    </row>
    <row r="1998" spans="1:11" ht="12.75">
      <c r="A1998" s="412" t="s">
        <v>3491</v>
      </c>
      <c r="B1998" s="413" t="s">
        <v>3492</v>
      </c>
      <c r="C1998" s="430">
        <v>0</v>
      </c>
      <c r="D1998" s="417"/>
      <c r="E1998" s="411" t="e">
        <f t="shared" si="638"/>
        <v>#DIV/0!</v>
      </c>
      <c r="F1998" s="452">
        <v>1</v>
      </c>
      <c r="G1998" s="447"/>
      <c r="H1998" s="411">
        <f t="shared" si="639"/>
        <v>0</v>
      </c>
      <c r="I1998" s="447">
        <f t="shared" si="640"/>
        <v>1</v>
      </c>
      <c r="J1998" s="447">
        <f t="shared" si="641"/>
        <v>0</v>
      </c>
      <c r="K1998" s="411">
        <f t="shared" si="642"/>
        <v>0</v>
      </c>
    </row>
    <row r="1999" spans="1:11" ht="12.75">
      <c r="A1999" s="412" t="s">
        <v>2232</v>
      </c>
      <c r="B1999" s="413" t="s">
        <v>2233</v>
      </c>
      <c r="C1999" s="430">
        <v>0</v>
      </c>
      <c r="D1999" s="417"/>
      <c r="E1999" s="411" t="e">
        <f t="shared" si="638"/>
        <v>#DIV/0!</v>
      </c>
      <c r="F1999" s="452">
        <v>14</v>
      </c>
      <c r="G1999" s="447">
        <v>6</v>
      </c>
      <c r="H1999" s="411">
        <f t="shared" si="639"/>
        <v>0.42857142857142855</v>
      </c>
      <c r="I1999" s="447">
        <f t="shared" si="640"/>
        <v>14</v>
      </c>
      <c r="J1999" s="447">
        <f t="shared" si="641"/>
        <v>6</v>
      </c>
      <c r="K1999" s="411">
        <f t="shared" si="642"/>
        <v>0.42857142857142855</v>
      </c>
    </row>
    <row r="2000" spans="1:11" ht="12.75">
      <c r="A2000" s="412" t="s">
        <v>2236</v>
      </c>
      <c r="B2000" s="413" t="s">
        <v>2237</v>
      </c>
      <c r="C2000" s="430">
        <v>0</v>
      </c>
      <c r="D2000" s="417"/>
      <c r="E2000" s="411" t="e">
        <f t="shared" si="638"/>
        <v>#DIV/0!</v>
      </c>
      <c r="F2000" s="452">
        <v>1250</v>
      </c>
      <c r="G2000" s="447">
        <v>920</v>
      </c>
      <c r="H2000" s="411">
        <f t="shared" si="639"/>
        <v>0.73599999999999999</v>
      </c>
      <c r="I2000" s="447">
        <f t="shared" si="640"/>
        <v>1250</v>
      </c>
      <c r="J2000" s="447">
        <f t="shared" si="641"/>
        <v>920</v>
      </c>
      <c r="K2000" s="411">
        <f t="shared" si="642"/>
        <v>0.73599999999999999</v>
      </c>
    </row>
    <row r="2001" spans="1:11" ht="12.75">
      <c r="A2001" s="412" t="s">
        <v>2238</v>
      </c>
      <c r="B2001" s="413" t="s">
        <v>2239</v>
      </c>
      <c r="C2001" s="430">
        <v>0</v>
      </c>
      <c r="D2001" s="417"/>
      <c r="E2001" s="411" t="e">
        <f t="shared" si="638"/>
        <v>#DIV/0!</v>
      </c>
      <c r="F2001" s="452">
        <v>3750</v>
      </c>
      <c r="G2001" s="447">
        <v>641</v>
      </c>
      <c r="H2001" s="411">
        <f t="shared" si="639"/>
        <v>0.17093333333333333</v>
      </c>
      <c r="I2001" s="447">
        <f t="shared" si="640"/>
        <v>3750</v>
      </c>
      <c r="J2001" s="447">
        <f t="shared" si="641"/>
        <v>641</v>
      </c>
      <c r="K2001" s="411">
        <f t="shared" si="642"/>
        <v>0.17093333333333333</v>
      </c>
    </row>
    <row r="2002" spans="1:11" ht="12.75">
      <c r="A2002" s="412" t="s">
        <v>2131</v>
      </c>
      <c r="B2002" s="413" t="s">
        <v>2132</v>
      </c>
      <c r="C2002" s="430">
        <v>0</v>
      </c>
      <c r="D2002" s="417"/>
      <c r="E2002" s="411" t="e">
        <f t="shared" si="638"/>
        <v>#DIV/0!</v>
      </c>
      <c r="F2002" s="452">
        <v>1</v>
      </c>
      <c r="G2002" s="447"/>
      <c r="H2002" s="411">
        <f t="shared" si="639"/>
        <v>0</v>
      </c>
      <c r="I2002" s="447">
        <f t="shared" si="640"/>
        <v>1</v>
      </c>
      <c r="J2002" s="447">
        <f t="shared" si="641"/>
        <v>0</v>
      </c>
      <c r="K2002" s="411">
        <f t="shared" si="642"/>
        <v>0</v>
      </c>
    </row>
    <row r="2003" spans="1:11" ht="12.75">
      <c r="A2003" s="412" t="s">
        <v>2240</v>
      </c>
      <c r="B2003" s="413" t="s">
        <v>2241</v>
      </c>
      <c r="C2003" s="430">
        <v>0</v>
      </c>
      <c r="D2003" s="417"/>
      <c r="E2003" s="411" t="e">
        <f t="shared" si="638"/>
        <v>#DIV/0!</v>
      </c>
      <c r="F2003" s="452">
        <v>35</v>
      </c>
      <c r="G2003" s="447">
        <v>27</v>
      </c>
      <c r="H2003" s="411">
        <f t="shared" si="639"/>
        <v>0.77142857142857146</v>
      </c>
      <c r="I2003" s="447">
        <f t="shared" si="640"/>
        <v>35</v>
      </c>
      <c r="J2003" s="447">
        <f t="shared" si="641"/>
        <v>27</v>
      </c>
      <c r="K2003" s="411">
        <f t="shared" si="642"/>
        <v>0.77142857142857146</v>
      </c>
    </row>
    <row r="2004" spans="1:11" ht="12.75">
      <c r="A2004" s="412" t="s">
        <v>3493</v>
      </c>
      <c r="B2004" s="413" t="s">
        <v>3494</v>
      </c>
      <c r="C2004" s="430">
        <v>0</v>
      </c>
      <c r="D2004" s="417"/>
      <c r="E2004" s="411" t="e">
        <f t="shared" si="638"/>
        <v>#DIV/0!</v>
      </c>
      <c r="F2004" s="452">
        <v>9</v>
      </c>
      <c r="G2004" s="447">
        <v>22</v>
      </c>
      <c r="H2004" s="411">
        <f t="shared" si="639"/>
        <v>2.4444444444444446</v>
      </c>
      <c r="I2004" s="447">
        <f t="shared" si="640"/>
        <v>9</v>
      </c>
      <c r="J2004" s="447">
        <f t="shared" si="641"/>
        <v>22</v>
      </c>
      <c r="K2004" s="411">
        <f t="shared" si="642"/>
        <v>2.4444444444444446</v>
      </c>
    </row>
    <row r="2005" spans="1:11" ht="12.75">
      <c r="A2005" s="412" t="s">
        <v>2740</v>
      </c>
      <c r="B2005" s="413" t="s">
        <v>2741</v>
      </c>
      <c r="C2005" s="430">
        <v>0</v>
      </c>
      <c r="D2005" s="417"/>
      <c r="E2005" s="411" t="e">
        <f t="shared" si="638"/>
        <v>#DIV/0!</v>
      </c>
      <c r="F2005" s="452">
        <v>1000</v>
      </c>
      <c r="G2005" s="447">
        <v>845</v>
      </c>
      <c r="H2005" s="411">
        <f t="shared" si="639"/>
        <v>0.84499999999999997</v>
      </c>
      <c r="I2005" s="447">
        <f t="shared" si="640"/>
        <v>1000</v>
      </c>
      <c r="J2005" s="447">
        <f t="shared" si="641"/>
        <v>845</v>
      </c>
      <c r="K2005" s="411">
        <f t="shared" si="642"/>
        <v>0.84499999999999997</v>
      </c>
    </row>
    <row r="2006" spans="1:11" ht="12.75">
      <c r="A2006" s="412" t="s">
        <v>2764</v>
      </c>
      <c r="B2006" s="413" t="s">
        <v>2765</v>
      </c>
      <c r="C2006" s="430">
        <v>0</v>
      </c>
      <c r="D2006" s="417"/>
      <c r="E2006" s="411" t="e">
        <f t="shared" si="638"/>
        <v>#DIV/0!</v>
      </c>
      <c r="F2006" s="452">
        <v>5</v>
      </c>
      <c r="G2006" s="447">
        <v>4</v>
      </c>
      <c r="H2006" s="411">
        <f t="shared" si="639"/>
        <v>0.8</v>
      </c>
      <c r="I2006" s="447">
        <f t="shared" si="640"/>
        <v>5</v>
      </c>
      <c r="J2006" s="447">
        <f t="shared" si="641"/>
        <v>4</v>
      </c>
      <c r="K2006" s="411">
        <f t="shared" si="642"/>
        <v>0.8</v>
      </c>
    </row>
    <row r="2007" spans="1:11" ht="12.75">
      <c r="A2007" s="412" t="s">
        <v>2242</v>
      </c>
      <c r="B2007" s="413" t="s">
        <v>2243</v>
      </c>
      <c r="C2007" s="430">
        <v>0</v>
      </c>
      <c r="D2007" s="417"/>
      <c r="E2007" s="411" t="e">
        <f t="shared" si="638"/>
        <v>#DIV/0!</v>
      </c>
      <c r="F2007" s="452">
        <v>12</v>
      </c>
      <c r="G2007" s="447">
        <v>8</v>
      </c>
      <c r="H2007" s="411">
        <f t="shared" si="639"/>
        <v>0.66666666666666663</v>
      </c>
      <c r="I2007" s="447">
        <f t="shared" si="640"/>
        <v>12</v>
      </c>
      <c r="J2007" s="447">
        <f t="shared" si="641"/>
        <v>8</v>
      </c>
      <c r="K2007" s="411">
        <f t="shared" si="642"/>
        <v>0.66666666666666663</v>
      </c>
    </row>
    <row r="2008" spans="1:11" ht="12.75">
      <c r="A2008" s="412" t="s">
        <v>2528</v>
      </c>
      <c r="B2008" s="413" t="s">
        <v>2529</v>
      </c>
      <c r="C2008" s="430">
        <v>0</v>
      </c>
      <c r="D2008" s="417"/>
      <c r="E2008" s="411" t="e">
        <f t="shared" si="638"/>
        <v>#DIV/0!</v>
      </c>
      <c r="F2008" s="452">
        <v>1</v>
      </c>
      <c r="G2008" s="447">
        <v>1</v>
      </c>
      <c r="H2008" s="411">
        <f t="shared" si="639"/>
        <v>1</v>
      </c>
      <c r="I2008" s="447">
        <f t="shared" si="640"/>
        <v>1</v>
      </c>
      <c r="J2008" s="447">
        <f t="shared" si="641"/>
        <v>1</v>
      </c>
      <c r="K2008" s="411">
        <f t="shared" si="642"/>
        <v>1</v>
      </c>
    </row>
    <row r="2009" spans="1:11" ht="12.75">
      <c r="A2009" s="412" t="s">
        <v>2742</v>
      </c>
      <c r="B2009" s="413" t="s">
        <v>2743</v>
      </c>
      <c r="C2009" s="430">
        <v>0</v>
      </c>
      <c r="D2009" s="417"/>
      <c r="E2009" s="411" t="e">
        <f t="shared" si="638"/>
        <v>#DIV/0!</v>
      </c>
      <c r="F2009" s="452">
        <v>47</v>
      </c>
      <c r="G2009" s="447">
        <v>4</v>
      </c>
      <c r="H2009" s="411">
        <f t="shared" si="639"/>
        <v>8.5106382978723402E-2</v>
      </c>
      <c r="I2009" s="447">
        <f t="shared" si="640"/>
        <v>47</v>
      </c>
      <c r="J2009" s="447">
        <f t="shared" si="641"/>
        <v>4</v>
      </c>
      <c r="K2009" s="411">
        <f t="shared" si="642"/>
        <v>8.5106382978723402E-2</v>
      </c>
    </row>
    <row r="2010" spans="1:11" ht="12.75">
      <c r="A2010" s="412" t="s">
        <v>2530</v>
      </c>
      <c r="B2010" s="413" t="s">
        <v>2531</v>
      </c>
      <c r="C2010" s="430">
        <v>60</v>
      </c>
      <c r="D2010" s="417">
        <v>50</v>
      </c>
      <c r="E2010" s="411">
        <f t="shared" si="638"/>
        <v>0.83333333333333337</v>
      </c>
      <c r="F2010" s="452">
        <v>38</v>
      </c>
      <c r="G2010" s="447">
        <v>19</v>
      </c>
      <c r="H2010" s="411">
        <f t="shared" si="639"/>
        <v>0.5</v>
      </c>
      <c r="I2010" s="447">
        <f t="shared" si="640"/>
        <v>98</v>
      </c>
      <c r="J2010" s="447">
        <f t="shared" si="641"/>
        <v>69</v>
      </c>
      <c r="K2010" s="411">
        <f t="shared" si="642"/>
        <v>0.70408163265306123</v>
      </c>
    </row>
    <row r="2011" spans="1:11" ht="12.75">
      <c r="A2011" s="412" t="s">
        <v>2538</v>
      </c>
      <c r="B2011" s="413" t="s">
        <v>2539</v>
      </c>
      <c r="C2011" s="430">
        <v>1</v>
      </c>
      <c r="D2011" s="417"/>
      <c r="E2011" s="411">
        <f t="shared" si="638"/>
        <v>0</v>
      </c>
      <c r="F2011" s="452">
        <v>0</v>
      </c>
      <c r="G2011" s="447"/>
      <c r="H2011" s="411" t="e">
        <f t="shared" si="639"/>
        <v>#DIV/0!</v>
      </c>
      <c r="I2011" s="447">
        <f t="shared" si="640"/>
        <v>1</v>
      </c>
      <c r="J2011" s="447">
        <f t="shared" si="641"/>
        <v>0</v>
      </c>
      <c r="K2011" s="411">
        <f t="shared" si="642"/>
        <v>0</v>
      </c>
    </row>
    <row r="2012" spans="1:11" ht="12.75">
      <c r="A2012" s="412" t="s">
        <v>2554</v>
      </c>
      <c r="B2012" s="413" t="s">
        <v>2555</v>
      </c>
      <c r="C2012" s="430">
        <v>1</v>
      </c>
      <c r="D2012" s="417">
        <v>1</v>
      </c>
      <c r="E2012" s="411">
        <f t="shared" si="638"/>
        <v>1</v>
      </c>
      <c r="F2012" s="452">
        <v>0</v>
      </c>
      <c r="G2012" s="447"/>
      <c r="H2012" s="411" t="e">
        <f t="shared" si="639"/>
        <v>#DIV/0!</v>
      </c>
      <c r="I2012" s="447">
        <f t="shared" si="640"/>
        <v>1</v>
      </c>
      <c r="J2012" s="447">
        <f t="shared" si="641"/>
        <v>1</v>
      </c>
      <c r="K2012" s="411">
        <f t="shared" si="642"/>
        <v>1</v>
      </c>
    </row>
    <row r="2013" spans="1:11" ht="12.75">
      <c r="A2013" s="412" t="s">
        <v>2558</v>
      </c>
      <c r="B2013" s="413" t="s">
        <v>2559</v>
      </c>
      <c r="C2013" s="430">
        <v>0</v>
      </c>
      <c r="D2013" s="417">
        <v>2</v>
      </c>
      <c r="E2013" s="411" t="e">
        <f t="shared" si="638"/>
        <v>#DIV/0!</v>
      </c>
      <c r="F2013" s="452">
        <v>3</v>
      </c>
      <c r="G2013" s="447">
        <v>2</v>
      </c>
      <c r="H2013" s="411">
        <f t="shared" si="639"/>
        <v>0.66666666666666663</v>
      </c>
      <c r="I2013" s="447">
        <f t="shared" si="640"/>
        <v>3</v>
      </c>
      <c r="J2013" s="447">
        <f t="shared" si="641"/>
        <v>4</v>
      </c>
      <c r="K2013" s="411">
        <f t="shared" si="642"/>
        <v>1.3333333333333333</v>
      </c>
    </row>
    <row r="2014" spans="1:11" ht="12.75">
      <c r="A2014" s="412" t="s">
        <v>2560</v>
      </c>
      <c r="B2014" s="413" t="s">
        <v>2561</v>
      </c>
      <c r="C2014" s="430">
        <v>0</v>
      </c>
      <c r="D2014" s="417"/>
      <c r="E2014" s="411" t="e">
        <f t="shared" si="638"/>
        <v>#DIV/0!</v>
      </c>
      <c r="F2014" s="452">
        <v>1</v>
      </c>
      <c r="G2014" s="447"/>
      <c r="H2014" s="411">
        <f t="shared" si="639"/>
        <v>0</v>
      </c>
      <c r="I2014" s="447">
        <f t="shared" si="640"/>
        <v>1</v>
      </c>
      <c r="J2014" s="447">
        <f t="shared" si="641"/>
        <v>0</v>
      </c>
      <c r="K2014" s="411">
        <f t="shared" si="642"/>
        <v>0</v>
      </c>
    </row>
    <row r="2015" spans="1:11" ht="12.75">
      <c r="A2015" s="412" t="s">
        <v>2564</v>
      </c>
      <c r="B2015" s="413" t="s">
        <v>2565</v>
      </c>
      <c r="C2015" s="430">
        <v>23</v>
      </c>
      <c r="D2015" s="417">
        <v>29</v>
      </c>
      <c r="E2015" s="411">
        <f t="shared" si="638"/>
        <v>1.2608695652173914</v>
      </c>
      <c r="F2015" s="452">
        <v>12</v>
      </c>
      <c r="G2015" s="447">
        <v>1</v>
      </c>
      <c r="H2015" s="411">
        <f t="shared" si="639"/>
        <v>8.3333333333333329E-2</v>
      </c>
      <c r="I2015" s="447">
        <f t="shared" si="640"/>
        <v>35</v>
      </c>
      <c r="J2015" s="447">
        <f t="shared" si="641"/>
        <v>30</v>
      </c>
      <c r="K2015" s="411">
        <f t="shared" si="642"/>
        <v>0.8571428571428571</v>
      </c>
    </row>
    <row r="2016" spans="1:11" ht="12.75">
      <c r="A2016" s="412" t="s">
        <v>2566</v>
      </c>
      <c r="B2016" s="413" t="s">
        <v>2567</v>
      </c>
      <c r="C2016" s="430">
        <v>0</v>
      </c>
      <c r="D2016" s="417">
        <v>2</v>
      </c>
      <c r="E2016" s="411" t="e">
        <f t="shared" si="638"/>
        <v>#DIV/0!</v>
      </c>
      <c r="F2016" s="452">
        <v>6</v>
      </c>
      <c r="G2016" s="447">
        <v>7</v>
      </c>
      <c r="H2016" s="411">
        <f t="shared" si="639"/>
        <v>1.1666666666666667</v>
      </c>
      <c r="I2016" s="447">
        <f t="shared" si="640"/>
        <v>6</v>
      </c>
      <c r="J2016" s="447">
        <f t="shared" si="641"/>
        <v>9</v>
      </c>
      <c r="K2016" s="411">
        <f t="shared" si="642"/>
        <v>1.5</v>
      </c>
    </row>
    <row r="2017" spans="1:11" ht="12.75">
      <c r="A2017" s="412" t="s">
        <v>2568</v>
      </c>
      <c r="B2017" s="413" t="s">
        <v>2569</v>
      </c>
      <c r="C2017" s="430">
        <v>29</v>
      </c>
      <c r="D2017" s="417">
        <v>12</v>
      </c>
      <c r="E2017" s="411">
        <f t="shared" si="638"/>
        <v>0.41379310344827586</v>
      </c>
      <c r="F2017" s="452">
        <v>14</v>
      </c>
      <c r="G2017" s="447">
        <v>8</v>
      </c>
      <c r="H2017" s="411">
        <f t="shared" si="639"/>
        <v>0.5714285714285714</v>
      </c>
      <c r="I2017" s="447">
        <f t="shared" si="640"/>
        <v>43</v>
      </c>
      <c r="J2017" s="447">
        <f t="shared" si="641"/>
        <v>20</v>
      </c>
      <c r="K2017" s="411">
        <f t="shared" si="642"/>
        <v>0.46511627906976744</v>
      </c>
    </row>
    <row r="2018" spans="1:11" ht="12.75">
      <c r="A2018" s="412" t="s">
        <v>2570</v>
      </c>
      <c r="B2018" s="413" t="s">
        <v>2571</v>
      </c>
      <c r="C2018" s="430">
        <v>0</v>
      </c>
      <c r="D2018" s="417"/>
      <c r="E2018" s="411" t="e">
        <f t="shared" si="638"/>
        <v>#DIV/0!</v>
      </c>
      <c r="F2018" s="452">
        <v>45</v>
      </c>
      <c r="G2018" s="447">
        <v>2</v>
      </c>
      <c r="H2018" s="411">
        <f t="shared" si="639"/>
        <v>4.4444444444444446E-2</v>
      </c>
      <c r="I2018" s="447">
        <f t="shared" si="640"/>
        <v>45</v>
      </c>
      <c r="J2018" s="447">
        <f t="shared" si="641"/>
        <v>2</v>
      </c>
      <c r="K2018" s="411">
        <f t="shared" si="642"/>
        <v>4.4444444444444446E-2</v>
      </c>
    </row>
    <row r="2019" spans="1:11" ht="12.75">
      <c r="A2019" s="412" t="s">
        <v>2572</v>
      </c>
      <c r="B2019" s="413" t="s">
        <v>2573</v>
      </c>
      <c r="C2019" s="430">
        <v>7</v>
      </c>
      <c r="D2019" s="417">
        <v>6</v>
      </c>
      <c r="E2019" s="411">
        <f t="shared" si="638"/>
        <v>0.8571428571428571</v>
      </c>
      <c r="F2019" s="452">
        <v>3</v>
      </c>
      <c r="G2019" s="447">
        <v>4</v>
      </c>
      <c r="H2019" s="411">
        <f t="shared" si="639"/>
        <v>1.3333333333333333</v>
      </c>
      <c r="I2019" s="447">
        <f t="shared" si="640"/>
        <v>10</v>
      </c>
      <c r="J2019" s="447">
        <f t="shared" si="641"/>
        <v>10</v>
      </c>
      <c r="K2019" s="411">
        <f t="shared" si="642"/>
        <v>1</v>
      </c>
    </row>
    <row r="2020" spans="1:11" ht="12.75">
      <c r="A2020" s="412" t="s">
        <v>2744</v>
      </c>
      <c r="B2020" s="413" t="s">
        <v>2745</v>
      </c>
      <c r="C2020" s="430">
        <v>0</v>
      </c>
      <c r="D2020" s="417"/>
      <c r="E2020" s="411" t="e">
        <f t="shared" si="638"/>
        <v>#DIV/0!</v>
      </c>
      <c r="F2020" s="452">
        <v>1010</v>
      </c>
      <c r="G2020" s="447">
        <v>848</v>
      </c>
      <c r="H2020" s="411">
        <f t="shared" si="639"/>
        <v>0.83960396039603957</v>
      </c>
      <c r="I2020" s="447">
        <f t="shared" si="640"/>
        <v>1010</v>
      </c>
      <c r="J2020" s="447">
        <f t="shared" si="641"/>
        <v>848</v>
      </c>
      <c r="K2020" s="411">
        <f t="shared" si="642"/>
        <v>0.83960396039603957</v>
      </c>
    </row>
    <row r="2021" spans="1:11" ht="12.75">
      <c r="A2021" s="412" t="s">
        <v>2252</v>
      </c>
      <c r="B2021" s="413" t="s">
        <v>2253</v>
      </c>
      <c r="C2021" s="430">
        <v>1</v>
      </c>
      <c r="D2021" s="417"/>
      <c r="E2021" s="411">
        <f t="shared" si="638"/>
        <v>0</v>
      </c>
      <c r="F2021" s="452">
        <v>66</v>
      </c>
      <c r="G2021" s="447">
        <v>58</v>
      </c>
      <c r="H2021" s="411">
        <f t="shared" si="639"/>
        <v>0.87878787878787878</v>
      </c>
      <c r="I2021" s="447">
        <f t="shared" si="640"/>
        <v>67</v>
      </c>
      <c r="J2021" s="447">
        <f t="shared" si="641"/>
        <v>58</v>
      </c>
      <c r="K2021" s="411">
        <f t="shared" si="642"/>
        <v>0.86567164179104472</v>
      </c>
    </row>
    <row r="2022" spans="1:11" ht="12.75">
      <c r="A2022" s="412" t="s">
        <v>1952</v>
      </c>
      <c r="B2022" s="413" t="s">
        <v>2254</v>
      </c>
      <c r="C2022" s="430">
        <v>0</v>
      </c>
      <c r="D2022" s="417"/>
      <c r="E2022" s="411" t="e">
        <f t="shared" si="638"/>
        <v>#DIV/0!</v>
      </c>
      <c r="F2022" s="452">
        <v>58</v>
      </c>
      <c r="G2022" s="447"/>
      <c r="H2022" s="411">
        <f t="shared" si="639"/>
        <v>0</v>
      </c>
      <c r="I2022" s="447">
        <f t="shared" si="640"/>
        <v>58</v>
      </c>
      <c r="J2022" s="447">
        <f t="shared" si="641"/>
        <v>0</v>
      </c>
      <c r="K2022" s="411">
        <f t="shared" si="642"/>
        <v>0</v>
      </c>
    </row>
    <row r="2023" spans="1:11" ht="12.75">
      <c r="A2023" s="412" t="s">
        <v>2257</v>
      </c>
      <c r="B2023" s="413" t="s">
        <v>2258</v>
      </c>
      <c r="C2023" s="430">
        <v>0</v>
      </c>
      <c r="D2023" s="417"/>
      <c r="E2023" s="411" t="e">
        <f t="shared" si="638"/>
        <v>#DIV/0!</v>
      </c>
      <c r="F2023" s="452">
        <v>2</v>
      </c>
      <c r="G2023" s="447"/>
      <c r="H2023" s="411">
        <f t="shared" si="639"/>
        <v>0</v>
      </c>
      <c r="I2023" s="447">
        <f t="shared" si="640"/>
        <v>2</v>
      </c>
      <c r="J2023" s="447">
        <f t="shared" si="641"/>
        <v>0</v>
      </c>
      <c r="K2023" s="411">
        <f t="shared" si="642"/>
        <v>0</v>
      </c>
    </row>
    <row r="2024" spans="1:11" ht="12.75">
      <c r="A2024" s="412" t="s">
        <v>2137</v>
      </c>
      <c r="B2024" s="413" t="s">
        <v>2138</v>
      </c>
      <c r="C2024" s="430">
        <v>1</v>
      </c>
      <c r="D2024" s="417"/>
      <c r="E2024" s="411">
        <f t="shared" si="638"/>
        <v>0</v>
      </c>
      <c r="F2024" s="452">
        <v>39</v>
      </c>
      <c r="G2024" s="447">
        <v>7</v>
      </c>
      <c r="H2024" s="411">
        <f t="shared" si="639"/>
        <v>0.17948717948717949</v>
      </c>
      <c r="I2024" s="447">
        <f t="shared" si="640"/>
        <v>40</v>
      </c>
      <c r="J2024" s="447">
        <f t="shared" si="641"/>
        <v>7</v>
      </c>
      <c r="K2024" s="411">
        <f t="shared" si="642"/>
        <v>0.17499999999999999</v>
      </c>
    </row>
    <row r="2025" spans="1:11" ht="12.75">
      <c r="A2025" s="412" t="s">
        <v>2710</v>
      </c>
      <c r="B2025" s="413" t="s">
        <v>2711</v>
      </c>
      <c r="C2025" s="430">
        <v>0</v>
      </c>
      <c r="D2025" s="417"/>
      <c r="E2025" s="411" t="e">
        <f t="shared" si="638"/>
        <v>#DIV/0!</v>
      </c>
      <c r="F2025" s="452">
        <v>1</v>
      </c>
      <c r="G2025" s="447">
        <v>6</v>
      </c>
      <c r="H2025" s="411">
        <f t="shared" si="639"/>
        <v>6</v>
      </c>
      <c r="I2025" s="447">
        <f t="shared" si="640"/>
        <v>1</v>
      </c>
      <c r="J2025" s="447">
        <f t="shared" si="641"/>
        <v>6</v>
      </c>
      <c r="K2025" s="411">
        <f t="shared" si="642"/>
        <v>6</v>
      </c>
    </row>
    <row r="2026" spans="1:11" ht="12.75">
      <c r="A2026" s="412" t="s">
        <v>2263</v>
      </c>
      <c r="B2026" s="413" t="s">
        <v>2264</v>
      </c>
      <c r="C2026" s="430">
        <v>0</v>
      </c>
      <c r="D2026" s="417"/>
      <c r="E2026" s="411" t="e">
        <f t="shared" si="638"/>
        <v>#DIV/0!</v>
      </c>
      <c r="F2026" s="452">
        <v>300</v>
      </c>
      <c r="G2026" s="447">
        <v>268</v>
      </c>
      <c r="H2026" s="411">
        <f t="shared" si="639"/>
        <v>0.89333333333333331</v>
      </c>
      <c r="I2026" s="447">
        <f t="shared" si="640"/>
        <v>300</v>
      </c>
      <c r="J2026" s="447">
        <f t="shared" si="641"/>
        <v>268</v>
      </c>
      <c r="K2026" s="411">
        <f t="shared" si="642"/>
        <v>0.89333333333333331</v>
      </c>
    </row>
    <row r="2027" spans="1:11" ht="12.75">
      <c r="A2027" s="412" t="s">
        <v>2277</v>
      </c>
      <c r="B2027" s="413" t="s">
        <v>2278</v>
      </c>
      <c r="C2027" s="430">
        <v>0</v>
      </c>
      <c r="D2027" s="417"/>
      <c r="E2027" s="411" t="e">
        <f t="shared" si="638"/>
        <v>#DIV/0!</v>
      </c>
      <c r="F2027" s="452">
        <v>400</v>
      </c>
      <c r="G2027" s="447">
        <v>474</v>
      </c>
      <c r="H2027" s="411">
        <f t="shared" si="639"/>
        <v>1.1850000000000001</v>
      </c>
      <c r="I2027" s="447">
        <f t="shared" si="640"/>
        <v>400</v>
      </c>
      <c r="J2027" s="447">
        <f t="shared" si="641"/>
        <v>474</v>
      </c>
      <c r="K2027" s="411">
        <f t="shared" si="642"/>
        <v>1.1850000000000001</v>
      </c>
    </row>
    <row r="2028" spans="1:11" ht="12.75">
      <c r="A2028" s="412" t="s">
        <v>2323</v>
      </c>
      <c r="B2028" s="413" t="s">
        <v>2324</v>
      </c>
      <c r="C2028" s="430">
        <v>0</v>
      </c>
      <c r="D2028" s="417"/>
      <c r="E2028" s="411" t="e">
        <f t="shared" si="638"/>
        <v>#DIV/0!</v>
      </c>
      <c r="F2028" s="452">
        <v>207</v>
      </c>
      <c r="G2028" s="447">
        <v>325</v>
      </c>
      <c r="H2028" s="411">
        <f t="shared" si="639"/>
        <v>1.5700483091787441</v>
      </c>
      <c r="I2028" s="447">
        <f t="shared" si="640"/>
        <v>207</v>
      </c>
      <c r="J2028" s="447">
        <f t="shared" si="641"/>
        <v>325</v>
      </c>
      <c r="K2028" s="411">
        <f t="shared" si="642"/>
        <v>1.5700483091787441</v>
      </c>
    </row>
    <row r="2029" spans="1:11" ht="12.75">
      <c r="A2029" s="412" t="s">
        <v>2580</v>
      </c>
      <c r="B2029" s="413" t="s">
        <v>2581</v>
      </c>
      <c r="C2029" s="430">
        <v>0</v>
      </c>
      <c r="D2029" s="417"/>
      <c r="E2029" s="411" t="e">
        <f t="shared" si="638"/>
        <v>#DIV/0!</v>
      </c>
      <c r="F2029" s="452">
        <v>64</v>
      </c>
      <c r="G2029" s="447">
        <v>83</v>
      </c>
      <c r="H2029" s="411">
        <f t="shared" si="639"/>
        <v>1.296875</v>
      </c>
      <c r="I2029" s="447">
        <f t="shared" si="640"/>
        <v>64</v>
      </c>
      <c r="J2029" s="447">
        <f t="shared" si="641"/>
        <v>83</v>
      </c>
      <c r="K2029" s="411">
        <f t="shared" si="642"/>
        <v>1.296875</v>
      </c>
    </row>
    <row r="2030" spans="1:11" ht="12.75">
      <c r="A2030" s="412" t="s">
        <v>2279</v>
      </c>
      <c r="B2030" s="413" t="s">
        <v>2280</v>
      </c>
      <c r="C2030" s="430">
        <v>0</v>
      </c>
      <c r="D2030" s="417"/>
      <c r="E2030" s="411" t="e">
        <f t="shared" si="638"/>
        <v>#DIV/0!</v>
      </c>
      <c r="F2030" s="452">
        <v>180</v>
      </c>
      <c r="G2030" s="447">
        <v>102</v>
      </c>
      <c r="H2030" s="411">
        <f t="shared" si="639"/>
        <v>0.56666666666666665</v>
      </c>
      <c r="I2030" s="447">
        <f t="shared" si="640"/>
        <v>180</v>
      </c>
      <c r="J2030" s="447">
        <f t="shared" si="641"/>
        <v>102</v>
      </c>
      <c r="K2030" s="411">
        <f t="shared" si="642"/>
        <v>0.56666666666666665</v>
      </c>
    </row>
    <row r="2031" spans="1:11" ht="12.75">
      <c r="A2031" s="412" t="s">
        <v>2582</v>
      </c>
      <c r="B2031" s="413" t="s">
        <v>2583</v>
      </c>
      <c r="C2031" s="430">
        <v>63</v>
      </c>
      <c r="D2031" s="417">
        <v>54</v>
      </c>
      <c r="E2031" s="411">
        <f t="shared" si="638"/>
        <v>0.8571428571428571</v>
      </c>
      <c r="F2031" s="452">
        <v>44</v>
      </c>
      <c r="G2031" s="447">
        <v>21</v>
      </c>
      <c r="H2031" s="411">
        <f t="shared" si="639"/>
        <v>0.47727272727272729</v>
      </c>
      <c r="I2031" s="447">
        <f t="shared" si="640"/>
        <v>107</v>
      </c>
      <c r="J2031" s="447">
        <f t="shared" si="641"/>
        <v>75</v>
      </c>
      <c r="K2031" s="411">
        <f t="shared" si="642"/>
        <v>0.7009345794392523</v>
      </c>
    </row>
    <row r="2032" spans="1:11" ht="12.75">
      <c r="A2032" s="412" t="s">
        <v>2283</v>
      </c>
      <c r="B2032" s="413" t="s">
        <v>2284</v>
      </c>
      <c r="C2032" s="430">
        <v>0</v>
      </c>
      <c r="D2032" s="417"/>
      <c r="E2032" s="411" t="e">
        <f t="shared" si="638"/>
        <v>#DIV/0!</v>
      </c>
      <c r="F2032" s="452">
        <v>15</v>
      </c>
      <c r="G2032" s="447"/>
      <c r="H2032" s="411">
        <f t="shared" si="639"/>
        <v>0</v>
      </c>
      <c r="I2032" s="447">
        <f t="shared" si="640"/>
        <v>15</v>
      </c>
      <c r="J2032" s="447">
        <f t="shared" si="641"/>
        <v>0</v>
      </c>
      <c r="K2032" s="411">
        <f t="shared" si="642"/>
        <v>0</v>
      </c>
    </row>
    <row r="2033" spans="1:11" ht="12.75">
      <c r="A2033" s="412" t="s">
        <v>2285</v>
      </c>
      <c r="B2033" s="413" t="s">
        <v>2286</v>
      </c>
      <c r="C2033" s="430">
        <v>0</v>
      </c>
      <c r="D2033" s="417">
        <v>1</v>
      </c>
      <c r="E2033" s="411" t="e">
        <f t="shared" si="638"/>
        <v>#DIV/0!</v>
      </c>
      <c r="F2033" s="452">
        <v>237</v>
      </c>
      <c r="G2033" s="447">
        <v>143</v>
      </c>
      <c r="H2033" s="411">
        <f t="shared" si="639"/>
        <v>0.6033755274261603</v>
      </c>
      <c r="I2033" s="447">
        <f t="shared" si="640"/>
        <v>237</v>
      </c>
      <c r="J2033" s="447">
        <f t="shared" si="641"/>
        <v>144</v>
      </c>
      <c r="K2033" s="411">
        <f t="shared" si="642"/>
        <v>0.60759493670886078</v>
      </c>
    </row>
    <row r="2034" spans="1:11" ht="12.75">
      <c r="A2034" s="412" t="s">
        <v>2287</v>
      </c>
      <c r="B2034" s="413" t="s">
        <v>2288</v>
      </c>
      <c r="C2034" s="430">
        <v>1</v>
      </c>
      <c r="D2034" s="417"/>
      <c r="E2034" s="411">
        <f t="shared" si="638"/>
        <v>0</v>
      </c>
      <c r="F2034" s="452">
        <v>22000</v>
      </c>
      <c r="G2034" s="447">
        <v>21021</v>
      </c>
      <c r="H2034" s="411">
        <f t="shared" si="639"/>
        <v>0.95550000000000002</v>
      </c>
      <c r="I2034" s="447">
        <f t="shared" si="640"/>
        <v>22001</v>
      </c>
      <c r="J2034" s="447">
        <f t="shared" si="641"/>
        <v>21021</v>
      </c>
      <c r="K2034" s="411">
        <f t="shared" si="642"/>
        <v>0.95545657015590202</v>
      </c>
    </row>
    <row r="2035" spans="1:11" ht="12.75">
      <c r="A2035" s="412" t="s">
        <v>2289</v>
      </c>
      <c r="B2035" s="413" t="s">
        <v>2290</v>
      </c>
      <c r="C2035" s="430">
        <v>100</v>
      </c>
      <c r="D2035" s="417">
        <v>55</v>
      </c>
      <c r="E2035" s="411">
        <f t="shared" si="638"/>
        <v>0.55000000000000004</v>
      </c>
      <c r="F2035" s="452">
        <v>37000</v>
      </c>
      <c r="G2035" s="447">
        <v>28925</v>
      </c>
      <c r="H2035" s="411">
        <f t="shared" si="639"/>
        <v>0.78175675675675671</v>
      </c>
      <c r="I2035" s="447">
        <f t="shared" si="640"/>
        <v>37100</v>
      </c>
      <c r="J2035" s="447">
        <f t="shared" si="641"/>
        <v>28980</v>
      </c>
      <c r="K2035" s="411">
        <f t="shared" si="642"/>
        <v>0.78113207547169816</v>
      </c>
    </row>
    <row r="2036" spans="1:11" ht="12.75">
      <c r="A2036" s="412" t="s">
        <v>2584</v>
      </c>
      <c r="B2036" s="413" t="s">
        <v>2585</v>
      </c>
      <c r="C2036" s="430">
        <v>0</v>
      </c>
      <c r="D2036" s="417"/>
      <c r="E2036" s="411" t="e">
        <f t="shared" si="638"/>
        <v>#DIV/0!</v>
      </c>
      <c r="F2036" s="452">
        <v>38</v>
      </c>
      <c r="G2036" s="447">
        <v>15</v>
      </c>
      <c r="H2036" s="411">
        <f t="shared" si="639"/>
        <v>0.39473684210526316</v>
      </c>
      <c r="I2036" s="447">
        <f t="shared" si="640"/>
        <v>38</v>
      </c>
      <c r="J2036" s="447">
        <f t="shared" si="641"/>
        <v>15</v>
      </c>
      <c r="K2036" s="411">
        <f t="shared" si="642"/>
        <v>0.39473684210526316</v>
      </c>
    </row>
    <row r="2037" spans="1:11" ht="12.75">
      <c r="A2037" s="412" t="s">
        <v>2586</v>
      </c>
      <c r="B2037" s="413" t="s">
        <v>2587</v>
      </c>
      <c r="C2037" s="430">
        <v>0</v>
      </c>
      <c r="D2037" s="417"/>
      <c r="E2037" s="411" t="e">
        <f t="shared" si="638"/>
        <v>#DIV/0!</v>
      </c>
      <c r="F2037" s="452">
        <v>9400</v>
      </c>
      <c r="G2037" s="447">
        <v>4292</v>
      </c>
      <c r="H2037" s="411">
        <f t="shared" si="639"/>
        <v>0.45659574468085107</v>
      </c>
      <c r="I2037" s="447">
        <f t="shared" si="640"/>
        <v>9400</v>
      </c>
      <c r="J2037" s="447">
        <f t="shared" si="641"/>
        <v>4292</v>
      </c>
      <c r="K2037" s="411">
        <f t="shared" si="642"/>
        <v>0.45659574468085107</v>
      </c>
    </row>
    <row r="2038" spans="1:11" ht="12.75">
      <c r="A2038" s="412" t="s">
        <v>3044</v>
      </c>
      <c r="B2038" s="413" t="s">
        <v>3045</v>
      </c>
      <c r="C2038" s="430">
        <v>0</v>
      </c>
      <c r="D2038" s="417"/>
      <c r="E2038" s="411" t="e">
        <f t="shared" si="638"/>
        <v>#DIV/0!</v>
      </c>
      <c r="F2038" s="452">
        <v>1</v>
      </c>
      <c r="G2038" s="447"/>
      <c r="H2038" s="411">
        <f t="shared" si="639"/>
        <v>0</v>
      </c>
      <c r="I2038" s="447">
        <f t="shared" si="640"/>
        <v>1</v>
      </c>
      <c r="J2038" s="447">
        <f t="shared" si="641"/>
        <v>0</v>
      </c>
      <c r="K2038" s="411">
        <f t="shared" si="642"/>
        <v>0</v>
      </c>
    </row>
    <row r="2039" spans="1:11" ht="12.75">
      <c r="A2039" s="412" t="s">
        <v>2750</v>
      </c>
      <c r="B2039" s="413" t="s">
        <v>2751</v>
      </c>
      <c r="C2039" s="430">
        <v>0</v>
      </c>
      <c r="D2039" s="417"/>
      <c r="E2039" s="411" t="e">
        <f t="shared" si="638"/>
        <v>#DIV/0!</v>
      </c>
      <c r="F2039" s="452">
        <v>2015</v>
      </c>
      <c r="G2039" s="447">
        <v>2077</v>
      </c>
      <c r="H2039" s="411">
        <f t="shared" si="639"/>
        <v>1.0307692307692307</v>
      </c>
      <c r="I2039" s="447">
        <f t="shared" si="640"/>
        <v>2015</v>
      </c>
      <c r="J2039" s="447">
        <f t="shared" si="641"/>
        <v>2077</v>
      </c>
      <c r="K2039" s="411">
        <f t="shared" si="642"/>
        <v>1.0307692307692307</v>
      </c>
    </row>
    <row r="2040" spans="1:11" ht="12.75">
      <c r="A2040" s="412" t="s">
        <v>2291</v>
      </c>
      <c r="B2040" s="413" t="s">
        <v>2292</v>
      </c>
      <c r="C2040" s="430">
        <v>0</v>
      </c>
      <c r="D2040" s="417"/>
      <c r="E2040" s="411" t="e">
        <f t="shared" si="638"/>
        <v>#DIV/0!</v>
      </c>
      <c r="F2040" s="452">
        <v>1150</v>
      </c>
      <c r="G2040" s="447">
        <v>7</v>
      </c>
      <c r="H2040" s="411">
        <f t="shared" si="639"/>
        <v>6.0869565217391303E-3</v>
      </c>
      <c r="I2040" s="447">
        <f t="shared" si="640"/>
        <v>1150</v>
      </c>
      <c r="J2040" s="447">
        <f t="shared" si="641"/>
        <v>7</v>
      </c>
      <c r="K2040" s="411">
        <f t="shared" si="642"/>
        <v>6.0869565217391303E-3</v>
      </c>
    </row>
    <row r="2041" spans="1:11" ht="12.75">
      <c r="A2041" s="412" t="s">
        <v>2295</v>
      </c>
      <c r="B2041" s="413" t="s">
        <v>2296</v>
      </c>
      <c r="C2041" s="430">
        <v>0</v>
      </c>
      <c r="D2041" s="417"/>
      <c r="E2041" s="411" t="e">
        <f t="shared" si="638"/>
        <v>#DIV/0!</v>
      </c>
      <c r="F2041" s="452">
        <v>20</v>
      </c>
      <c r="G2041" s="447">
        <v>10</v>
      </c>
      <c r="H2041" s="411">
        <f t="shared" si="639"/>
        <v>0.5</v>
      </c>
      <c r="I2041" s="447">
        <f t="shared" si="640"/>
        <v>20</v>
      </c>
      <c r="J2041" s="447">
        <f t="shared" si="641"/>
        <v>10</v>
      </c>
      <c r="K2041" s="411">
        <f t="shared" si="642"/>
        <v>0.5</v>
      </c>
    </row>
    <row r="2042" spans="1:11" ht="12.75">
      <c r="A2042" s="412" t="s">
        <v>2299</v>
      </c>
      <c r="B2042" s="413" t="s">
        <v>2300</v>
      </c>
      <c r="C2042" s="430">
        <v>0</v>
      </c>
      <c r="D2042" s="417"/>
      <c r="E2042" s="411" t="e">
        <f t="shared" si="638"/>
        <v>#DIV/0!</v>
      </c>
      <c r="F2042" s="452">
        <v>271</v>
      </c>
      <c r="G2042" s="447">
        <v>15</v>
      </c>
      <c r="H2042" s="411">
        <f t="shared" si="639"/>
        <v>5.5350553505535055E-2</v>
      </c>
      <c r="I2042" s="447">
        <f t="shared" si="640"/>
        <v>271</v>
      </c>
      <c r="J2042" s="447">
        <f t="shared" si="641"/>
        <v>15</v>
      </c>
      <c r="K2042" s="411">
        <f t="shared" si="642"/>
        <v>5.5350553505535055E-2</v>
      </c>
    </row>
    <row r="2043" spans="1:11" ht="12.75">
      <c r="A2043" s="412" t="s">
        <v>2149</v>
      </c>
      <c r="B2043" s="413" t="s">
        <v>2150</v>
      </c>
      <c r="C2043" s="430">
        <v>0</v>
      </c>
      <c r="D2043" s="417"/>
      <c r="E2043" s="411" t="e">
        <f t="shared" si="633"/>
        <v>#DIV/0!</v>
      </c>
      <c r="F2043" s="420">
        <v>0</v>
      </c>
      <c r="G2043" s="447">
        <v>1</v>
      </c>
      <c r="H2043" s="411" t="e">
        <f t="shared" si="634"/>
        <v>#DIV/0!</v>
      </c>
      <c r="I2043" s="447">
        <f t="shared" si="635"/>
        <v>0</v>
      </c>
      <c r="J2043" s="447">
        <f t="shared" si="636"/>
        <v>1</v>
      </c>
      <c r="K2043" s="411" t="e">
        <f t="shared" si="637"/>
        <v>#DIV/0!</v>
      </c>
    </row>
    <row r="2044" spans="1:11" ht="12.75">
      <c r="A2044" s="412" t="s">
        <v>2630</v>
      </c>
      <c r="B2044" s="413" t="s">
        <v>2631</v>
      </c>
      <c r="C2044" s="430">
        <v>0</v>
      </c>
      <c r="D2044" s="417"/>
      <c r="E2044" s="411" t="e">
        <f t="shared" si="633"/>
        <v>#DIV/0!</v>
      </c>
      <c r="F2044" s="420">
        <v>0</v>
      </c>
      <c r="G2044" s="447">
        <v>21</v>
      </c>
      <c r="H2044" s="411" t="e">
        <f t="shared" si="634"/>
        <v>#DIV/0!</v>
      </c>
      <c r="I2044" s="447">
        <f t="shared" si="635"/>
        <v>0</v>
      </c>
      <c r="J2044" s="447">
        <f t="shared" si="636"/>
        <v>21</v>
      </c>
      <c r="K2044" s="411" t="e">
        <f t="shared" si="637"/>
        <v>#DIV/0!</v>
      </c>
    </row>
    <row r="2045" spans="1:11" ht="12.75">
      <c r="A2045" s="412" t="s">
        <v>2135</v>
      </c>
      <c r="B2045" s="413" t="s">
        <v>2136</v>
      </c>
      <c r="C2045" s="430">
        <v>0</v>
      </c>
      <c r="D2045" s="417"/>
      <c r="E2045" s="411" t="e">
        <f t="shared" si="633"/>
        <v>#DIV/0!</v>
      </c>
      <c r="F2045" s="420">
        <v>0</v>
      </c>
      <c r="G2045" s="447">
        <v>1</v>
      </c>
      <c r="H2045" s="411" t="e">
        <f t="shared" si="634"/>
        <v>#DIV/0!</v>
      </c>
      <c r="I2045" s="447">
        <f t="shared" si="635"/>
        <v>0</v>
      </c>
      <c r="J2045" s="447">
        <f t="shared" si="635"/>
        <v>1</v>
      </c>
      <c r="K2045" s="411" t="e">
        <f t="shared" si="637"/>
        <v>#DIV/0!</v>
      </c>
    </row>
    <row r="2046" spans="1:11" ht="12.75">
      <c r="A2046" s="412" t="s">
        <v>2255</v>
      </c>
      <c r="B2046" s="413" t="s">
        <v>2256</v>
      </c>
      <c r="C2046" s="430">
        <v>0</v>
      </c>
      <c r="D2046" s="417"/>
      <c r="E2046" s="411" t="e">
        <f t="shared" si="633"/>
        <v>#DIV/0!</v>
      </c>
      <c r="F2046" s="420">
        <v>0</v>
      </c>
      <c r="G2046" s="447">
        <v>56</v>
      </c>
      <c r="H2046" s="411" t="e">
        <f t="shared" si="634"/>
        <v>#DIV/0!</v>
      </c>
      <c r="I2046" s="447">
        <f t="shared" si="635"/>
        <v>0</v>
      </c>
      <c r="J2046" s="447">
        <f t="shared" si="635"/>
        <v>56</v>
      </c>
      <c r="K2046" s="411" t="e">
        <f t="shared" si="637"/>
        <v>#DIV/0!</v>
      </c>
    </row>
    <row r="2047" spans="1:11" ht="12.75">
      <c r="A2047" s="412" t="s">
        <v>4486</v>
      </c>
      <c r="B2047" s="413" t="s">
        <v>4487</v>
      </c>
      <c r="C2047" s="430">
        <v>0</v>
      </c>
      <c r="D2047" s="417">
        <v>1</v>
      </c>
      <c r="E2047" s="411" t="e">
        <f t="shared" si="633"/>
        <v>#DIV/0!</v>
      </c>
      <c r="F2047" s="420">
        <v>0</v>
      </c>
      <c r="G2047" s="447"/>
      <c r="H2047" s="411" t="e">
        <f t="shared" si="634"/>
        <v>#DIV/0!</v>
      </c>
      <c r="I2047" s="447">
        <f t="shared" si="635"/>
        <v>0</v>
      </c>
      <c r="J2047" s="447">
        <f t="shared" si="635"/>
        <v>1</v>
      </c>
      <c r="K2047" s="411" t="e">
        <f t="shared" si="637"/>
        <v>#DIV/0!</v>
      </c>
    </row>
    <row r="2048" spans="1:11" ht="12.75">
      <c r="A2048" s="403" t="s">
        <v>4478</v>
      </c>
      <c r="B2048" s="404" t="s">
        <v>4479</v>
      </c>
      <c r="C2048" s="419">
        <v>0</v>
      </c>
      <c r="D2048" s="417"/>
      <c r="E2048" s="411" t="e">
        <f t="shared" ref="E2048:E2053" si="643">D2048/C2048</f>
        <v>#DIV/0!</v>
      </c>
      <c r="F2048" s="435">
        <v>0</v>
      </c>
      <c r="G2048" s="447">
        <v>1</v>
      </c>
      <c r="H2048" s="411" t="e">
        <f t="shared" ref="H2048:H2053" si="644">G2048/F2048</f>
        <v>#DIV/0!</v>
      </c>
      <c r="I2048" s="447">
        <f t="shared" ref="I2048:I2053" si="645">C2048+F2048</f>
        <v>0</v>
      </c>
      <c r="J2048" s="447">
        <f t="shared" ref="J2048:J2053" si="646">D2048+G2048</f>
        <v>1</v>
      </c>
      <c r="K2048" s="411" t="e">
        <f t="shared" ref="K2048:K2053" si="647">J2048/I2048</f>
        <v>#DIV/0!</v>
      </c>
    </row>
    <row r="2049" spans="1:11" ht="12.75">
      <c r="A2049" s="412" t="s">
        <v>3109</v>
      </c>
      <c r="B2049" s="413" t="s">
        <v>4488</v>
      </c>
      <c r="C2049" s="430">
        <v>0</v>
      </c>
      <c r="D2049" s="417"/>
      <c r="E2049" s="411" t="e">
        <f t="shared" si="643"/>
        <v>#DIV/0!</v>
      </c>
      <c r="F2049" s="428">
        <v>0</v>
      </c>
      <c r="G2049" s="447">
        <v>1</v>
      </c>
      <c r="H2049" s="411" t="e">
        <f t="shared" si="644"/>
        <v>#DIV/0!</v>
      </c>
      <c r="I2049" s="447">
        <f t="shared" si="645"/>
        <v>0</v>
      </c>
      <c r="J2049" s="447">
        <f t="shared" si="646"/>
        <v>1</v>
      </c>
      <c r="K2049" s="411" t="e">
        <f t="shared" si="647"/>
        <v>#DIV/0!</v>
      </c>
    </row>
    <row r="2050" spans="1:11" ht="12.75">
      <c r="A2050" s="412" t="s">
        <v>2133</v>
      </c>
      <c r="B2050" s="413" t="s">
        <v>2134</v>
      </c>
      <c r="C2050" s="430">
        <v>0</v>
      </c>
      <c r="D2050" s="417"/>
      <c r="E2050" s="411" t="e">
        <f t="shared" si="643"/>
        <v>#DIV/0!</v>
      </c>
      <c r="F2050" s="420">
        <v>0</v>
      </c>
      <c r="G2050" s="447">
        <v>7</v>
      </c>
      <c r="H2050" s="411" t="e">
        <f t="shared" si="644"/>
        <v>#DIV/0!</v>
      </c>
      <c r="I2050" s="447">
        <f t="shared" si="645"/>
        <v>0</v>
      </c>
      <c r="J2050" s="447">
        <f t="shared" si="646"/>
        <v>7</v>
      </c>
      <c r="K2050" s="411" t="e">
        <f t="shared" si="647"/>
        <v>#DIV/0!</v>
      </c>
    </row>
    <row r="2051" spans="1:11" ht="12.75">
      <c r="A2051" s="403" t="s">
        <v>2540</v>
      </c>
      <c r="B2051" s="404" t="s">
        <v>2541</v>
      </c>
      <c r="C2051" s="419">
        <v>0</v>
      </c>
      <c r="D2051" s="417"/>
      <c r="E2051" s="411" t="e">
        <f t="shared" si="643"/>
        <v>#DIV/0!</v>
      </c>
      <c r="F2051" s="435">
        <v>0</v>
      </c>
      <c r="G2051" s="447">
        <v>1</v>
      </c>
      <c r="H2051" s="411" t="e">
        <f t="shared" si="644"/>
        <v>#DIV/0!</v>
      </c>
      <c r="I2051" s="447">
        <f t="shared" si="645"/>
        <v>0</v>
      </c>
      <c r="J2051" s="447">
        <f t="shared" si="646"/>
        <v>1</v>
      </c>
      <c r="K2051" s="411" t="e">
        <f t="shared" si="647"/>
        <v>#DIV/0!</v>
      </c>
    </row>
    <row r="2052" spans="1:11" ht="12.75">
      <c r="A2052" s="412" t="s">
        <v>2546</v>
      </c>
      <c r="B2052" s="413" t="s">
        <v>2547</v>
      </c>
      <c r="C2052" s="430">
        <v>0</v>
      </c>
      <c r="D2052" s="417"/>
      <c r="E2052" s="411" t="e">
        <f t="shared" si="643"/>
        <v>#DIV/0!</v>
      </c>
      <c r="F2052" s="428">
        <v>0</v>
      </c>
      <c r="G2052" s="447">
        <v>2</v>
      </c>
      <c r="H2052" s="411" t="e">
        <f t="shared" si="644"/>
        <v>#DIV/0!</v>
      </c>
      <c r="I2052" s="447">
        <f t="shared" si="645"/>
        <v>0</v>
      </c>
      <c r="J2052" s="447">
        <f t="shared" si="646"/>
        <v>2</v>
      </c>
      <c r="K2052" s="411" t="e">
        <f t="shared" si="647"/>
        <v>#DIV/0!</v>
      </c>
    </row>
    <row r="2053" spans="1:11" ht="12.75">
      <c r="A2053" s="403" t="s">
        <v>2588</v>
      </c>
      <c r="B2053" s="404" t="s">
        <v>2589</v>
      </c>
      <c r="C2053" s="427">
        <v>0</v>
      </c>
      <c r="D2053" s="417"/>
      <c r="E2053" s="411" t="e">
        <f t="shared" si="643"/>
        <v>#DIV/0!</v>
      </c>
      <c r="F2053" s="428">
        <v>0</v>
      </c>
      <c r="G2053" s="447">
        <v>6</v>
      </c>
      <c r="H2053" s="411" t="e">
        <f t="shared" si="644"/>
        <v>#DIV/0!</v>
      </c>
      <c r="I2053" s="447">
        <f t="shared" si="645"/>
        <v>0</v>
      </c>
      <c r="J2053" s="447">
        <f t="shared" si="646"/>
        <v>6</v>
      </c>
      <c r="K2053" s="411" t="e">
        <f t="shared" si="647"/>
        <v>#DIV/0!</v>
      </c>
    </row>
    <row r="2054" spans="1:11" ht="12.75">
      <c r="A2054" s="412" t="s">
        <v>2720</v>
      </c>
      <c r="B2054" s="413" t="s">
        <v>2721</v>
      </c>
      <c r="C2054" s="430">
        <v>0</v>
      </c>
      <c r="D2054" s="417"/>
      <c r="E2054" s="411" t="e">
        <f t="shared" ref="E2054:E2059" si="648">D2054/C2054</f>
        <v>#DIV/0!</v>
      </c>
      <c r="F2054" s="420">
        <v>0</v>
      </c>
      <c r="G2054" s="447">
        <v>2</v>
      </c>
      <c r="H2054" s="411" t="e">
        <f t="shared" ref="H2054:H2059" si="649">G2054/F2054</f>
        <v>#DIV/0!</v>
      </c>
      <c r="I2054" s="447">
        <f t="shared" ref="I2054:I2059" si="650">C2054+F2054</f>
        <v>0</v>
      </c>
      <c r="J2054" s="447">
        <f t="shared" ref="J2054:J2059" si="651">D2054+G2054</f>
        <v>2</v>
      </c>
      <c r="K2054" s="411" t="e">
        <f t="shared" ref="K2054:K2059" si="652">J2054/I2054</f>
        <v>#DIV/0!</v>
      </c>
    </row>
    <row r="2055" spans="1:11" ht="12.75">
      <c r="A2055" s="403" t="s">
        <v>4615</v>
      </c>
      <c r="B2055" s="404" t="s">
        <v>4616</v>
      </c>
      <c r="C2055" s="419">
        <v>0</v>
      </c>
      <c r="D2055" s="417"/>
      <c r="E2055" s="411" t="e">
        <f t="shared" si="648"/>
        <v>#DIV/0!</v>
      </c>
      <c r="F2055" s="435">
        <v>0</v>
      </c>
      <c r="G2055" s="447">
        <v>1</v>
      </c>
      <c r="H2055" s="411" t="e">
        <f t="shared" si="649"/>
        <v>#DIV/0!</v>
      </c>
      <c r="I2055" s="447">
        <f t="shared" si="650"/>
        <v>0</v>
      </c>
      <c r="J2055" s="447">
        <f t="shared" si="651"/>
        <v>1</v>
      </c>
      <c r="K2055" s="411" t="e">
        <f t="shared" si="652"/>
        <v>#DIV/0!</v>
      </c>
    </row>
    <row r="2056" spans="1:11" ht="12.75">
      <c r="A2056" s="412" t="s">
        <v>2724</v>
      </c>
      <c r="B2056" s="413" t="s">
        <v>2725</v>
      </c>
      <c r="C2056" s="430">
        <v>0</v>
      </c>
      <c r="D2056" s="417"/>
      <c r="E2056" s="411" t="e">
        <f t="shared" si="648"/>
        <v>#DIV/0!</v>
      </c>
      <c r="F2056" s="428">
        <v>0</v>
      </c>
      <c r="G2056" s="447">
        <v>1</v>
      </c>
      <c r="H2056" s="411" t="e">
        <f t="shared" si="649"/>
        <v>#DIV/0!</v>
      </c>
      <c r="I2056" s="447">
        <f t="shared" si="650"/>
        <v>0</v>
      </c>
      <c r="J2056" s="447">
        <f t="shared" si="651"/>
        <v>1</v>
      </c>
      <c r="K2056" s="411" t="e">
        <f t="shared" si="652"/>
        <v>#DIV/0!</v>
      </c>
    </row>
    <row r="2057" spans="1:11" ht="12.75">
      <c r="A2057" s="412" t="s">
        <v>3464</v>
      </c>
      <c r="B2057" s="413" t="s">
        <v>3465</v>
      </c>
      <c r="C2057" s="430">
        <v>0</v>
      </c>
      <c r="D2057" s="417"/>
      <c r="E2057" s="411" t="e">
        <f t="shared" si="648"/>
        <v>#DIV/0!</v>
      </c>
      <c r="F2057" s="420">
        <v>0</v>
      </c>
      <c r="G2057" s="447">
        <v>2</v>
      </c>
      <c r="H2057" s="411" t="e">
        <f t="shared" si="649"/>
        <v>#DIV/0!</v>
      </c>
      <c r="I2057" s="447">
        <f t="shared" si="650"/>
        <v>0</v>
      </c>
      <c r="J2057" s="447">
        <f t="shared" si="651"/>
        <v>2</v>
      </c>
      <c r="K2057" s="411" t="e">
        <f t="shared" si="652"/>
        <v>#DIV/0!</v>
      </c>
    </row>
    <row r="2058" spans="1:11" ht="12.75">
      <c r="A2058" s="403" t="s">
        <v>4643</v>
      </c>
      <c r="B2058" s="404" t="s">
        <v>4644</v>
      </c>
      <c r="C2058" s="419">
        <v>0</v>
      </c>
      <c r="D2058" s="417"/>
      <c r="E2058" s="411" t="e">
        <f t="shared" si="648"/>
        <v>#DIV/0!</v>
      </c>
      <c r="F2058" s="435">
        <v>0</v>
      </c>
      <c r="G2058" s="447">
        <v>1</v>
      </c>
      <c r="H2058" s="411" t="e">
        <f t="shared" si="649"/>
        <v>#DIV/0!</v>
      </c>
      <c r="I2058" s="447">
        <f t="shared" si="650"/>
        <v>0</v>
      </c>
      <c r="J2058" s="447">
        <f t="shared" si="651"/>
        <v>1</v>
      </c>
      <c r="K2058" s="411" t="e">
        <f t="shared" si="652"/>
        <v>#DIV/0!</v>
      </c>
    </row>
    <row r="2059" spans="1:11" ht="12.75">
      <c r="A2059" s="412"/>
      <c r="B2059" s="413"/>
      <c r="C2059" s="430">
        <v>0</v>
      </c>
      <c r="D2059" s="417"/>
      <c r="E2059" s="411" t="e">
        <f t="shared" si="648"/>
        <v>#DIV/0!</v>
      </c>
      <c r="F2059" s="428">
        <v>0</v>
      </c>
      <c r="G2059" s="447"/>
      <c r="H2059" s="411" t="e">
        <f t="shared" si="649"/>
        <v>#DIV/0!</v>
      </c>
      <c r="I2059" s="447">
        <f t="shared" si="650"/>
        <v>0</v>
      </c>
      <c r="J2059" s="447">
        <f t="shared" si="651"/>
        <v>0</v>
      </c>
      <c r="K2059" s="411" t="e">
        <f t="shared" si="652"/>
        <v>#DIV/0!</v>
      </c>
    </row>
    <row r="2060" spans="1:11" ht="12.75">
      <c r="A2060" s="403"/>
      <c r="B2060" s="404"/>
      <c r="C2060" s="419">
        <v>0</v>
      </c>
      <c r="D2060" s="417"/>
      <c r="E2060" s="411" t="e">
        <f t="shared" si="633"/>
        <v>#DIV/0!</v>
      </c>
      <c r="F2060" s="435">
        <v>0</v>
      </c>
      <c r="G2060" s="447"/>
      <c r="H2060" s="411" t="e">
        <f t="shared" si="634"/>
        <v>#DIV/0!</v>
      </c>
      <c r="I2060" s="447">
        <f t="shared" si="635"/>
        <v>0</v>
      </c>
      <c r="J2060" s="447">
        <f t="shared" si="635"/>
        <v>0</v>
      </c>
      <c r="K2060" s="411" t="e">
        <f t="shared" si="637"/>
        <v>#DIV/0!</v>
      </c>
    </row>
    <row r="2061" spans="1:11" ht="12.75">
      <c r="A2061" s="412"/>
      <c r="B2061" s="413"/>
      <c r="C2061" s="430">
        <v>0</v>
      </c>
      <c r="D2061" s="417"/>
      <c r="E2061" s="411" t="e">
        <f t="shared" si="633"/>
        <v>#DIV/0!</v>
      </c>
      <c r="F2061" s="428">
        <v>0</v>
      </c>
      <c r="G2061" s="447"/>
      <c r="H2061" s="411" t="e">
        <f t="shared" si="634"/>
        <v>#DIV/0!</v>
      </c>
      <c r="I2061" s="447">
        <f t="shared" ref="I2061:I2063" si="653">C2061+F2061</f>
        <v>0</v>
      </c>
      <c r="J2061" s="447">
        <f t="shared" ref="J2061:J2063" si="654">D2061+G2061</f>
        <v>0</v>
      </c>
      <c r="K2061" s="411" t="e">
        <f t="shared" si="637"/>
        <v>#DIV/0!</v>
      </c>
    </row>
    <row r="2062" spans="1:11" ht="12.75">
      <c r="A2062" s="403"/>
      <c r="B2062" s="404"/>
      <c r="C2062" s="427">
        <v>0</v>
      </c>
      <c r="D2062" s="417"/>
      <c r="E2062" s="411" t="e">
        <f t="shared" si="633"/>
        <v>#DIV/0!</v>
      </c>
      <c r="F2062" s="428">
        <v>0</v>
      </c>
      <c r="G2062" s="447"/>
      <c r="H2062" s="411" t="e">
        <f t="shared" si="634"/>
        <v>#DIV/0!</v>
      </c>
      <c r="I2062" s="447">
        <f t="shared" si="653"/>
        <v>0</v>
      </c>
      <c r="J2062" s="447">
        <f t="shared" si="654"/>
        <v>0</v>
      </c>
      <c r="K2062" s="411" t="e">
        <f t="shared" si="637"/>
        <v>#DIV/0!</v>
      </c>
    </row>
    <row r="2063" spans="1:11" ht="14.25">
      <c r="A2063" s="14"/>
      <c r="B2063" s="156"/>
      <c r="C2063" s="156"/>
      <c r="D2063" s="156"/>
      <c r="E2063" s="394" t="e">
        <f t="shared" si="633"/>
        <v>#DIV/0!</v>
      </c>
      <c r="F2063" s="447"/>
      <c r="G2063" s="447"/>
      <c r="H2063" s="394" t="e">
        <f t="shared" si="634"/>
        <v>#DIV/0!</v>
      </c>
      <c r="I2063" s="447">
        <f t="shared" si="653"/>
        <v>0</v>
      </c>
      <c r="J2063" s="447">
        <f t="shared" si="654"/>
        <v>0</v>
      </c>
      <c r="K2063" s="411" t="e">
        <f t="shared" si="637"/>
        <v>#DIV/0!</v>
      </c>
    </row>
    <row r="2064" spans="1:11" ht="12.75">
      <c r="A2064" s="29"/>
      <c r="B2064" s="153"/>
      <c r="C2064" s="153"/>
      <c r="D2064" s="153"/>
      <c r="E2064" s="288"/>
      <c r="F2064" s="447"/>
      <c r="G2064" s="447"/>
      <c r="H2064" s="447"/>
      <c r="I2064" s="447"/>
      <c r="J2064" s="447"/>
      <c r="K2064" s="447"/>
    </row>
    <row r="2065" spans="1:11" ht="14.25">
      <c r="A2065" s="158" t="s">
        <v>1638</v>
      </c>
      <c r="B2065" s="159"/>
      <c r="C2065" s="159"/>
      <c r="D2065" s="159"/>
      <c r="E2065" s="159"/>
      <c r="F2065" s="306"/>
      <c r="G2065" s="306"/>
      <c r="H2065" s="306"/>
      <c r="I2065" s="306"/>
      <c r="J2065" s="306"/>
      <c r="K2065" s="306"/>
    </row>
    <row r="2066" spans="1:11" ht="14.25">
      <c r="A2066" s="265" t="s">
        <v>1639</v>
      </c>
      <c r="B2066" s="266" t="s">
        <v>1640</v>
      </c>
      <c r="C2066" s="267"/>
      <c r="D2066" s="267"/>
      <c r="E2066" s="304"/>
      <c r="F2066" s="268"/>
      <c r="G2066" s="268"/>
      <c r="H2066" s="268"/>
      <c r="I2066" s="268"/>
      <c r="J2066" s="268"/>
      <c r="K2066" s="268"/>
    </row>
    <row r="2067" spans="1:11" ht="14.25">
      <c r="A2067" s="265" t="s">
        <v>1641</v>
      </c>
      <c r="B2067" s="266" t="s">
        <v>1642</v>
      </c>
      <c r="C2067" s="267"/>
      <c r="D2067" s="267"/>
      <c r="E2067" s="304"/>
      <c r="F2067" s="268"/>
      <c r="G2067" s="268"/>
      <c r="H2067" s="268"/>
      <c r="I2067" s="268"/>
      <c r="J2067" s="268"/>
      <c r="K2067" s="268"/>
    </row>
    <row r="2068" spans="1:11" ht="14.25">
      <c r="A2068" s="265" t="s">
        <v>1643</v>
      </c>
      <c r="B2068" s="266" t="s">
        <v>1644</v>
      </c>
      <c r="C2068" s="267"/>
      <c r="D2068" s="267"/>
      <c r="E2068" s="304"/>
      <c r="F2068" s="268"/>
      <c r="G2068" s="268"/>
      <c r="H2068" s="268"/>
      <c r="I2068" s="268"/>
      <c r="J2068" s="268"/>
      <c r="K2068" s="268"/>
    </row>
    <row r="2069" spans="1:11" ht="25.5">
      <c r="A2069" s="265" t="s">
        <v>1645</v>
      </c>
      <c r="B2069" s="266" t="s">
        <v>1646</v>
      </c>
      <c r="C2069" s="267"/>
      <c r="D2069" s="267"/>
      <c r="E2069" s="304"/>
      <c r="F2069" s="268"/>
      <c r="G2069" s="268"/>
      <c r="H2069" s="268"/>
      <c r="I2069" s="268"/>
      <c r="J2069" s="268"/>
      <c r="K2069" s="268"/>
    </row>
    <row r="2070" spans="1:11" ht="14.25">
      <c r="A2070" s="265" t="s">
        <v>1647</v>
      </c>
      <c r="B2070" s="266" t="s">
        <v>1648</v>
      </c>
      <c r="C2070" s="267"/>
      <c r="D2070" s="267"/>
      <c r="E2070" s="304"/>
      <c r="F2070" s="268"/>
      <c r="G2070" s="268"/>
      <c r="H2070" s="268"/>
      <c r="I2070" s="268"/>
      <c r="J2070" s="268"/>
      <c r="K2070" s="268"/>
    </row>
    <row r="2071" spans="1:11" ht="25.5">
      <c r="A2071" s="265" t="s">
        <v>1649</v>
      </c>
      <c r="B2071" s="266" t="s">
        <v>1650</v>
      </c>
      <c r="C2071" s="453">
        <v>240</v>
      </c>
      <c r="D2071" s="267"/>
      <c r="E2071" s="304"/>
      <c r="F2071" s="268"/>
      <c r="G2071" s="268"/>
      <c r="H2071" s="268"/>
      <c r="I2071" s="268"/>
      <c r="J2071" s="268"/>
      <c r="K2071" s="268"/>
    </row>
    <row r="2072" spans="1:11" ht="51">
      <c r="A2072" s="265" t="s">
        <v>1651</v>
      </c>
      <c r="B2072" s="266" t="s">
        <v>1652</v>
      </c>
      <c r="C2072" s="453">
        <v>70</v>
      </c>
      <c r="D2072" s="267"/>
      <c r="E2072" s="304"/>
      <c r="F2072" s="268"/>
      <c r="G2072" s="268"/>
      <c r="H2072" s="268"/>
      <c r="I2072" s="268"/>
      <c r="J2072" s="268"/>
      <c r="K2072" s="268"/>
    </row>
    <row r="2073" spans="1:11" ht="63.75">
      <c r="A2073" s="265" t="s">
        <v>1653</v>
      </c>
      <c r="B2073" s="266" t="s">
        <v>1654</v>
      </c>
      <c r="C2073" s="453">
        <v>10</v>
      </c>
      <c r="D2073" s="267"/>
      <c r="E2073" s="304"/>
      <c r="F2073" s="268"/>
      <c r="G2073" s="268"/>
      <c r="H2073" s="268"/>
      <c r="I2073" s="268"/>
      <c r="J2073" s="268"/>
      <c r="K2073" s="268"/>
    </row>
    <row r="2074" spans="1:11" ht="12.75">
      <c r="A2074" s="158" t="s">
        <v>1655</v>
      </c>
      <c r="B2074" s="160"/>
      <c r="C2074" s="160"/>
      <c r="D2074" s="160"/>
      <c r="E2074" s="305"/>
      <c r="F2074" s="447"/>
      <c r="G2074" s="447"/>
      <c r="H2074" s="447"/>
      <c r="I2074" s="447"/>
      <c r="J2074" s="447"/>
      <c r="K2074" s="447"/>
    </row>
    <row r="2075" spans="1:11" ht="15">
      <c r="A2075" s="161" t="s">
        <v>1656</v>
      </c>
      <c r="B2075" s="87"/>
      <c r="C2075" s="408">
        <f>SUM(C1937,C1943)</f>
        <v>10396</v>
      </c>
      <c r="D2075" s="408">
        <f>SUM(D1937,D1943)</f>
        <v>10581</v>
      </c>
      <c r="E2075" s="400">
        <f t="shared" ref="E2075" si="655">D2075/C2075</f>
        <v>1.0177953058868796</v>
      </c>
      <c r="F2075" s="408">
        <f>SUM(F1937,F1943)</f>
        <v>91485</v>
      </c>
      <c r="G2075" s="408">
        <f>SUM(G1937,G1943)</f>
        <v>72617</v>
      </c>
      <c r="H2075" s="400">
        <f t="shared" ref="H2075" si="656">G2075/F2075</f>
        <v>0.79375853965130894</v>
      </c>
      <c r="I2075" s="407">
        <f t="shared" ref="I2075" si="657">C2075+F2075</f>
        <v>101881</v>
      </c>
      <c r="J2075" s="407">
        <f t="shared" ref="J2075" si="658">D2075+G2075</f>
        <v>83198</v>
      </c>
      <c r="K2075" s="409">
        <f t="shared" ref="K2075" si="659">J2075/I2075</f>
        <v>0.81661938928750211</v>
      </c>
    </row>
    <row r="2076" spans="1:11" ht="12.75">
      <c r="A2076" s="944" t="s">
        <v>1657</v>
      </c>
      <c r="B2076" s="944"/>
      <c r="C2076" s="944"/>
      <c r="D2076" s="944"/>
      <c r="E2076" s="944"/>
      <c r="F2076" s="944"/>
      <c r="G2076" s="944"/>
      <c r="H2076" s="944"/>
      <c r="I2076" s="944"/>
      <c r="J2076" s="944"/>
      <c r="K2076" s="446"/>
    </row>
    <row r="2077" spans="1:11" ht="12.75">
      <c r="A2077" s="944" t="s">
        <v>1658</v>
      </c>
      <c r="B2077" s="944"/>
      <c r="C2077" s="944"/>
      <c r="D2077" s="944"/>
      <c r="E2077" s="944"/>
      <c r="F2077" s="944"/>
      <c r="G2077" s="944"/>
      <c r="H2077" s="944"/>
      <c r="I2077" s="944"/>
      <c r="J2077" s="944"/>
      <c r="K2077" s="446"/>
    </row>
  </sheetData>
  <mergeCells count="105">
    <mergeCell ref="A2076:J2076"/>
    <mergeCell ref="A2077:J2077"/>
    <mergeCell ref="A1935:A1936"/>
    <mergeCell ref="B1935:B1936"/>
    <mergeCell ref="C1935:E1935"/>
    <mergeCell ref="F1935:H1935"/>
    <mergeCell ref="I1935:K1935"/>
    <mergeCell ref="A1381:J1381"/>
    <mergeCell ref="A1382:J1382"/>
    <mergeCell ref="A1390:A1391"/>
    <mergeCell ref="B1390:B1391"/>
    <mergeCell ref="C1390:E1390"/>
    <mergeCell ref="F1390:H1390"/>
    <mergeCell ref="I1390:K1390"/>
    <mergeCell ref="A1926:J1926"/>
    <mergeCell ref="A1927:J1927"/>
    <mergeCell ref="A1827:J1827"/>
    <mergeCell ref="A1828:J1828"/>
    <mergeCell ref="A1836:A1837"/>
    <mergeCell ref="B1836:B1837"/>
    <mergeCell ref="C1836:E1836"/>
    <mergeCell ref="F1836:H1836"/>
    <mergeCell ref="I1836:K1836"/>
    <mergeCell ref="A1121:J1121"/>
    <mergeCell ref="A1122:J1122"/>
    <mergeCell ref="A1130:A1131"/>
    <mergeCell ref="B1130:B1131"/>
    <mergeCell ref="C1130:E1130"/>
    <mergeCell ref="F1130:H1130"/>
    <mergeCell ref="I1130:K1130"/>
    <mergeCell ref="A1019:J1019"/>
    <mergeCell ref="A1020:J1020"/>
    <mergeCell ref="A1028:A1029"/>
    <mergeCell ref="B1028:B1029"/>
    <mergeCell ref="C1028:E1028"/>
    <mergeCell ref="F1028:H1028"/>
    <mergeCell ref="I1028:K1028"/>
    <mergeCell ref="A912:A913"/>
    <mergeCell ref="B912:B913"/>
    <mergeCell ref="C912:E912"/>
    <mergeCell ref="F912:H912"/>
    <mergeCell ref="I912:K912"/>
    <mergeCell ref="A38:J38"/>
    <mergeCell ref="A39:J39"/>
    <mergeCell ref="A7:A8"/>
    <mergeCell ref="B7:B8"/>
    <mergeCell ref="C7:E7"/>
    <mergeCell ref="F7:H7"/>
    <mergeCell ref="I7:K7"/>
    <mergeCell ref="A47:A48"/>
    <mergeCell ref="B47:B48"/>
    <mergeCell ref="C47:E47"/>
    <mergeCell ref="F47:H47"/>
    <mergeCell ref="I47:K47"/>
    <mergeCell ref="A92:J92"/>
    <mergeCell ref="A93:J93"/>
    <mergeCell ref="A101:A102"/>
    <mergeCell ref="B101:B102"/>
    <mergeCell ref="C101:E101"/>
    <mergeCell ref="F101:H101"/>
    <mergeCell ref="I101:K101"/>
    <mergeCell ref="A149:J149"/>
    <mergeCell ref="A150:J150"/>
    <mergeCell ref="A158:A159"/>
    <mergeCell ref="B158:B159"/>
    <mergeCell ref="C158:E158"/>
    <mergeCell ref="F158:H158"/>
    <mergeCell ref="I158:K158"/>
    <mergeCell ref="A234:J234"/>
    <mergeCell ref="A235:J235"/>
    <mergeCell ref="A243:A244"/>
    <mergeCell ref="B243:B244"/>
    <mergeCell ref="C243:E243"/>
    <mergeCell ref="F243:H243"/>
    <mergeCell ref="I243:K243"/>
    <mergeCell ref="A380:J380"/>
    <mergeCell ref="A381:J381"/>
    <mergeCell ref="A389:A390"/>
    <mergeCell ref="B389:B390"/>
    <mergeCell ref="C389:E389"/>
    <mergeCell ref="F389:H389"/>
    <mergeCell ref="I389:K389"/>
    <mergeCell ref="A422:J422"/>
    <mergeCell ref="A423:J423"/>
    <mergeCell ref="A431:A432"/>
    <mergeCell ref="B431:B432"/>
    <mergeCell ref="C431:E431"/>
    <mergeCell ref="F431:H431"/>
    <mergeCell ref="I431:K431"/>
    <mergeCell ref="A663:J663"/>
    <mergeCell ref="A664:J664"/>
    <mergeCell ref="A672:A673"/>
    <mergeCell ref="B672:B673"/>
    <mergeCell ref="C672:E672"/>
    <mergeCell ref="F672:H672"/>
    <mergeCell ref="I672:K672"/>
    <mergeCell ref="A903:J903"/>
    <mergeCell ref="A904:J904"/>
    <mergeCell ref="A760:J760"/>
    <mergeCell ref="A761:J761"/>
    <mergeCell ref="A769:A770"/>
    <mergeCell ref="B769:B770"/>
    <mergeCell ref="C769:E769"/>
    <mergeCell ref="F769:H769"/>
    <mergeCell ref="I769:K769"/>
  </mergeCells>
  <pageMargins left="0.23622047244094499" right="0.23622047244094499" top="0.35433070866141703" bottom="0.35433070866141703" header="0.31496062992126" footer="0.31496062992126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47"/>
  <sheetViews>
    <sheetView view="pageBreakPreview" topLeftCell="A2" zoomScaleNormal="100" zoomScaleSheetLayoutView="100" workbookViewId="0">
      <pane ySplit="6" topLeftCell="A194" activePane="bottomLeft" state="frozen"/>
      <selection activeCell="A2" sqref="A2"/>
      <selection pane="bottomLeft" activeCell="M200" sqref="M200"/>
    </sheetView>
  </sheetViews>
  <sheetFormatPr defaultColWidth="9.140625" defaultRowHeight="12.75"/>
  <cols>
    <col min="1" max="1" width="8.85546875" style="134" customWidth="1"/>
    <col min="2" max="2" width="44.5703125" style="134" customWidth="1"/>
    <col min="3" max="10" width="8.7109375" style="134" customWidth="1"/>
    <col min="11" max="11" width="9" style="134" customWidth="1"/>
    <col min="12" max="12" width="8.42578125" style="134" customWidth="1"/>
    <col min="13" max="16384" width="9.140625" style="134"/>
  </cols>
  <sheetData>
    <row r="1" spans="1:12">
      <c r="A1" s="1"/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1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12">
      <c r="A3" s="1"/>
      <c r="B3" s="2"/>
      <c r="C3" s="3"/>
      <c r="D3" s="4"/>
      <c r="E3" s="4"/>
      <c r="F3" s="4"/>
      <c r="G3" s="4"/>
      <c r="H3" s="4"/>
      <c r="I3" s="5"/>
      <c r="L3" s="149"/>
    </row>
    <row r="4" spans="1:12" s="132" customFormat="1" ht="14.25">
      <c r="A4" s="1"/>
      <c r="B4" s="2" t="s">
        <v>1659</v>
      </c>
      <c r="C4" s="7" t="s">
        <v>34</v>
      </c>
      <c r="D4" s="8"/>
      <c r="E4" s="8"/>
      <c r="F4" s="8"/>
      <c r="G4" s="8"/>
      <c r="H4" s="8"/>
      <c r="I4" s="9"/>
      <c r="L4" s="100"/>
    </row>
    <row r="5" spans="1:12" ht="10.5" customHeight="1">
      <c r="A5" s="135"/>
      <c r="B5" s="136"/>
      <c r="F5" s="136"/>
      <c r="G5" s="137"/>
      <c r="H5" s="137"/>
      <c r="I5" s="137"/>
      <c r="J5" s="137"/>
      <c r="K5" s="137"/>
      <c r="L5" s="137"/>
    </row>
    <row r="6" spans="1:12" ht="81" customHeight="1">
      <c r="A6" s="928" t="s">
        <v>187</v>
      </c>
      <c r="B6" s="926" t="s">
        <v>188</v>
      </c>
      <c r="C6" s="921" t="s">
        <v>1660</v>
      </c>
      <c r="D6" s="922"/>
      <c r="E6" s="923"/>
      <c r="F6" s="921" t="s">
        <v>1661</v>
      </c>
      <c r="G6" s="922"/>
      <c r="H6" s="923"/>
      <c r="I6" s="946" t="s">
        <v>1662</v>
      </c>
      <c r="J6" s="946"/>
      <c r="K6" s="946"/>
    </row>
    <row r="7" spans="1:12" ht="43.5" customHeight="1" thickBot="1">
      <c r="A7" s="929"/>
      <c r="B7" s="927"/>
      <c r="C7" s="278" t="s">
        <v>1897</v>
      </c>
      <c r="D7" s="278" t="s">
        <v>4659</v>
      </c>
      <c r="E7" s="278" t="s">
        <v>1894</v>
      </c>
      <c r="F7" s="278" t="s">
        <v>1897</v>
      </c>
      <c r="G7" s="278" t="s">
        <v>4659</v>
      </c>
      <c r="H7" s="278" t="s">
        <v>1894</v>
      </c>
      <c r="I7" s="278" t="s">
        <v>1897</v>
      </c>
      <c r="J7" s="278" t="s">
        <v>4659</v>
      </c>
      <c r="K7" s="309" t="s">
        <v>1894</v>
      </c>
    </row>
    <row r="8" spans="1:12" s="133" customFormat="1" ht="14.1" customHeight="1" thickTop="1">
      <c r="A8" s="533" t="s">
        <v>4004</v>
      </c>
      <c r="B8" s="138"/>
      <c r="C8" s="139"/>
      <c r="D8" s="139"/>
      <c r="E8" s="139"/>
      <c r="F8" s="139"/>
      <c r="G8" s="139"/>
      <c r="H8" s="139"/>
      <c r="I8" s="139"/>
      <c r="J8" s="276"/>
      <c r="K8" s="310"/>
    </row>
    <row r="9" spans="1:12" s="133" customFormat="1" ht="14.1" customHeight="1">
      <c r="A9" s="534" t="s">
        <v>1663</v>
      </c>
      <c r="B9" s="123"/>
      <c r="C9" s="541">
        <v>17000</v>
      </c>
      <c r="D9" s="541">
        <v>17700</v>
      </c>
      <c r="E9" s="542">
        <f>D9/C9</f>
        <v>1.0411764705882354</v>
      </c>
      <c r="F9" s="541">
        <v>3000</v>
      </c>
      <c r="G9" s="541">
        <v>3168</v>
      </c>
      <c r="H9" s="542">
        <f>G9/F9</f>
        <v>1.056</v>
      </c>
      <c r="I9" s="543">
        <f>C9+F9</f>
        <v>20000</v>
      </c>
      <c r="J9" s="543">
        <f>D9+G9</f>
        <v>20868</v>
      </c>
      <c r="K9" s="542">
        <f>J9/I9</f>
        <v>1.0434000000000001</v>
      </c>
    </row>
    <row r="10" spans="1:12" s="133" customFormat="1" ht="14.1" customHeight="1">
      <c r="A10" s="535" t="s">
        <v>1664</v>
      </c>
      <c r="B10" s="141"/>
      <c r="C10" s="541">
        <f>SUM(C12:C84)</f>
        <v>52574</v>
      </c>
      <c r="D10" s="541">
        <f>SUM(D12:D84)</f>
        <v>39061</v>
      </c>
      <c r="E10" s="542">
        <f>D10/C10</f>
        <v>0.74297181116141053</v>
      </c>
      <c r="F10" s="541">
        <f>SUM(F12:F84)</f>
        <v>5470</v>
      </c>
      <c r="G10" s="541">
        <f>SUM(G12:G84)</f>
        <v>4782</v>
      </c>
      <c r="H10" s="542">
        <f>G10/F10</f>
        <v>0.87422303473491769</v>
      </c>
      <c r="I10" s="543">
        <f>C10+F10</f>
        <v>58044</v>
      </c>
      <c r="J10" s="543">
        <f>D10+G10</f>
        <v>43843</v>
      </c>
      <c r="K10" s="542">
        <f>J10/I10</f>
        <v>0.75534077596306248</v>
      </c>
    </row>
    <row r="11" spans="1:12" s="133" customFormat="1" ht="14.1" customHeight="1">
      <c r="A11" s="116"/>
      <c r="B11" s="117"/>
      <c r="C11" s="117"/>
      <c r="D11" s="117"/>
      <c r="E11" s="117"/>
      <c r="F11" s="117"/>
      <c r="G11" s="117"/>
      <c r="H11" s="117"/>
      <c r="I11" s="307"/>
      <c r="J11" s="117"/>
      <c r="K11" s="310"/>
    </row>
    <row r="12" spans="1:12" s="133" customFormat="1" ht="14.1" customHeight="1">
      <c r="A12" s="536" t="s">
        <v>4005</v>
      </c>
      <c r="B12" s="537" t="s">
        <v>4006</v>
      </c>
      <c r="C12" s="538">
        <v>181</v>
      </c>
      <c r="D12" s="466">
        <v>134</v>
      </c>
      <c r="E12" s="539">
        <f>D12/C12</f>
        <v>0.74033149171270718</v>
      </c>
      <c r="F12" s="538">
        <v>0</v>
      </c>
      <c r="G12" s="466"/>
      <c r="H12" s="539" t="e">
        <f>G12/F12</f>
        <v>#DIV/0!</v>
      </c>
      <c r="I12" s="540">
        <f>C12+F12</f>
        <v>181</v>
      </c>
      <c r="J12" s="540">
        <f>D12+G12</f>
        <v>134</v>
      </c>
      <c r="K12" s="539">
        <f>J12/I12</f>
        <v>0.74033149171270718</v>
      </c>
    </row>
    <row r="13" spans="1:12" s="133" customFormat="1" ht="14.1" customHeight="1">
      <c r="A13" s="536" t="s">
        <v>4007</v>
      </c>
      <c r="B13" s="537" t="s">
        <v>4008</v>
      </c>
      <c r="C13" s="538">
        <v>170</v>
      </c>
      <c r="D13" s="466">
        <v>2</v>
      </c>
      <c r="E13" s="539">
        <f t="shared" ref="E13:E76" si="0">D13/C13</f>
        <v>1.1764705882352941E-2</v>
      </c>
      <c r="F13" s="538">
        <v>0</v>
      </c>
      <c r="G13" s="466"/>
      <c r="H13" s="539" t="e">
        <f t="shared" ref="H13:H76" si="1">G13/F13</f>
        <v>#DIV/0!</v>
      </c>
      <c r="I13" s="540">
        <f t="shared" ref="I13:I76" si="2">C13+F13</f>
        <v>170</v>
      </c>
      <c r="J13" s="540">
        <f t="shared" ref="J13:J76" si="3">D13+G13</f>
        <v>2</v>
      </c>
      <c r="K13" s="539">
        <f t="shared" ref="K13:K76" si="4">J13/I13</f>
        <v>1.1764705882352941E-2</v>
      </c>
    </row>
    <row r="14" spans="1:12" s="133" customFormat="1" ht="14.1" customHeight="1">
      <c r="A14" s="536" t="s">
        <v>4009</v>
      </c>
      <c r="B14" s="537" t="s">
        <v>4010</v>
      </c>
      <c r="C14" s="538">
        <v>375</v>
      </c>
      <c r="D14" s="466">
        <v>325</v>
      </c>
      <c r="E14" s="539">
        <f t="shared" si="0"/>
        <v>0.8666666666666667</v>
      </c>
      <c r="F14" s="538">
        <v>3</v>
      </c>
      <c r="G14" s="466">
        <v>3</v>
      </c>
      <c r="H14" s="539">
        <f t="shared" si="1"/>
        <v>1</v>
      </c>
      <c r="I14" s="540">
        <f t="shared" si="2"/>
        <v>378</v>
      </c>
      <c r="J14" s="540">
        <f t="shared" si="3"/>
        <v>328</v>
      </c>
      <c r="K14" s="539">
        <f t="shared" si="4"/>
        <v>0.86772486772486768</v>
      </c>
    </row>
    <row r="15" spans="1:12" s="133" customFormat="1" ht="14.1" customHeight="1">
      <c r="A15" s="536" t="s">
        <v>4011</v>
      </c>
      <c r="B15" s="537" t="s">
        <v>4012</v>
      </c>
      <c r="C15" s="538">
        <v>360</v>
      </c>
      <c r="D15" s="466">
        <v>4</v>
      </c>
      <c r="E15" s="539">
        <f t="shared" si="0"/>
        <v>1.1111111111111112E-2</v>
      </c>
      <c r="F15" s="538">
        <v>1</v>
      </c>
      <c r="G15" s="466"/>
      <c r="H15" s="539">
        <f t="shared" si="1"/>
        <v>0</v>
      </c>
      <c r="I15" s="540">
        <f t="shared" si="2"/>
        <v>361</v>
      </c>
      <c r="J15" s="540">
        <f t="shared" si="3"/>
        <v>4</v>
      </c>
      <c r="K15" s="539">
        <f t="shared" si="4"/>
        <v>1.1080332409972299E-2</v>
      </c>
    </row>
    <row r="16" spans="1:12" s="133" customFormat="1" ht="14.1" customHeight="1">
      <c r="A16" s="536" t="s">
        <v>4013</v>
      </c>
      <c r="B16" s="537" t="s">
        <v>4014</v>
      </c>
      <c r="C16" s="538">
        <v>277</v>
      </c>
      <c r="D16" s="466">
        <v>237</v>
      </c>
      <c r="E16" s="539">
        <f t="shared" si="0"/>
        <v>0.85559566787003605</v>
      </c>
      <c r="F16" s="538">
        <v>2</v>
      </c>
      <c r="G16" s="466"/>
      <c r="H16" s="539">
        <f t="shared" si="1"/>
        <v>0</v>
      </c>
      <c r="I16" s="540">
        <f t="shared" si="2"/>
        <v>279</v>
      </c>
      <c r="J16" s="540">
        <f t="shared" si="3"/>
        <v>237</v>
      </c>
      <c r="K16" s="539">
        <f t="shared" si="4"/>
        <v>0.84946236559139787</v>
      </c>
    </row>
    <row r="17" spans="1:11" s="133" customFormat="1" ht="14.1" customHeight="1">
      <c r="A17" s="536" t="s">
        <v>4015</v>
      </c>
      <c r="B17" s="537" t="s">
        <v>4016</v>
      </c>
      <c r="C17" s="538">
        <v>250</v>
      </c>
      <c r="D17" s="466">
        <v>1</v>
      </c>
      <c r="E17" s="539">
        <f t="shared" si="0"/>
        <v>4.0000000000000001E-3</v>
      </c>
      <c r="F17" s="538">
        <v>2</v>
      </c>
      <c r="G17" s="466"/>
      <c r="H17" s="539">
        <f t="shared" si="1"/>
        <v>0</v>
      </c>
      <c r="I17" s="540">
        <f t="shared" si="2"/>
        <v>252</v>
      </c>
      <c r="J17" s="540">
        <f t="shared" si="3"/>
        <v>1</v>
      </c>
      <c r="K17" s="539">
        <f t="shared" si="4"/>
        <v>3.968253968253968E-3</v>
      </c>
    </row>
    <row r="18" spans="1:11" s="133" customFormat="1" ht="14.1" customHeight="1">
      <c r="A18" s="536" t="s">
        <v>4017</v>
      </c>
      <c r="B18" s="537" t="s">
        <v>4018</v>
      </c>
      <c r="C18" s="538">
        <v>877</v>
      </c>
      <c r="D18" s="466">
        <v>806</v>
      </c>
      <c r="E18" s="539">
        <f t="shared" si="0"/>
        <v>0.91904218928164194</v>
      </c>
      <c r="F18" s="538">
        <v>1</v>
      </c>
      <c r="G18" s="466"/>
      <c r="H18" s="539">
        <f t="shared" si="1"/>
        <v>0</v>
      </c>
      <c r="I18" s="540">
        <f t="shared" si="2"/>
        <v>878</v>
      </c>
      <c r="J18" s="540">
        <f t="shared" si="3"/>
        <v>806</v>
      </c>
      <c r="K18" s="539">
        <f t="shared" si="4"/>
        <v>0.91799544419134393</v>
      </c>
    </row>
    <row r="19" spans="1:11" s="133" customFormat="1" ht="14.1" customHeight="1">
      <c r="A19" s="536" t="s">
        <v>4019</v>
      </c>
      <c r="B19" s="537" t="s">
        <v>4020</v>
      </c>
      <c r="C19" s="538">
        <v>800</v>
      </c>
      <c r="D19" s="466">
        <v>6</v>
      </c>
      <c r="E19" s="539">
        <f t="shared" si="0"/>
        <v>7.4999999999999997E-3</v>
      </c>
      <c r="F19" s="538">
        <v>1</v>
      </c>
      <c r="G19" s="466">
        <v>1</v>
      </c>
      <c r="H19" s="539">
        <f t="shared" si="1"/>
        <v>1</v>
      </c>
      <c r="I19" s="540">
        <f t="shared" si="2"/>
        <v>801</v>
      </c>
      <c r="J19" s="540">
        <f t="shared" si="3"/>
        <v>7</v>
      </c>
      <c r="K19" s="539">
        <f t="shared" si="4"/>
        <v>8.7390761548064924E-3</v>
      </c>
    </row>
    <row r="20" spans="1:11" s="133" customFormat="1" ht="14.1" customHeight="1">
      <c r="A20" s="536" t="s">
        <v>4021</v>
      </c>
      <c r="B20" s="537" t="s">
        <v>4022</v>
      </c>
      <c r="C20" s="538">
        <v>1134</v>
      </c>
      <c r="D20" s="466">
        <v>1109</v>
      </c>
      <c r="E20" s="539">
        <f t="shared" si="0"/>
        <v>0.97795414462081132</v>
      </c>
      <c r="F20" s="538">
        <v>0</v>
      </c>
      <c r="G20" s="466">
        <v>2</v>
      </c>
      <c r="H20" s="539" t="e">
        <f t="shared" si="1"/>
        <v>#DIV/0!</v>
      </c>
      <c r="I20" s="540">
        <f t="shared" si="2"/>
        <v>1134</v>
      </c>
      <c r="J20" s="540">
        <f t="shared" si="3"/>
        <v>1111</v>
      </c>
      <c r="K20" s="539">
        <f t="shared" si="4"/>
        <v>0.97971781305114636</v>
      </c>
    </row>
    <row r="21" spans="1:11" s="133" customFormat="1" ht="14.1" customHeight="1">
      <c r="A21" s="536" t="s">
        <v>4023</v>
      </c>
      <c r="B21" s="537" t="s">
        <v>4024</v>
      </c>
      <c r="C21" s="538">
        <v>1100</v>
      </c>
      <c r="D21" s="466">
        <v>916</v>
      </c>
      <c r="E21" s="539">
        <f t="shared" si="0"/>
        <v>0.83272727272727276</v>
      </c>
      <c r="F21" s="538">
        <v>0</v>
      </c>
      <c r="G21" s="466">
        <v>6</v>
      </c>
      <c r="H21" s="539" t="e">
        <f t="shared" si="1"/>
        <v>#DIV/0!</v>
      </c>
      <c r="I21" s="540">
        <f t="shared" si="2"/>
        <v>1100</v>
      </c>
      <c r="J21" s="540">
        <f t="shared" si="3"/>
        <v>922</v>
      </c>
      <c r="K21" s="539">
        <f t="shared" si="4"/>
        <v>0.83818181818181814</v>
      </c>
    </row>
    <row r="22" spans="1:11" s="133" customFormat="1" ht="14.1" customHeight="1">
      <c r="A22" s="536" t="s">
        <v>4025</v>
      </c>
      <c r="B22" s="537" t="s">
        <v>4026</v>
      </c>
      <c r="C22" s="538">
        <v>67</v>
      </c>
      <c r="D22" s="466">
        <v>75</v>
      </c>
      <c r="E22" s="539">
        <f t="shared" si="0"/>
        <v>1.1194029850746268</v>
      </c>
      <c r="F22" s="538">
        <v>2</v>
      </c>
      <c r="G22" s="466">
        <v>8</v>
      </c>
      <c r="H22" s="539">
        <f t="shared" si="1"/>
        <v>4</v>
      </c>
      <c r="I22" s="540">
        <f t="shared" si="2"/>
        <v>69</v>
      </c>
      <c r="J22" s="540">
        <f t="shared" si="3"/>
        <v>83</v>
      </c>
      <c r="K22" s="539">
        <f t="shared" si="4"/>
        <v>1.2028985507246377</v>
      </c>
    </row>
    <row r="23" spans="1:11" s="133" customFormat="1" ht="14.1" customHeight="1">
      <c r="A23" s="536" t="s">
        <v>4027</v>
      </c>
      <c r="B23" s="537" t="s">
        <v>4028</v>
      </c>
      <c r="C23" s="538">
        <v>60</v>
      </c>
      <c r="D23" s="466">
        <v>1</v>
      </c>
      <c r="E23" s="539">
        <f t="shared" si="0"/>
        <v>1.6666666666666666E-2</v>
      </c>
      <c r="F23" s="538">
        <v>2</v>
      </c>
      <c r="G23" s="466"/>
      <c r="H23" s="539">
        <f t="shared" si="1"/>
        <v>0</v>
      </c>
      <c r="I23" s="540">
        <f t="shared" si="2"/>
        <v>62</v>
      </c>
      <c r="J23" s="540">
        <f t="shared" si="3"/>
        <v>1</v>
      </c>
      <c r="K23" s="539">
        <f t="shared" si="4"/>
        <v>1.6129032258064516E-2</v>
      </c>
    </row>
    <row r="24" spans="1:11" s="133" customFormat="1" ht="14.1" customHeight="1">
      <c r="A24" s="536" t="s">
        <v>4029</v>
      </c>
      <c r="B24" s="537" t="s">
        <v>4030</v>
      </c>
      <c r="C24" s="538">
        <v>1709</v>
      </c>
      <c r="D24" s="466">
        <v>1523</v>
      </c>
      <c r="E24" s="539">
        <f t="shared" si="0"/>
        <v>0.89116442363955528</v>
      </c>
      <c r="F24" s="538">
        <v>9</v>
      </c>
      <c r="G24" s="466">
        <v>13</v>
      </c>
      <c r="H24" s="539">
        <f t="shared" si="1"/>
        <v>1.4444444444444444</v>
      </c>
      <c r="I24" s="540">
        <f t="shared" si="2"/>
        <v>1718</v>
      </c>
      <c r="J24" s="540">
        <f t="shared" si="3"/>
        <v>1536</v>
      </c>
      <c r="K24" s="539">
        <f t="shared" si="4"/>
        <v>0.89406286379511057</v>
      </c>
    </row>
    <row r="25" spans="1:11" s="133" customFormat="1" ht="14.1" customHeight="1">
      <c r="A25" s="536" t="s">
        <v>4031</v>
      </c>
      <c r="B25" s="537" t="s">
        <v>4032</v>
      </c>
      <c r="C25" s="538">
        <v>1600</v>
      </c>
      <c r="D25" s="466">
        <v>1193</v>
      </c>
      <c r="E25" s="539">
        <f t="shared" si="0"/>
        <v>0.74562499999999998</v>
      </c>
      <c r="F25" s="538">
        <v>9</v>
      </c>
      <c r="G25" s="466">
        <v>20</v>
      </c>
      <c r="H25" s="539">
        <f t="shared" si="1"/>
        <v>2.2222222222222223</v>
      </c>
      <c r="I25" s="540">
        <f t="shared" si="2"/>
        <v>1609</v>
      </c>
      <c r="J25" s="540">
        <f t="shared" si="3"/>
        <v>1213</v>
      </c>
      <c r="K25" s="539">
        <f t="shared" si="4"/>
        <v>0.75388440024860159</v>
      </c>
    </row>
    <row r="26" spans="1:11" s="133" customFormat="1" ht="14.1" customHeight="1">
      <c r="A26" s="536" t="s">
        <v>4033</v>
      </c>
      <c r="B26" s="537" t="s">
        <v>4034</v>
      </c>
      <c r="C26" s="538">
        <v>320</v>
      </c>
      <c r="D26" s="466">
        <v>253</v>
      </c>
      <c r="E26" s="539">
        <f t="shared" si="0"/>
        <v>0.79062500000000002</v>
      </c>
      <c r="F26" s="538">
        <v>5</v>
      </c>
      <c r="G26" s="466">
        <v>3</v>
      </c>
      <c r="H26" s="539">
        <f t="shared" si="1"/>
        <v>0.6</v>
      </c>
      <c r="I26" s="540">
        <f t="shared" si="2"/>
        <v>325</v>
      </c>
      <c r="J26" s="540">
        <f t="shared" si="3"/>
        <v>256</v>
      </c>
      <c r="K26" s="539">
        <f t="shared" si="4"/>
        <v>0.78769230769230769</v>
      </c>
    </row>
    <row r="27" spans="1:11" s="133" customFormat="1" ht="14.1" customHeight="1">
      <c r="A27" s="536" t="s">
        <v>4035</v>
      </c>
      <c r="B27" s="537" t="s">
        <v>4036</v>
      </c>
      <c r="C27" s="538">
        <v>300</v>
      </c>
      <c r="D27" s="466">
        <v>1</v>
      </c>
      <c r="E27" s="539">
        <f t="shared" si="0"/>
        <v>3.3333333333333335E-3</v>
      </c>
      <c r="F27" s="538">
        <v>5</v>
      </c>
      <c r="G27" s="466"/>
      <c r="H27" s="539">
        <f t="shared" si="1"/>
        <v>0</v>
      </c>
      <c r="I27" s="540">
        <f t="shared" si="2"/>
        <v>305</v>
      </c>
      <c r="J27" s="540">
        <f t="shared" si="3"/>
        <v>1</v>
      </c>
      <c r="K27" s="539">
        <f t="shared" si="4"/>
        <v>3.2786885245901639E-3</v>
      </c>
    </row>
    <row r="28" spans="1:11" s="133" customFormat="1" ht="14.1" customHeight="1">
      <c r="A28" s="536" t="s">
        <v>4037</v>
      </c>
      <c r="B28" s="537" t="s">
        <v>4038</v>
      </c>
      <c r="C28" s="538">
        <v>1034</v>
      </c>
      <c r="D28" s="466">
        <v>983</v>
      </c>
      <c r="E28" s="539">
        <f t="shared" si="0"/>
        <v>0.95067698259187616</v>
      </c>
      <c r="F28" s="538">
        <v>3</v>
      </c>
      <c r="G28" s="466">
        <v>4</v>
      </c>
      <c r="H28" s="539">
        <f t="shared" si="1"/>
        <v>1.3333333333333333</v>
      </c>
      <c r="I28" s="540">
        <f t="shared" si="2"/>
        <v>1037</v>
      </c>
      <c r="J28" s="540">
        <f t="shared" si="3"/>
        <v>987</v>
      </c>
      <c r="K28" s="539">
        <f t="shared" si="4"/>
        <v>0.95178399228543875</v>
      </c>
    </row>
    <row r="29" spans="1:11" s="133" customFormat="1" ht="14.1" customHeight="1">
      <c r="A29" s="536" t="s">
        <v>4039</v>
      </c>
      <c r="B29" s="537" t="s">
        <v>4040</v>
      </c>
      <c r="C29" s="538">
        <v>1000</v>
      </c>
      <c r="D29" s="466">
        <v>9</v>
      </c>
      <c r="E29" s="539">
        <f t="shared" si="0"/>
        <v>8.9999999999999993E-3</v>
      </c>
      <c r="F29" s="538">
        <v>3</v>
      </c>
      <c r="G29" s="466">
        <v>1</v>
      </c>
      <c r="H29" s="539">
        <f t="shared" si="1"/>
        <v>0.33333333333333331</v>
      </c>
      <c r="I29" s="540">
        <f t="shared" si="2"/>
        <v>1003</v>
      </c>
      <c r="J29" s="540">
        <f t="shared" si="3"/>
        <v>10</v>
      </c>
      <c r="K29" s="539">
        <f t="shared" si="4"/>
        <v>9.9700897308075773E-3</v>
      </c>
    </row>
    <row r="30" spans="1:11" s="133" customFormat="1" ht="14.1" customHeight="1">
      <c r="A30" s="536" t="s">
        <v>4041</v>
      </c>
      <c r="B30" s="537" t="s">
        <v>4042</v>
      </c>
      <c r="C30" s="538">
        <v>1057</v>
      </c>
      <c r="D30" s="466">
        <v>1117</v>
      </c>
      <c r="E30" s="539">
        <f t="shared" si="0"/>
        <v>1.0567644276253547</v>
      </c>
      <c r="F30" s="538">
        <v>15</v>
      </c>
      <c r="G30" s="466">
        <v>3</v>
      </c>
      <c r="H30" s="539">
        <f t="shared" si="1"/>
        <v>0.2</v>
      </c>
      <c r="I30" s="540">
        <f t="shared" si="2"/>
        <v>1072</v>
      </c>
      <c r="J30" s="540">
        <f t="shared" si="3"/>
        <v>1120</v>
      </c>
      <c r="K30" s="539">
        <f t="shared" si="4"/>
        <v>1.044776119402985</v>
      </c>
    </row>
    <row r="31" spans="1:11" s="133" customFormat="1" ht="14.1" customHeight="1">
      <c r="A31" s="536" t="s">
        <v>4043</v>
      </c>
      <c r="B31" s="537" t="s">
        <v>4044</v>
      </c>
      <c r="C31" s="538">
        <v>1000</v>
      </c>
      <c r="D31" s="466">
        <v>13</v>
      </c>
      <c r="E31" s="539">
        <f t="shared" si="0"/>
        <v>1.2999999999999999E-2</v>
      </c>
      <c r="F31" s="538">
        <v>10</v>
      </c>
      <c r="G31" s="466">
        <v>3</v>
      </c>
      <c r="H31" s="539">
        <f t="shared" si="1"/>
        <v>0.3</v>
      </c>
      <c r="I31" s="540">
        <f t="shared" si="2"/>
        <v>1010</v>
      </c>
      <c r="J31" s="540">
        <f t="shared" si="3"/>
        <v>16</v>
      </c>
      <c r="K31" s="539">
        <f t="shared" si="4"/>
        <v>1.5841584158415842E-2</v>
      </c>
    </row>
    <row r="32" spans="1:11" s="133" customFormat="1" ht="14.1" customHeight="1">
      <c r="A32" s="536" t="s">
        <v>4045</v>
      </c>
      <c r="B32" s="537" t="s">
        <v>4046</v>
      </c>
      <c r="C32" s="538">
        <v>852</v>
      </c>
      <c r="D32" s="466">
        <v>914</v>
      </c>
      <c r="E32" s="539">
        <f t="shared" si="0"/>
        <v>1.0727699530516432</v>
      </c>
      <c r="F32" s="538">
        <v>7</v>
      </c>
      <c r="G32" s="466">
        <v>8</v>
      </c>
      <c r="H32" s="539">
        <f t="shared" si="1"/>
        <v>1.1428571428571428</v>
      </c>
      <c r="I32" s="540">
        <f t="shared" si="2"/>
        <v>859</v>
      </c>
      <c r="J32" s="540">
        <f t="shared" si="3"/>
        <v>922</v>
      </c>
      <c r="K32" s="539">
        <f t="shared" si="4"/>
        <v>1.0733410942956927</v>
      </c>
    </row>
    <row r="33" spans="1:11" s="133" customFormat="1" ht="14.1" customHeight="1">
      <c r="A33" s="536" t="s">
        <v>4047</v>
      </c>
      <c r="B33" s="537" t="s">
        <v>4048</v>
      </c>
      <c r="C33" s="538">
        <v>800</v>
      </c>
      <c r="D33" s="466">
        <v>807</v>
      </c>
      <c r="E33" s="539">
        <f t="shared" si="0"/>
        <v>1.00875</v>
      </c>
      <c r="F33" s="538">
        <v>7</v>
      </c>
      <c r="G33" s="466">
        <v>8</v>
      </c>
      <c r="H33" s="539">
        <f t="shared" si="1"/>
        <v>1.1428571428571428</v>
      </c>
      <c r="I33" s="540">
        <f t="shared" si="2"/>
        <v>807</v>
      </c>
      <c r="J33" s="540">
        <f t="shared" si="3"/>
        <v>815</v>
      </c>
      <c r="K33" s="539">
        <f t="shared" si="4"/>
        <v>1.0099132589838911</v>
      </c>
    </row>
    <row r="34" spans="1:11" s="133" customFormat="1" ht="14.1" customHeight="1">
      <c r="A34" s="536" t="s">
        <v>4049</v>
      </c>
      <c r="B34" s="537" t="s">
        <v>4050</v>
      </c>
      <c r="C34" s="538">
        <v>20</v>
      </c>
      <c r="D34" s="466">
        <v>5</v>
      </c>
      <c r="E34" s="539">
        <f t="shared" si="0"/>
        <v>0.25</v>
      </c>
      <c r="F34" s="538">
        <v>0</v>
      </c>
      <c r="G34" s="466"/>
      <c r="H34" s="539" t="e">
        <f t="shared" si="1"/>
        <v>#DIV/0!</v>
      </c>
      <c r="I34" s="540">
        <f t="shared" si="2"/>
        <v>20</v>
      </c>
      <c r="J34" s="540">
        <f t="shared" si="3"/>
        <v>5</v>
      </c>
      <c r="K34" s="539">
        <f t="shared" si="4"/>
        <v>0.25</v>
      </c>
    </row>
    <row r="35" spans="1:11" s="133" customFormat="1" ht="14.1" customHeight="1">
      <c r="A35" s="536" t="s">
        <v>4051</v>
      </c>
      <c r="B35" s="537" t="s">
        <v>4052</v>
      </c>
      <c r="C35" s="538">
        <v>5</v>
      </c>
      <c r="D35" s="466">
        <v>4</v>
      </c>
      <c r="E35" s="539">
        <f t="shared" si="0"/>
        <v>0.8</v>
      </c>
      <c r="F35" s="538">
        <v>1</v>
      </c>
      <c r="G35" s="466"/>
      <c r="H35" s="539">
        <f t="shared" si="1"/>
        <v>0</v>
      </c>
      <c r="I35" s="540">
        <f t="shared" si="2"/>
        <v>6</v>
      </c>
      <c r="J35" s="540">
        <f t="shared" si="3"/>
        <v>4</v>
      </c>
      <c r="K35" s="539">
        <f t="shared" si="4"/>
        <v>0.66666666666666663</v>
      </c>
    </row>
    <row r="36" spans="1:11" s="133" customFormat="1" ht="14.1" customHeight="1">
      <c r="A36" s="536" t="s">
        <v>4053</v>
      </c>
      <c r="B36" s="537" t="s">
        <v>4054</v>
      </c>
      <c r="C36" s="538">
        <v>5</v>
      </c>
      <c r="D36" s="466"/>
      <c r="E36" s="539">
        <f t="shared" si="0"/>
        <v>0</v>
      </c>
      <c r="F36" s="538">
        <v>1</v>
      </c>
      <c r="G36" s="466"/>
      <c r="H36" s="539">
        <f t="shared" si="1"/>
        <v>0</v>
      </c>
      <c r="I36" s="540">
        <f t="shared" si="2"/>
        <v>6</v>
      </c>
      <c r="J36" s="540">
        <f t="shared" si="3"/>
        <v>0</v>
      </c>
      <c r="K36" s="539">
        <f t="shared" si="4"/>
        <v>0</v>
      </c>
    </row>
    <row r="37" spans="1:11" s="133" customFormat="1" ht="14.1" customHeight="1">
      <c r="A37" s="536" t="s">
        <v>4055</v>
      </c>
      <c r="B37" s="537" t="s">
        <v>4056</v>
      </c>
      <c r="C37" s="538">
        <v>2182</v>
      </c>
      <c r="D37" s="466">
        <v>2042</v>
      </c>
      <c r="E37" s="539">
        <f t="shared" si="0"/>
        <v>0.93583868010999083</v>
      </c>
      <c r="F37" s="538">
        <v>310</v>
      </c>
      <c r="G37" s="466">
        <v>359</v>
      </c>
      <c r="H37" s="539">
        <f t="shared" si="1"/>
        <v>1.1580645161290322</v>
      </c>
      <c r="I37" s="540">
        <f t="shared" si="2"/>
        <v>2492</v>
      </c>
      <c r="J37" s="540">
        <f t="shared" si="3"/>
        <v>2401</v>
      </c>
      <c r="K37" s="539">
        <f t="shared" si="4"/>
        <v>0.9634831460674157</v>
      </c>
    </row>
    <row r="38" spans="1:11" s="133" customFormat="1" ht="14.1" customHeight="1">
      <c r="A38" s="536" t="s">
        <v>4057</v>
      </c>
      <c r="B38" s="537" t="s">
        <v>4058</v>
      </c>
      <c r="C38" s="538">
        <v>2100</v>
      </c>
      <c r="D38" s="466">
        <v>1773</v>
      </c>
      <c r="E38" s="539">
        <f t="shared" si="0"/>
        <v>0.84428571428571431</v>
      </c>
      <c r="F38" s="538">
        <v>300</v>
      </c>
      <c r="G38" s="466">
        <v>359</v>
      </c>
      <c r="H38" s="539">
        <f t="shared" si="1"/>
        <v>1.1966666666666668</v>
      </c>
      <c r="I38" s="540">
        <f t="shared" si="2"/>
        <v>2400</v>
      </c>
      <c r="J38" s="540">
        <f t="shared" si="3"/>
        <v>2132</v>
      </c>
      <c r="K38" s="539">
        <f t="shared" si="4"/>
        <v>0.88833333333333331</v>
      </c>
    </row>
    <row r="39" spans="1:11" s="133" customFormat="1" ht="14.1" customHeight="1">
      <c r="A39" s="536" t="s">
        <v>4059</v>
      </c>
      <c r="B39" s="537" t="s">
        <v>4060</v>
      </c>
      <c r="C39" s="538">
        <v>446</v>
      </c>
      <c r="D39" s="466">
        <v>285</v>
      </c>
      <c r="E39" s="539">
        <f t="shared" si="0"/>
        <v>0.63901345291479816</v>
      </c>
      <c r="F39" s="538">
        <v>30</v>
      </c>
      <c r="G39" s="466">
        <v>39</v>
      </c>
      <c r="H39" s="539">
        <f t="shared" si="1"/>
        <v>1.3</v>
      </c>
      <c r="I39" s="540">
        <f t="shared" si="2"/>
        <v>476</v>
      </c>
      <c r="J39" s="540">
        <f t="shared" si="3"/>
        <v>324</v>
      </c>
      <c r="K39" s="539">
        <f t="shared" si="4"/>
        <v>0.68067226890756305</v>
      </c>
    </row>
    <row r="40" spans="1:11" s="133" customFormat="1" ht="14.1" customHeight="1">
      <c r="A40" s="536" t="s">
        <v>4061</v>
      </c>
      <c r="B40" s="537" t="s">
        <v>4062</v>
      </c>
      <c r="C40" s="538">
        <v>400</v>
      </c>
      <c r="D40" s="466">
        <v>292</v>
      </c>
      <c r="E40" s="539">
        <f t="shared" si="0"/>
        <v>0.73</v>
      </c>
      <c r="F40" s="538">
        <v>30</v>
      </c>
      <c r="G40" s="466">
        <v>39</v>
      </c>
      <c r="H40" s="539">
        <f t="shared" si="1"/>
        <v>1.3</v>
      </c>
      <c r="I40" s="540">
        <f t="shared" si="2"/>
        <v>430</v>
      </c>
      <c r="J40" s="540">
        <f t="shared" si="3"/>
        <v>331</v>
      </c>
      <c r="K40" s="539">
        <f t="shared" si="4"/>
        <v>0.76976744186046508</v>
      </c>
    </row>
    <row r="41" spans="1:11" s="133" customFormat="1" ht="14.1" customHeight="1">
      <c r="A41" s="536" t="s">
        <v>4063</v>
      </c>
      <c r="B41" s="537" t="s">
        <v>4064</v>
      </c>
      <c r="C41" s="538">
        <v>723</v>
      </c>
      <c r="D41" s="466">
        <v>902</v>
      </c>
      <c r="E41" s="539">
        <f t="shared" si="0"/>
        <v>1.2475795297372061</v>
      </c>
      <c r="F41" s="538">
        <v>17</v>
      </c>
      <c r="G41" s="466">
        <v>30</v>
      </c>
      <c r="H41" s="539">
        <f t="shared" si="1"/>
        <v>1.7647058823529411</v>
      </c>
      <c r="I41" s="540">
        <f t="shared" si="2"/>
        <v>740</v>
      </c>
      <c r="J41" s="540">
        <f t="shared" si="3"/>
        <v>932</v>
      </c>
      <c r="K41" s="539">
        <f t="shared" si="4"/>
        <v>1.2594594594594595</v>
      </c>
    </row>
    <row r="42" spans="1:11" s="133" customFormat="1" ht="14.1" customHeight="1">
      <c r="A42" s="536" t="s">
        <v>4065</v>
      </c>
      <c r="B42" s="537" t="s">
        <v>4066</v>
      </c>
      <c r="C42" s="538">
        <v>700</v>
      </c>
      <c r="D42" s="466">
        <v>511</v>
      </c>
      <c r="E42" s="539">
        <f t="shared" si="0"/>
        <v>0.73</v>
      </c>
      <c r="F42" s="538">
        <v>20</v>
      </c>
      <c r="G42" s="466">
        <v>30</v>
      </c>
      <c r="H42" s="539">
        <f t="shared" si="1"/>
        <v>1.5</v>
      </c>
      <c r="I42" s="540">
        <f t="shared" si="2"/>
        <v>720</v>
      </c>
      <c r="J42" s="540">
        <f t="shared" si="3"/>
        <v>541</v>
      </c>
      <c r="K42" s="539">
        <f t="shared" si="4"/>
        <v>0.75138888888888888</v>
      </c>
    </row>
    <row r="43" spans="1:11" s="133" customFormat="1" ht="14.1" customHeight="1">
      <c r="A43" s="536" t="s">
        <v>4067</v>
      </c>
      <c r="B43" s="537" t="s">
        <v>4068</v>
      </c>
      <c r="C43" s="538">
        <v>18</v>
      </c>
      <c r="D43" s="466">
        <v>9</v>
      </c>
      <c r="E43" s="539">
        <f t="shared" si="0"/>
        <v>0.5</v>
      </c>
      <c r="F43" s="538">
        <v>1</v>
      </c>
      <c r="G43" s="466">
        <v>1</v>
      </c>
      <c r="H43" s="539">
        <f t="shared" si="1"/>
        <v>1</v>
      </c>
      <c r="I43" s="540">
        <f t="shared" si="2"/>
        <v>19</v>
      </c>
      <c r="J43" s="540">
        <f t="shared" si="3"/>
        <v>10</v>
      </c>
      <c r="K43" s="539">
        <f t="shared" si="4"/>
        <v>0.52631578947368418</v>
      </c>
    </row>
    <row r="44" spans="1:11" s="133" customFormat="1" ht="14.1" customHeight="1">
      <c r="A44" s="536" t="s">
        <v>4069</v>
      </c>
      <c r="B44" s="537" t="s">
        <v>4070</v>
      </c>
      <c r="C44" s="538">
        <v>15</v>
      </c>
      <c r="D44" s="466">
        <v>7</v>
      </c>
      <c r="E44" s="539">
        <f t="shared" si="0"/>
        <v>0.46666666666666667</v>
      </c>
      <c r="F44" s="538">
        <v>1</v>
      </c>
      <c r="G44" s="466">
        <v>1</v>
      </c>
      <c r="H44" s="539">
        <f t="shared" si="1"/>
        <v>1</v>
      </c>
      <c r="I44" s="540">
        <f t="shared" si="2"/>
        <v>16</v>
      </c>
      <c r="J44" s="540">
        <f t="shared" si="3"/>
        <v>8</v>
      </c>
      <c r="K44" s="539">
        <f t="shared" si="4"/>
        <v>0.5</v>
      </c>
    </row>
    <row r="45" spans="1:11" s="133" customFormat="1" ht="14.1" customHeight="1">
      <c r="A45" s="536" t="s">
        <v>4071</v>
      </c>
      <c r="B45" s="537" t="s">
        <v>4072</v>
      </c>
      <c r="C45" s="538">
        <v>202</v>
      </c>
      <c r="D45" s="466">
        <v>180</v>
      </c>
      <c r="E45" s="539">
        <f t="shared" si="0"/>
        <v>0.8910891089108911</v>
      </c>
      <c r="F45" s="538">
        <v>7</v>
      </c>
      <c r="G45" s="466">
        <v>2</v>
      </c>
      <c r="H45" s="539">
        <f t="shared" si="1"/>
        <v>0.2857142857142857</v>
      </c>
      <c r="I45" s="540">
        <f t="shared" si="2"/>
        <v>209</v>
      </c>
      <c r="J45" s="540">
        <f t="shared" si="3"/>
        <v>182</v>
      </c>
      <c r="K45" s="539">
        <f t="shared" si="4"/>
        <v>0.87081339712918659</v>
      </c>
    </row>
    <row r="46" spans="1:11" s="133" customFormat="1" ht="14.1" customHeight="1">
      <c r="A46" s="536" t="s">
        <v>4073</v>
      </c>
      <c r="B46" s="537" t="s">
        <v>4074</v>
      </c>
      <c r="C46" s="538">
        <v>200</v>
      </c>
      <c r="D46" s="466">
        <v>181</v>
      </c>
      <c r="E46" s="539">
        <f t="shared" si="0"/>
        <v>0.90500000000000003</v>
      </c>
      <c r="F46" s="538">
        <v>7</v>
      </c>
      <c r="G46" s="466">
        <v>2</v>
      </c>
      <c r="H46" s="539">
        <f t="shared" si="1"/>
        <v>0.2857142857142857</v>
      </c>
      <c r="I46" s="540">
        <f t="shared" si="2"/>
        <v>207</v>
      </c>
      <c r="J46" s="540">
        <f t="shared" si="3"/>
        <v>183</v>
      </c>
      <c r="K46" s="539">
        <f t="shared" si="4"/>
        <v>0.88405797101449279</v>
      </c>
    </row>
    <row r="47" spans="1:11" s="133" customFormat="1" ht="14.1" customHeight="1">
      <c r="A47" s="544" t="s">
        <v>4075</v>
      </c>
      <c r="B47" s="537" t="s">
        <v>4076</v>
      </c>
      <c r="C47" s="538">
        <v>5</v>
      </c>
      <c r="D47" s="466">
        <v>2</v>
      </c>
      <c r="E47" s="539">
        <f t="shared" si="0"/>
        <v>0.4</v>
      </c>
      <c r="F47" s="538">
        <v>0</v>
      </c>
      <c r="G47" s="466">
        <v>1</v>
      </c>
      <c r="H47" s="539" t="e">
        <f t="shared" si="1"/>
        <v>#DIV/0!</v>
      </c>
      <c r="I47" s="540">
        <f t="shared" si="2"/>
        <v>5</v>
      </c>
      <c r="J47" s="540">
        <f t="shared" si="3"/>
        <v>3</v>
      </c>
      <c r="K47" s="539">
        <f t="shared" si="4"/>
        <v>0.6</v>
      </c>
    </row>
    <row r="48" spans="1:11" s="133" customFormat="1" ht="14.1" customHeight="1">
      <c r="A48" s="536" t="s">
        <v>4077</v>
      </c>
      <c r="B48" s="537" t="s">
        <v>4078</v>
      </c>
      <c r="C48" s="538">
        <v>5</v>
      </c>
      <c r="D48" s="466">
        <v>2</v>
      </c>
      <c r="E48" s="539">
        <f t="shared" si="0"/>
        <v>0.4</v>
      </c>
      <c r="F48" s="538">
        <v>0</v>
      </c>
      <c r="G48" s="466">
        <v>1</v>
      </c>
      <c r="H48" s="539" t="e">
        <f t="shared" si="1"/>
        <v>#DIV/0!</v>
      </c>
      <c r="I48" s="540">
        <f t="shared" si="2"/>
        <v>5</v>
      </c>
      <c r="J48" s="540">
        <f t="shared" si="3"/>
        <v>3</v>
      </c>
      <c r="K48" s="539">
        <f t="shared" si="4"/>
        <v>0.6</v>
      </c>
    </row>
    <row r="49" spans="1:11" s="133" customFormat="1" ht="14.1" customHeight="1">
      <c r="A49" s="536" t="s">
        <v>4079</v>
      </c>
      <c r="B49" s="537" t="s">
        <v>4080</v>
      </c>
      <c r="C49" s="538">
        <v>187</v>
      </c>
      <c r="D49" s="466">
        <v>143</v>
      </c>
      <c r="E49" s="539">
        <f t="shared" si="0"/>
        <v>0.76470588235294112</v>
      </c>
      <c r="F49" s="538">
        <v>0</v>
      </c>
      <c r="G49" s="466">
        <v>1</v>
      </c>
      <c r="H49" s="539" t="e">
        <f t="shared" si="1"/>
        <v>#DIV/0!</v>
      </c>
      <c r="I49" s="540">
        <f t="shared" si="2"/>
        <v>187</v>
      </c>
      <c r="J49" s="540">
        <f t="shared" si="3"/>
        <v>144</v>
      </c>
      <c r="K49" s="539">
        <f t="shared" si="4"/>
        <v>0.77005347593582885</v>
      </c>
    </row>
    <row r="50" spans="1:11" s="133" customFormat="1" ht="14.1" customHeight="1">
      <c r="A50" s="536" t="s">
        <v>4081</v>
      </c>
      <c r="B50" s="537" t="s">
        <v>4082</v>
      </c>
      <c r="C50" s="538">
        <v>180</v>
      </c>
      <c r="D50" s="466">
        <v>126</v>
      </c>
      <c r="E50" s="539">
        <f t="shared" si="0"/>
        <v>0.7</v>
      </c>
      <c r="F50" s="538">
        <v>0</v>
      </c>
      <c r="G50" s="466">
        <v>2</v>
      </c>
      <c r="H50" s="539" t="e">
        <f t="shared" si="1"/>
        <v>#DIV/0!</v>
      </c>
      <c r="I50" s="540">
        <f t="shared" si="2"/>
        <v>180</v>
      </c>
      <c r="J50" s="540">
        <f t="shared" si="3"/>
        <v>128</v>
      </c>
      <c r="K50" s="539">
        <f t="shared" si="4"/>
        <v>0.71111111111111114</v>
      </c>
    </row>
    <row r="51" spans="1:11" s="133" customFormat="1" ht="14.1" customHeight="1">
      <c r="A51" s="536" t="s">
        <v>4083</v>
      </c>
      <c r="B51" s="537" t="s">
        <v>4084</v>
      </c>
      <c r="C51" s="538">
        <v>10</v>
      </c>
      <c r="D51" s="466">
        <v>3</v>
      </c>
      <c r="E51" s="539">
        <f t="shared" si="0"/>
        <v>0.3</v>
      </c>
      <c r="F51" s="538">
        <v>0</v>
      </c>
      <c r="G51" s="466">
        <v>0</v>
      </c>
      <c r="H51" s="539" t="e">
        <f t="shared" si="1"/>
        <v>#DIV/0!</v>
      </c>
      <c r="I51" s="540">
        <f t="shared" si="2"/>
        <v>10</v>
      </c>
      <c r="J51" s="540">
        <f t="shared" si="3"/>
        <v>3</v>
      </c>
      <c r="K51" s="539">
        <f t="shared" si="4"/>
        <v>0.3</v>
      </c>
    </row>
    <row r="52" spans="1:11" s="133" customFormat="1" ht="14.1" customHeight="1">
      <c r="A52" s="536" t="s">
        <v>4085</v>
      </c>
      <c r="B52" s="537" t="s">
        <v>4086</v>
      </c>
      <c r="C52" s="538">
        <v>10</v>
      </c>
      <c r="D52" s="466">
        <v>2</v>
      </c>
      <c r="E52" s="539">
        <f t="shared" si="0"/>
        <v>0.2</v>
      </c>
      <c r="F52" s="538">
        <v>0</v>
      </c>
      <c r="G52" s="466"/>
      <c r="H52" s="539" t="e">
        <f t="shared" si="1"/>
        <v>#DIV/0!</v>
      </c>
      <c r="I52" s="540">
        <f t="shared" si="2"/>
        <v>10</v>
      </c>
      <c r="J52" s="540">
        <f t="shared" si="3"/>
        <v>2</v>
      </c>
      <c r="K52" s="539">
        <f t="shared" si="4"/>
        <v>0.2</v>
      </c>
    </row>
    <row r="53" spans="1:11" s="133" customFormat="1" ht="14.1" customHeight="1">
      <c r="A53" s="536" t="s">
        <v>4087</v>
      </c>
      <c r="B53" s="537" t="s">
        <v>4088</v>
      </c>
      <c r="C53" s="538">
        <v>1180</v>
      </c>
      <c r="D53" s="466">
        <v>1197</v>
      </c>
      <c r="E53" s="539">
        <f t="shared" si="0"/>
        <v>1.014406779661017</v>
      </c>
      <c r="F53" s="538">
        <v>39</v>
      </c>
      <c r="G53" s="466">
        <v>48</v>
      </c>
      <c r="H53" s="539">
        <f t="shared" si="1"/>
        <v>1.2307692307692308</v>
      </c>
      <c r="I53" s="540">
        <f t="shared" si="2"/>
        <v>1219</v>
      </c>
      <c r="J53" s="540">
        <f t="shared" si="3"/>
        <v>1245</v>
      </c>
      <c r="K53" s="539">
        <f t="shared" si="4"/>
        <v>1.0213289581624283</v>
      </c>
    </row>
    <row r="54" spans="1:11" s="133" customFormat="1" ht="14.1" customHeight="1">
      <c r="A54" s="536" t="s">
        <v>4089</v>
      </c>
      <c r="B54" s="537" t="s">
        <v>4090</v>
      </c>
      <c r="C54" s="538">
        <v>1100</v>
      </c>
      <c r="D54" s="466">
        <v>1197</v>
      </c>
      <c r="E54" s="539">
        <f t="shared" si="0"/>
        <v>1.0881818181818181</v>
      </c>
      <c r="F54" s="538">
        <v>30</v>
      </c>
      <c r="G54" s="466">
        <v>48</v>
      </c>
      <c r="H54" s="539">
        <f t="shared" si="1"/>
        <v>1.6</v>
      </c>
      <c r="I54" s="540">
        <f t="shared" si="2"/>
        <v>1130</v>
      </c>
      <c r="J54" s="540">
        <f t="shared" si="3"/>
        <v>1245</v>
      </c>
      <c r="K54" s="539">
        <f t="shared" si="4"/>
        <v>1.1017699115044248</v>
      </c>
    </row>
    <row r="55" spans="1:11" s="133" customFormat="1" ht="14.1" customHeight="1">
      <c r="A55" s="536" t="s">
        <v>4091</v>
      </c>
      <c r="B55" s="537" t="s">
        <v>4092</v>
      </c>
      <c r="C55" s="538">
        <v>283</v>
      </c>
      <c r="D55" s="466">
        <v>221</v>
      </c>
      <c r="E55" s="539">
        <f t="shared" si="0"/>
        <v>0.78091872791519434</v>
      </c>
      <c r="F55" s="538">
        <v>15</v>
      </c>
      <c r="G55" s="466">
        <v>24</v>
      </c>
      <c r="H55" s="539">
        <f t="shared" si="1"/>
        <v>1.6</v>
      </c>
      <c r="I55" s="540">
        <f t="shared" si="2"/>
        <v>298</v>
      </c>
      <c r="J55" s="540">
        <f t="shared" si="3"/>
        <v>245</v>
      </c>
      <c r="K55" s="539">
        <f t="shared" si="4"/>
        <v>0.82214765100671139</v>
      </c>
    </row>
    <row r="56" spans="1:11" s="133" customFormat="1" ht="14.1" customHeight="1">
      <c r="A56" s="536" t="s">
        <v>4093</v>
      </c>
      <c r="B56" s="537" t="s">
        <v>4094</v>
      </c>
      <c r="C56" s="538">
        <v>270</v>
      </c>
      <c r="D56" s="466">
        <v>210</v>
      </c>
      <c r="E56" s="539">
        <f t="shared" si="0"/>
        <v>0.77777777777777779</v>
      </c>
      <c r="F56" s="538">
        <v>15</v>
      </c>
      <c r="G56" s="466">
        <v>24</v>
      </c>
      <c r="H56" s="539">
        <f t="shared" si="1"/>
        <v>1.6</v>
      </c>
      <c r="I56" s="540">
        <f t="shared" si="2"/>
        <v>285</v>
      </c>
      <c r="J56" s="540">
        <f t="shared" si="3"/>
        <v>234</v>
      </c>
      <c r="K56" s="539">
        <f t="shared" si="4"/>
        <v>0.82105263157894737</v>
      </c>
    </row>
    <row r="57" spans="1:11" s="133" customFormat="1" ht="14.1" customHeight="1">
      <c r="A57" s="536" t="s">
        <v>4095</v>
      </c>
      <c r="B57" s="537" t="s">
        <v>4096</v>
      </c>
      <c r="C57" s="538">
        <v>2398</v>
      </c>
      <c r="D57" s="466">
        <v>2086</v>
      </c>
      <c r="E57" s="539">
        <f t="shared" si="0"/>
        <v>0.86989157631359471</v>
      </c>
      <c r="F57" s="538">
        <v>51</v>
      </c>
      <c r="G57" s="466">
        <v>87</v>
      </c>
      <c r="H57" s="539">
        <f t="shared" si="1"/>
        <v>1.7058823529411764</v>
      </c>
      <c r="I57" s="540">
        <f t="shared" si="2"/>
        <v>2449</v>
      </c>
      <c r="J57" s="540">
        <f t="shared" si="3"/>
        <v>2173</v>
      </c>
      <c r="K57" s="539">
        <f t="shared" si="4"/>
        <v>0.88730093915884034</v>
      </c>
    </row>
    <row r="58" spans="1:11" s="133" customFormat="1" ht="14.1" customHeight="1">
      <c r="A58" s="536" t="s">
        <v>4097</v>
      </c>
      <c r="B58" s="537" t="s">
        <v>4098</v>
      </c>
      <c r="C58" s="538">
        <v>2300</v>
      </c>
      <c r="D58" s="466">
        <v>1946</v>
      </c>
      <c r="E58" s="539">
        <f t="shared" si="0"/>
        <v>0.84608695652173915</v>
      </c>
      <c r="F58" s="538">
        <v>50</v>
      </c>
      <c r="G58" s="466">
        <v>87</v>
      </c>
      <c r="H58" s="539">
        <f t="shared" si="1"/>
        <v>1.74</v>
      </c>
      <c r="I58" s="540">
        <f t="shared" si="2"/>
        <v>2350</v>
      </c>
      <c r="J58" s="540">
        <f t="shared" si="3"/>
        <v>2033</v>
      </c>
      <c r="K58" s="539">
        <f t="shared" si="4"/>
        <v>0.86510638297872344</v>
      </c>
    </row>
    <row r="59" spans="1:11" s="133" customFormat="1" ht="14.1" customHeight="1">
      <c r="A59" s="536" t="s">
        <v>4099</v>
      </c>
      <c r="B59" s="537" t="s">
        <v>4100</v>
      </c>
      <c r="C59" s="538">
        <v>21</v>
      </c>
      <c r="D59" s="466">
        <v>9</v>
      </c>
      <c r="E59" s="539">
        <f t="shared" si="0"/>
        <v>0.42857142857142855</v>
      </c>
      <c r="F59" s="538">
        <v>1</v>
      </c>
      <c r="G59" s="466"/>
      <c r="H59" s="539">
        <f t="shared" si="1"/>
        <v>0</v>
      </c>
      <c r="I59" s="540">
        <f t="shared" si="2"/>
        <v>22</v>
      </c>
      <c r="J59" s="540">
        <f t="shared" si="3"/>
        <v>9</v>
      </c>
      <c r="K59" s="539">
        <f t="shared" si="4"/>
        <v>0.40909090909090912</v>
      </c>
    </row>
    <row r="60" spans="1:11" s="133" customFormat="1" ht="14.1" customHeight="1">
      <c r="A60" s="536" t="s">
        <v>4101</v>
      </c>
      <c r="B60" s="537" t="s">
        <v>4102</v>
      </c>
      <c r="C60" s="538">
        <v>20</v>
      </c>
      <c r="D60" s="466">
        <v>4</v>
      </c>
      <c r="E60" s="539">
        <f t="shared" si="0"/>
        <v>0.2</v>
      </c>
      <c r="F60" s="538">
        <v>1</v>
      </c>
      <c r="G60" s="466"/>
      <c r="H60" s="539">
        <f t="shared" si="1"/>
        <v>0</v>
      </c>
      <c r="I60" s="540">
        <f t="shared" si="2"/>
        <v>21</v>
      </c>
      <c r="J60" s="540">
        <f t="shared" si="3"/>
        <v>4</v>
      </c>
      <c r="K60" s="539">
        <f t="shared" si="4"/>
        <v>0.19047619047619047</v>
      </c>
    </row>
    <row r="61" spans="1:11" s="133" customFormat="1" ht="14.1" customHeight="1">
      <c r="A61" s="536" t="s">
        <v>4103</v>
      </c>
      <c r="B61" s="537" t="s">
        <v>4104</v>
      </c>
      <c r="C61" s="538">
        <v>9892</v>
      </c>
      <c r="D61" s="466">
        <v>6703</v>
      </c>
      <c r="E61" s="539">
        <f t="shared" si="0"/>
        <v>0.67761827739587543</v>
      </c>
      <c r="F61" s="538">
        <v>2200</v>
      </c>
      <c r="G61" s="466">
        <v>1651</v>
      </c>
      <c r="H61" s="539">
        <f t="shared" si="1"/>
        <v>0.75045454545454549</v>
      </c>
      <c r="I61" s="540">
        <f t="shared" si="2"/>
        <v>12092</v>
      </c>
      <c r="J61" s="540">
        <f t="shared" si="3"/>
        <v>8354</v>
      </c>
      <c r="K61" s="539">
        <f t="shared" si="4"/>
        <v>0.69086999669202775</v>
      </c>
    </row>
    <row r="62" spans="1:11" s="133" customFormat="1" ht="14.1" customHeight="1">
      <c r="A62" s="536" t="s">
        <v>4105</v>
      </c>
      <c r="B62" s="537" t="s">
        <v>4106</v>
      </c>
      <c r="C62" s="538">
        <v>9800</v>
      </c>
      <c r="D62" s="466">
        <v>6566</v>
      </c>
      <c r="E62" s="539">
        <f t="shared" si="0"/>
        <v>0.67</v>
      </c>
      <c r="F62" s="538">
        <v>2100</v>
      </c>
      <c r="G62" s="466">
        <v>1651</v>
      </c>
      <c r="H62" s="539">
        <f t="shared" si="1"/>
        <v>0.78619047619047622</v>
      </c>
      <c r="I62" s="540">
        <f t="shared" si="2"/>
        <v>11900</v>
      </c>
      <c r="J62" s="540">
        <f t="shared" si="3"/>
        <v>8217</v>
      </c>
      <c r="K62" s="539">
        <f t="shared" si="4"/>
        <v>0.69050420168067228</v>
      </c>
    </row>
    <row r="63" spans="1:11" s="133" customFormat="1" ht="14.1" customHeight="1">
      <c r="A63" s="536" t="s">
        <v>4107</v>
      </c>
      <c r="B63" s="537" t="s">
        <v>4108</v>
      </c>
      <c r="C63" s="538">
        <v>23</v>
      </c>
      <c r="D63" s="466">
        <v>12</v>
      </c>
      <c r="E63" s="539">
        <f t="shared" si="0"/>
        <v>0.52173913043478259</v>
      </c>
      <c r="F63" s="538">
        <v>2</v>
      </c>
      <c r="G63" s="466"/>
      <c r="H63" s="539">
        <f t="shared" si="1"/>
        <v>0</v>
      </c>
      <c r="I63" s="540">
        <f t="shared" si="2"/>
        <v>25</v>
      </c>
      <c r="J63" s="540">
        <f t="shared" si="3"/>
        <v>12</v>
      </c>
      <c r="K63" s="539">
        <f t="shared" si="4"/>
        <v>0.48</v>
      </c>
    </row>
    <row r="64" spans="1:11" s="133" customFormat="1" ht="14.1" customHeight="1">
      <c r="A64" s="536" t="s">
        <v>4109</v>
      </c>
      <c r="B64" s="537" t="s">
        <v>4110</v>
      </c>
      <c r="C64" s="538">
        <v>21</v>
      </c>
      <c r="D64" s="466">
        <v>9</v>
      </c>
      <c r="E64" s="539">
        <f t="shared" si="0"/>
        <v>0.42857142857142855</v>
      </c>
      <c r="F64" s="538">
        <v>2</v>
      </c>
      <c r="G64" s="466"/>
      <c r="H64" s="539">
        <f t="shared" si="1"/>
        <v>0</v>
      </c>
      <c r="I64" s="540">
        <f t="shared" si="2"/>
        <v>23</v>
      </c>
      <c r="J64" s="540">
        <f t="shared" si="3"/>
        <v>9</v>
      </c>
      <c r="K64" s="539">
        <f t="shared" si="4"/>
        <v>0.39130434782608697</v>
      </c>
    </row>
    <row r="65" spans="1:11" s="133" customFormat="1" ht="14.1" customHeight="1">
      <c r="A65" s="536" t="s">
        <v>4111</v>
      </c>
      <c r="B65" s="537" t="s">
        <v>4112</v>
      </c>
      <c r="C65" s="538">
        <v>20</v>
      </c>
      <c r="D65" s="466">
        <v>11</v>
      </c>
      <c r="E65" s="539">
        <f t="shared" si="0"/>
        <v>0.55000000000000004</v>
      </c>
      <c r="F65" s="538">
        <v>0</v>
      </c>
      <c r="G65" s="466">
        <v>1</v>
      </c>
      <c r="H65" s="539" t="e">
        <f t="shared" si="1"/>
        <v>#DIV/0!</v>
      </c>
      <c r="I65" s="540">
        <f t="shared" si="2"/>
        <v>20</v>
      </c>
      <c r="J65" s="540">
        <f t="shared" si="3"/>
        <v>12</v>
      </c>
      <c r="K65" s="539">
        <f t="shared" si="4"/>
        <v>0.6</v>
      </c>
    </row>
    <row r="66" spans="1:11" s="133" customFormat="1" ht="14.1" customHeight="1">
      <c r="A66" s="536" t="s">
        <v>4113</v>
      </c>
      <c r="B66" s="537" t="s">
        <v>4114</v>
      </c>
      <c r="C66" s="538">
        <v>20</v>
      </c>
      <c r="D66" s="466">
        <v>5</v>
      </c>
      <c r="E66" s="539">
        <f t="shared" si="0"/>
        <v>0.25</v>
      </c>
      <c r="F66" s="538">
        <v>0</v>
      </c>
      <c r="G66" s="466">
        <v>1</v>
      </c>
      <c r="H66" s="539" t="e">
        <f t="shared" si="1"/>
        <v>#DIV/0!</v>
      </c>
      <c r="I66" s="540">
        <f t="shared" si="2"/>
        <v>20</v>
      </c>
      <c r="J66" s="540">
        <f t="shared" si="3"/>
        <v>6</v>
      </c>
      <c r="K66" s="539">
        <f t="shared" si="4"/>
        <v>0.3</v>
      </c>
    </row>
    <row r="67" spans="1:11" s="133" customFormat="1" ht="14.1" customHeight="1">
      <c r="A67" s="536" t="s">
        <v>4115</v>
      </c>
      <c r="B67" s="537" t="s">
        <v>4116</v>
      </c>
      <c r="C67" s="538">
        <v>490</v>
      </c>
      <c r="D67" s="466">
        <v>491</v>
      </c>
      <c r="E67" s="539">
        <f t="shared" si="0"/>
        <v>1.0020408163265306</v>
      </c>
      <c r="F67" s="538">
        <v>6</v>
      </c>
      <c r="G67" s="466">
        <v>9</v>
      </c>
      <c r="H67" s="539">
        <f t="shared" si="1"/>
        <v>1.5</v>
      </c>
      <c r="I67" s="540">
        <f t="shared" si="2"/>
        <v>496</v>
      </c>
      <c r="J67" s="540">
        <f t="shared" si="3"/>
        <v>500</v>
      </c>
      <c r="K67" s="539">
        <f t="shared" si="4"/>
        <v>1.0080645161290323</v>
      </c>
    </row>
    <row r="68" spans="1:11" s="133" customFormat="1" ht="14.1" customHeight="1">
      <c r="A68" s="536" t="s">
        <v>4117</v>
      </c>
      <c r="B68" s="537" t="s">
        <v>4118</v>
      </c>
      <c r="C68" s="538">
        <v>460</v>
      </c>
      <c r="D68" s="466">
        <v>472</v>
      </c>
      <c r="E68" s="539">
        <f t="shared" si="0"/>
        <v>1.0260869565217392</v>
      </c>
      <c r="F68" s="538">
        <v>6</v>
      </c>
      <c r="G68" s="466">
        <v>9</v>
      </c>
      <c r="H68" s="539">
        <f t="shared" si="1"/>
        <v>1.5</v>
      </c>
      <c r="I68" s="540">
        <f t="shared" si="2"/>
        <v>466</v>
      </c>
      <c r="J68" s="540">
        <f t="shared" si="3"/>
        <v>481</v>
      </c>
      <c r="K68" s="539">
        <f t="shared" si="4"/>
        <v>1.0321888412017168</v>
      </c>
    </row>
    <row r="69" spans="1:11" s="133" customFormat="1" ht="14.1" customHeight="1">
      <c r="A69" s="536" t="s">
        <v>4119</v>
      </c>
      <c r="B69" s="537" t="s">
        <v>4120</v>
      </c>
      <c r="C69" s="538">
        <v>5</v>
      </c>
      <c r="D69" s="466"/>
      <c r="E69" s="539">
        <f t="shared" si="0"/>
        <v>0</v>
      </c>
      <c r="F69" s="538">
        <v>0</v>
      </c>
      <c r="G69" s="466"/>
      <c r="H69" s="539" t="e">
        <f t="shared" si="1"/>
        <v>#DIV/0!</v>
      </c>
      <c r="I69" s="540">
        <f t="shared" si="2"/>
        <v>5</v>
      </c>
      <c r="J69" s="540">
        <f t="shared" si="3"/>
        <v>0</v>
      </c>
      <c r="K69" s="539">
        <f t="shared" si="4"/>
        <v>0</v>
      </c>
    </row>
    <row r="70" spans="1:11" s="133" customFormat="1" ht="14.1" customHeight="1">
      <c r="A70" s="536" t="s">
        <v>4121</v>
      </c>
      <c r="B70" s="537" t="s">
        <v>4122</v>
      </c>
      <c r="C70" s="538">
        <v>5</v>
      </c>
      <c r="D70" s="466"/>
      <c r="E70" s="539">
        <f t="shared" si="0"/>
        <v>0</v>
      </c>
      <c r="F70" s="538">
        <v>0</v>
      </c>
      <c r="G70" s="466"/>
      <c r="H70" s="539" t="e">
        <f t="shared" si="1"/>
        <v>#DIV/0!</v>
      </c>
      <c r="I70" s="540">
        <f t="shared" si="2"/>
        <v>5</v>
      </c>
      <c r="J70" s="540">
        <f t="shared" si="3"/>
        <v>0</v>
      </c>
      <c r="K70" s="539">
        <f t="shared" si="4"/>
        <v>0</v>
      </c>
    </row>
    <row r="71" spans="1:11" s="133" customFormat="1" ht="14.1" customHeight="1">
      <c r="A71" s="536" t="s">
        <v>4123</v>
      </c>
      <c r="B71" s="537" t="s">
        <v>4124</v>
      </c>
      <c r="C71" s="538">
        <v>114</v>
      </c>
      <c r="D71" s="466">
        <v>131</v>
      </c>
      <c r="E71" s="539">
        <f t="shared" si="0"/>
        <v>1.1491228070175439</v>
      </c>
      <c r="F71" s="538">
        <v>0</v>
      </c>
      <c r="G71" s="466"/>
      <c r="H71" s="539" t="e">
        <f t="shared" si="1"/>
        <v>#DIV/0!</v>
      </c>
      <c r="I71" s="540">
        <f t="shared" si="2"/>
        <v>114</v>
      </c>
      <c r="J71" s="540">
        <f t="shared" si="3"/>
        <v>131</v>
      </c>
      <c r="K71" s="539">
        <f t="shared" si="4"/>
        <v>1.1491228070175439</v>
      </c>
    </row>
    <row r="72" spans="1:11" s="133" customFormat="1" ht="14.1" customHeight="1">
      <c r="A72" s="536" t="s">
        <v>4125</v>
      </c>
      <c r="B72" s="537" t="s">
        <v>4126</v>
      </c>
      <c r="C72" s="538">
        <v>100</v>
      </c>
      <c r="D72" s="466"/>
      <c r="E72" s="539">
        <f t="shared" si="0"/>
        <v>0</v>
      </c>
      <c r="F72" s="538">
        <v>0</v>
      </c>
      <c r="G72" s="466"/>
      <c r="H72" s="539" t="e">
        <f t="shared" si="1"/>
        <v>#DIV/0!</v>
      </c>
      <c r="I72" s="540">
        <f t="shared" si="2"/>
        <v>100</v>
      </c>
      <c r="J72" s="540">
        <f t="shared" si="3"/>
        <v>0</v>
      </c>
      <c r="K72" s="539">
        <f t="shared" si="4"/>
        <v>0</v>
      </c>
    </row>
    <row r="73" spans="1:11" s="133" customFormat="1" ht="14.1" customHeight="1">
      <c r="A73" s="536" t="s">
        <v>4127</v>
      </c>
      <c r="B73" s="537" t="s">
        <v>4128</v>
      </c>
      <c r="C73" s="538">
        <v>1</v>
      </c>
      <c r="D73" s="466"/>
      <c r="E73" s="539">
        <f t="shared" si="0"/>
        <v>0</v>
      </c>
      <c r="F73" s="538">
        <v>0</v>
      </c>
      <c r="G73" s="466"/>
      <c r="H73" s="539" t="e">
        <f t="shared" si="1"/>
        <v>#DIV/0!</v>
      </c>
      <c r="I73" s="540">
        <f t="shared" si="2"/>
        <v>1</v>
      </c>
      <c r="J73" s="540">
        <f t="shared" si="3"/>
        <v>0</v>
      </c>
      <c r="K73" s="539">
        <f t="shared" si="4"/>
        <v>0</v>
      </c>
    </row>
    <row r="74" spans="1:11" s="133" customFormat="1" ht="14.1" customHeight="1">
      <c r="A74" s="536" t="s">
        <v>4129</v>
      </c>
      <c r="B74" s="537" t="s">
        <v>4130</v>
      </c>
      <c r="C74" s="538">
        <v>82</v>
      </c>
      <c r="D74" s="466">
        <v>3</v>
      </c>
      <c r="E74" s="539">
        <f t="shared" si="0"/>
        <v>3.6585365853658534E-2</v>
      </c>
      <c r="F74" s="538">
        <v>0</v>
      </c>
      <c r="G74" s="466"/>
      <c r="H74" s="539" t="e">
        <f t="shared" si="1"/>
        <v>#DIV/0!</v>
      </c>
      <c r="I74" s="540">
        <f t="shared" si="2"/>
        <v>82</v>
      </c>
      <c r="J74" s="540">
        <f t="shared" si="3"/>
        <v>3</v>
      </c>
      <c r="K74" s="539">
        <f t="shared" si="4"/>
        <v>3.6585365853658534E-2</v>
      </c>
    </row>
    <row r="75" spans="1:11" s="133" customFormat="1" ht="14.1" customHeight="1">
      <c r="A75" s="536" t="s">
        <v>4131</v>
      </c>
      <c r="B75" s="537" t="s">
        <v>4132</v>
      </c>
      <c r="C75" s="538">
        <v>80</v>
      </c>
      <c r="D75" s="466"/>
      <c r="E75" s="539">
        <f t="shared" si="0"/>
        <v>0</v>
      </c>
      <c r="F75" s="538">
        <v>0</v>
      </c>
      <c r="G75" s="466"/>
      <c r="H75" s="539" t="e">
        <f t="shared" si="1"/>
        <v>#DIV/0!</v>
      </c>
      <c r="I75" s="540">
        <f t="shared" si="2"/>
        <v>80</v>
      </c>
      <c r="J75" s="540">
        <f t="shared" si="3"/>
        <v>0</v>
      </c>
      <c r="K75" s="539">
        <f t="shared" si="4"/>
        <v>0</v>
      </c>
    </row>
    <row r="76" spans="1:11" s="133" customFormat="1" ht="14.1" customHeight="1">
      <c r="A76" s="536" t="s">
        <v>4133</v>
      </c>
      <c r="B76" s="537" t="s">
        <v>4134</v>
      </c>
      <c r="C76" s="538">
        <v>583</v>
      </c>
      <c r="D76" s="466">
        <v>442</v>
      </c>
      <c r="E76" s="539">
        <f t="shared" si="0"/>
        <v>0.758147512864494</v>
      </c>
      <c r="F76" s="538">
        <v>68</v>
      </c>
      <c r="G76" s="466">
        <v>85</v>
      </c>
      <c r="H76" s="539">
        <f t="shared" si="1"/>
        <v>1.25</v>
      </c>
      <c r="I76" s="540">
        <f t="shared" si="2"/>
        <v>651</v>
      </c>
      <c r="J76" s="540">
        <f t="shared" si="3"/>
        <v>527</v>
      </c>
      <c r="K76" s="539">
        <f t="shared" si="4"/>
        <v>0.80952380952380953</v>
      </c>
    </row>
    <row r="77" spans="1:11" s="133" customFormat="1" ht="14.1" customHeight="1">
      <c r="A77" s="536" t="s">
        <v>4135</v>
      </c>
      <c r="B77" s="537" t="s">
        <v>4136</v>
      </c>
      <c r="C77" s="538">
        <v>570</v>
      </c>
      <c r="D77" s="466">
        <v>442</v>
      </c>
      <c r="E77" s="539">
        <f t="shared" ref="E77:E83" si="5">D77/C77</f>
        <v>0.77543859649122804</v>
      </c>
      <c r="F77" s="538">
        <v>60</v>
      </c>
      <c r="G77" s="466">
        <v>85</v>
      </c>
      <c r="H77" s="539">
        <f t="shared" ref="H77:H83" si="6">G77/F77</f>
        <v>1.4166666666666667</v>
      </c>
      <c r="I77" s="540">
        <f t="shared" ref="I77:I79" si="7">C77+F77</f>
        <v>630</v>
      </c>
      <c r="J77" s="540">
        <f t="shared" ref="J77:J79" si="8">D77+G77</f>
        <v>527</v>
      </c>
      <c r="K77" s="539">
        <f t="shared" ref="K77:K79" si="9">J77/I77</f>
        <v>0.83650793650793653</v>
      </c>
    </row>
    <row r="78" spans="1:11" s="133" customFormat="1" ht="14.1" customHeight="1">
      <c r="A78" s="536" t="s">
        <v>4137</v>
      </c>
      <c r="B78" s="537" t="s">
        <v>4138</v>
      </c>
      <c r="C78" s="538">
        <v>0</v>
      </c>
      <c r="D78" s="466"/>
      <c r="E78" s="539" t="e">
        <f t="shared" si="5"/>
        <v>#DIV/0!</v>
      </c>
      <c r="F78" s="538">
        <v>7</v>
      </c>
      <c r="G78" s="466">
        <v>16</v>
      </c>
      <c r="H78" s="539">
        <f t="shared" si="6"/>
        <v>2.2857142857142856</v>
      </c>
      <c r="I78" s="540">
        <f t="shared" si="7"/>
        <v>7</v>
      </c>
      <c r="J78" s="540">
        <f t="shared" si="8"/>
        <v>16</v>
      </c>
      <c r="K78" s="539">
        <f t="shared" si="9"/>
        <v>2.2857142857142856</v>
      </c>
    </row>
    <row r="79" spans="1:11" s="133" customFormat="1" ht="14.1" customHeight="1">
      <c r="A79" s="536" t="s">
        <v>4139</v>
      </c>
      <c r="B79" s="537" t="s">
        <v>4140</v>
      </c>
      <c r="C79" s="538">
        <v>0</v>
      </c>
      <c r="D79" s="466"/>
      <c r="E79" s="539" t="e">
        <f t="shared" si="5"/>
        <v>#DIV/0!</v>
      </c>
      <c r="F79" s="538">
        <v>5</v>
      </c>
      <c r="G79" s="466">
        <v>5</v>
      </c>
      <c r="H79" s="539">
        <f t="shared" si="6"/>
        <v>1</v>
      </c>
      <c r="I79" s="540">
        <f t="shared" si="7"/>
        <v>5</v>
      </c>
      <c r="J79" s="540">
        <f t="shared" si="8"/>
        <v>5</v>
      </c>
      <c r="K79" s="539">
        <f t="shared" si="9"/>
        <v>1</v>
      </c>
    </row>
    <row r="80" spans="1:11" s="133" customFormat="1" ht="14.1" customHeight="1">
      <c r="A80" s="412" t="s">
        <v>4141</v>
      </c>
      <c r="B80" s="413" t="s">
        <v>4142</v>
      </c>
      <c r="C80" s="545">
        <v>0</v>
      </c>
      <c r="D80" s="545">
        <v>6</v>
      </c>
      <c r="E80" s="551" t="e">
        <f t="shared" si="5"/>
        <v>#DIV/0!</v>
      </c>
      <c r="F80" s="545">
        <v>0</v>
      </c>
      <c r="G80" s="545">
        <v>1</v>
      </c>
      <c r="H80" s="539" t="e">
        <f t="shared" si="6"/>
        <v>#DIV/0!</v>
      </c>
      <c r="I80" s="540">
        <f t="shared" ref="I80:I83" si="10">C80+F80</f>
        <v>0</v>
      </c>
      <c r="J80" s="540">
        <f t="shared" ref="J80:J83" si="11">D80+G80</f>
        <v>7</v>
      </c>
      <c r="K80" s="539" t="e">
        <f t="shared" ref="K80:K83" si="12">J80/I80</f>
        <v>#DIV/0!</v>
      </c>
    </row>
    <row r="81" spans="1:11" s="133" customFormat="1" ht="14.1" customHeight="1">
      <c r="A81" s="116"/>
      <c r="B81" s="117"/>
      <c r="C81" s="117"/>
      <c r="D81" s="545"/>
      <c r="E81" s="539" t="e">
        <f t="shared" si="5"/>
        <v>#DIV/0!</v>
      </c>
      <c r="F81" s="117"/>
      <c r="G81" s="117"/>
      <c r="H81" s="539" t="e">
        <f t="shared" si="6"/>
        <v>#DIV/0!</v>
      </c>
      <c r="I81" s="540">
        <f t="shared" si="10"/>
        <v>0</v>
      </c>
      <c r="J81" s="540">
        <f t="shared" si="11"/>
        <v>0</v>
      </c>
      <c r="K81" s="539" t="e">
        <f t="shared" si="12"/>
        <v>#DIV/0!</v>
      </c>
    </row>
    <row r="82" spans="1:11" s="133" customFormat="1" ht="14.1" customHeight="1">
      <c r="A82" s="116"/>
      <c r="B82" s="117"/>
      <c r="C82" s="117"/>
      <c r="D82" s="117"/>
      <c r="E82" s="539" t="e">
        <f t="shared" si="5"/>
        <v>#DIV/0!</v>
      </c>
      <c r="F82" s="117"/>
      <c r="G82" s="117"/>
      <c r="H82" s="539" t="e">
        <f t="shared" si="6"/>
        <v>#DIV/0!</v>
      </c>
      <c r="I82" s="540">
        <f t="shared" si="10"/>
        <v>0</v>
      </c>
      <c r="J82" s="540">
        <f t="shared" si="11"/>
        <v>0</v>
      </c>
      <c r="K82" s="539" t="e">
        <f t="shared" si="12"/>
        <v>#DIV/0!</v>
      </c>
    </row>
    <row r="83" spans="1:11" s="133" customFormat="1" ht="14.1" customHeight="1">
      <c r="A83" s="116"/>
      <c r="B83" s="117"/>
      <c r="C83" s="117"/>
      <c r="D83" s="117"/>
      <c r="E83" s="539" t="e">
        <f t="shared" si="5"/>
        <v>#DIV/0!</v>
      </c>
      <c r="F83" s="117"/>
      <c r="G83" s="117"/>
      <c r="H83" s="539" t="e">
        <f t="shared" si="6"/>
        <v>#DIV/0!</v>
      </c>
      <c r="I83" s="540">
        <f t="shared" si="10"/>
        <v>0</v>
      </c>
      <c r="J83" s="540">
        <f t="shared" si="11"/>
        <v>0</v>
      </c>
      <c r="K83" s="539" t="e">
        <f t="shared" si="12"/>
        <v>#DIV/0!</v>
      </c>
    </row>
    <row r="84" spans="1:11" s="133" customFormat="1" ht="14.1" customHeight="1">
      <c r="A84" s="116"/>
      <c r="B84" s="117"/>
      <c r="C84" s="117"/>
      <c r="D84" s="117"/>
      <c r="E84" s="117"/>
      <c r="F84" s="117"/>
      <c r="G84" s="117"/>
      <c r="H84" s="117"/>
      <c r="I84" s="307"/>
      <c r="J84" s="117"/>
      <c r="K84" s="310"/>
    </row>
    <row r="85" spans="1:11" s="133" customFormat="1" ht="14.1" customHeight="1">
      <c r="A85" s="116"/>
      <c r="B85" s="117"/>
      <c r="C85" s="117"/>
      <c r="D85" s="117"/>
      <c r="E85" s="117"/>
      <c r="F85" s="117"/>
      <c r="G85" s="117"/>
      <c r="H85" s="117"/>
      <c r="I85" s="307"/>
      <c r="J85" s="117"/>
      <c r="K85" s="310"/>
    </row>
    <row r="86" spans="1:11" s="133" customFormat="1" ht="14.1" customHeight="1">
      <c r="A86" s="250" t="s">
        <v>1665</v>
      </c>
      <c r="B86" s="124"/>
      <c r="C86" s="117"/>
      <c r="D86" s="117"/>
      <c r="E86" s="117"/>
      <c r="F86" s="117"/>
      <c r="G86" s="117"/>
      <c r="H86" s="117"/>
      <c r="I86" s="307"/>
      <c r="J86" s="117"/>
      <c r="K86" s="310"/>
    </row>
    <row r="87" spans="1:11" s="133" customFormat="1" ht="14.1" customHeight="1">
      <c r="A87" s="251" t="s">
        <v>1666</v>
      </c>
      <c r="B87" s="89" t="s">
        <v>1667</v>
      </c>
      <c r="C87" s="117"/>
      <c r="D87" s="117"/>
      <c r="E87" s="117"/>
      <c r="F87" s="117"/>
      <c r="G87" s="117"/>
      <c r="H87" s="117"/>
      <c r="I87" s="307"/>
      <c r="J87" s="117"/>
      <c r="K87" s="310"/>
    </row>
    <row r="88" spans="1:11" s="133" customFormat="1" ht="14.1" customHeight="1">
      <c r="A88" s="59"/>
      <c r="B88" s="117"/>
      <c r="C88" s="117"/>
      <c r="D88" s="117"/>
      <c r="E88" s="117"/>
      <c r="F88" s="117"/>
      <c r="G88" s="117"/>
      <c r="H88" s="117"/>
      <c r="I88" s="307"/>
      <c r="J88" s="117"/>
      <c r="K88" s="310"/>
    </row>
    <row r="89" spans="1:11" s="133" customFormat="1" ht="14.1" customHeight="1">
      <c r="A89" s="61"/>
      <c r="B89" s="123"/>
      <c r="C89" s="117"/>
      <c r="D89" s="117"/>
      <c r="E89" s="117"/>
      <c r="F89" s="117"/>
      <c r="G89" s="117"/>
      <c r="H89" s="117"/>
      <c r="I89" s="307"/>
      <c r="J89" s="117"/>
      <c r="K89" s="310"/>
    </row>
    <row r="90" spans="1:11" s="133" customFormat="1" ht="14.1" customHeight="1">
      <c r="A90" s="534" t="s">
        <v>4143</v>
      </c>
      <c r="B90" s="142"/>
      <c r="C90" s="143"/>
      <c r="D90" s="143"/>
      <c r="E90" s="143"/>
      <c r="F90" s="143"/>
      <c r="G90" s="143"/>
      <c r="H90" s="143"/>
      <c r="I90" s="143"/>
      <c r="J90" s="117"/>
      <c r="K90" s="310"/>
    </row>
    <row r="91" spans="1:11" ht="14.1" customHeight="1">
      <c r="A91" s="61" t="s">
        <v>1663</v>
      </c>
      <c r="B91" s="123"/>
      <c r="C91" s="541">
        <v>13000</v>
      </c>
      <c r="D91" s="541">
        <v>11578</v>
      </c>
      <c r="E91" s="546">
        <f t="shared" ref="E91:E125" si="13">D91/C91</f>
        <v>0.89061538461538459</v>
      </c>
      <c r="F91" s="541">
        <v>2500</v>
      </c>
      <c r="G91" s="541">
        <v>2642</v>
      </c>
      <c r="H91" s="546">
        <f t="shared" ref="H91:H92" si="14">G91/F91</f>
        <v>1.0568</v>
      </c>
      <c r="I91" s="543">
        <f t="shared" ref="I91:I92" si="15">C91+F91</f>
        <v>15500</v>
      </c>
      <c r="J91" s="543">
        <f t="shared" ref="J91:J92" si="16">D91+G91</f>
        <v>14220</v>
      </c>
      <c r="K91" s="546">
        <f t="shared" ref="K91:K92" si="17">J91/I91</f>
        <v>0.91741935483870962</v>
      </c>
    </row>
    <row r="92" spans="1:11" s="133" customFormat="1" ht="14.1" customHeight="1">
      <c r="A92" s="140" t="s">
        <v>1664</v>
      </c>
      <c r="B92" s="141"/>
      <c r="C92" s="541">
        <f>SUM(C94:C124)</f>
        <v>13300</v>
      </c>
      <c r="D92" s="541">
        <f>SUM(D94:D124)</f>
        <v>12332</v>
      </c>
      <c r="E92" s="546">
        <f t="shared" si="13"/>
        <v>0.92721804511278194</v>
      </c>
      <c r="F92" s="541">
        <f>SUM(F94:F124)</f>
        <v>2860</v>
      </c>
      <c r="G92" s="541">
        <f>SUM(G94:G124)</f>
        <v>2836</v>
      </c>
      <c r="H92" s="546">
        <f t="shared" si="14"/>
        <v>0.99160839160839165</v>
      </c>
      <c r="I92" s="543">
        <f t="shared" si="15"/>
        <v>16160</v>
      </c>
      <c r="J92" s="543">
        <f t="shared" si="16"/>
        <v>15168</v>
      </c>
      <c r="K92" s="546">
        <f t="shared" si="17"/>
        <v>0.93861386138613856</v>
      </c>
    </row>
    <row r="93" spans="1:11" s="133" customFormat="1" ht="14.1" customHeight="1">
      <c r="A93" s="144"/>
      <c r="B93" s="117"/>
      <c r="C93" s="117"/>
      <c r="D93" s="117"/>
      <c r="E93" s="117"/>
      <c r="F93" s="117"/>
      <c r="G93" s="117"/>
      <c r="H93" s="117"/>
      <c r="I93" s="307"/>
      <c r="J93" s="117"/>
      <c r="K93" s="310"/>
    </row>
    <row r="94" spans="1:11" s="133" customFormat="1" ht="14.1" customHeight="1">
      <c r="A94" s="412" t="s">
        <v>4144</v>
      </c>
      <c r="B94" s="413" t="s">
        <v>4145</v>
      </c>
      <c r="C94" s="504">
        <v>0</v>
      </c>
      <c r="D94" s="466">
        <v>68</v>
      </c>
      <c r="E94" s="539" t="e">
        <f t="shared" si="13"/>
        <v>#DIV/0!</v>
      </c>
      <c r="F94" s="504">
        <v>3</v>
      </c>
      <c r="G94" s="466">
        <v>7</v>
      </c>
      <c r="H94" s="539">
        <f t="shared" ref="H94:H125" si="18">G94/F94</f>
        <v>2.3333333333333335</v>
      </c>
      <c r="I94" s="540">
        <f t="shared" ref="I94:I125" si="19">C94+F94</f>
        <v>3</v>
      </c>
      <c r="J94" s="540">
        <f t="shared" ref="J94:J125" si="20">D94+G94</f>
        <v>75</v>
      </c>
      <c r="K94" s="539">
        <f t="shared" ref="K94:K125" si="21">J94/I94</f>
        <v>25</v>
      </c>
    </row>
    <row r="95" spans="1:11" s="133" customFormat="1" ht="14.1" customHeight="1">
      <c r="A95" s="412" t="s">
        <v>4146</v>
      </c>
      <c r="B95" s="413" t="s">
        <v>4147</v>
      </c>
      <c r="C95" s="504">
        <v>560</v>
      </c>
      <c r="D95" s="466">
        <v>570</v>
      </c>
      <c r="E95" s="539">
        <f t="shared" si="13"/>
        <v>1.0178571428571428</v>
      </c>
      <c r="F95" s="504">
        <v>20</v>
      </c>
      <c r="G95" s="466">
        <v>43</v>
      </c>
      <c r="H95" s="539">
        <f t="shared" si="18"/>
        <v>2.15</v>
      </c>
      <c r="I95" s="540">
        <f t="shared" si="19"/>
        <v>580</v>
      </c>
      <c r="J95" s="540">
        <f t="shared" si="20"/>
        <v>613</v>
      </c>
      <c r="K95" s="539">
        <f t="shared" si="21"/>
        <v>1.056896551724138</v>
      </c>
    </row>
    <row r="96" spans="1:11" s="133" customFormat="1" ht="14.1" customHeight="1">
      <c r="A96" s="412" t="s">
        <v>4148</v>
      </c>
      <c r="B96" s="413" t="s">
        <v>4149</v>
      </c>
      <c r="C96" s="504">
        <v>470</v>
      </c>
      <c r="D96" s="466">
        <v>762</v>
      </c>
      <c r="E96" s="539">
        <f t="shared" si="13"/>
        <v>1.6212765957446809</v>
      </c>
      <c r="F96" s="504">
        <v>40</v>
      </c>
      <c r="G96" s="466">
        <v>42</v>
      </c>
      <c r="H96" s="539">
        <f t="shared" si="18"/>
        <v>1.05</v>
      </c>
      <c r="I96" s="540">
        <f t="shared" si="19"/>
        <v>510</v>
      </c>
      <c r="J96" s="540">
        <f t="shared" si="20"/>
        <v>804</v>
      </c>
      <c r="K96" s="539">
        <f t="shared" si="21"/>
        <v>1.5764705882352941</v>
      </c>
    </row>
    <row r="97" spans="1:11" s="133" customFormat="1" ht="14.1" customHeight="1">
      <c r="A97" s="412" t="s">
        <v>3479</v>
      </c>
      <c r="B97" s="413" t="s">
        <v>3480</v>
      </c>
      <c r="C97" s="504">
        <v>5260</v>
      </c>
      <c r="D97" s="466">
        <v>4616</v>
      </c>
      <c r="E97" s="539">
        <f t="shared" si="13"/>
        <v>0.87756653992395439</v>
      </c>
      <c r="F97" s="504">
        <v>1300</v>
      </c>
      <c r="G97" s="466">
        <v>1295</v>
      </c>
      <c r="H97" s="539">
        <f t="shared" si="18"/>
        <v>0.99615384615384617</v>
      </c>
      <c r="I97" s="540">
        <f t="shared" si="19"/>
        <v>6560</v>
      </c>
      <c r="J97" s="540">
        <f t="shared" si="20"/>
        <v>5911</v>
      </c>
      <c r="K97" s="539">
        <f t="shared" si="21"/>
        <v>0.90106707317073176</v>
      </c>
    </row>
    <row r="98" spans="1:11" s="133" customFormat="1" ht="14.1" customHeight="1">
      <c r="A98" s="412" t="s">
        <v>3481</v>
      </c>
      <c r="B98" s="413" t="s">
        <v>3482</v>
      </c>
      <c r="C98" s="504">
        <v>1785</v>
      </c>
      <c r="D98" s="466">
        <v>1373</v>
      </c>
      <c r="E98" s="539">
        <f t="shared" si="13"/>
        <v>0.76918767507002805</v>
      </c>
      <c r="F98" s="504">
        <v>350</v>
      </c>
      <c r="G98" s="466">
        <v>383</v>
      </c>
      <c r="H98" s="539">
        <f t="shared" si="18"/>
        <v>1.0942857142857143</v>
      </c>
      <c r="I98" s="540">
        <f t="shared" si="19"/>
        <v>2135</v>
      </c>
      <c r="J98" s="540">
        <f t="shared" si="20"/>
        <v>1756</v>
      </c>
      <c r="K98" s="539">
        <f t="shared" si="21"/>
        <v>0.8224824355971897</v>
      </c>
    </row>
    <row r="99" spans="1:11" s="133" customFormat="1" ht="14.1" customHeight="1">
      <c r="A99" s="412" t="s">
        <v>4150</v>
      </c>
      <c r="B99" s="413" t="s">
        <v>4151</v>
      </c>
      <c r="C99" s="504">
        <v>1</v>
      </c>
      <c r="D99" s="466">
        <v>1</v>
      </c>
      <c r="E99" s="539">
        <f t="shared" si="13"/>
        <v>1</v>
      </c>
      <c r="F99" s="504">
        <v>0</v>
      </c>
      <c r="G99" s="466"/>
      <c r="H99" s="539" t="e">
        <f t="shared" si="18"/>
        <v>#DIV/0!</v>
      </c>
      <c r="I99" s="540">
        <f t="shared" si="19"/>
        <v>1</v>
      </c>
      <c r="J99" s="540">
        <f t="shared" si="20"/>
        <v>1</v>
      </c>
      <c r="K99" s="539">
        <f t="shared" si="21"/>
        <v>1</v>
      </c>
    </row>
    <row r="100" spans="1:11" s="133" customFormat="1" ht="14.1" customHeight="1">
      <c r="A100" s="412" t="s">
        <v>1668</v>
      </c>
      <c r="B100" s="413" t="s">
        <v>4152</v>
      </c>
      <c r="C100" s="504">
        <v>1600</v>
      </c>
      <c r="D100" s="466">
        <v>1805</v>
      </c>
      <c r="E100" s="539">
        <f t="shared" si="13"/>
        <v>1.128125</v>
      </c>
      <c r="F100" s="504">
        <v>17</v>
      </c>
      <c r="G100" s="466">
        <v>25</v>
      </c>
      <c r="H100" s="539">
        <f t="shared" si="18"/>
        <v>1.4705882352941178</v>
      </c>
      <c r="I100" s="540">
        <f t="shared" si="19"/>
        <v>1617</v>
      </c>
      <c r="J100" s="540">
        <f t="shared" si="20"/>
        <v>1830</v>
      </c>
      <c r="K100" s="539">
        <f t="shared" si="21"/>
        <v>1.1317254174397031</v>
      </c>
    </row>
    <row r="101" spans="1:11" s="133" customFormat="1" ht="14.1" customHeight="1">
      <c r="A101" s="412" t="s">
        <v>4153</v>
      </c>
      <c r="B101" s="413" t="s">
        <v>4154</v>
      </c>
      <c r="C101" s="504">
        <v>65</v>
      </c>
      <c r="D101" s="466">
        <v>109</v>
      </c>
      <c r="E101" s="539">
        <f t="shared" si="13"/>
        <v>1.676923076923077</v>
      </c>
      <c r="F101" s="504">
        <v>0</v>
      </c>
      <c r="G101" s="466"/>
      <c r="H101" s="539" t="e">
        <f t="shared" si="18"/>
        <v>#DIV/0!</v>
      </c>
      <c r="I101" s="540">
        <f t="shared" si="19"/>
        <v>65</v>
      </c>
      <c r="J101" s="540">
        <f t="shared" si="20"/>
        <v>109</v>
      </c>
      <c r="K101" s="539">
        <f t="shared" si="21"/>
        <v>1.676923076923077</v>
      </c>
    </row>
    <row r="102" spans="1:11" s="133" customFormat="1" ht="14.1" customHeight="1">
      <c r="A102" s="412" t="s">
        <v>3483</v>
      </c>
      <c r="B102" s="413" t="s">
        <v>3484</v>
      </c>
      <c r="C102" s="504">
        <v>160</v>
      </c>
      <c r="D102" s="466">
        <v>126</v>
      </c>
      <c r="E102" s="539">
        <f t="shared" si="13"/>
        <v>0.78749999999999998</v>
      </c>
      <c r="F102" s="504">
        <v>250</v>
      </c>
      <c r="G102" s="466">
        <v>246</v>
      </c>
      <c r="H102" s="539">
        <f t="shared" si="18"/>
        <v>0.98399999999999999</v>
      </c>
      <c r="I102" s="540">
        <f t="shared" si="19"/>
        <v>410</v>
      </c>
      <c r="J102" s="540">
        <f t="shared" si="20"/>
        <v>372</v>
      </c>
      <c r="K102" s="539">
        <f t="shared" si="21"/>
        <v>0.90731707317073174</v>
      </c>
    </row>
    <row r="103" spans="1:11" s="133" customFormat="1" ht="14.1" customHeight="1">
      <c r="A103" s="412" t="s">
        <v>4155</v>
      </c>
      <c r="B103" s="413" t="s">
        <v>4156</v>
      </c>
      <c r="C103" s="504">
        <v>8</v>
      </c>
      <c r="D103" s="466">
        <v>4</v>
      </c>
      <c r="E103" s="539">
        <f t="shared" si="13"/>
        <v>0.5</v>
      </c>
      <c r="F103" s="504">
        <v>2</v>
      </c>
      <c r="G103" s="466"/>
      <c r="H103" s="539">
        <f t="shared" si="18"/>
        <v>0</v>
      </c>
      <c r="I103" s="540">
        <f t="shared" si="19"/>
        <v>10</v>
      </c>
      <c r="J103" s="540">
        <f t="shared" si="20"/>
        <v>4</v>
      </c>
      <c r="K103" s="539">
        <f t="shared" si="21"/>
        <v>0.4</v>
      </c>
    </row>
    <row r="104" spans="1:11" s="133" customFormat="1" ht="14.1" customHeight="1">
      <c r="A104" s="412" t="s">
        <v>2476</v>
      </c>
      <c r="B104" s="413" t="s">
        <v>2477</v>
      </c>
      <c r="C104" s="504">
        <v>2</v>
      </c>
      <c r="D104" s="466">
        <v>1</v>
      </c>
      <c r="E104" s="539">
        <f t="shared" si="13"/>
        <v>0.5</v>
      </c>
      <c r="F104" s="504">
        <v>4</v>
      </c>
      <c r="G104" s="466"/>
      <c r="H104" s="539">
        <f t="shared" si="18"/>
        <v>0</v>
      </c>
      <c r="I104" s="540">
        <f t="shared" si="19"/>
        <v>6</v>
      </c>
      <c r="J104" s="540">
        <f t="shared" si="20"/>
        <v>1</v>
      </c>
      <c r="K104" s="539">
        <f t="shared" si="21"/>
        <v>0.16666666666666666</v>
      </c>
    </row>
    <row r="105" spans="1:11" s="133" customFormat="1" ht="14.1" customHeight="1">
      <c r="A105" s="412" t="s">
        <v>2478</v>
      </c>
      <c r="B105" s="413" t="s">
        <v>2479</v>
      </c>
      <c r="C105" s="504">
        <v>5</v>
      </c>
      <c r="D105" s="466">
        <v>1</v>
      </c>
      <c r="E105" s="539">
        <f t="shared" si="13"/>
        <v>0.2</v>
      </c>
      <c r="F105" s="504">
        <v>2</v>
      </c>
      <c r="G105" s="466"/>
      <c r="H105" s="539">
        <f t="shared" si="18"/>
        <v>0</v>
      </c>
      <c r="I105" s="540">
        <f t="shared" si="19"/>
        <v>7</v>
      </c>
      <c r="J105" s="540">
        <f t="shared" si="20"/>
        <v>1</v>
      </c>
      <c r="K105" s="539">
        <f t="shared" si="21"/>
        <v>0.14285714285714285</v>
      </c>
    </row>
    <row r="106" spans="1:11" s="133" customFormat="1" ht="14.1" customHeight="1">
      <c r="A106" s="412" t="s">
        <v>4157</v>
      </c>
      <c r="B106" s="413" t="s">
        <v>4158</v>
      </c>
      <c r="C106" s="504">
        <v>1220</v>
      </c>
      <c r="D106" s="466">
        <v>956</v>
      </c>
      <c r="E106" s="539">
        <f t="shared" si="13"/>
        <v>0.78360655737704921</v>
      </c>
      <c r="F106" s="504">
        <v>200</v>
      </c>
      <c r="G106" s="466">
        <v>107</v>
      </c>
      <c r="H106" s="539">
        <f t="shared" si="18"/>
        <v>0.53500000000000003</v>
      </c>
      <c r="I106" s="540">
        <f t="shared" si="19"/>
        <v>1420</v>
      </c>
      <c r="J106" s="540">
        <f t="shared" si="20"/>
        <v>1063</v>
      </c>
      <c r="K106" s="539">
        <f t="shared" si="21"/>
        <v>0.74859154929577465</v>
      </c>
    </row>
    <row r="107" spans="1:11" s="133" customFormat="1" ht="14.1" customHeight="1">
      <c r="A107" s="412" t="s">
        <v>4159</v>
      </c>
      <c r="B107" s="413" t="s">
        <v>4160</v>
      </c>
      <c r="C107" s="504">
        <v>1155</v>
      </c>
      <c r="D107" s="466">
        <v>1015</v>
      </c>
      <c r="E107" s="539">
        <f t="shared" si="13"/>
        <v>0.87878787878787878</v>
      </c>
      <c r="F107" s="504">
        <v>260</v>
      </c>
      <c r="G107" s="466">
        <v>258</v>
      </c>
      <c r="H107" s="539">
        <f t="shared" si="18"/>
        <v>0.99230769230769234</v>
      </c>
      <c r="I107" s="540">
        <f t="shared" si="19"/>
        <v>1415</v>
      </c>
      <c r="J107" s="540">
        <f t="shared" si="20"/>
        <v>1273</v>
      </c>
      <c r="K107" s="539">
        <f t="shared" si="21"/>
        <v>0.89964664310954068</v>
      </c>
    </row>
    <row r="108" spans="1:11" s="133" customFormat="1" ht="14.1" customHeight="1">
      <c r="A108" s="412" t="s">
        <v>4161</v>
      </c>
      <c r="B108" s="413" t="s">
        <v>4162</v>
      </c>
      <c r="C108" s="504">
        <v>12</v>
      </c>
      <c r="D108" s="466">
        <v>4</v>
      </c>
      <c r="E108" s="539">
        <f t="shared" si="13"/>
        <v>0.33333333333333331</v>
      </c>
      <c r="F108" s="504">
        <v>0</v>
      </c>
      <c r="G108" s="466"/>
      <c r="H108" s="539" t="e">
        <f t="shared" si="18"/>
        <v>#DIV/0!</v>
      </c>
      <c r="I108" s="540">
        <f t="shared" si="19"/>
        <v>12</v>
      </c>
      <c r="J108" s="540">
        <f t="shared" si="20"/>
        <v>4</v>
      </c>
      <c r="K108" s="539">
        <f t="shared" si="21"/>
        <v>0.33333333333333331</v>
      </c>
    </row>
    <row r="109" spans="1:11" s="133" customFormat="1" ht="14.1" customHeight="1">
      <c r="A109" s="412" t="s">
        <v>4163</v>
      </c>
      <c r="B109" s="413" t="s">
        <v>4164</v>
      </c>
      <c r="C109" s="504">
        <v>6</v>
      </c>
      <c r="D109" s="466">
        <v>7</v>
      </c>
      <c r="E109" s="539">
        <f t="shared" si="13"/>
        <v>1.1666666666666667</v>
      </c>
      <c r="F109" s="504">
        <v>0</v>
      </c>
      <c r="G109" s="466"/>
      <c r="H109" s="539" t="e">
        <f t="shared" si="18"/>
        <v>#DIV/0!</v>
      </c>
      <c r="I109" s="540">
        <f t="shared" si="19"/>
        <v>6</v>
      </c>
      <c r="J109" s="540">
        <f t="shared" si="20"/>
        <v>7</v>
      </c>
      <c r="K109" s="539">
        <f t="shared" si="21"/>
        <v>1.1666666666666667</v>
      </c>
    </row>
    <row r="110" spans="1:11" s="133" customFormat="1" ht="14.1" customHeight="1">
      <c r="A110" s="412" t="s">
        <v>4165</v>
      </c>
      <c r="B110" s="413" t="s">
        <v>4166</v>
      </c>
      <c r="C110" s="504">
        <v>22</v>
      </c>
      <c r="D110" s="466">
        <v>13</v>
      </c>
      <c r="E110" s="539">
        <f t="shared" si="13"/>
        <v>0.59090909090909094</v>
      </c>
      <c r="F110" s="504">
        <v>0</v>
      </c>
      <c r="G110" s="466"/>
      <c r="H110" s="539" t="e">
        <f t="shared" si="18"/>
        <v>#DIV/0!</v>
      </c>
      <c r="I110" s="540">
        <f t="shared" si="19"/>
        <v>22</v>
      </c>
      <c r="J110" s="540">
        <f t="shared" si="20"/>
        <v>13</v>
      </c>
      <c r="K110" s="539">
        <f t="shared" si="21"/>
        <v>0.59090909090909094</v>
      </c>
    </row>
    <row r="111" spans="1:11" s="133" customFormat="1" ht="14.1" customHeight="1">
      <c r="A111" s="412" t="s">
        <v>4167</v>
      </c>
      <c r="B111" s="413" t="s">
        <v>4168</v>
      </c>
      <c r="C111" s="504">
        <v>140</v>
      </c>
      <c r="D111" s="466">
        <v>184</v>
      </c>
      <c r="E111" s="539">
        <f t="shared" si="13"/>
        <v>1.3142857142857143</v>
      </c>
      <c r="F111" s="504">
        <v>400</v>
      </c>
      <c r="G111" s="466">
        <v>400</v>
      </c>
      <c r="H111" s="539">
        <f t="shared" si="18"/>
        <v>1</v>
      </c>
      <c r="I111" s="540">
        <f t="shared" si="19"/>
        <v>540</v>
      </c>
      <c r="J111" s="540">
        <f t="shared" si="20"/>
        <v>584</v>
      </c>
      <c r="K111" s="539">
        <f t="shared" si="21"/>
        <v>1.0814814814814815</v>
      </c>
    </row>
    <row r="112" spans="1:11" s="133" customFormat="1" ht="14.1" customHeight="1">
      <c r="A112" s="412" t="s">
        <v>2766</v>
      </c>
      <c r="B112" s="413" t="s">
        <v>2767</v>
      </c>
      <c r="C112" s="504">
        <v>550</v>
      </c>
      <c r="D112" s="466">
        <v>394</v>
      </c>
      <c r="E112" s="539">
        <f t="shared" si="13"/>
        <v>0.71636363636363631</v>
      </c>
      <c r="F112" s="504">
        <v>0</v>
      </c>
      <c r="G112" s="466"/>
      <c r="H112" s="539" t="e">
        <f t="shared" si="18"/>
        <v>#DIV/0!</v>
      </c>
      <c r="I112" s="540">
        <f t="shared" si="19"/>
        <v>550</v>
      </c>
      <c r="J112" s="540">
        <f t="shared" si="20"/>
        <v>394</v>
      </c>
      <c r="K112" s="539">
        <f t="shared" si="21"/>
        <v>0.71636363636363631</v>
      </c>
    </row>
    <row r="113" spans="1:11" s="133" customFormat="1" ht="14.1" customHeight="1">
      <c r="A113" s="412" t="s">
        <v>4169</v>
      </c>
      <c r="B113" s="413" t="s">
        <v>4170</v>
      </c>
      <c r="C113" s="504">
        <v>83</v>
      </c>
      <c r="D113" s="466">
        <v>64</v>
      </c>
      <c r="E113" s="539">
        <f t="shared" si="13"/>
        <v>0.77108433734939763</v>
      </c>
      <c r="F113" s="504">
        <v>3</v>
      </c>
      <c r="G113" s="466">
        <v>1</v>
      </c>
      <c r="H113" s="539">
        <f t="shared" si="18"/>
        <v>0.33333333333333331</v>
      </c>
      <c r="I113" s="540">
        <f t="shared" si="19"/>
        <v>86</v>
      </c>
      <c r="J113" s="540">
        <f t="shared" si="20"/>
        <v>65</v>
      </c>
      <c r="K113" s="539">
        <f t="shared" si="21"/>
        <v>0.7558139534883721</v>
      </c>
    </row>
    <row r="114" spans="1:11" s="133" customFormat="1" ht="14.1" customHeight="1">
      <c r="A114" s="412" t="s">
        <v>4171</v>
      </c>
      <c r="B114" s="413" t="s">
        <v>4172</v>
      </c>
      <c r="C114" s="504">
        <v>1</v>
      </c>
      <c r="D114" s="466">
        <v>3</v>
      </c>
      <c r="E114" s="539">
        <f t="shared" si="13"/>
        <v>3</v>
      </c>
      <c r="F114" s="504">
        <v>2</v>
      </c>
      <c r="G114" s="466">
        <v>9</v>
      </c>
      <c r="H114" s="539">
        <f t="shared" si="18"/>
        <v>4.5</v>
      </c>
      <c r="I114" s="540">
        <f t="shared" si="19"/>
        <v>3</v>
      </c>
      <c r="J114" s="540">
        <f t="shared" si="20"/>
        <v>12</v>
      </c>
      <c r="K114" s="539">
        <f t="shared" si="21"/>
        <v>4</v>
      </c>
    </row>
    <row r="115" spans="1:11" s="133" customFormat="1" ht="14.1" customHeight="1">
      <c r="A115" s="412" t="s">
        <v>4173</v>
      </c>
      <c r="B115" s="413" t="s">
        <v>4174</v>
      </c>
      <c r="C115" s="504">
        <v>6</v>
      </c>
      <c r="D115" s="466">
        <v>4</v>
      </c>
      <c r="E115" s="539">
        <f t="shared" si="13"/>
        <v>0.66666666666666663</v>
      </c>
      <c r="F115" s="504">
        <v>0</v>
      </c>
      <c r="G115" s="466"/>
      <c r="H115" s="539" t="e">
        <f t="shared" si="18"/>
        <v>#DIV/0!</v>
      </c>
      <c r="I115" s="540">
        <f t="shared" si="19"/>
        <v>6</v>
      </c>
      <c r="J115" s="540">
        <f t="shared" si="20"/>
        <v>4</v>
      </c>
      <c r="K115" s="539">
        <f t="shared" si="21"/>
        <v>0.66666666666666663</v>
      </c>
    </row>
    <row r="116" spans="1:11" s="133" customFormat="1" ht="14.1" customHeight="1">
      <c r="A116" s="412" t="s">
        <v>4175</v>
      </c>
      <c r="B116" s="413" t="s">
        <v>4176</v>
      </c>
      <c r="C116" s="504">
        <v>18</v>
      </c>
      <c r="D116" s="466">
        <v>18</v>
      </c>
      <c r="E116" s="539">
        <f t="shared" si="13"/>
        <v>1</v>
      </c>
      <c r="F116" s="504">
        <v>0</v>
      </c>
      <c r="G116" s="466"/>
      <c r="H116" s="539" t="e">
        <f t="shared" si="18"/>
        <v>#DIV/0!</v>
      </c>
      <c r="I116" s="540">
        <f t="shared" si="19"/>
        <v>18</v>
      </c>
      <c r="J116" s="540">
        <f t="shared" si="20"/>
        <v>18</v>
      </c>
      <c r="K116" s="539">
        <f t="shared" si="21"/>
        <v>1</v>
      </c>
    </row>
    <row r="117" spans="1:11" s="133" customFormat="1" ht="14.1" customHeight="1">
      <c r="A117" s="412" t="s">
        <v>4177</v>
      </c>
      <c r="B117" s="413" t="s">
        <v>4178</v>
      </c>
      <c r="C117" s="504">
        <v>26</v>
      </c>
      <c r="D117" s="466">
        <v>53</v>
      </c>
      <c r="E117" s="539">
        <f t="shared" si="13"/>
        <v>2.0384615384615383</v>
      </c>
      <c r="F117" s="504">
        <v>1</v>
      </c>
      <c r="G117" s="466">
        <v>1</v>
      </c>
      <c r="H117" s="539">
        <f t="shared" si="18"/>
        <v>1</v>
      </c>
      <c r="I117" s="540">
        <f t="shared" si="19"/>
        <v>27</v>
      </c>
      <c r="J117" s="540">
        <f t="shared" si="20"/>
        <v>54</v>
      </c>
      <c r="K117" s="539">
        <f t="shared" si="21"/>
        <v>2</v>
      </c>
    </row>
    <row r="118" spans="1:11" s="133" customFormat="1" ht="14.1" customHeight="1">
      <c r="A118" s="412" t="s">
        <v>4179</v>
      </c>
      <c r="B118" s="413" t="s">
        <v>4180</v>
      </c>
      <c r="C118" s="504">
        <v>8</v>
      </c>
      <c r="D118" s="466">
        <v>10</v>
      </c>
      <c r="E118" s="539">
        <f t="shared" si="13"/>
        <v>1.25</v>
      </c>
      <c r="F118" s="504">
        <v>0</v>
      </c>
      <c r="G118" s="466"/>
      <c r="H118" s="539" t="e">
        <f t="shared" si="18"/>
        <v>#DIV/0!</v>
      </c>
      <c r="I118" s="540">
        <f t="shared" si="19"/>
        <v>8</v>
      </c>
      <c r="J118" s="540">
        <f t="shared" si="20"/>
        <v>10</v>
      </c>
      <c r="K118" s="539">
        <f t="shared" si="21"/>
        <v>1.25</v>
      </c>
    </row>
    <row r="119" spans="1:11" s="133" customFormat="1" ht="14.1" customHeight="1">
      <c r="A119" s="412" t="s">
        <v>4181</v>
      </c>
      <c r="B119" s="413" t="s">
        <v>4182</v>
      </c>
      <c r="C119" s="504">
        <v>81</v>
      </c>
      <c r="D119" s="466">
        <v>135</v>
      </c>
      <c r="E119" s="539">
        <f t="shared" si="13"/>
        <v>1.6666666666666667</v>
      </c>
      <c r="F119" s="504">
        <v>6</v>
      </c>
      <c r="G119" s="466">
        <v>16</v>
      </c>
      <c r="H119" s="539">
        <f t="shared" si="18"/>
        <v>2.6666666666666665</v>
      </c>
      <c r="I119" s="540">
        <f t="shared" si="19"/>
        <v>87</v>
      </c>
      <c r="J119" s="540">
        <f t="shared" si="20"/>
        <v>151</v>
      </c>
      <c r="K119" s="539">
        <f t="shared" si="21"/>
        <v>1.735632183908046</v>
      </c>
    </row>
    <row r="120" spans="1:11" s="133" customFormat="1" ht="14.1" customHeight="1">
      <c r="A120" s="412" t="s">
        <v>4183</v>
      </c>
      <c r="B120" s="413" t="s">
        <v>4184</v>
      </c>
      <c r="C120" s="504">
        <v>1</v>
      </c>
      <c r="D120" s="466"/>
      <c r="E120" s="539">
        <f t="shared" si="13"/>
        <v>0</v>
      </c>
      <c r="F120" s="504">
        <v>0</v>
      </c>
      <c r="G120" s="466">
        <v>2</v>
      </c>
      <c r="H120" s="539" t="e">
        <f t="shared" si="18"/>
        <v>#DIV/0!</v>
      </c>
      <c r="I120" s="540">
        <f t="shared" si="19"/>
        <v>1</v>
      </c>
      <c r="J120" s="540">
        <f t="shared" si="20"/>
        <v>2</v>
      </c>
      <c r="K120" s="539">
        <f t="shared" si="21"/>
        <v>2</v>
      </c>
    </row>
    <row r="121" spans="1:11" s="133" customFormat="1" ht="14.1" customHeight="1">
      <c r="A121" s="412" t="s">
        <v>4185</v>
      </c>
      <c r="B121" s="413" t="s">
        <v>4186</v>
      </c>
      <c r="C121" s="504">
        <v>55</v>
      </c>
      <c r="D121" s="466">
        <v>27</v>
      </c>
      <c r="E121" s="539">
        <f t="shared" si="13"/>
        <v>0.49090909090909091</v>
      </c>
      <c r="F121" s="504">
        <v>0</v>
      </c>
      <c r="G121" s="466"/>
      <c r="H121" s="539" t="e">
        <f t="shared" si="18"/>
        <v>#DIV/0!</v>
      </c>
      <c r="I121" s="540">
        <f t="shared" si="19"/>
        <v>55</v>
      </c>
      <c r="J121" s="540">
        <f t="shared" si="20"/>
        <v>27</v>
      </c>
      <c r="K121" s="539">
        <f t="shared" si="21"/>
        <v>0.49090909090909091</v>
      </c>
    </row>
    <row r="122" spans="1:11" s="133" customFormat="1" ht="14.1" customHeight="1">
      <c r="A122" s="144" t="s">
        <v>4654</v>
      </c>
      <c r="B122" s="117" t="s">
        <v>4655</v>
      </c>
      <c r="C122" s="545">
        <v>0</v>
      </c>
      <c r="D122" s="466">
        <v>9</v>
      </c>
      <c r="E122" s="539" t="e">
        <f t="shared" si="13"/>
        <v>#DIV/0!</v>
      </c>
      <c r="F122" s="545">
        <v>0</v>
      </c>
      <c r="G122" s="545">
        <v>1</v>
      </c>
      <c r="H122" s="539" t="e">
        <f t="shared" si="18"/>
        <v>#DIV/0!</v>
      </c>
      <c r="I122" s="540">
        <f t="shared" si="19"/>
        <v>0</v>
      </c>
      <c r="J122" s="540">
        <f t="shared" si="20"/>
        <v>10</v>
      </c>
      <c r="K122" s="539" t="e">
        <f t="shared" si="21"/>
        <v>#DIV/0!</v>
      </c>
    </row>
    <row r="123" spans="1:11" s="133" customFormat="1" ht="14.1" customHeight="1">
      <c r="A123" s="144"/>
      <c r="B123" s="117"/>
      <c r="C123" s="117"/>
      <c r="D123" s="466"/>
      <c r="E123" s="539" t="e">
        <f t="shared" si="13"/>
        <v>#DIV/0!</v>
      </c>
      <c r="F123" s="117"/>
      <c r="G123" s="545"/>
      <c r="H123" s="539" t="e">
        <f t="shared" si="18"/>
        <v>#DIV/0!</v>
      </c>
      <c r="I123" s="540">
        <f t="shared" si="19"/>
        <v>0</v>
      </c>
      <c r="J123" s="540">
        <f t="shared" si="20"/>
        <v>0</v>
      </c>
      <c r="K123" s="539" t="e">
        <f t="shared" si="21"/>
        <v>#DIV/0!</v>
      </c>
    </row>
    <row r="124" spans="1:11" s="133" customFormat="1" ht="14.1" customHeight="1">
      <c r="A124" s="144"/>
      <c r="B124" s="117"/>
      <c r="C124" s="117"/>
      <c r="D124" s="466"/>
      <c r="E124" s="539" t="e">
        <f t="shared" si="13"/>
        <v>#DIV/0!</v>
      </c>
      <c r="F124" s="117"/>
      <c r="G124" s="545"/>
      <c r="H124" s="539" t="e">
        <f t="shared" si="18"/>
        <v>#DIV/0!</v>
      </c>
      <c r="I124" s="540">
        <f t="shared" si="19"/>
        <v>0</v>
      </c>
      <c r="J124" s="540">
        <f t="shared" si="20"/>
        <v>0</v>
      </c>
      <c r="K124" s="539" t="e">
        <f t="shared" si="21"/>
        <v>#DIV/0!</v>
      </c>
    </row>
    <row r="125" spans="1:11" s="133" customFormat="1" ht="14.1" customHeight="1">
      <c r="A125" s="144"/>
      <c r="B125" s="117"/>
      <c r="C125" s="117"/>
      <c r="D125" s="545"/>
      <c r="E125" s="539" t="e">
        <f t="shared" si="13"/>
        <v>#DIV/0!</v>
      </c>
      <c r="F125" s="117"/>
      <c r="G125" s="545"/>
      <c r="H125" s="539" t="e">
        <f t="shared" si="18"/>
        <v>#DIV/0!</v>
      </c>
      <c r="I125" s="540">
        <f t="shared" si="19"/>
        <v>0</v>
      </c>
      <c r="J125" s="540">
        <f t="shared" si="20"/>
        <v>0</v>
      </c>
      <c r="K125" s="539" t="e">
        <f t="shared" si="21"/>
        <v>#DIV/0!</v>
      </c>
    </row>
    <row r="126" spans="1:11" s="133" customFormat="1" ht="14.1" customHeight="1">
      <c r="A126" s="144"/>
      <c r="B126" s="117"/>
      <c r="C126" s="117"/>
      <c r="D126" s="117"/>
      <c r="E126" s="117"/>
      <c r="F126" s="117"/>
      <c r="G126" s="117"/>
      <c r="H126" s="117"/>
      <c r="I126" s="307"/>
      <c r="J126" s="117"/>
      <c r="K126" s="310"/>
    </row>
    <row r="127" spans="1:11" s="133" customFormat="1" ht="14.1" customHeight="1">
      <c r="A127" s="250" t="s">
        <v>1665</v>
      </c>
      <c r="B127" s="124"/>
      <c r="C127" s="117"/>
      <c r="D127" s="117"/>
      <c r="E127" s="117"/>
      <c r="F127" s="117"/>
      <c r="G127" s="117"/>
      <c r="H127" s="117"/>
      <c r="I127" s="307"/>
      <c r="J127" s="117"/>
      <c r="K127" s="310"/>
    </row>
    <row r="128" spans="1:11" s="133" customFormat="1" ht="14.1" customHeight="1">
      <c r="A128" s="144" t="s">
        <v>1668</v>
      </c>
      <c r="B128" s="117" t="s">
        <v>1669</v>
      </c>
      <c r="C128" s="117"/>
      <c r="D128" s="117"/>
      <c r="E128" s="117"/>
      <c r="F128" s="117"/>
      <c r="G128" s="117"/>
      <c r="H128" s="117"/>
      <c r="I128" s="307"/>
      <c r="J128" s="117"/>
      <c r="K128" s="310"/>
    </row>
    <row r="129" spans="1:11" s="133" customFormat="1" ht="14.1" customHeight="1">
      <c r="A129" s="144"/>
      <c r="B129" s="117"/>
      <c r="C129" s="117"/>
      <c r="D129" s="117"/>
      <c r="E129" s="117"/>
      <c r="F129" s="117"/>
      <c r="G129" s="117"/>
      <c r="H129" s="117"/>
      <c r="I129" s="307"/>
      <c r="J129" s="117"/>
      <c r="K129" s="310"/>
    </row>
    <row r="130" spans="1:11" s="133" customFormat="1" ht="14.1" customHeight="1">
      <c r="A130" s="144"/>
      <c r="B130" s="117"/>
      <c r="C130" s="117"/>
      <c r="D130" s="117"/>
      <c r="E130" s="117"/>
      <c r="F130" s="117"/>
      <c r="G130" s="117"/>
      <c r="H130" s="117"/>
      <c r="I130" s="307"/>
      <c r="J130" s="117"/>
      <c r="K130" s="310"/>
    </row>
    <row r="131" spans="1:11" s="133" customFormat="1" ht="14.1" customHeight="1">
      <c r="A131" s="534" t="s">
        <v>4187</v>
      </c>
      <c r="B131" s="142"/>
      <c r="C131" s="143"/>
      <c r="D131" s="143"/>
      <c r="E131" s="143"/>
      <c r="F131" s="143"/>
      <c r="G131" s="143"/>
      <c r="H131" s="143"/>
      <c r="I131" s="143"/>
      <c r="J131" s="117"/>
      <c r="K131" s="310"/>
    </row>
    <row r="132" spans="1:11" ht="14.1" customHeight="1">
      <c r="A132" s="61" t="s">
        <v>1663</v>
      </c>
      <c r="B132" s="123"/>
      <c r="C132" s="541">
        <v>1680</v>
      </c>
      <c r="D132" s="541">
        <v>1724</v>
      </c>
      <c r="E132" s="542">
        <f t="shared" ref="E132:E133" si="22">D132/C132</f>
        <v>1.0261904761904761</v>
      </c>
      <c r="F132" s="541">
        <v>650</v>
      </c>
      <c r="G132" s="541">
        <v>638</v>
      </c>
      <c r="H132" s="542">
        <f t="shared" ref="H132:H133" si="23">G132/F132</f>
        <v>0.98153846153846158</v>
      </c>
      <c r="I132" s="543">
        <f t="shared" ref="I132:I133" si="24">C132+F132</f>
        <v>2330</v>
      </c>
      <c r="J132" s="543">
        <f t="shared" ref="J132:J133" si="25">D132+G132</f>
        <v>2362</v>
      </c>
      <c r="K132" s="542">
        <f t="shared" ref="K132:K133" si="26">J132/I132</f>
        <v>1.0137339055793992</v>
      </c>
    </row>
    <row r="133" spans="1:11" s="133" customFormat="1" ht="14.1" customHeight="1">
      <c r="A133" s="140" t="s">
        <v>1664</v>
      </c>
      <c r="B133" s="141"/>
      <c r="C133" s="541">
        <f>SUM(C135:C145)</f>
        <v>1700</v>
      </c>
      <c r="D133" s="541">
        <f>SUM(D135:D145)</f>
        <v>1758</v>
      </c>
      <c r="E133" s="542">
        <f t="shared" si="22"/>
        <v>1.0341176470588236</v>
      </c>
      <c r="F133" s="541">
        <f>SUM(F135:F145)</f>
        <v>650</v>
      </c>
      <c r="G133" s="541">
        <f>SUM(G135:G145)</f>
        <v>638</v>
      </c>
      <c r="H133" s="542">
        <f t="shared" si="23"/>
        <v>0.98153846153846158</v>
      </c>
      <c r="I133" s="543">
        <f t="shared" si="24"/>
        <v>2350</v>
      </c>
      <c r="J133" s="543">
        <f t="shared" si="25"/>
        <v>2396</v>
      </c>
      <c r="K133" s="542">
        <f t="shared" si="26"/>
        <v>1.0195744680851064</v>
      </c>
    </row>
    <row r="134" spans="1:11" s="133" customFormat="1" ht="14.1" customHeight="1">
      <c r="A134" s="549"/>
      <c r="B134" s="549"/>
      <c r="C134" s="117"/>
      <c r="D134" s="117"/>
      <c r="E134" s="117"/>
      <c r="F134" s="464"/>
      <c r="G134" s="117"/>
      <c r="H134" s="117"/>
      <c r="I134" s="307"/>
      <c r="J134" s="117"/>
      <c r="K134" s="117"/>
    </row>
    <row r="135" spans="1:11" s="133" customFormat="1" ht="14.1" customHeight="1">
      <c r="A135" s="412" t="s">
        <v>4188</v>
      </c>
      <c r="B135" s="413" t="s">
        <v>4189</v>
      </c>
      <c r="C135" s="505">
        <v>60</v>
      </c>
      <c r="D135" s="465">
        <v>44</v>
      </c>
      <c r="E135" s="552">
        <f t="shared" ref="E135:E145" si="27">D135/C135</f>
        <v>0.73333333333333328</v>
      </c>
      <c r="F135" s="505">
        <v>20</v>
      </c>
      <c r="G135" s="465">
        <v>16</v>
      </c>
      <c r="H135" s="552">
        <f t="shared" ref="H135:H145" si="28">G135/F135</f>
        <v>0.8</v>
      </c>
      <c r="I135" s="553">
        <f t="shared" ref="I135:I145" si="29">C135+F135</f>
        <v>80</v>
      </c>
      <c r="J135" s="553">
        <f t="shared" ref="J135:J145" si="30">D135+G135</f>
        <v>60</v>
      </c>
      <c r="K135" s="552">
        <f t="shared" ref="K135:K145" si="31">J135/I135</f>
        <v>0.75</v>
      </c>
    </row>
    <row r="136" spans="1:11" s="133" customFormat="1" ht="14.1" customHeight="1">
      <c r="A136" s="412" t="s">
        <v>4190</v>
      </c>
      <c r="B136" s="413" t="s">
        <v>4191</v>
      </c>
      <c r="C136" s="505">
        <v>310</v>
      </c>
      <c r="D136" s="465">
        <v>318</v>
      </c>
      <c r="E136" s="552">
        <f t="shared" si="27"/>
        <v>1.0258064516129033</v>
      </c>
      <c r="F136" s="505">
        <v>125</v>
      </c>
      <c r="G136" s="465">
        <v>125</v>
      </c>
      <c r="H136" s="552">
        <f t="shared" si="28"/>
        <v>1</v>
      </c>
      <c r="I136" s="553">
        <f t="shared" si="29"/>
        <v>435</v>
      </c>
      <c r="J136" s="553">
        <f t="shared" si="30"/>
        <v>443</v>
      </c>
      <c r="K136" s="552">
        <f t="shared" si="31"/>
        <v>1.0183908045977013</v>
      </c>
    </row>
    <row r="137" spans="1:11" s="133" customFormat="1" ht="14.1" customHeight="1">
      <c r="A137" s="412" t="s">
        <v>4192</v>
      </c>
      <c r="B137" s="413" t="s">
        <v>4193</v>
      </c>
      <c r="C137" s="505">
        <v>140</v>
      </c>
      <c r="D137" s="465">
        <v>139</v>
      </c>
      <c r="E137" s="552">
        <f t="shared" si="27"/>
        <v>0.99285714285714288</v>
      </c>
      <c r="F137" s="505">
        <v>21</v>
      </c>
      <c r="G137" s="465">
        <v>19</v>
      </c>
      <c r="H137" s="552">
        <f t="shared" si="28"/>
        <v>0.90476190476190477</v>
      </c>
      <c r="I137" s="553">
        <f t="shared" si="29"/>
        <v>161</v>
      </c>
      <c r="J137" s="553">
        <f t="shared" si="30"/>
        <v>158</v>
      </c>
      <c r="K137" s="552">
        <f t="shared" si="31"/>
        <v>0.98136645962732916</v>
      </c>
    </row>
    <row r="138" spans="1:11" s="133" customFormat="1" ht="14.1" customHeight="1">
      <c r="A138" s="412" t="s">
        <v>4194</v>
      </c>
      <c r="B138" s="413" t="s">
        <v>4195</v>
      </c>
      <c r="C138" s="505">
        <v>500</v>
      </c>
      <c r="D138" s="465">
        <v>510</v>
      </c>
      <c r="E138" s="552">
        <f t="shared" si="27"/>
        <v>1.02</v>
      </c>
      <c r="F138" s="505">
        <v>180</v>
      </c>
      <c r="G138" s="465">
        <v>177</v>
      </c>
      <c r="H138" s="552">
        <f t="shared" si="28"/>
        <v>0.98333333333333328</v>
      </c>
      <c r="I138" s="553">
        <f t="shared" si="29"/>
        <v>680</v>
      </c>
      <c r="J138" s="553">
        <f t="shared" si="30"/>
        <v>687</v>
      </c>
      <c r="K138" s="552">
        <f t="shared" si="31"/>
        <v>1.0102941176470588</v>
      </c>
    </row>
    <row r="139" spans="1:11" s="133" customFormat="1" ht="14.1" customHeight="1">
      <c r="A139" s="412" t="s">
        <v>4196</v>
      </c>
      <c r="B139" s="413" t="s">
        <v>4197</v>
      </c>
      <c r="C139" s="505">
        <v>10</v>
      </c>
      <c r="D139" s="465">
        <v>7</v>
      </c>
      <c r="E139" s="552">
        <f t="shared" si="27"/>
        <v>0.7</v>
      </c>
      <c r="F139" s="505">
        <v>9</v>
      </c>
      <c r="G139" s="465">
        <v>6</v>
      </c>
      <c r="H139" s="552">
        <f t="shared" si="28"/>
        <v>0.66666666666666663</v>
      </c>
      <c r="I139" s="553">
        <f t="shared" si="29"/>
        <v>19</v>
      </c>
      <c r="J139" s="553">
        <f t="shared" si="30"/>
        <v>13</v>
      </c>
      <c r="K139" s="552">
        <f t="shared" si="31"/>
        <v>0.68421052631578949</v>
      </c>
    </row>
    <row r="140" spans="1:11" s="133" customFormat="1" ht="14.1" customHeight="1">
      <c r="A140" s="412" t="s">
        <v>4198</v>
      </c>
      <c r="B140" s="413" t="s">
        <v>4199</v>
      </c>
      <c r="C140" s="505">
        <v>10</v>
      </c>
      <c r="D140" s="465">
        <v>18</v>
      </c>
      <c r="E140" s="552">
        <f t="shared" si="27"/>
        <v>1.8</v>
      </c>
      <c r="F140" s="505">
        <v>5</v>
      </c>
      <c r="G140" s="465">
        <v>4</v>
      </c>
      <c r="H140" s="552">
        <f t="shared" si="28"/>
        <v>0.8</v>
      </c>
      <c r="I140" s="553">
        <f t="shared" si="29"/>
        <v>15</v>
      </c>
      <c r="J140" s="553">
        <f t="shared" si="30"/>
        <v>22</v>
      </c>
      <c r="K140" s="552">
        <f t="shared" si="31"/>
        <v>1.4666666666666666</v>
      </c>
    </row>
    <row r="141" spans="1:11" s="133" customFormat="1" ht="14.1" customHeight="1">
      <c r="A141" s="412" t="s">
        <v>4200</v>
      </c>
      <c r="B141" s="413" t="s">
        <v>4201</v>
      </c>
      <c r="C141" s="505">
        <v>14</v>
      </c>
      <c r="D141" s="465">
        <v>23</v>
      </c>
      <c r="E141" s="552">
        <f t="shared" si="27"/>
        <v>1.6428571428571428</v>
      </c>
      <c r="F141" s="505">
        <v>8</v>
      </c>
      <c r="G141" s="465">
        <v>2</v>
      </c>
      <c r="H141" s="552">
        <f t="shared" si="28"/>
        <v>0.25</v>
      </c>
      <c r="I141" s="553">
        <f t="shared" si="29"/>
        <v>22</v>
      </c>
      <c r="J141" s="553">
        <f t="shared" si="30"/>
        <v>25</v>
      </c>
      <c r="K141" s="552">
        <f t="shared" si="31"/>
        <v>1.1363636363636365</v>
      </c>
    </row>
    <row r="142" spans="1:11" s="133" customFormat="1" ht="14.1" customHeight="1">
      <c r="A142" s="412" t="s">
        <v>4202</v>
      </c>
      <c r="B142" s="413" t="s">
        <v>4203</v>
      </c>
      <c r="C142" s="505">
        <v>10</v>
      </c>
      <c r="D142" s="465">
        <v>11</v>
      </c>
      <c r="E142" s="552">
        <f t="shared" si="27"/>
        <v>1.1000000000000001</v>
      </c>
      <c r="F142" s="505">
        <v>1</v>
      </c>
      <c r="G142" s="465">
        <v>3</v>
      </c>
      <c r="H142" s="552">
        <f t="shared" si="28"/>
        <v>3</v>
      </c>
      <c r="I142" s="553">
        <f t="shared" si="29"/>
        <v>11</v>
      </c>
      <c r="J142" s="553">
        <f t="shared" si="30"/>
        <v>14</v>
      </c>
      <c r="K142" s="552">
        <f t="shared" si="31"/>
        <v>1.2727272727272727</v>
      </c>
    </row>
    <row r="143" spans="1:11" s="133" customFormat="1" ht="14.1" customHeight="1">
      <c r="A143" s="412" t="s">
        <v>3485</v>
      </c>
      <c r="B143" s="413" t="s">
        <v>3486</v>
      </c>
      <c r="C143" s="505">
        <v>600</v>
      </c>
      <c r="D143" s="465">
        <v>658</v>
      </c>
      <c r="E143" s="552">
        <f t="shared" si="27"/>
        <v>1.0966666666666667</v>
      </c>
      <c r="F143" s="505">
        <v>250</v>
      </c>
      <c r="G143" s="465">
        <v>244</v>
      </c>
      <c r="H143" s="552">
        <f t="shared" si="28"/>
        <v>0.97599999999999998</v>
      </c>
      <c r="I143" s="553">
        <f t="shared" si="29"/>
        <v>850</v>
      </c>
      <c r="J143" s="553">
        <f t="shared" si="30"/>
        <v>902</v>
      </c>
      <c r="K143" s="552">
        <f t="shared" si="31"/>
        <v>1.0611764705882354</v>
      </c>
    </row>
    <row r="144" spans="1:11" s="133" customFormat="1" ht="14.1" customHeight="1">
      <c r="A144" s="412" t="s">
        <v>4204</v>
      </c>
      <c r="B144" s="413" t="s">
        <v>4205</v>
      </c>
      <c r="C144" s="505">
        <v>6</v>
      </c>
      <c r="D144" s="465">
        <v>4</v>
      </c>
      <c r="E144" s="552">
        <f t="shared" si="27"/>
        <v>0.66666666666666663</v>
      </c>
      <c r="F144" s="505">
        <v>1</v>
      </c>
      <c r="G144" s="465">
        <v>2</v>
      </c>
      <c r="H144" s="552">
        <f t="shared" si="28"/>
        <v>2</v>
      </c>
      <c r="I144" s="553">
        <f t="shared" si="29"/>
        <v>7</v>
      </c>
      <c r="J144" s="553">
        <f t="shared" si="30"/>
        <v>6</v>
      </c>
      <c r="K144" s="552">
        <f t="shared" si="31"/>
        <v>0.8571428571428571</v>
      </c>
    </row>
    <row r="145" spans="1:11" s="133" customFormat="1" ht="14.1" customHeight="1">
      <c r="A145" s="412" t="s">
        <v>2738</v>
      </c>
      <c r="B145" s="413" t="s">
        <v>2739</v>
      </c>
      <c r="C145" s="505">
        <v>40</v>
      </c>
      <c r="D145" s="465">
        <v>26</v>
      </c>
      <c r="E145" s="552">
        <f t="shared" si="27"/>
        <v>0.65</v>
      </c>
      <c r="F145" s="505">
        <v>30</v>
      </c>
      <c r="G145" s="465">
        <v>40</v>
      </c>
      <c r="H145" s="552">
        <f t="shared" si="28"/>
        <v>1.3333333333333333</v>
      </c>
      <c r="I145" s="553">
        <f t="shared" si="29"/>
        <v>70</v>
      </c>
      <c r="J145" s="553">
        <f t="shared" si="30"/>
        <v>66</v>
      </c>
      <c r="K145" s="552">
        <f t="shared" si="31"/>
        <v>0.94285714285714284</v>
      </c>
    </row>
    <row r="146" spans="1:11" s="133" customFormat="1" ht="14.1" customHeight="1">
      <c r="A146" s="549"/>
      <c r="B146" s="549"/>
      <c r="C146" s="117"/>
      <c r="D146" s="117"/>
      <c r="E146" s="117"/>
      <c r="F146" s="117"/>
      <c r="G146" s="117"/>
      <c r="H146" s="117"/>
      <c r="I146" s="307"/>
      <c r="J146" s="117"/>
      <c r="K146" s="310"/>
    </row>
    <row r="147" spans="1:11" s="133" customFormat="1" ht="14.1" customHeight="1">
      <c r="A147" s="549"/>
      <c r="B147" s="549"/>
      <c r="C147" s="117"/>
      <c r="D147" s="117"/>
      <c r="E147" s="117"/>
      <c r="F147" s="117"/>
      <c r="G147" s="117"/>
      <c r="H147" s="117"/>
      <c r="I147" s="307"/>
      <c r="J147" s="117"/>
      <c r="K147" s="310"/>
    </row>
    <row r="148" spans="1:11" s="133" customFormat="1" ht="14.1" customHeight="1">
      <c r="A148" s="550"/>
      <c r="B148" s="550"/>
      <c r="C148" s="117"/>
      <c r="D148" s="117"/>
      <c r="E148" s="117"/>
      <c r="F148" s="117"/>
      <c r="G148" s="117"/>
      <c r="H148" s="117"/>
      <c r="I148" s="307"/>
      <c r="J148" s="117"/>
      <c r="K148" s="310"/>
    </row>
    <row r="149" spans="1:11" s="133" customFormat="1" ht="14.1" customHeight="1">
      <c r="A149" s="534" t="s">
        <v>4206</v>
      </c>
      <c r="B149" s="142"/>
      <c r="C149" s="143"/>
      <c r="D149" s="143"/>
      <c r="E149" s="143"/>
      <c r="F149" s="143"/>
      <c r="G149" s="143"/>
      <c r="H149" s="143"/>
      <c r="I149" s="143"/>
      <c r="J149" s="117"/>
      <c r="K149" s="310"/>
    </row>
    <row r="150" spans="1:11" s="133" customFormat="1" ht="14.1" customHeight="1">
      <c r="A150" s="61" t="s">
        <v>1663</v>
      </c>
      <c r="B150" s="123"/>
      <c r="C150" s="541">
        <v>2300</v>
      </c>
      <c r="D150" s="541">
        <v>2301</v>
      </c>
      <c r="E150" s="554">
        <f t="shared" ref="E150:E187" si="32">D150/C150</f>
        <v>1.0004347826086957</v>
      </c>
      <c r="F150" s="541">
        <v>900</v>
      </c>
      <c r="G150" s="541">
        <v>1056</v>
      </c>
      <c r="H150" s="554">
        <f t="shared" ref="H150:H151" si="33">G150/F150</f>
        <v>1.1733333333333333</v>
      </c>
      <c r="I150" s="543">
        <f t="shared" ref="I150:I151" si="34">C150+F150</f>
        <v>3200</v>
      </c>
      <c r="J150" s="543">
        <f t="shared" ref="J150:J151" si="35">D150+G150</f>
        <v>3357</v>
      </c>
      <c r="K150" s="542">
        <f t="shared" ref="K150:K151" si="36">J150/I150</f>
        <v>1.0490625</v>
      </c>
    </row>
    <row r="151" spans="1:11" s="133" customFormat="1" ht="14.1" customHeight="1">
      <c r="A151" s="140" t="s">
        <v>1664</v>
      </c>
      <c r="B151" s="141"/>
      <c r="C151" s="541">
        <f>SUM(C153:C187)</f>
        <v>2530</v>
      </c>
      <c r="D151" s="541">
        <f>SUM(D153:D187)</f>
        <v>2929</v>
      </c>
      <c r="E151" s="554">
        <f t="shared" si="32"/>
        <v>1.1577075098814229</v>
      </c>
      <c r="F151" s="541">
        <f>SUM(F153:F187)</f>
        <v>3000</v>
      </c>
      <c r="G151" s="541">
        <f>SUM(G153:G187)</f>
        <v>1088</v>
      </c>
      <c r="H151" s="554">
        <f t="shared" si="33"/>
        <v>0.36266666666666669</v>
      </c>
      <c r="I151" s="543">
        <f t="shared" si="34"/>
        <v>5530</v>
      </c>
      <c r="J151" s="543">
        <f t="shared" si="35"/>
        <v>4017</v>
      </c>
      <c r="K151" s="542">
        <f t="shared" si="36"/>
        <v>0.72640144665461126</v>
      </c>
    </row>
    <row r="152" spans="1:11" s="133" customFormat="1" ht="14.1" customHeight="1">
      <c r="A152" s="116"/>
      <c r="B152" s="117"/>
      <c r="C152" s="117"/>
      <c r="D152" s="117"/>
      <c r="E152" s="117"/>
      <c r="F152" s="117"/>
      <c r="G152" s="117"/>
      <c r="H152" s="117"/>
      <c r="I152" s="307"/>
      <c r="J152" s="117"/>
      <c r="K152" s="310"/>
    </row>
    <row r="153" spans="1:11" s="133" customFormat="1" ht="14.1" customHeight="1">
      <c r="A153" s="412" t="s">
        <v>4207</v>
      </c>
      <c r="B153" s="413" t="s">
        <v>4208</v>
      </c>
      <c r="C153" s="547">
        <v>220</v>
      </c>
      <c r="D153" s="545">
        <v>242</v>
      </c>
      <c r="E153" s="552">
        <f t="shared" si="32"/>
        <v>1.1000000000000001</v>
      </c>
      <c r="F153" s="547">
        <v>300</v>
      </c>
      <c r="G153" s="545">
        <v>36</v>
      </c>
      <c r="H153" s="552">
        <f t="shared" ref="H153:H187" si="37">G153/F153</f>
        <v>0.12</v>
      </c>
      <c r="I153" s="553">
        <f t="shared" ref="I153:I175" si="38">C153+F153</f>
        <v>520</v>
      </c>
      <c r="J153" s="553">
        <f t="shared" ref="J153:J175" si="39">D153+G153</f>
        <v>278</v>
      </c>
      <c r="K153" s="552">
        <f t="shared" ref="K153:K175" si="40">J153/I153</f>
        <v>0.5346153846153846</v>
      </c>
    </row>
    <row r="154" spans="1:11" s="133" customFormat="1" ht="14.1" customHeight="1">
      <c r="A154" s="412" t="s">
        <v>4209</v>
      </c>
      <c r="B154" s="413" t="s">
        <v>4210</v>
      </c>
      <c r="C154" s="547">
        <v>280</v>
      </c>
      <c r="D154" s="545">
        <v>2</v>
      </c>
      <c r="E154" s="552">
        <f t="shared" si="32"/>
        <v>7.1428571428571426E-3</v>
      </c>
      <c r="F154" s="547">
        <v>240</v>
      </c>
      <c r="G154" s="545"/>
      <c r="H154" s="552">
        <f t="shared" si="37"/>
        <v>0</v>
      </c>
      <c r="I154" s="553">
        <f t="shared" si="38"/>
        <v>520</v>
      </c>
      <c r="J154" s="553">
        <f t="shared" si="39"/>
        <v>2</v>
      </c>
      <c r="K154" s="552">
        <f t="shared" si="40"/>
        <v>3.8461538461538464E-3</v>
      </c>
    </row>
    <row r="155" spans="1:11" s="133" customFormat="1" ht="14.1" customHeight="1">
      <c r="A155" s="412" t="s">
        <v>4211</v>
      </c>
      <c r="B155" s="413" t="s">
        <v>4212</v>
      </c>
      <c r="C155" s="547">
        <v>700</v>
      </c>
      <c r="D155" s="545">
        <v>1001</v>
      </c>
      <c r="E155" s="552">
        <f t="shared" si="32"/>
        <v>1.43</v>
      </c>
      <c r="F155" s="547">
        <v>500</v>
      </c>
      <c r="G155" s="545">
        <v>327</v>
      </c>
      <c r="H155" s="552">
        <f t="shared" si="37"/>
        <v>0.65400000000000003</v>
      </c>
      <c r="I155" s="553">
        <f t="shared" si="38"/>
        <v>1200</v>
      </c>
      <c r="J155" s="553">
        <f t="shared" si="39"/>
        <v>1328</v>
      </c>
      <c r="K155" s="552">
        <f t="shared" si="40"/>
        <v>1.1066666666666667</v>
      </c>
    </row>
    <row r="156" spans="1:11" s="133" customFormat="1" ht="14.1" customHeight="1">
      <c r="A156" s="412" t="s">
        <v>4213</v>
      </c>
      <c r="B156" s="413" t="s">
        <v>4214</v>
      </c>
      <c r="C156" s="547">
        <v>20</v>
      </c>
      <c r="D156" s="545">
        <v>24</v>
      </c>
      <c r="E156" s="552">
        <f t="shared" si="32"/>
        <v>1.2</v>
      </c>
      <c r="F156" s="547">
        <v>0</v>
      </c>
      <c r="G156" s="545"/>
      <c r="H156" s="552" t="e">
        <f t="shared" si="37"/>
        <v>#DIV/0!</v>
      </c>
      <c r="I156" s="553">
        <f t="shared" si="38"/>
        <v>20</v>
      </c>
      <c r="J156" s="553">
        <f t="shared" si="39"/>
        <v>24</v>
      </c>
      <c r="K156" s="552">
        <f t="shared" si="40"/>
        <v>1.2</v>
      </c>
    </row>
    <row r="157" spans="1:11" s="133" customFormat="1" ht="14.1" customHeight="1">
      <c r="A157" s="412" t="s">
        <v>4215</v>
      </c>
      <c r="B157" s="413" t="s">
        <v>4216</v>
      </c>
      <c r="C157" s="547">
        <v>20</v>
      </c>
      <c r="D157" s="545">
        <v>8</v>
      </c>
      <c r="E157" s="552">
        <f t="shared" si="32"/>
        <v>0.4</v>
      </c>
      <c r="F157" s="547">
        <v>0</v>
      </c>
      <c r="G157" s="545"/>
      <c r="H157" s="552" t="e">
        <f t="shared" si="37"/>
        <v>#DIV/0!</v>
      </c>
      <c r="I157" s="553">
        <f t="shared" si="38"/>
        <v>20</v>
      </c>
      <c r="J157" s="553">
        <f t="shared" si="39"/>
        <v>8</v>
      </c>
      <c r="K157" s="552">
        <f t="shared" si="40"/>
        <v>0.4</v>
      </c>
    </row>
    <row r="158" spans="1:11" s="133" customFormat="1" ht="14.1" customHeight="1">
      <c r="A158" s="412" t="s">
        <v>4217</v>
      </c>
      <c r="B158" s="413" t="s">
        <v>4218</v>
      </c>
      <c r="C158" s="547">
        <v>40</v>
      </c>
      <c r="D158" s="545"/>
      <c r="E158" s="552">
        <f t="shared" si="32"/>
        <v>0</v>
      </c>
      <c r="F158" s="547">
        <v>0</v>
      </c>
      <c r="G158" s="545"/>
      <c r="H158" s="552" t="e">
        <f t="shared" si="37"/>
        <v>#DIV/0!</v>
      </c>
      <c r="I158" s="553">
        <f t="shared" si="38"/>
        <v>40</v>
      </c>
      <c r="J158" s="553">
        <f t="shared" si="39"/>
        <v>0</v>
      </c>
      <c r="K158" s="552">
        <f t="shared" si="40"/>
        <v>0</v>
      </c>
    </row>
    <row r="159" spans="1:11" s="133" customFormat="1" ht="14.1" customHeight="1">
      <c r="A159" s="412" t="s">
        <v>4219</v>
      </c>
      <c r="B159" s="413" t="s">
        <v>4220</v>
      </c>
      <c r="C159" s="547">
        <v>20</v>
      </c>
      <c r="D159" s="545">
        <v>4</v>
      </c>
      <c r="E159" s="552">
        <f t="shared" si="32"/>
        <v>0.2</v>
      </c>
      <c r="F159" s="547">
        <v>0</v>
      </c>
      <c r="G159" s="545"/>
      <c r="H159" s="552" t="e">
        <f t="shared" si="37"/>
        <v>#DIV/0!</v>
      </c>
      <c r="I159" s="553">
        <f t="shared" si="38"/>
        <v>20</v>
      </c>
      <c r="J159" s="553">
        <f t="shared" si="39"/>
        <v>4</v>
      </c>
      <c r="K159" s="552">
        <f t="shared" si="40"/>
        <v>0.2</v>
      </c>
    </row>
    <row r="160" spans="1:11" s="133" customFormat="1" ht="14.1" customHeight="1">
      <c r="A160" s="412" t="s">
        <v>4221</v>
      </c>
      <c r="B160" s="413" t="s">
        <v>4222</v>
      </c>
      <c r="C160" s="547">
        <v>100</v>
      </c>
      <c r="D160" s="545">
        <v>172</v>
      </c>
      <c r="E160" s="552">
        <f t="shared" si="32"/>
        <v>1.72</v>
      </c>
      <c r="F160" s="547">
        <v>140</v>
      </c>
      <c r="G160" s="545">
        <v>72</v>
      </c>
      <c r="H160" s="552">
        <f t="shared" si="37"/>
        <v>0.51428571428571423</v>
      </c>
      <c r="I160" s="553">
        <f t="shared" si="38"/>
        <v>240</v>
      </c>
      <c r="J160" s="553">
        <f t="shared" si="39"/>
        <v>244</v>
      </c>
      <c r="K160" s="552">
        <f t="shared" si="40"/>
        <v>1.0166666666666666</v>
      </c>
    </row>
    <row r="161" spans="1:11" s="133" customFormat="1" ht="14.1" customHeight="1">
      <c r="A161" s="412" t="s">
        <v>4223</v>
      </c>
      <c r="B161" s="413" t="s">
        <v>4224</v>
      </c>
      <c r="C161" s="547">
        <v>100</v>
      </c>
      <c r="D161" s="545">
        <v>52</v>
      </c>
      <c r="E161" s="552">
        <f t="shared" si="32"/>
        <v>0.52</v>
      </c>
      <c r="F161" s="547">
        <v>20</v>
      </c>
      <c r="G161" s="545">
        <v>14</v>
      </c>
      <c r="H161" s="552">
        <f t="shared" si="37"/>
        <v>0.7</v>
      </c>
      <c r="I161" s="553">
        <f t="shared" si="38"/>
        <v>120</v>
      </c>
      <c r="J161" s="553">
        <f t="shared" si="39"/>
        <v>66</v>
      </c>
      <c r="K161" s="552">
        <f t="shared" si="40"/>
        <v>0.55000000000000004</v>
      </c>
    </row>
    <row r="162" spans="1:11" s="133" customFormat="1" ht="14.1" customHeight="1">
      <c r="A162" s="412" t="s">
        <v>4225</v>
      </c>
      <c r="B162" s="413" t="s">
        <v>4226</v>
      </c>
      <c r="C162" s="547">
        <v>40</v>
      </c>
      <c r="D162" s="545"/>
      <c r="E162" s="552">
        <f t="shared" si="32"/>
        <v>0</v>
      </c>
      <c r="F162" s="547">
        <v>140</v>
      </c>
      <c r="G162" s="545"/>
      <c r="H162" s="552">
        <f t="shared" si="37"/>
        <v>0</v>
      </c>
      <c r="I162" s="553">
        <f t="shared" si="38"/>
        <v>180</v>
      </c>
      <c r="J162" s="553">
        <f t="shared" si="39"/>
        <v>0</v>
      </c>
      <c r="K162" s="552">
        <f t="shared" si="40"/>
        <v>0</v>
      </c>
    </row>
    <row r="163" spans="1:11" s="133" customFormat="1" ht="14.1" customHeight="1">
      <c r="A163" s="412" t="s">
        <v>4227</v>
      </c>
      <c r="B163" s="413" t="s">
        <v>4228</v>
      </c>
      <c r="C163" s="547">
        <v>350</v>
      </c>
      <c r="D163" s="545">
        <v>502</v>
      </c>
      <c r="E163" s="552">
        <f t="shared" si="32"/>
        <v>1.4342857142857144</v>
      </c>
      <c r="F163" s="547">
        <v>220</v>
      </c>
      <c r="G163" s="545">
        <v>171</v>
      </c>
      <c r="H163" s="552">
        <f t="shared" si="37"/>
        <v>0.77727272727272723</v>
      </c>
      <c r="I163" s="553">
        <f t="shared" si="38"/>
        <v>570</v>
      </c>
      <c r="J163" s="553">
        <f t="shared" si="39"/>
        <v>673</v>
      </c>
      <c r="K163" s="552">
        <f t="shared" si="40"/>
        <v>1.1807017543859648</v>
      </c>
    </row>
    <row r="164" spans="1:11" s="133" customFormat="1" ht="14.1" customHeight="1">
      <c r="A164" s="412" t="s">
        <v>4229</v>
      </c>
      <c r="B164" s="413" t="s">
        <v>4230</v>
      </c>
      <c r="C164" s="547">
        <v>100</v>
      </c>
      <c r="D164" s="545"/>
      <c r="E164" s="552">
        <f t="shared" si="32"/>
        <v>0</v>
      </c>
      <c r="F164" s="547">
        <v>300</v>
      </c>
      <c r="G164" s="545"/>
      <c r="H164" s="552">
        <f t="shared" si="37"/>
        <v>0</v>
      </c>
      <c r="I164" s="553">
        <f t="shared" si="38"/>
        <v>400</v>
      </c>
      <c r="J164" s="553">
        <f t="shared" si="39"/>
        <v>0</v>
      </c>
      <c r="K164" s="552">
        <f t="shared" si="40"/>
        <v>0</v>
      </c>
    </row>
    <row r="165" spans="1:11" s="133" customFormat="1" ht="14.1" customHeight="1">
      <c r="A165" s="412" t="s">
        <v>4231</v>
      </c>
      <c r="B165" s="413" t="s">
        <v>4232</v>
      </c>
      <c r="C165" s="547">
        <v>260</v>
      </c>
      <c r="D165" s="545">
        <v>474</v>
      </c>
      <c r="E165" s="552">
        <f t="shared" si="32"/>
        <v>1.823076923076923</v>
      </c>
      <c r="F165" s="547">
        <v>640</v>
      </c>
      <c r="G165" s="545">
        <v>253</v>
      </c>
      <c r="H165" s="552">
        <f t="shared" si="37"/>
        <v>0.39531250000000001</v>
      </c>
      <c r="I165" s="553">
        <f t="shared" si="38"/>
        <v>900</v>
      </c>
      <c r="J165" s="553">
        <f t="shared" si="39"/>
        <v>727</v>
      </c>
      <c r="K165" s="552">
        <f t="shared" si="40"/>
        <v>0.80777777777777782</v>
      </c>
    </row>
    <row r="166" spans="1:11" s="133" customFormat="1" ht="14.1" customHeight="1">
      <c r="A166" s="412" t="s">
        <v>4233</v>
      </c>
      <c r="B166" s="413" t="s">
        <v>4234</v>
      </c>
      <c r="C166" s="547">
        <v>60</v>
      </c>
      <c r="D166" s="545">
        <v>2</v>
      </c>
      <c r="E166" s="552">
        <f t="shared" si="32"/>
        <v>3.3333333333333333E-2</v>
      </c>
      <c r="F166" s="547">
        <v>40</v>
      </c>
      <c r="G166" s="545"/>
      <c r="H166" s="552">
        <f t="shared" si="37"/>
        <v>0</v>
      </c>
      <c r="I166" s="553">
        <f t="shared" si="38"/>
        <v>100</v>
      </c>
      <c r="J166" s="553">
        <f t="shared" si="39"/>
        <v>2</v>
      </c>
      <c r="K166" s="552">
        <f t="shared" si="40"/>
        <v>0.02</v>
      </c>
    </row>
    <row r="167" spans="1:11" s="133" customFormat="1" ht="14.1" customHeight="1">
      <c r="A167" s="412" t="s">
        <v>4235</v>
      </c>
      <c r="B167" s="413" t="s">
        <v>4236</v>
      </c>
      <c r="C167" s="547">
        <v>120</v>
      </c>
      <c r="D167" s="545">
        <v>36</v>
      </c>
      <c r="E167" s="552">
        <f t="shared" si="32"/>
        <v>0.3</v>
      </c>
      <c r="F167" s="547">
        <v>300</v>
      </c>
      <c r="G167" s="545">
        <v>24</v>
      </c>
      <c r="H167" s="552">
        <f t="shared" si="37"/>
        <v>0.08</v>
      </c>
      <c r="I167" s="553">
        <f t="shared" si="38"/>
        <v>420</v>
      </c>
      <c r="J167" s="553">
        <f t="shared" si="39"/>
        <v>60</v>
      </c>
      <c r="K167" s="552">
        <f t="shared" si="40"/>
        <v>0.14285714285714285</v>
      </c>
    </row>
    <row r="168" spans="1:11" s="133" customFormat="1" ht="14.1" customHeight="1">
      <c r="A168" s="412" t="s">
        <v>4237</v>
      </c>
      <c r="B168" s="413" t="s">
        <v>4238</v>
      </c>
      <c r="C168" s="547">
        <v>80</v>
      </c>
      <c r="D168" s="545"/>
      <c r="E168" s="552">
        <f t="shared" si="32"/>
        <v>0</v>
      </c>
      <c r="F168" s="547">
        <v>120</v>
      </c>
      <c r="G168" s="545"/>
      <c r="H168" s="552">
        <f t="shared" si="37"/>
        <v>0</v>
      </c>
      <c r="I168" s="553">
        <f t="shared" si="38"/>
        <v>200</v>
      </c>
      <c r="J168" s="553">
        <f t="shared" si="39"/>
        <v>0</v>
      </c>
      <c r="K168" s="552">
        <f t="shared" si="40"/>
        <v>0</v>
      </c>
    </row>
    <row r="169" spans="1:11" s="133" customFormat="1" ht="14.1" customHeight="1">
      <c r="A169" s="412" t="s">
        <v>4239</v>
      </c>
      <c r="B169" s="413" t="s">
        <v>4240</v>
      </c>
      <c r="C169" s="547">
        <v>20</v>
      </c>
      <c r="D169" s="545">
        <v>13</v>
      </c>
      <c r="E169" s="552">
        <f t="shared" si="32"/>
        <v>0.65</v>
      </c>
      <c r="F169" s="547">
        <v>40</v>
      </c>
      <c r="G169" s="545">
        <v>9</v>
      </c>
      <c r="H169" s="552">
        <f t="shared" si="37"/>
        <v>0.22500000000000001</v>
      </c>
      <c r="I169" s="553">
        <f t="shared" si="38"/>
        <v>60</v>
      </c>
      <c r="J169" s="553">
        <f t="shared" si="39"/>
        <v>22</v>
      </c>
      <c r="K169" s="552">
        <f t="shared" si="40"/>
        <v>0.36666666666666664</v>
      </c>
    </row>
    <row r="170" spans="1:11" s="133" customFormat="1" ht="14.1" customHeight="1">
      <c r="A170" s="412" t="s">
        <v>4241</v>
      </c>
      <c r="B170" s="413" t="s">
        <v>4242</v>
      </c>
      <c r="C170" s="545">
        <v>0</v>
      </c>
      <c r="D170" s="545">
        <v>39</v>
      </c>
      <c r="E170" s="551" t="e">
        <f t="shared" si="32"/>
        <v>#DIV/0!</v>
      </c>
      <c r="F170" s="545">
        <v>0</v>
      </c>
      <c r="G170" s="545">
        <v>32</v>
      </c>
      <c r="H170" s="551" t="e">
        <f t="shared" si="37"/>
        <v>#DIV/0!</v>
      </c>
      <c r="I170" s="548">
        <f t="shared" si="38"/>
        <v>0</v>
      </c>
      <c r="J170" s="548">
        <f t="shared" si="39"/>
        <v>71</v>
      </c>
      <c r="K170" s="551" t="e">
        <f t="shared" si="40"/>
        <v>#DIV/0!</v>
      </c>
    </row>
    <row r="171" spans="1:11" s="133" customFormat="1" ht="14.1" customHeight="1">
      <c r="A171" s="412" t="s">
        <v>4243</v>
      </c>
      <c r="B171" s="413" t="s">
        <v>4244</v>
      </c>
      <c r="C171" s="545">
        <v>0</v>
      </c>
      <c r="D171" s="545">
        <v>4</v>
      </c>
      <c r="E171" s="551" t="e">
        <f t="shared" si="32"/>
        <v>#DIV/0!</v>
      </c>
      <c r="F171" s="545">
        <v>0</v>
      </c>
      <c r="G171" s="545"/>
      <c r="H171" s="551" t="e">
        <f t="shared" si="37"/>
        <v>#DIV/0!</v>
      </c>
      <c r="I171" s="548">
        <f t="shared" si="38"/>
        <v>0</v>
      </c>
      <c r="J171" s="548">
        <f t="shared" si="39"/>
        <v>4</v>
      </c>
      <c r="K171" s="551" t="e">
        <f t="shared" si="40"/>
        <v>#DIV/0!</v>
      </c>
    </row>
    <row r="172" spans="1:11" s="133" customFormat="1" ht="14.1" customHeight="1">
      <c r="A172" s="412" t="s">
        <v>4245</v>
      </c>
      <c r="B172" s="413" t="s">
        <v>4246</v>
      </c>
      <c r="C172" s="545">
        <v>0</v>
      </c>
      <c r="D172" s="545">
        <v>19</v>
      </c>
      <c r="E172" s="551" t="e">
        <f t="shared" si="32"/>
        <v>#DIV/0!</v>
      </c>
      <c r="F172" s="545">
        <v>0</v>
      </c>
      <c r="G172" s="545"/>
      <c r="H172" s="551" t="e">
        <f t="shared" si="37"/>
        <v>#DIV/0!</v>
      </c>
      <c r="I172" s="548">
        <f t="shared" si="38"/>
        <v>0</v>
      </c>
      <c r="J172" s="548">
        <f t="shared" si="39"/>
        <v>19</v>
      </c>
      <c r="K172" s="551" t="e">
        <f t="shared" si="40"/>
        <v>#DIV/0!</v>
      </c>
    </row>
    <row r="173" spans="1:11" s="133" customFormat="1" ht="14.1" customHeight="1">
      <c r="A173" s="412" t="s">
        <v>4247</v>
      </c>
      <c r="B173" s="413" t="s">
        <v>4248</v>
      </c>
      <c r="C173" s="545">
        <v>0</v>
      </c>
      <c r="D173" s="545">
        <v>27</v>
      </c>
      <c r="E173" s="551" t="e">
        <f t="shared" si="32"/>
        <v>#DIV/0!</v>
      </c>
      <c r="F173" s="545">
        <v>0</v>
      </c>
      <c r="G173" s="545"/>
      <c r="H173" s="551" t="e">
        <f t="shared" si="37"/>
        <v>#DIV/0!</v>
      </c>
      <c r="I173" s="548">
        <f t="shared" si="38"/>
        <v>0</v>
      </c>
      <c r="J173" s="548">
        <f t="shared" si="39"/>
        <v>27</v>
      </c>
      <c r="K173" s="551" t="e">
        <f t="shared" si="40"/>
        <v>#DIV/0!</v>
      </c>
    </row>
    <row r="174" spans="1:11" s="133" customFormat="1" ht="14.1" customHeight="1">
      <c r="A174" s="412" t="s">
        <v>4249</v>
      </c>
      <c r="B174" s="413" t="s">
        <v>4250</v>
      </c>
      <c r="C174" s="545">
        <v>0</v>
      </c>
      <c r="D174" s="545">
        <v>71</v>
      </c>
      <c r="E174" s="551" t="e">
        <f t="shared" si="32"/>
        <v>#DIV/0!</v>
      </c>
      <c r="F174" s="545">
        <v>0</v>
      </c>
      <c r="G174" s="545">
        <v>9</v>
      </c>
      <c r="H174" s="551" t="e">
        <f t="shared" si="37"/>
        <v>#DIV/0!</v>
      </c>
      <c r="I174" s="548">
        <f t="shared" si="38"/>
        <v>0</v>
      </c>
      <c r="J174" s="548">
        <f t="shared" si="39"/>
        <v>80</v>
      </c>
      <c r="K174" s="551" t="e">
        <f t="shared" si="40"/>
        <v>#DIV/0!</v>
      </c>
    </row>
    <row r="175" spans="1:11" s="133" customFormat="1" ht="14.1" customHeight="1">
      <c r="A175" s="412" t="s">
        <v>4251</v>
      </c>
      <c r="B175" s="413" t="s">
        <v>4252</v>
      </c>
      <c r="C175" s="545">
        <v>0</v>
      </c>
      <c r="D175" s="545">
        <v>224</v>
      </c>
      <c r="E175" s="551" t="e">
        <f t="shared" si="32"/>
        <v>#DIV/0!</v>
      </c>
      <c r="F175" s="545">
        <v>0</v>
      </c>
      <c r="G175" s="545">
        <v>136</v>
      </c>
      <c r="H175" s="551" t="e">
        <f t="shared" si="37"/>
        <v>#DIV/0!</v>
      </c>
      <c r="I175" s="548">
        <f t="shared" si="38"/>
        <v>0</v>
      </c>
      <c r="J175" s="548">
        <f t="shared" si="39"/>
        <v>360</v>
      </c>
      <c r="K175" s="551" t="e">
        <f t="shared" si="40"/>
        <v>#DIV/0!</v>
      </c>
    </row>
    <row r="176" spans="1:11" s="133" customFormat="1" ht="14.1" customHeight="1">
      <c r="A176" s="412" t="s">
        <v>4253</v>
      </c>
      <c r="B176" s="413" t="s">
        <v>4254</v>
      </c>
      <c r="C176" s="545">
        <v>0</v>
      </c>
      <c r="D176" s="545">
        <v>1</v>
      </c>
      <c r="E176" s="551" t="e">
        <f t="shared" si="32"/>
        <v>#DIV/0!</v>
      </c>
      <c r="F176" s="545">
        <v>0</v>
      </c>
      <c r="G176" s="545">
        <v>2</v>
      </c>
      <c r="H176" s="551" t="e">
        <f t="shared" si="37"/>
        <v>#DIV/0!</v>
      </c>
      <c r="I176" s="548">
        <f t="shared" ref="I176:I187" si="41">C176+F176</f>
        <v>0</v>
      </c>
      <c r="J176" s="548">
        <f t="shared" ref="J176:J187" si="42">D176+G176</f>
        <v>3</v>
      </c>
      <c r="K176" s="551" t="e">
        <f t="shared" ref="K176:K187" si="43">J176/I176</f>
        <v>#DIV/0!</v>
      </c>
    </row>
    <row r="177" spans="1:11" s="133" customFormat="1" ht="14.1" customHeight="1">
      <c r="A177" s="412" t="s">
        <v>4255</v>
      </c>
      <c r="B177" s="413" t="s">
        <v>4256</v>
      </c>
      <c r="C177" s="545">
        <v>0</v>
      </c>
      <c r="D177" s="545">
        <v>1</v>
      </c>
      <c r="E177" s="551" t="e">
        <f t="shared" si="32"/>
        <v>#DIV/0!</v>
      </c>
      <c r="F177" s="545">
        <v>0</v>
      </c>
      <c r="G177" s="545"/>
      <c r="H177" s="551" t="e">
        <f t="shared" si="37"/>
        <v>#DIV/0!</v>
      </c>
      <c r="I177" s="548">
        <f t="shared" si="41"/>
        <v>0</v>
      </c>
      <c r="J177" s="548">
        <f t="shared" si="42"/>
        <v>1</v>
      </c>
      <c r="K177" s="551" t="e">
        <f t="shared" si="43"/>
        <v>#DIV/0!</v>
      </c>
    </row>
    <row r="178" spans="1:11" s="133" customFormat="1" ht="14.1" customHeight="1">
      <c r="A178" s="412" t="s">
        <v>4257</v>
      </c>
      <c r="B178" s="413" t="s">
        <v>4258</v>
      </c>
      <c r="C178" s="545">
        <v>0</v>
      </c>
      <c r="D178" s="545">
        <v>2</v>
      </c>
      <c r="E178" s="551" t="e">
        <f t="shared" si="32"/>
        <v>#DIV/0!</v>
      </c>
      <c r="F178" s="545">
        <v>0</v>
      </c>
      <c r="G178" s="545"/>
      <c r="H178" s="551" t="e">
        <f t="shared" si="37"/>
        <v>#DIV/0!</v>
      </c>
      <c r="I178" s="548">
        <f t="shared" si="41"/>
        <v>0</v>
      </c>
      <c r="J178" s="548">
        <f t="shared" si="42"/>
        <v>2</v>
      </c>
      <c r="K178" s="551" t="e">
        <f t="shared" si="43"/>
        <v>#DIV/0!</v>
      </c>
    </row>
    <row r="179" spans="1:11" s="133" customFormat="1" ht="14.1" customHeight="1">
      <c r="A179" s="412" t="s">
        <v>4259</v>
      </c>
      <c r="B179" s="413" t="s">
        <v>4260</v>
      </c>
      <c r="C179" s="545">
        <v>0</v>
      </c>
      <c r="D179" s="545">
        <v>5</v>
      </c>
      <c r="E179" s="551" t="e">
        <f t="shared" si="32"/>
        <v>#DIV/0!</v>
      </c>
      <c r="F179" s="545">
        <v>0</v>
      </c>
      <c r="G179" s="545"/>
      <c r="H179" s="551" t="e">
        <f t="shared" si="37"/>
        <v>#DIV/0!</v>
      </c>
      <c r="I179" s="548">
        <f t="shared" si="41"/>
        <v>0</v>
      </c>
      <c r="J179" s="548">
        <f t="shared" si="42"/>
        <v>5</v>
      </c>
      <c r="K179" s="551" t="e">
        <f t="shared" si="43"/>
        <v>#DIV/0!</v>
      </c>
    </row>
    <row r="180" spans="1:11" s="133" customFormat="1" ht="14.1" customHeight="1">
      <c r="A180" s="555" t="s">
        <v>4512</v>
      </c>
      <c r="B180" s="117" t="s">
        <v>4513</v>
      </c>
      <c r="C180" s="545">
        <v>0</v>
      </c>
      <c r="D180" s="545"/>
      <c r="E180" s="551" t="e">
        <f t="shared" si="32"/>
        <v>#DIV/0!</v>
      </c>
      <c r="F180" s="545">
        <v>0</v>
      </c>
      <c r="G180" s="545">
        <v>1</v>
      </c>
      <c r="H180" s="551" t="e">
        <f t="shared" si="37"/>
        <v>#DIV/0!</v>
      </c>
      <c r="I180" s="548">
        <f t="shared" si="41"/>
        <v>0</v>
      </c>
      <c r="J180" s="548">
        <f t="shared" si="42"/>
        <v>1</v>
      </c>
      <c r="K180" s="551" t="e">
        <f t="shared" si="43"/>
        <v>#DIV/0!</v>
      </c>
    </row>
    <row r="181" spans="1:11" s="133" customFormat="1" ht="14.1" customHeight="1">
      <c r="A181" s="555" t="s">
        <v>4514</v>
      </c>
      <c r="B181" s="117" t="s">
        <v>4515</v>
      </c>
      <c r="C181" s="545">
        <v>0</v>
      </c>
      <c r="D181" s="545"/>
      <c r="E181" s="551" t="e">
        <f t="shared" si="32"/>
        <v>#DIV/0!</v>
      </c>
      <c r="F181" s="545">
        <v>0</v>
      </c>
      <c r="G181" s="545">
        <v>1</v>
      </c>
      <c r="H181" s="551" t="e">
        <f t="shared" si="37"/>
        <v>#DIV/0!</v>
      </c>
      <c r="I181" s="548">
        <f t="shared" si="41"/>
        <v>0</v>
      </c>
      <c r="J181" s="548">
        <f t="shared" si="42"/>
        <v>1</v>
      </c>
      <c r="K181" s="551" t="e">
        <f t="shared" si="43"/>
        <v>#DIV/0!</v>
      </c>
    </row>
    <row r="182" spans="1:11" s="133" customFormat="1" ht="14.1" customHeight="1">
      <c r="A182" s="555" t="s">
        <v>4516</v>
      </c>
      <c r="B182" s="545" t="s">
        <v>4517</v>
      </c>
      <c r="C182" s="545">
        <v>0</v>
      </c>
      <c r="D182" s="545">
        <v>1</v>
      </c>
      <c r="E182" s="551" t="e">
        <f t="shared" ref="E182" si="44">D182/C182</f>
        <v>#DIV/0!</v>
      </c>
      <c r="F182" s="545">
        <v>0</v>
      </c>
      <c r="G182" s="545"/>
      <c r="H182" s="551" t="e">
        <f t="shared" ref="H182" si="45">G182/F182</f>
        <v>#DIV/0!</v>
      </c>
      <c r="I182" s="548">
        <f t="shared" ref="I182" si="46">C182+F182</f>
        <v>0</v>
      </c>
      <c r="J182" s="548">
        <f t="shared" ref="J182" si="47">D182+G182</f>
        <v>1</v>
      </c>
      <c r="K182" s="551" t="e">
        <f t="shared" ref="K182" si="48">J182/I182</f>
        <v>#DIV/0!</v>
      </c>
    </row>
    <row r="183" spans="1:11" s="133" customFormat="1" ht="14.1" customHeight="1">
      <c r="A183" s="555" t="s">
        <v>4518</v>
      </c>
      <c r="B183" s="545" t="s">
        <v>4519</v>
      </c>
      <c r="C183" s="545">
        <v>0</v>
      </c>
      <c r="D183" s="545">
        <v>1</v>
      </c>
      <c r="E183" s="551" t="e">
        <f t="shared" ref="E183:E184" si="49">D183/C183</f>
        <v>#DIV/0!</v>
      </c>
      <c r="F183" s="545">
        <v>0</v>
      </c>
      <c r="G183" s="545"/>
      <c r="H183" s="551" t="e">
        <f t="shared" ref="H183:H184" si="50">G183/F183</f>
        <v>#DIV/0!</v>
      </c>
      <c r="I183" s="548">
        <f t="shared" ref="I183:I184" si="51">C183+F183</f>
        <v>0</v>
      </c>
      <c r="J183" s="548">
        <f t="shared" ref="J183:J184" si="52">D183+G183</f>
        <v>1</v>
      </c>
      <c r="K183" s="551" t="e">
        <f t="shared" ref="K183:K184" si="53">J183/I183</f>
        <v>#DIV/0!</v>
      </c>
    </row>
    <row r="184" spans="1:11" s="133" customFormat="1" ht="14.1" customHeight="1">
      <c r="A184" s="555" t="s">
        <v>4520</v>
      </c>
      <c r="B184" s="545" t="s">
        <v>4521</v>
      </c>
      <c r="C184" s="545">
        <v>0</v>
      </c>
      <c r="D184" s="545">
        <v>2</v>
      </c>
      <c r="E184" s="551" t="e">
        <f t="shared" si="49"/>
        <v>#DIV/0!</v>
      </c>
      <c r="F184" s="545">
        <v>0</v>
      </c>
      <c r="G184" s="545">
        <v>1</v>
      </c>
      <c r="H184" s="551" t="e">
        <f t="shared" si="50"/>
        <v>#DIV/0!</v>
      </c>
      <c r="I184" s="548">
        <f t="shared" si="51"/>
        <v>0</v>
      </c>
      <c r="J184" s="548">
        <f t="shared" si="52"/>
        <v>3</v>
      </c>
      <c r="K184" s="551" t="e">
        <f t="shared" si="53"/>
        <v>#DIV/0!</v>
      </c>
    </row>
    <row r="185" spans="1:11" s="133" customFormat="1" ht="14.1" customHeight="1">
      <c r="A185" s="555"/>
      <c r="B185" s="545"/>
      <c r="C185" s="545">
        <v>0</v>
      </c>
      <c r="D185" s="545"/>
      <c r="E185" s="551" t="e">
        <f t="shared" si="32"/>
        <v>#DIV/0!</v>
      </c>
      <c r="F185" s="545">
        <v>0</v>
      </c>
      <c r="G185" s="545"/>
      <c r="H185" s="551" t="e">
        <f t="shared" si="37"/>
        <v>#DIV/0!</v>
      </c>
      <c r="I185" s="548">
        <f t="shared" si="41"/>
        <v>0</v>
      </c>
      <c r="J185" s="548">
        <f t="shared" si="42"/>
        <v>0</v>
      </c>
      <c r="K185" s="551" t="e">
        <f t="shared" si="43"/>
        <v>#DIV/0!</v>
      </c>
    </row>
    <row r="186" spans="1:11" s="133" customFormat="1" ht="14.1" customHeight="1">
      <c r="A186" s="555"/>
      <c r="B186" s="545"/>
      <c r="C186" s="545">
        <v>0</v>
      </c>
      <c r="D186" s="545"/>
      <c r="E186" s="551" t="e">
        <f t="shared" si="32"/>
        <v>#DIV/0!</v>
      </c>
      <c r="F186" s="545">
        <v>0</v>
      </c>
      <c r="G186" s="545"/>
      <c r="H186" s="551" t="e">
        <f t="shared" si="37"/>
        <v>#DIV/0!</v>
      </c>
      <c r="I186" s="548">
        <f t="shared" si="41"/>
        <v>0</v>
      </c>
      <c r="J186" s="548">
        <f t="shared" si="42"/>
        <v>0</v>
      </c>
      <c r="K186" s="551" t="e">
        <f t="shared" si="43"/>
        <v>#DIV/0!</v>
      </c>
    </row>
    <row r="187" spans="1:11" s="133" customFormat="1" ht="14.1" customHeight="1">
      <c r="A187" s="555"/>
      <c r="B187" s="545"/>
      <c r="C187" s="545">
        <v>0</v>
      </c>
      <c r="D187" s="545"/>
      <c r="E187" s="551" t="e">
        <f t="shared" si="32"/>
        <v>#DIV/0!</v>
      </c>
      <c r="F187" s="545">
        <v>0</v>
      </c>
      <c r="G187" s="545"/>
      <c r="H187" s="551" t="e">
        <f t="shared" si="37"/>
        <v>#DIV/0!</v>
      </c>
      <c r="I187" s="548">
        <f t="shared" si="41"/>
        <v>0</v>
      </c>
      <c r="J187" s="548">
        <f t="shared" si="42"/>
        <v>0</v>
      </c>
      <c r="K187" s="551" t="e">
        <f t="shared" si="43"/>
        <v>#DIV/0!</v>
      </c>
    </row>
    <row r="188" spans="1:11" s="133" customFormat="1" ht="14.1" customHeight="1">
      <c r="A188" s="144"/>
      <c r="B188" s="60"/>
      <c r="C188" s="117"/>
      <c r="D188" s="117"/>
      <c r="E188" s="117"/>
      <c r="F188" s="117"/>
      <c r="G188" s="117"/>
      <c r="H188" s="117"/>
      <c r="I188" s="307"/>
      <c r="J188" s="117"/>
      <c r="K188" s="310"/>
    </row>
    <row r="189" spans="1:11" s="133" customFormat="1" ht="14.1" customHeight="1">
      <c r="A189" s="144"/>
      <c r="B189" s="117"/>
      <c r="C189" s="117"/>
      <c r="D189" s="117"/>
      <c r="E189" s="117"/>
      <c r="F189" s="117"/>
      <c r="G189" s="117"/>
      <c r="H189" s="117"/>
      <c r="I189" s="307"/>
      <c r="J189" s="117"/>
      <c r="K189" s="310"/>
    </row>
    <row r="190" spans="1:11" s="133" customFormat="1" ht="14.1" customHeight="1">
      <c r="A190" s="59"/>
      <c r="B190" s="117"/>
      <c r="C190" s="117"/>
      <c r="D190" s="117"/>
      <c r="E190" s="117"/>
      <c r="F190" s="117"/>
      <c r="G190" s="117"/>
      <c r="H190" s="117"/>
      <c r="I190" s="307"/>
      <c r="J190" s="117"/>
      <c r="K190" s="310"/>
    </row>
    <row r="191" spans="1:11" s="133" customFormat="1" ht="14.1" customHeight="1">
      <c r="A191" s="61"/>
      <c r="B191" s="123"/>
      <c r="C191" s="117"/>
      <c r="D191" s="117"/>
      <c r="E191" s="117"/>
      <c r="F191" s="117"/>
      <c r="G191" s="117"/>
      <c r="H191" s="117"/>
      <c r="I191" s="307"/>
      <c r="J191" s="117"/>
      <c r="K191" s="310"/>
    </row>
    <row r="192" spans="1:11" s="133" customFormat="1" ht="14.1" customHeight="1">
      <c r="A192" s="61" t="s">
        <v>1670</v>
      </c>
      <c r="B192" s="142"/>
      <c r="C192" s="143"/>
      <c r="D192" s="143"/>
      <c r="E192" s="143"/>
      <c r="F192" s="143"/>
      <c r="G192" s="143"/>
      <c r="H192" s="143"/>
      <c r="I192" s="143"/>
      <c r="J192" s="117"/>
      <c r="K192" s="310"/>
    </row>
    <row r="193" spans="1:12" s="133" customFormat="1" ht="14.1" customHeight="1">
      <c r="A193" s="61" t="s">
        <v>1663</v>
      </c>
      <c r="B193" s="123"/>
      <c r="C193" s="117"/>
      <c r="D193" s="117"/>
      <c r="E193" s="117"/>
      <c r="F193" s="117"/>
      <c r="G193" s="117"/>
      <c r="H193" s="117"/>
      <c r="I193" s="307"/>
      <c r="J193" s="117"/>
      <c r="K193" s="310"/>
    </row>
    <row r="194" spans="1:12" s="133" customFormat="1" ht="14.1" customHeight="1">
      <c r="A194" s="140" t="s">
        <v>1664</v>
      </c>
      <c r="B194" s="141"/>
      <c r="C194" s="117"/>
      <c r="D194" s="117"/>
      <c r="E194" s="117"/>
      <c r="F194" s="117"/>
      <c r="G194" s="117"/>
      <c r="H194" s="117"/>
      <c r="I194" s="307"/>
      <c r="J194" s="117"/>
      <c r="K194" s="310"/>
    </row>
    <row r="195" spans="1:12" s="133" customFormat="1" ht="14.1" customHeight="1">
      <c r="A195" s="116"/>
      <c r="B195" s="117"/>
      <c r="C195" s="117"/>
      <c r="D195" s="117"/>
      <c r="E195" s="117"/>
      <c r="F195" s="117"/>
      <c r="G195" s="117"/>
      <c r="H195" s="117"/>
      <c r="I195" s="307"/>
      <c r="J195" s="117"/>
      <c r="K195" s="310"/>
    </row>
    <row r="196" spans="1:12" s="133" customFormat="1" ht="14.1" customHeight="1">
      <c r="A196" s="144"/>
      <c r="B196" s="117"/>
      <c r="C196" s="145"/>
      <c r="D196" s="145"/>
      <c r="E196" s="145"/>
      <c r="F196" s="145"/>
      <c r="G196" s="145"/>
      <c r="H196" s="145"/>
      <c r="I196" s="308"/>
      <c r="J196" s="117"/>
      <c r="K196" s="310"/>
    </row>
    <row r="197" spans="1:12" s="133" customFormat="1" ht="14.1" customHeight="1">
      <c r="A197" s="144"/>
      <c r="B197" s="60"/>
      <c r="C197" s="145"/>
      <c r="D197" s="145"/>
      <c r="E197" s="145"/>
      <c r="F197" s="145"/>
      <c r="G197" s="145"/>
      <c r="H197" s="145"/>
      <c r="I197" s="308"/>
      <c r="J197" s="117"/>
      <c r="K197" s="310"/>
    </row>
    <row r="198" spans="1:12" s="133" customFormat="1" ht="14.1" customHeight="1">
      <c r="A198" s="144"/>
      <c r="B198" s="117"/>
      <c r="C198" s="145"/>
      <c r="D198" s="145"/>
      <c r="E198" s="145"/>
      <c r="F198" s="145"/>
      <c r="G198" s="145"/>
      <c r="H198" s="145"/>
      <c r="I198" s="308"/>
      <c r="J198" s="117"/>
      <c r="K198" s="310"/>
    </row>
    <row r="199" spans="1:12" s="133" customFormat="1" ht="14.1" customHeight="1" thickBot="1">
      <c r="A199" s="557"/>
      <c r="B199" s="558"/>
      <c r="C199" s="145"/>
      <c r="D199" s="145"/>
      <c r="E199" s="145"/>
      <c r="F199" s="145"/>
      <c r="G199" s="145"/>
      <c r="H199" s="145"/>
      <c r="I199" s="308"/>
      <c r="J199" s="145"/>
      <c r="K199" s="556"/>
    </row>
    <row r="200" spans="1:12" s="133" customFormat="1" ht="14.1" customHeight="1" thickBot="1">
      <c r="A200" s="146" t="s">
        <v>1671</v>
      </c>
      <c r="B200" s="147"/>
      <c r="C200" s="560">
        <f>SUM(C9,C91,C132,C150)</f>
        <v>33980</v>
      </c>
      <c r="D200" s="560">
        <f>SUM(D9,D91,D132,D150)</f>
        <v>33303</v>
      </c>
      <c r="E200" s="561">
        <f t="shared" ref="E200:E201" si="54">D200/C200</f>
        <v>0.98007651559741027</v>
      </c>
      <c r="F200" s="560">
        <f>SUM(F9,F91,F132,F150)</f>
        <v>7050</v>
      </c>
      <c r="G200" s="560">
        <f>SUM(G9,G91,G132,G150)</f>
        <v>7504</v>
      </c>
      <c r="H200" s="562">
        <f t="shared" ref="H200:H201" si="55">G200/F200</f>
        <v>1.0643971631205673</v>
      </c>
      <c r="I200" s="559">
        <f t="shared" ref="I200:I201" si="56">C200+F200</f>
        <v>41030</v>
      </c>
      <c r="J200" s="559">
        <f t="shared" ref="J200:J201" si="57">D200+G200</f>
        <v>40807</v>
      </c>
      <c r="K200" s="563">
        <f t="shared" ref="K200:K201" si="58">J200/I200</f>
        <v>0.99456495247379961</v>
      </c>
    </row>
    <row r="201" spans="1:12" s="133" customFormat="1" ht="14.1" customHeight="1" thickBot="1">
      <c r="A201" s="146" t="s">
        <v>1672</v>
      </c>
      <c r="B201" s="147"/>
      <c r="C201" s="560">
        <f>SUM(C10,C92,C133,C151)</f>
        <v>70104</v>
      </c>
      <c r="D201" s="560">
        <f>SUM(D10,D92,D133,D151)</f>
        <v>56080</v>
      </c>
      <c r="E201" s="564">
        <f t="shared" si="54"/>
        <v>0.79995435353189548</v>
      </c>
      <c r="F201" s="560">
        <f>SUM(F10,F92,F133,F151)</f>
        <v>11980</v>
      </c>
      <c r="G201" s="560">
        <f>SUM(G10,G92,G133,G151)</f>
        <v>9344</v>
      </c>
      <c r="H201" s="562">
        <f t="shared" si="55"/>
        <v>0.77996661101836395</v>
      </c>
      <c r="I201" s="559">
        <f t="shared" si="56"/>
        <v>82084</v>
      </c>
      <c r="J201" s="559">
        <f t="shared" si="57"/>
        <v>65424</v>
      </c>
      <c r="K201" s="563">
        <f t="shared" si="58"/>
        <v>0.79703718142390723</v>
      </c>
    </row>
    <row r="202" spans="1:12">
      <c r="A202" s="148" t="s">
        <v>1673</v>
      </c>
      <c r="B202" s="148"/>
      <c r="C202" s="148"/>
      <c r="D202" s="148"/>
      <c r="E202" s="148"/>
      <c r="F202" s="148"/>
      <c r="G202" s="148"/>
      <c r="H202" s="148"/>
      <c r="I202" s="148"/>
      <c r="J202" s="148"/>
      <c r="K202" s="137"/>
      <c r="L202" s="137"/>
    </row>
    <row r="203" spans="1:12" ht="19.5" customHeight="1">
      <c r="A203" s="945" t="s">
        <v>1674</v>
      </c>
      <c r="B203" s="945"/>
      <c r="C203" s="945"/>
      <c r="D203" s="945"/>
      <c r="E203" s="945"/>
      <c r="F203" s="945"/>
      <c r="G203" s="945"/>
      <c r="H203" s="945"/>
      <c r="I203" s="945"/>
      <c r="J203" s="945"/>
      <c r="K203" s="137"/>
      <c r="L203" s="137"/>
    </row>
    <row r="204" spans="1:12" ht="15.95" customHeight="1"/>
    <row r="205" spans="1:12" ht="15.95" customHeight="1"/>
    <row r="206" spans="1:12" ht="15.95" customHeight="1"/>
    <row r="207" spans="1:12" ht="15.95" customHeight="1"/>
    <row r="208" spans="1:12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</sheetData>
  <mergeCells count="6">
    <mergeCell ref="A203:J203"/>
    <mergeCell ref="A6:A7"/>
    <mergeCell ref="B6:B7"/>
    <mergeCell ref="C6:E6"/>
    <mergeCell ref="F6:H6"/>
    <mergeCell ref="I6:K6"/>
  </mergeCells>
  <printOptions horizontalCentered="1"/>
  <pageMargins left="0.23622047244094499" right="0.23622047244094499" top="0.35433070866141703" bottom="0.35433070866141703" header="0.31496062992126" footer="0.31496062992126"/>
  <pageSetup paperSize="9" scale="78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364"/>
  <sheetViews>
    <sheetView view="pageBreakPreview" zoomScaleNormal="100" zoomScaleSheetLayoutView="100" workbookViewId="0">
      <pane ySplit="7" topLeftCell="A8" activePane="bottomLeft" state="frozen"/>
      <selection pane="bottomLeft" activeCell="J337" sqref="J337"/>
    </sheetView>
  </sheetViews>
  <sheetFormatPr defaultColWidth="9.140625" defaultRowHeight="12"/>
  <cols>
    <col min="1" max="1" width="8.140625" style="114" customWidth="1"/>
    <col min="2" max="2" width="74.42578125" style="114" customWidth="1"/>
    <col min="3" max="11" width="12.7109375" style="114" customWidth="1"/>
    <col min="12" max="16384" width="9.140625" style="114"/>
  </cols>
  <sheetData>
    <row r="1" spans="1:32">
      <c r="A1" s="1" t="s">
        <v>1675</v>
      </c>
      <c r="B1" s="2" t="s">
        <v>51</v>
      </c>
      <c r="C1" s="3" t="s">
        <v>1947</v>
      </c>
      <c r="D1" s="4"/>
      <c r="E1" s="4"/>
      <c r="F1" s="4"/>
      <c r="G1" s="4"/>
      <c r="H1" s="4"/>
      <c r="I1" s="5"/>
    </row>
    <row r="2" spans="1:32">
      <c r="A2" s="1"/>
      <c r="B2" s="2" t="s">
        <v>52</v>
      </c>
      <c r="C2" s="3">
        <v>17688383</v>
      </c>
      <c r="D2" s="4"/>
      <c r="E2" s="4"/>
      <c r="F2" s="4"/>
      <c r="G2" s="4"/>
      <c r="H2" s="4"/>
      <c r="I2" s="5"/>
    </row>
    <row r="3" spans="1:32">
      <c r="A3" s="1"/>
      <c r="B3" s="2"/>
      <c r="C3" s="3"/>
      <c r="D3" s="4"/>
      <c r="E3" s="4"/>
      <c r="F3" s="4"/>
      <c r="G3" s="4"/>
      <c r="H3" s="4"/>
      <c r="I3" s="5"/>
    </row>
    <row r="4" spans="1:32" s="110" customFormat="1" ht="15" customHeight="1">
      <c r="A4" s="1"/>
      <c r="B4" s="2" t="s">
        <v>1676</v>
      </c>
      <c r="C4" s="7" t="s">
        <v>36</v>
      </c>
      <c r="D4" s="8"/>
      <c r="E4" s="8"/>
      <c r="F4" s="8"/>
      <c r="G4" s="8"/>
      <c r="H4" s="8"/>
      <c r="I4" s="9"/>
      <c r="J4" s="25"/>
      <c r="K4" s="2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1:32" s="110" customFormat="1" ht="16.5" customHeight="1">
      <c r="A5" s="26"/>
      <c r="B5" s="115"/>
      <c r="C5" s="115"/>
      <c r="D5" s="115"/>
      <c r="E5" s="115"/>
      <c r="F5" s="115"/>
      <c r="G5" s="115"/>
      <c r="H5" s="115"/>
      <c r="I5" s="25"/>
      <c r="J5" s="25"/>
      <c r="K5" s="2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6" spans="1:32" s="111" customFormat="1" ht="98.25" customHeight="1">
      <c r="A6" s="928" t="s">
        <v>187</v>
      </c>
      <c r="B6" s="926" t="s">
        <v>188</v>
      </c>
      <c r="C6" s="921" t="s">
        <v>1660</v>
      </c>
      <c r="D6" s="922"/>
      <c r="E6" s="923"/>
      <c r="F6" s="921" t="s">
        <v>1661</v>
      </c>
      <c r="G6" s="922"/>
      <c r="H6" s="923"/>
      <c r="I6" s="918" t="s">
        <v>1662</v>
      </c>
      <c r="J6" s="918"/>
      <c r="K6" s="918"/>
      <c r="L6" s="129"/>
    </row>
    <row r="7" spans="1:32" s="111" customFormat="1" ht="38.25" customHeight="1" thickBot="1">
      <c r="A7" s="929"/>
      <c r="B7" s="927"/>
      <c r="C7" s="278" t="s">
        <v>1897</v>
      </c>
      <c r="D7" s="278" t="s">
        <v>4659</v>
      </c>
      <c r="E7" s="278" t="s">
        <v>1894</v>
      </c>
      <c r="F7" s="278" t="s">
        <v>1897</v>
      </c>
      <c r="G7" s="278" t="s">
        <v>4659</v>
      </c>
      <c r="H7" s="283" t="s">
        <v>1894</v>
      </c>
      <c r="I7" s="278" t="s">
        <v>1897</v>
      </c>
      <c r="J7" s="278" t="s">
        <v>4659</v>
      </c>
      <c r="K7" s="274" t="s">
        <v>1894</v>
      </c>
      <c r="L7" s="129"/>
    </row>
    <row r="8" spans="1:32" s="111" customFormat="1" ht="13.5" thickTop="1">
      <c r="A8" s="956" t="s">
        <v>4695</v>
      </c>
      <c r="B8" s="956"/>
      <c r="C8" s="454">
        <v>82000</v>
      </c>
      <c r="D8" s="484">
        <v>80510</v>
      </c>
      <c r="E8" s="458">
        <f>D8/C8</f>
        <v>0.98182926829268291</v>
      </c>
      <c r="F8" s="454">
        <v>13200</v>
      </c>
      <c r="G8" s="484">
        <v>13416</v>
      </c>
      <c r="H8" s="458">
        <f>G8/F8</f>
        <v>1.0163636363636364</v>
      </c>
      <c r="I8" s="456">
        <f t="shared" ref="I8:J14" si="0">C8+F8</f>
        <v>95200</v>
      </c>
      <c r="J8" s="456">
        <f t="shared" si="0"/>
        <v>93926</v>
      </c>
      <c r="K8" s="458">
        <f>J8/I8</f>
        <v>0.98661764705882349</v>
      </c>
      <c r="L8" s="129"/>
    </row>
    <row r="9" spans="1:32" s="111" customFormat="1" ht="12.75">
      <c r="A9" s="957" t="s">
        <v>1677</v>
      </c>
      <c r="B9" s="957"/>
      <c r="C9" s="455">
        <v>252000</v>
      </c>
      <c r="D9" s="485">
        <v>257211</v>
      </c>
      <c r="E9" s="459">
        <f>D9/C9</f>
        <v>1.0206785714285713</v>
      </c>
      <c r="F9" s="455">
        <v>25300</v>
      </c>
      <c r="G9" s="467">
        <v>25830</v>
      </c>
      <c r="H9" s="459">
        <f>G9/F9</f>
        <v>1.0209486166007906</v>
      </c>
      <c r="I9" s="457">
        <f t="shared" si="0"/>
        <v>277300</v>
      </c>
      <c r="J9" s="457">
        <f t="shared" si="0"/>
        <v>283041</v>
      </c>
      <c r="K9" s="459">
        <f>J9/I9</f>
        <v>1.020703209520375</v>
      </c>
      <c r="L9" s="129"/>
    </row>
    <row r="10" spans="1:32" s="111" customFormat="1" ht="12.75">
      <c r="A10" s="958" t="s">
        <v>3495</v>
      </c>
      <c r="B10" s="958"/>
      <c r="C10" s="485">
        <f>SUM(C14,C24,C63,C96)</f>
        <v>1135604</v>
      </c>
      <c r="D10" s="485">
        <f>SUM(D14,D24,D63,D96)</f>
        <v>1191930</v>
      </c>
      <c r="E10" s="459">
        <f>D10/C10</f>
        <v>1.049600036632488</v>
      </c>
      <c r="F10" s="485">
        <f>SUM(F14,F24,F63,F96)</f>
        <v>146378</v>
      </c>
      <c r="G10" s="485">
        <f>SUM(G14,G24,G63,G96)</f>
        <v>147756</v>
      </c>
      <c r="H10" s="459">
        <f>G10/F10</f>
        <v>1.0094139829755837</v>
      </c>
      <c r="I10" s="457">
        <f t="shared" si="0"/>
        <v>1281982</v>
      </c>
      <c r="J10" s="457">
        <f t="shared" si="0"/>
        <v>1339686</v>
      </c>
      <c r="K10" s="459">
        <f>J10/I10</f>
        <v>1.0450115524242931</v>
      </c>
      <c r="L10" s="129"/>
    </row>
    <row r="11" spans="1:32" s="111" customFormat="1" ht="12.75" customHeight="1">
      <c r="A11" s="460" t="s">
        <v>3496</v>
      </c>
      <c r="B11" s="461" t="s">
        <v>4645</v>
      </c>
      <c r="C11" s="117"/>
      <c r="D11" s="466">
        <v>80510</v>
      </c>
      <c r="E11" s="462" t="e">
        <f>D11/C11</f>
        <v>#DIV/0!</v>
      </c>
      <c r="F11" s="60"/>
      <c r="G11" s="466">
        <v>13416</v>
      </c>
      <c r="H11" s="462" t="e">
        <f>G11/F11</f>
        <v>#DIV/0!</v>
      </c>
      <c r="I11" s="463">
        <f t="shared" si="0"/>
        <v>0</v>
      </c>
      <c r="J11" s="463">
        <f t="shared" si="0"/>
        <v>93926</v>
      </c>
      <c r="K11" s="462" t="e">
        <f>J11/I11</f>
        <v>#DIV/0!</v>
      </c>
      <c r="L11" s="129"/>
    </row>
    <row r="12" spans="1:32" s="111" customFormat="1" ht="12.75" customHeight="1">
      <c r="A12" s="460" t="s">
        <v>3498</v>
      </c>
      <c r="B12" s="461" t="s">
        <v>3499</v>
      </c>
      <c r="C12" s="117"/>
      <c r="D12" s="466">
        <v>1260166</v>
      </c>
      <c r="E12" s="462" t="e">
        <f t="shared" ref="E12:H27" si="1">D12/C12</f>
        <v>#DIV/0!</v>
      </c>
      <c r="F12" s="60"/>
      <c r="G12" s="466">
        <v>151696</v>
      </c>
      <c r="H12" s="462" t="e">
        <f t="shared" ref="H12:H24" si="2">G12/F12</f>
        <v>#DIV/0!</v>
      </c>
      <c r="I12" s="463">
        <f t="shared" si="0"/>
        <v>0</v>
      </c>
      <c r="J12" s="463">
        <f t="shared" si="0"/>
        <v>1411862</v>
      </c>
      <c r="K12" s="462" t="e">
        <f t="shared" ref="K12:K14" si="3">J12/I12</f>
        <v>#DIV/0!</v>
      </c>
      <c r="L12" s="129"/>
    </row>
    <row r="13" spans="1:32" s="111" customFormat="1" ht="12.75" customHeight="1">
      <c r="A13" s="460" t="s">
        <v>3500</v>
      </c>
      <c r="B13" s="461" t="s">
        <v>3501</v>
      </c>
      <c r="C13" s="117"/>
      <c r="D13" s="466">
        <v>218</v>
      </c>
      <c r="E13" s="462" t="e">
        <f t="shared" si="1"/>
        <v>#DIV/0!</v>
      </c>
      <c r="F13" s="60"/>
      <c r="G13" s="466">
        <v>142</v>
      </c>
      <c r="H13" s="462" t="e">
        <f t="shared" si="2"/>
        <v>#DIV/0!</v>
      </c>
      <c r="I13" s="463">
        <f t="shared" si="0"/>
        <v>0</v>
      </c>
      <c r="J13" s="463">
        <f t="shared" si="0"/>
        <v>360</v>
      </c>
      <c r="K13" s="462" t="e">
        <f t="shared" si="3"/>
        <v>#DIV/0!</v>
      </c>
      <c r="L13" s="129"/>
    </row>
    <row r="14" spans="1:32" s="111" customFormat="1" ht="12.75">
      <c r="A14" s="468"/>
      <c r="B14" s="469" t="s">
        <v>3502</v>
      </c>
      <c r="C14" s="478">
        <f>SUM(C15:C23)</f>
        <v>132104</v>
      </c>
      <c r="D14" s="478">
        <f>SUM(D15:D23)</f>
        <v>139646</v>
      </c>
      <c r="E14" s="479">
        <f t="shared" si="1"/>
        <v>1.057091382547084</v>
      </c>
      <c r="F14" s="478">
        <f>SUM(F15:F23)</f>
        <v>16852</v>
      </c>
      <c r="G14" s="486">
        <f>SUM(G15:G23)</f>
        <v>15436</v>
      </c>
      <c r="H14" s="479">
        <f t="shared" si="2"/>
        <v>0.91597436506052698</v>
      </c>
      <c r="I14" s="478">
        <f t="shared" si="0"/>
        <v>148956</v>
      </c>
      <c r="J14" s="478">
        <f t="shared" si="0"/>
        <v>155082</v>
      </c>
      <c r="K14" s="479">
        <f t="shared" si="3"/>
        <v>1.0411262386208007</v>
      </c>
      <c r="L14" s="129"/>
    </row>
    <row r="15" spans="1:32" s="111" customFormat="1" ht="12.75">
      <c r="A15" s="470" t="s">
        <v>3503</v>
      </c>
      <c r="B15" s="471" t="s">
        <v>3504</v>
      </c>
      <c r="C15" s="480">
        <v>1</v>
      </c>
      <c r="D15" s="465"/>
      <c r="E15" s="481">
        <f t="shared" si="1"/>
        <v>0</v>
      </c>
      <c r="F15" s="480">
        <v>0</v>
      </c>
      <c r="G15" s="466"/>
      <c r="H15" s="481" t="e">
        <f t="shared" si="2"/>
        <v>#DIV/0!</v>
      </c>
      <c r="I15" s="475">
        <f t="shared" ref="I15:I23" si="4">C15+F15</f>
        <v>1</v>
      </c>
      <c r="J15" s="475">
        <f t="shared" ref="J15:J23" si="5">D15+G15</f>
        <v>0</v>
      </c>
      <c r="K15" s="481">
        <f t="shared" ref="K15:K62" si="6">J15/I15</f>
        <v>0</v>
      </c>
      <c r="L15" s="129"/>
    </row>
    <row r="16" spans="1:32" s="111" customFormat="1" ht="12.75">
      <c r="A16" s="470" t="s">
        <v>3505</v>
      </c>
      <c r="B16" s="471" t="s">
        <v>3506</v>
      </c>
      <c r="C16" s="480">
        <v>34400</v>
      </c>
      <c r="D16" s="465">
        <v>43622</v>
      </c>
      <c r="E16" s="481">
        <f t="shared" si="1"/>
        <v>1.2680813953488372</v>
      </c>
      <c r="F16" s="480">
        <v>2300</v>
      </c>
      <c r="G16" s="466">
        <v>2520</v>
      </c>
      <c r="H16" s="481">
        <f t="shared" si="2"/>
        <v>1.0956521739130434</v>
      </c>
      <c r="I16" s="475">
        <f t="shared" si="4"/>
        <v>36700</v>
      </c>
      <c r="J16" s="475">
        <f t="shared" si="5"/>
        <v>46142</v>
      </c>
      <c r="K16" s="481">
        <f t="shared" si="6"/>
        <v>1.2572752043596731</v>
      </c>
      <c r="L16" s="129"/>
    </row>
    <row r="17" spans="1:12" s="111" customFormat="1" ht="12.75">
      <c r="A17" s="470" t="s">
        <v>3507</v>
      </c>
      <c r="B17" s="471" t="s">
        <v>3508</v>
      </c>
      <c r="C17" s="480">
        <v>1</v>
      </c>
      <c r="D17" s="465"/>
      <c r="E17" s="481">
        <f t="shared" si="1"/>
        <v>0</v>
      </c>
      <c r="F17" s="480">
        <v>1</v>
      </c>
      <c r="G17" s="466"/>
      <c r="H17" s="481">
        <f t="shared" si="2"/>
        <v>0</v>
      </c>
      <c r="I17" s="475">
        <f t="shared" si="4"/>
        <v>2</v>
      </c>
      <c r="J17" s="475">
        <f t="shared" si="5"/>
        <v>0</v>
      </c>
      <c r="K17" s="481">
        <f t="shared" si="6"/>
        <v>0</v>
      </c>
      <c r="L17" s="129"/>
    </row>
    <row r="18" spans="1:12" s="111" customFormat="1" ht="12.75">
      <c r="A18" s="470" t="s">
        <v>3509</v>
      </c>
      <c r="B18" s="471" t="s">
        <v>3510</v>
      </c>
      <c r="C18" s="480">
        <v>1</v>
      </c>
      <c r="D18" s="465"/>
      <c r="E18" s="481">
        <f t="shared" si="1"/>
        <v>0</v>
      </c>
      <c r="F18" s="480">
        <v>0</v>
      </c>
      <c r="G18" s="466"/>
      <c r="H18" s="481" t="e">
        <f t="shared" si="2"/>
        <v>#DIV/0!</v>
      </c>
      <c r="I18" s="475">
        <f t="shared" si="4"/>
        <v>1</v>
      </c>
      <c r="J18" s="475">
        <f t="shared" si="5"/>
        <v>0</v>
      </c>
      <c r="K18" s="481">
        <f t="shared" si="6"/>
        <v>0</v>
      </c>
      <c r="L18" s="129"/>
    </row>
    <row r="19" spans="1:12" s="111" customFormat="1" ht="12.75">
      <c r="A19" s="470" t="s">
        <v>3511</v>
      </c>
      <c r="B19" s="471" t="s">
        <v>3512</v>
      </c>
      <c r="C19" s="480">
        <v>3900</v>
      </c>
      <c r="D19" s="465">
        <v>3174</v>
      </c>
      <c r="E19" s="481">
        <f t="shared" si="1"/>
        <v>0.81384615384615389</v>
      </c>
      <c r="F19" s="480">
        <v>2550</v>
      </c>
      <c r="G19" s="466">
        <v>978</v>
      </c>
      <c r="H19" s="481">
        <f t="shared" si="2"/>
        <v>0.3835294117647059</v>
      </c>
      <c r="I19" s="475">
        <f t="shared" si="4"/>
        <v>6450</v>
      </c>
      <c r="J19" s="475">
        <f t="shared" si="5"/>
        <v>4152</v>
      </c>
      <c r="K19" s="481">
        <f t="shared" si="6"/>
        <v>0.64372093023255816</v>
      </c>
      <c r="L19" s="129"/>
    </row>
    <row r="20" spans="1:12" s="111" customFormat="1" ht="12.75">
      <c r="A20" s="470" t="s">
        <v>3513</v>
      </c>
      <c r="B20" s="471" t="s">
        <v>3514</v>
      </c>
      <c r="C20" s="480">
        <v>18600</v>
      </c>
      <c r="D20" s="465">
        <v>20513</v>
      </c>
      <c r="E20" s="481">
        <f t="shared" si="1"/>
        <v>1.1028494623655913</v>
      </c>
      <c r="F20" s="480">
        <v>1100</v>
      </c>
      <c r="G20" s="466">
        <v>956</v>
      </c>
      <c r="H20" s="481">
        <f t="shared" si="2"/>
        <v>0.86909090909090914</v>
      </c>
      <c r="I20" s="475">
        <f t="shared" si="4"/>
        <v>19700</v>
      </c>
      <c r="J20" s="475">
        <f t="shared" si="5"/>
        <v>21469</v>
      </c>
      <c r="K20" s="481">
        <f t="shared" si="6"/>
        <v>1.0897969543147208</v>
      </c>
      <c r="L20" s="129"/>
    </row>
    <row r="21" spans="1:12" s="111" customFormat="1" ht="12.75">
      <c r="A21" s="470" t="s">
        <v>3515</v>
      </c>
      <c r="B21" s="471" t="s">
        <v>3516</v>
      </c>
      <c r="C21" s="480">
        <v>1</v>
      </c>
      <c r="D21" s="465"/>
      <c r="E21" s="481">
        <f t="shared" si="1"/>
        <v>0</v>
      </c>
      <c r="F21" s="480">
        <v>1</v>
      </c>
      <c r="G21" s="466"/>
      <c r="H21" s="481">
        <f t="shared" si="2"/>
        <v>0</v>
      </c>
      <c r="I21" s="475">
        <f t="shared" si="4"/>
        <v>2</v>
      </c>
      <c r="J21" s="475">
        <f t="shared" si="5"/>
        <v>0</v>
      </c>
      <c r="K21" s="481">
        <f t="shared" si="6"/>
        <v>0</v>
      </c>
      <c r="L21" s="129"/>
    </row>
    <row r="22" spans="1:12" s="111" customFormat="1" ht="12.75">
      <c r="A22" s="470" t="s">
        <v>3517</v>
      </c>
      <c r="B22" s="472" t="s">
        <v>3518</v>
      </c>
      <c r="C22" s="480">
        <v>40100</v>
      </c>
      <c r="D22" s="465">
        <v>44516</v>
      </c>
      <c r="E22" s="481">
        <f t="shared" si="1"/>
        <v>1.1101246882793017</v>
      </c>
      <c r="F22" s="480">
        <v>7700</v>
      </c>
      <c r="G22" s="466">
        <v>8553</v>
      </c>
      <c r="H22" s="481">
        <f t="shared" si="2"/>
        <v>1.1107792207792209</v>
      </c>
      <c r="I22" s="475">
        <f t="shared" si="4"/>
        <v>47800</v>
      </c>
      <c r="J22" s="475">
        <f t="shared" si="5"/>
        <v>53069</v>
      </c>
      <c r="K22" s="481">
        <f t="shared" si="6"/>
        <v>1.1102301255230125</v>
      </c>
      <c r="L22" s="129"/>
    </row>
    <row r="23" spans="1:12" s="111" customFormat="1" ht="12.75">
      <c r="A23" s="470" t="s">
        <v>3519</v>
      </c>
      <c r="B23" s="473" t="s">
        <v>3520</v>
      </c>
      <c r="C23" s="480">
        <v>35100</v>
      </c>
      <c r="D23" s="465">
        <v>27821</v>
      </c>
      <c r="E23" s="481">
        <f t="shared" si="1"/>
        <v>0.79262108262108266</v>
      </c>
      <c r="F23" s="480">
        <v>3200</v>
      </c>
      <c r="G23" s="466">
        <v>2429</v>
      </c>
      <c r="H23" s="481">
        <f t="shared" si="2"/>
        <v>0.75906249999999997</v>
      </c>
      <c r="I23" s="475">
        <f t="shared" si="4"/>
        <v>38300</v>
      </c>
      <c r="J23" s="475">
        <f t="shared" si="5"/>
        <v>30250</v>
      </c>
      <c r="K23" s="481">
        <f t="shared" si="6"/>
        <v>0.78981723237597912</v>
      </c>
      <c r="L23" s="129"/>
    </row>
    <row r="24" spans="1:12" s="111" customFormat="1" ht="12.75">
      <c r="A24" s="476"/>
      <c r="B24" s="469" t="s">
        <v>3521</v>
      </c>
      <c r="C24" s="478">
        <f>SUM(C25:C62)</f>
        <v>904814</v>
      </c>
      <c r="D24" s="478">
        <f>SUM(D25:D62)</f>
        <v>925872</v>
      </c>
      <c r="E24" s="479">
        <f t="shared" si="1"/>
        <v>1.0232732915273195</v>
      </c>
      <c r="F24" s="478">
        <f>SUM(F25:F62)</f>
        <v>119841</v>
      </c>
      <c r="G24" s="486">
        <f>SUM(G25:G62)</f>
        <v>120331</v>
      </c>
      <c r="H24" s="479">
        <f t="shared" si="2"/>
        <v>1.0040887509283134</v>
      </c>
      <c r="I24" s="478">
        <f>C24+F24</f>
        <v>1024655</v>
      </c>
      <c r="J24" s="478">
        <f>D24+G24</f>
        <v>1046203</v>
      </c>
      <c r="K24" s="479">
        <f t="shared" si="6"/>
        <v>1.0210295172521482</v>
      </c>
      <c r="L24" s="129"/>
    </row>
    <row r="25" spans="1:12" s="111" customFormat="1" ht="12.75">
      <c r="A25" s="470" t="s">
        <v>3522</v>
      </c>
      <c r="B25" s="471" t="s">
        <v>3523</v>
      </c>
      <c r="C25" s="482">
        <v>1</v>
      </c>
      <c r="D25" s="465"/>
      <c r="E25" s="481">
        <f t="shared" si="1"/>
        <v>0</v>
      </c>
      <c r="F25" s="480">
        <v>1</v>
      </c>
      <c r="G25" s="466"/>
      <c r="H25" s="481">
        <f t="shared" si="1"/>
        <v>0</v>
      </c>
      <c r="I25" s="475">
        <f t="shared" ref="I25:I62" si="7">C25+F25</f>
        <v>2</v>
      </c>
      <c r="J25" s="475">
        <f t="shared" ref="J25:J62" si="8">D25+G25</f>
        <v>0</v>
      </c>
      <c r="K25" s="481">
        <f t="shared" si="6"/>
        <v>0</v>
      </c>
      <c r="L25" s="129"/>
    </row>
    <row r="26" spans="1:12" s="111" customFormat="1" ht="12.75">
      <c r="A26" s="470" t="s">
        <v>3524</v>
      </c>
      <c r="B26" s="471" t="s">
        <v>3525</v>
      </c>
      <c r="C26" s="482">
        <v>65000</v>
      </c>
      <c r="D26" s="465">
        <v>63411</v>
      </c>
      <c r="E26" s="481">
        <f t="shared" si="1"/>
        <v>0.9755538461538461</v>
      </c>
      <c r="F26" s="480">
        <v>6600</v>
      </c>
      <c r="G26" s="466">
        <v>9291</v>
      </c>
      <c r="H26" s="481">
        <f t="shared" si="1"/>
        <v>1.4077272727272727</v>
      </c>
      <c r="I26" s="475">
        <f t="shared" si="7"/>
        <v>71600</v>
      </c>
      <c r="J26" s="475">
        <f t="shared" si="8"/>
        <v>72702</v>
      </c>
      <c r="K26" s="481">
        <f t="shared" si="6"/>
        <v>1.0153910614525139</v>
      </c>
      <c r="L26" s="129"/>
    </row>
    <row r="27" spans="1:12" s="111" customFormat="1" ht="12.75">
      <c r="A27" s="470" t="s">
        <v>3526</v>
      </c>
      <c r="B27" s="471" t="s">
        <v>3527</v>
      </c>
      <c r="C27" s="483">
        <v>65000</v>
      </c>
      <c r="D27" s="465">
        <v>61340</v>
      </c>
      <c r="E27" s="481">
        <f t="shared" si="1"/>
        <v>0.94369230769230772</v>
      </c>
      <c r="F27" s="480">
        <v>9100</v>
      </c>
      <c r="G27" s="466">
        <v>8931</v>
      </c>
      <c r="H27" s="481">
        <f t="shared" si="1"/>
        <v>0.98142857142857143</v>
      </c>
      <c r="I27" s="475">
        <f t="shared" si="7"/>
        <v>74100</v>
      </c>
      <c r="J27" s="475">
        <f t="shared" si="8"/>
        <v>70271</v>
      </c>
      <c r="K27" s="481">
        <f t="shared" si="6"/>
        <v>0.94832658569500672</v>
      </c>
      <c r="L27" s="129"/>
    </row>
    <row r="28" spans="1:12" s="111" customFormat="1" ht="12.75">
      <c r="A28" s="470" t="s">
        <v>3528</v>
      </c>
      <c r="B28" s="471" t="s">
        <v>3529</v>
      </c>
      <c r="C28" s="483">
        <v>30000</v>
      </c>
      <c r="D28" s="465">
        <v>36171</v>
      </c>
      <c r="E28" s="481">
        <f t="shared" ref="E28:E92" si="9">D28/C28</f>
        <v>1.2057</v>
      </c>
      <c r="F28" s="480">
        <v>2400</v>
      </c>
      <c r="G28" s="466">
        <v>2422</v>
      </c>
      <c r="H28" s="481">
        <f t="shared" ref="H28:H63" si="10">G28/F28</f>
        <v>1.0091666666666668</v>
      </c>
      <c r="I28" s="475">
        <f t="shared" si="7"/>
        <v>32400</v>
      </c>
      <c r="J28" s="475">
        <f t="shared" si="8"/>
        <v>38593</v>
      </c>
      <c r="K28" s="481">
        <f t="shared" si="6"/>
        <v>1.1911419753086421</v>
      </c>
      <c r="L28" s="129"/>
    </row>
    <row r="29" spans="1:12" s="111" customFormat="1" ht="12.75">
      <c r="A29" s="470" t="s">
        <v>3530</v>
      </c>
      <c r="B29" s="471" t="s">
        <v>3531</v>
      </c>
      <c r="C29" s="483">
        <v>23500</v>
      </c>
      <c r="D29" s="465">
        <v>25626</v>
      </c>
      <c r="E29" s="481">
        <f t="shared" si="9"/>
        <v>1.090468085106383</v>
      </c>
      <c r="F29" s="480">
        <v>3800</v>
      </c>
      <c r="G29" s="466">
        <v>4172</v>
      </c>
      <c r="H29" s="481">
        <f t="shared" si="10"/>
        <v>1.0978947368421053</v>
      </c>
      <c r="I29" s="475">
        <f t="shared" si="7"/>
        <v>27300</v>
      </c>
      <c r="J29" s="475">
        <f t="shared" si="8"/>
        <v>29798</v>
      </c>
      <c r="K29" s="481">
        <f t="shared" si="6"/>
        <v>1.0915018315018314</v>
      </c>
      <c r="L29" s="129"/>
    </row>
    <row r="30" spans="1:12" s="111" customFormat="1" ht="12.75">
      <c r="A30" s="470" t="s">
        <v>3532</v>
      </c>
      <c r="B30" s="471" t="s">
        <v>3533</v>
      </c>
      <c r="C30" s="483">
        <v>2000</v>
      </c>
      <c r="D30" s="465">
        <v>2754</v>
      </c>
      <c r="E30" s="481">
        <f t="shared" si="9"/>
        <v>1.377</v>
      </c>
      <c r="F30" s="480">
        <v>1200</v>
      </c>
      <c r="G30" s="466">
        <v>1170</v>
      </c>
      <c r="H30" s="481">
        <f t="shared" si="10"/>
        <v>0.97499999999999998</v>
      </c>
      <c r="I30" s="475">
        <f t="shared" si="7"/>
        <v>3200</v>
      </c>
      <c r="J30" s="475">
        <f t="shared" si="8"/>
        <v>3924</v>
      </c>
      <c r="K30" s="481">
        <f t="shared" si="6"/>
        <v>1.2262500000000001</v>
      </c>
      <c r="L30" s="129"/>
    </row>
    <row r="31" spans="1:12" s="111" customFormat="1" ht="12.75">
      <c r="A31" s="470" t="s">
        <v>3534</v>
      </c>
      <c r="B31" s="471" t="s">
        <v>3535</v>
      </c>
      <c r="C31" s="483">
        <v>61500</v>
      </c>
      <c r="D31" s="465">
        <v>57285</v>
      </c>
      <c r="E31" s="481">
        <f t="shared" si="9"/>
        <v>0.93146341463414639</v>
      </c>
      <c r="F31" s="480">
        <v>7500</v>
      </c>
      <c r="G31" s="466">
        <v>7258</v>
      </c>
      <c r="H31" s="481">
        <f t="shared" si="10"/>
        <v>0.96773333333333333</v>
      </c>
      <c r="I31" s="475">
        <f t="shared" si="7"/>
        <v>69000</v>
      </c>
      <c r="J31" s="475">
        <f t="shared" si="8"/>
        <v>64543</v>
      </c>
      <c r="K31" s="481">
        <f t="shared" si="6"/>
        <v>0.93540579710144922</v>
      </c>
      <c r="L31" s="129"/>
    </row>
    <row r="32" spans="1:12" s="111" customFormat="1" ht="12.75">
      <c r="A32" s="470" t="s">
        <v>3536</v>
      </c>
      <c r="B32" s="471" t="s">
        <v>3537</v>
      </c>
      <c r="C32" s="483">
        <v>61500</v>
      </c>
      <c r="D32" s="465">
        <v>57351</v>
      </c>
      <c r="E32" s="481">
        <f t="shared" si="9"/>
        <v>0.93253658536585371</v>
      </c>
      <c r="F32" s="480">
        <v>7500</v>
      </c>
      <c r="G32" s="466">
        <v>7298</v>
      </c>
      <c r="H32" s="481">
        <f t="shared" si="10"/>
        <v>0.97306666666666664</v>
      </c>
      <c r="I32" s="475">
        <f t="shared" si="7"/>
        <v>69000</v>
      </c>
      <c r="J32" s="475">
        <f t="shared" si="8"/>
        <v>64649</v>
      </c>
      <c r="K32" s="481">
        <f t="shared" si="6"/>
        <v>0.93694202898550727</v>
      </c>
      <c r="L32" s="129"/>
    </row>
    <row r="33" spans="1:12" s="111" customFormat="1" ht="12.75">
      <c r="A33" s="470" t="s">
        <v>3538</v>
      </c>
      <c r="B33" s="471" t="s">
        <v>3539</v>
      </c>
      <c r="C33" s="483">
        <v>17800</v>
      </c>
      <c r="D33" s="465">
        <v>22279</v>
      </c>
      <c r="E33" s="481">
        <f t="shared" si="9"/>
        <v>1.2516292134831462</v>
      </c>
      <c r="F33" s="480">
        <v>2200</v>
      </c>
      <c r="G33" s="466">
        <v>2577</v>
      </c>
      <c r="H33" s="481">
        <f t="shared" si="10"/>
        <v>1.1713636363636364</v>
      </c>
      <c r="I33" s="475">
        <f t="shared" si="7"/>
        <v>20000</v>
      </c>
      <c r="J33" s="475">
        <f t="shared" si="8"/>
        <v>24856</v>
      </c>
      <c r="K33" s="481">
        <f t="shared" si="6"/>
        <v>1.2427999999999999</v>
      </c>
      <c r="L33" s="129"/>
    </row>
    <row r="34" spans="1:12" s="111" customFormat="1" ht="12.75">
      <c r="A34" s="470" t="s">
        <v>3540</v>
      </c>
      <c r="B34" s="471" t="s">
        <v>3541</v>
      </c>
      <c r="C34" s="483">
        <v>10600</v>
      </c>
      <c r="D34" s="465">
        <v>13416</v>
      </c>
      <c r="E34" s="481">
        <f t="shared" si="9"/>
        <v>1.2656603773584905</v>
      </c>
      <c r="F34" s="480">
        <v>2000</v>
      </c>
      <c r="G34" s="466">
        <v>2199</v>
      </c>
      <c r="H34" s="481">
        <f t="shared" si="10"/>
        <v>1.0994999999999999</v>
      </c>
      <c r="I34" s="475">
        <f t="shared" si="7"/>
        <v>12600</v>
      </c>
      <c r="J34" s="475">
        <f t="shared" si="8"/>
        <v>15615</v>
      </c>
      <c r="K34" s="481">
        <f t="shared" si="6"/>
        <v>1.2392857142857143</v>
      </c>
      <c r="L34" s="129"/>
    </row>
    <row r="35" spans="1:12" s="111" customFormat="1" ht="12.75">
      <c r="A35" s="470" t="s">
        <v>3542</v>
      </c>
      <c r="B35" s="471" t="s">
        <v>3543</v>
      </c>
      <c r="C35" s="483">
        <v>16000</v>
      </c>
      <c r="D35" s="465">
        <v>21181</v>
      </c>
      <c r="E35" s="481">
        <f t="shared" si="9"/>
        <v>1.3238125000000001</v>
      </c>
      <c r="F35" s="480">
        <v>2400</v>
      </c>
      <c r="G35" s="466">
        <v>2860</v>
      </c>
      <c r="H35" s="481">
        <f t="shared" si="10"/>
        <v>1.1916666666666667</v>
      </c>
      <c r="I35" s="475">
        <f t="shared" si="7"/>
        <v>18400</v>
      </c>
      <c r="J35" s="475">
        <f t="shared" si="8"/>
        <v>24041</v>
      </c>
      <c r="K35" s="481">
        <f t="shared" si="6"/>
        <v>1.3065760869565217</v>
      </c>
      <c r="L35" s="129"/>
    </row>
    <row r="36" spans="1:12" s="111" customFormat="1" ht="12.75">
      <c r="A36" s="470" t="s">
        <v>3544</v>
      </c>
      <c r="B36" s="471" t="s">
        <v>3545</v>
      </c>
      <c r="C36" s="483">
        <v>3000</v>
      </c>
      <c r="D36" s="465">
        <v>3018</v>
      </c>
      <c r="E36" s="481">
        <f t="shared" si="9"/>
        <v>1.006</v>
      </c>
      <c r="F36" s="480">
        <v>910</v>
      </c>
      <c r="G36" s="466">
        <v>1102</v>
      </c>
      <c r="H36" s="481">
        <f t="shared" si="10"/>
        <v>1.2109890109890109</v>
      </c>
      <c r="I36" s="475">
        <f t="shared" si="7"/>
        <v>3910</v>
      </c>
      <c r="J36" s="475">
        <f t="shared" si="8"/>
        <v>4120</v>
      </c>
      <c r="K36" s="481">
        <f t="shared" si="6"/>
        <v>1.0537084398976981</v>
      </c>
      <c r="L36" s="129"/>
    </row>
    <row r="37" spans="1:12" s="111" customFormat="1" ht="12.75">
      <c r="A37" s="470" t="s">
        <v>3546</v>
      </c>
      <c r="B37" s="471" t="s">
        <v>3547</v>
      </c>
      <c r="C37" s="483">
        <v>2500</v>
      </c>
      <c r="D37" s="465">
        <v>2541</v>
      </c>
      <c r="E37" s="481">
        <f t="shared" si="9"/>
        <v>1.0164</v>
      </c>
      <c r="F37" s="480">
        <v>850</v>
      </c>
      <c r="G37" s="466">
        <v>1003</v>
      </c>
      <c r="H37" s="481">
        <f t="shared" si="10"/>
        <v>1.18</v>
      </c>
      <c r="I37" s="475">
        <f t="shared" si="7"/>
        <v>3350</v>
      </c>
      <c r="J37" s="475">
        <f t="shared" si="8"/>
        <v>3544</v>
      </c>
      <c r="K37" s="481">
        <f t="shared" si="6"/>
        <v>1.057910447761194</v>
      </c>
      <c r="L37" s="129"/>
    </row>
    <row r="38" spans="1:12" s="111" customFormat="1" ht="12.75">
      <c r="A38" s="470" t="s">
        <v>3548</v>
      </c>
      <c r="B38" s="471" t="s">
        <v>3549</v>
      </c>
      <c r="C38" s="483">
        <v>32000</v>
      </c>
      <c r="D38" s="465">
        <v>22874</v>
      </c>
      <c r="E38" s="481">
        <f t="shared" si="9"/>
        <v>0.71481249999999996</v>
      </c>
      <c r="F38" s="480">
        <v>3400</v>
      </c>
      <c r="G38" s="466">
        <v>2328</v>
      </c>
      <c r="H38" s="481">
        <f t="shared" si="10"/>
        <v>0.68470588235294116</v>
      </c>
      <c r="I38" s="475">
        <f t="shared" si="7"/>
        <v>35400</v>
      </c>
      <c r="J38" s="475">
        <f t="shared" si="8"/>
        <v>25202</v>
      </c>
      <c r="K38" s="481">
        <f t="shared" si="6"/>
        <v>0.71192090395480223</v>
      </c>
      <c r="L38" s="129"/>
    </row>
    <row r="39" spans="1:12" s="111" customFormat="1" ht="12.75">
      <c r="A39" s="470" t="s">
        <v>3550</v>
      </c>
      <c r="B39" s="471" t="s">
        <v>3551</v>
      </c>
      <c r="C39" s="483">
        <v>10000</v>
      </c>
      <c r="D39" s="465">
        <v>10887</v>
      </c>
      <c r="E39" s="481">
        <f t="shared" si="9"/>
        <v>1.0887</v>
      </c>
      <c r="F39" s="480">
        <v>2250</v>
      </c>
      <c r="G39" s="466">
        <v>2415</v>
      </c>
      <c r="H39" s="481">
        <f t="shared" si="10"/>
        <v>1.0733333333333333</v>
      </c>
      <c r="I39" s="475">
        <f t="shared" si="7"/>
        <v>12250</v>
      </c>
      <c r="J39" s="475">
        <f t="shared" si="8"/>
        <v>13302</v>
      </c>
      <c r="K39" s="481">
        <f t="shared" si="6"/>
        <v>1.0858775510204082</v>
      </c>
      <c r="L39" s="129"/>
    </row>
    <row r="40" spans="1:12" s="111" customFormat="1" ht="12.75">
      <c r="A40" s="470" t="s">
        <v>3552</v>
      </c>
      <c r="B40" s="471" t="s">
        <v>3553</v>
      </c>
      <c r="C40" s="483">
        <v>10700</v>
      </c>
      <c r="D40" s="465">
        <v>12060</v>
      </c>
      <c r="E40" s="481">
        <f t="shared" si="9"/>
        <v>1.1271028037383177</v>
      </c>
      <c r="F40" s="480">
        <v>4500</v>
      </c>
      <c r="G40" s="466">
        <v>3592</v>
      </c>
      <c r="H40" s="481">
        <f t="shared" si="10"/>
        <v>0.79822222222222228</v>
      </c>
      <c r="I40" s="475">
        <f t="shared" si="7"/>
        <v>15200</v>
      </c>
      <c r="J40" s="475">
        <f t="shared" si="8"/>
        <v>15652</v>
      </c>
      <c r="K40" s="481">
        <f t="shared" si="6"/>
        <v>1.0297368421052631</v>
      </c>
      <c r="L40" s="129"/>
    </row>
    <row r="41" spans="1:12" s="111" customFormat="1" ht="12.75">
      <c r="A41" s="470" t="s">
        <v>3554</v>
      </c>
      <c r="B41" s="471" t="s">
        <v>3555</v>
      </c>
      <c r="C41" s="483">
        <v>11300</v>
      </c>
      <c r="D41" s="465">
        <v>12207</v>
      </c>
      <c r="E41" s="481">
        <f t="shared" si="9"/>
        <v>1.0802654867256638</v>
      </c>
      <c r="F41" s="480">
        <v>4000</v>
      </c>
      <c r="G41" s="466">
        <v>3050</v>
      </c>
      <c r="H41" s="481">
        <f t="shared" si="10"/>
        <v>0.76249999999999996</v>
      </c>
      <c r="I41" s="475">
        <f t="shared" si="7"/>
        <v>15300</v>
      </c>
      <c r="J41" s="475">
        <f t="shared" si="8"/>
        <v>15257</v>
      </c>
      <c r="K41" s="481">
        <f t="shared" si="6"/>
        <v>0.9971895424836601</v>
      </c>
      <c r="L41" s="129"/>
    </row>
    <row r="42" spans="1:12" s="111" customFormat="1" ht="12.75">
      <c r="A42" s="470" t="s">
        <v>3556</v>
      </c>
      <c r="B42" s="471" t="s">
        <v>3557</v>
      </c>
      <c r="C42" s="483">
        <v>34100</v>
      </c>
      <c r="D42" s="465">
        <v>39735</v>
      </c>
      <c r="E42" s="481">
        <f t="shared" si="9"/>
        <v>1.1652492668621701</v>
      </c>
      <c r="F42" s="480">
        <v>1550</v>
      </c>
      <c r="G42" s="466">
        <v>1794</v>
      </c>
      <c r="H42" s="481">
        <f t="shared" si="10"/>
        <v>1.1574193548387097</v>
      </c>
      <c r="I42" s="475">
        <f t="shared" si="7"/>
        <v>35650</v>
      </c>
      <c r="J42" s="475">
        <f t="shared" si="8"/>
        <v>41529</v>
      </c>
      <c r="K42" s="481">
        <f t="shared" si="6"/>
        <v>1.1649088359046282</v>
      </c>
      <c r="L42" s="129"/>
    </row>
    <row r="43" spans="1:12" s="111" customFormat="1" ht="12.75">
      <c r="A43" s="470" t="s">
        <v>3558</v>
      </c>
      <c r="B43" s="471" t="s">
        <v>3559</v>
      </c>
      <c r="C43" s="483">
        <v>32200</v>
      </c>
      <c r="D43" s="465">
        <v>37697</v>
      </c>
      <c r="E43" s="481">
        <f t="shared" si="9"/>
        <v>1.1707142857142858</v>
      </c>
      <c r="F43" s="480">
        <v>1550</v>
      </c>
      <c r="G43" s="466">
        <v>1596</v>
      </c>
      <c r="H43" s="481">
        <f t="shared" si="10"/>
        <v>1.0296774193548388</v>
      </c>
      <c r="I43" s="475">
        <f t="shared" si="7"/>
        <v>33750</v>
      </c>
      <c r="J43" s="475">
        <f t="shared" si="8"/>
        <v>39293</v>
      </c>
      <c r="K43" s="481">
        <f t="shared" si="6"/>
        <v>1.164237037037037</v>
      </c>
      <c r="L43" s="129"/>
    </row>
    <row r="44" spans="1:12" s="111" customFormat="1" ht="12.75">
      <c r="A44" s="470" t="s">
        <v>3560</v>
      </c>
      <c r="B44" s="471" t="s">
        <v>3561</v>
      </c>
      <c r="C44" s="483">
        <v>32200</v>
      </c>
      <c r="D44" s="465">
        <v>37667</v>
      </c>
      <c r="E44" s="481">
        <f t="shared" si="9"/>
        <v>1.1697826086956522</v>
      </c>
      <c r="F44" s="480">
        <v>1550</v>
      </c>
      <c r="G44" s="466">
        <v>1595</v>
      </c>
      <c r="H44" s="481">
        <f t="shared" si="10"/>
        <v>1.0290322580645161</v>
      </c>
      <c r="I44" s="475">
        <f t="shared" si="7"/>
        <v>33750</v>
      </c>
      <c r="J44" s="475">
        <f t="shared" si="8"/>
        <v>39262</v>
      </c>
      <c r="K44" s="481">
        <f t="shared" si="6"/>
        <v>1.1633185185185184</v>
      </c>
      <c r="L44" s="129"/>
    </row>
    <row r="45" spans="1:12" s="111" customFormat="1" ht="12.75">
      <c r="A45" s="470" t="s">
        <v>3562</v>
      </c>
      <c r="B45" s="471" t="s">
        <v>3563</v>
      </c>
      <c r="C45" s="483">
        <v>34100</v>
      </c>
      <c r="D45" s="465">
        <v>39671</v>
      </c>
      <c r="E45" s="481">
        <f t="shared" si="9"/>
        <v>1.1633724340175953</v>
      </c>
      <c r="F45" s="480">
        <v>1550</v>
      </c>
      <c r="G45" s="466">
        <v>1783</v>
      </c>
      <c r="H45" s="481">
        <f t="shared" si="10"/>
        <v>1.1503225806451614</v>
      </c>
      <c r="I45" s="475">
        <f t="shared" si="7"/>
        <v>35650</v>
      </c>
      <c r="J45" s="475">
        <f t="shared" si="8"/>
        <v>41454</v>
      </c>
      <c r="K45" s="481">
        <f t="shared" si="6"/>
        <v>1.162805049088359</v>
      </c>
      <c r="L45" s="129"/>
    </row>
    <row r="46" spans="1:12" s="111" customFormat="1" ht="12.75">
      <c r="A46" s="470" t="s">
        <v>3564</v>
      </c>
      <c r="B46" s="471" t="s">
        <v>3565</v>
      </c>
      <c r="C46" s="483">
        <v>17500</v>
      </c>
      <c r="D46" s="465">
        <v>18039</v>
      </c>
      <c r="E46" s="481">
        <f t="shared" si="9"/>
        <v>1.0307999999999999</v>
      </c>
      <c r="F46" s="480">
        <v>500</v>
      </c>
      <c r="G46" s="466">
        <v>470</v>
      </c>
      <c r="H46" s="481">
        <f t="shared" si="10"/>
        <v>0.94</v>
      </c>
      <c r="I46" s="475">
        <f t="shared" si="7"/>
        <v>18000</v>
      </c>
      <c r="J46" s="475">
        <f t="shared" si="8"/>
        <v>18509</v>
      </c>
      <c r="K46" s="481">
        <f t="shared" si="6"/>
        <v>1.0282777777777778</v>
      </c>
      <c r="L46" s="129"/>
    </row>
    <row r="47" spans="1:12" s="111" customFormat="1" ht="12.75">
      <c r="A47" s="470" t="s">
        <v>3566</v>
      </c>
      <c r="B47" s="471" t="s">
        <v>3567</v>
      </c>
      <c r="C47" s="482">
        <v>1</v>
      </c>
      <c r="D47" s="465"/>
      <c r="E47" s="481">
        <f t="shared" si="9"/>
        <v>0</v>
      </c>
      <c r="F47" s="480">
        <v>0</v>
      </c>
      <c r="G47" s="466"/>
      <c r="H47" s="481" t="e">
        <f t="shared" si="10"/>
        <v>#DIV/0!</v>
      </c>
      <c r="I47" s="475">
        <f t="shared" si="7"/>
        <v>1</v>
      </c>
      <c r="J47" s="475">
        <f t="shared" si="8"/>
        <v>0</v>
      </c>
      <c r="K47" s="481">
        <f t="shared" si="6"/>
        <v>0</v>
      </c>
      <c r="L47" s="129"/>
    </row>
    <row r="48" spans="1:12" s="111" customFormat="1" ht="12.75">
      <c r="A48" s="470" t="s">
        <v>3568</v>
      </c>
      <c r="B48" s="471" t="s">
        <v>3569</v>
      </c>
      <c r="C48" s="483">
        <v>50000</v>
      </c>
      <c r="D48" s="465">
        <v>47223</v>
      </c>
      <c r="E48" s="481">
        <f t="shared" si="9"/>
        <v>0.94445999999999997</v>
      </c>
      <c r="F48" s="480">
        <v>9500</v>
      </c>
      <c r="G48" s="466">
        <v>9219</v>
      </c>
      <c r="H48" s="481">
        <f t="shared" si="10"/>
        <v>0.97042105263157896</v>
      </c>
      <c r="I48" s="475">
        <f t="shared" si="7"/>
        <v>59500</v>
      </c>
      <c r="J48" s="475">
        <f t="shared" si="8"/>
        <v>56442</v>
      </c>
      <c r="K48" s="481">
        <f t="shared" si="6"/>
        <v>0.94860504201680673</v>
      </c>
      <c r="L48" s="129"/>
    </row>
    <row r="49" spans="1:12" s="111" customFormat="1" ht="12.75">
      <c r="A49" s="470" t="s">
        <v>3570</v>
      </c>
      <c r="B49" s="471" t="s">
        <v>3571</v>
      </c>
      <c r="C49" s="483">
        <v>50000</v>
      </c>
      <c r="D49" s="465">
        <v>47155</v>
      </c>
      <c r="E49" s="481">
        <f t="shared" si="9"/>
        <v>0.94310000000000005</v>
      </c>
      <c r="F49" s="480">
        <v>9500</v>
      </c>
      <c r="G49" s="466">
        <v>9155</v>
      </c>
      <c r="H49" s="481">
        <f t="shared" si="10"/>
        <v>0.96368421052631581</v>
      </c>
      <c r="I49" s="475">
        <f t="shared" si="7"/>
        <v>59500</v>
      </c>
      <c r="J49" s="475">
        <f t="shared" si="8"/>
        <v>56310</v>
      </c>
      <c r="K49" s="481">
        <f t="shared" si="6"/>
        <v>0.94638655462184873</v>
      </c>
      <c r="L49" s="129"/>
    </row>
    <row r="50" spans="1:12" s="111" customFormat="1" ht="12.75">
      <c r="A50" s="470" t="s">
        <v>3572</v>
      </c>
      <c r="B50" s="471" t="s">
        <v>3573</v>
      </c>
      <c r="C50" s="483">
        <v>50000</v>
      </c>
      <c r="D50" s="465">
        <v>46816</v>
      </c>
      <c r="E50" s="481">
        <f t="shared" si="9"/>
        <v>0.93632000000000004</v>
      </c>
      <c r="F50" s="480">
        <v>9500</v>
      </c>
      <c r="G50" s="466">
        <v>9195</v>
      </c>
      <c r="H50" s="481">
        <f t="shared" si="10"/>
        <v>0.96789473684210525</v>
      </c>
      <c r="I50" s="475">
        <f t="shared" si="7"/>
        <v>59500</v>
      </c>
      <c r="J50" s="475">
        <f t="shared" si="8"/>
        <v>56011</v>
      </c>
      <c r="K50" s="481">
        <f t="shared" si="6"/>
        <v>0.94136134453781517</v>
      </c>
      <c r="L50" s="129"/>
    </row>
    <row r="51" spans="1:12" s="111" customFormat="1" ht="12.75">
      <c r="A51" s="470" t="s">
        <v>3574</v>
      </c>
      <c r="B51" s="471" t="s">
        <v>3575</v>
      </c>
      <c r="C51" s="483">
        <v>5300</v>
      </c>
      <c r="D51" s="465">
        <v>6421</v>
      </c>
      <c r="E51" s="481">
        <f t="shared" si="9"/>
        <v>1.2115094339622641</v>
      </c>
      <c r="F51" s="480">
        <v>180</v>
      </c>
      <c r="G51" s="466">
        <v>211</v>
      </c>
      <c r="H51" s="481">
        <f t="shared" si="10"/>
        <v>1.1722222222222223</v>
      </c>
      <c r="I51" s="475">
        <f t="shared" si="7"/>
        <v>5480</v>
      </c>
      <c r="J51" s="475">
        <f t="shared" si="8"/>
        <v>6632</v>
      </c>
      <c r="K51" s="481">
        <f t="shared" si="6"/>
        <v>1.2102189781021897</v>
      </c>
      <c r="L51" s="129"/>
    </row>
    <row r="52" spans="1:12" s="111" customFormat="1" ht="12.75">
      <c r="A52" s="470" t="s">
        <v>3576</v>
      </c>
      <c r="B52" s="471" t="s">
        <v>3577</v>
      </c>
      <c r="C52" s="483">
        <v>30000</v>
      </c>
      <c r="D52" s="465">
        <v>34762</v>
      </c>
      <c r="E52" s="481">
        <f t="shared" si="9"/>
        <v>1.1587333333333334</v>
      </c>
      <c r="F52" s="480">
        <v>2100</v>
      </c>
      <c r="G52" s="466">
        <v>2070</v>
      </c>
      <c r="H52" s="481">
        <f t="shared" si="10"/>
        <v>0.98571428571428577</v>
      </c>
      <c r="I52" s="475">
        <f t="shared" si="7"/>
        <v>32100</v>
      </c>
      <c r="J52" s="475">
        <f t="shared" si="8"/>
        <v>36832</v>
      </c>
      <c r="K52" s="481">
        <f t="shared" si="6"/>
        <v>1.1474143302180686</v>
      </c>
      <c r="L52" s="129"/>
    </row>
    <row r="53" spans="1:12" s="111" customFormat="1" ht="12.75">
      <c r="A53" s="470" t="s">
        <v>3578</v>
      </c>
      <c r="B53" s="471" t="s">
        <v>3579</v>
      </c>
      <c r="C53" s="483">
        <v>1800</v>
      </c>
      <c r="D53" s="465">
        <v>2611</v>
      </c>
      <c r="E53" s="481">
        <f t="shared" si="9"/>
        <v>1.4505555555555556</v>
      </c>
      <c r="F53" s="480">
        <v>600</v>
      </c>
      <c r="G53" s="466">
        <v>621</v>
      </c>
      <c r="H53" s="481">
        <f t="shared" si="10"/>
        <v>1.0349999999999999</v>
      </c>
      <c r="I53" s="475">
        <f t="shared" si="7"/>
        <v>2400</v>
      </c>
      <c r="J53" s="475">
        <f t="shared" si="8"/>
        <v>3232</v>
      </c>
      <c r="K53" s="481">
        <f t="shared" si="6"/>
        <v>1.3466666666666667</v>
      </c>
      <c r="L53" s="129"/>
    </row>
    <row r="54" spans="1:12" s="111" customFormat="1" ht="12.75">
      <c r="A54" s="470" t="s">
        <v>3580</v>
      </c>
      <c r="B54" s="471" t="s">
        <v>3581</v>
      </c>
      <c r="C54" s="483">
        <v>2400</v>
      </c>
      <c r="D54" s="465">
        <v>2542</v>
      </c>
      <c r="E54" s="481">
        <f t="shared" si="9"/>
        <v>1.0591666666666666</v>
      </c>
      <c r="F54" s="480">
        <v>650</v>
      </c>
      <c r="G54" s="466">
        <v>516</v>
      </c>
      <c r="H54" s="481">
        <f t="shared" si="10"/>
        <v>0.79384615384615387</v>
      </c>
      <c r="I54" s="475">
        <f t="shared" si="7"/>
        <v>3050</v>
      </c>
      <c r="J54" s="475">
        <f t="shared" si="8"/>
        <v>3058</v>
      </c>
      <c r="K54" s="481">
        <f t="shared" si="6"/>
        <v>1.0026229508196722</v>
      </c>
      <c r="L54" s="129"/>
    </row>
    <row r="55" spans="1:12" s="111" customFormat="1" ht="12.75">
      <c r="A55" s="470" t="s">
        <v>3582</v>
      </c>
      <c r="B55" s="471" t="s">
        <v>3583</v>
      </c>
      <c r="C55" s="483">
        <v>2400</v>
      </c>
      <c r="D55" s="465">
        <v>2514</v>
      </c>
      <c r="E55" s="481">
        <f t="shared" si="9"/>
        <v>1.0475000000000001</v>
      </c>
      <c r="F55" s="480">
        <v>640</v>
      </c>
      <c r="G55" s="466">
        <v>506</v>
      </c>
      <c r="H55" s="481">
        <f t="shared" si="10"/>
        <v>0.79062500000000002</v>
      </c>
      <c r="I55" s="475">
        <f t="shared" si="7"/>
        <v>3040</v>
      </c>
      <c r="J55" s="475">
        <f t="shared" si="8"/>
        <v>3020</v>
      </c>
      <c r="K55" s="481">
        <f t="shared" si="6"/>
        <v>0.99342105263157898</v>
      </c>
      <c r="L55" s="129"/>
    </row>
    <row r="56" spans="1:12" s="111" customFormat="1" ht="12.75">
      <c r="A56" s="470" t="s">
        <v>3584</v>
      </c>
      <c r="B56" s="471" t="s">
        <v>3585</v>
      </c>
      <c r="C56" s="482">
        <v>1</v>
      </c>
      <c r="D56" s="465"/>
      <c r="E56" s="481">
        <f t="shared" si="9"/>
        <v>0</v>
      </c>
      <c r="F56" s="480">
        <v>0</v>
      </c>
      <c r="G56" s="466"/>
      <c r="H56" s="481" t="e">
        <f t="shared" si="10"/>
        <v>#DIV/0!</v>
      </c>
      <c r="I56" s="475">
        <f t="shared" si="7"/>
        <v>1</v>
      </c>
      <c r="J56" s="475">
        <f t="shared" si="8"/>
        <v>0</v>
      </c>
      <c r="K56" s="481">
        <f t="shared" si="6"/>
        <v>0</v>
      </c>
      <c r="L56" s="129"/>
    </row>
    <row r="57" spans="1:12" s="111" customFormat="1" ht="12.75">
      <c r="A57" s="470" t="s">
        <v>3586</v>
      </c>
      <c r="B57" s="471" t="s">
        <v>3587</v>
      </c>
      <c r="C57" s="483">
        <v>9500</v>
      </c>
      <c r="D57" s="465">
        <v>11166</v>
      </c>
      <c r="E57" s="481">
        <f t="shared" si="9"/>
        <v>1.1753684210526316</v>
      </c>
      <c r="F57" s="480">
        <v>600</v>
      </c>
      <c r="G57" s="466">
        <v>724</v>
      </c>
      <c r="H57" s="481">
        <f t="shared" si="10"/>
        <v>1.2066666666666668</v>
      </c>
      <c r="I57" s="475">
        <f t="shared" si="7"/>
        <v>10100</v>
      </c>
      <c r="J57" s="475">
        <f t="shared" si="8"/>
        <v>11890</v>
      </c>
      <c r="K57" s="481">
        <f t="shared" si="6"/>
        <v>1.1772277227722772</v>
      </c>
      <c r="L57" s="129"/>
    </row>
    <row r="58" spans="1:12" s="111" customFormat="1" ht="12.75">
      <c r="A58" s="470" t="s">
        <v>3588</v>
      </c>
      <c r="B58" s="471" t="s">
        <v>3589</v>
      </c>
      <c r="C58" s="483">
        <v>4800</v>
      </c>
      <c r="D58" s="465">
        <v>5354</v>
      </c>
      <c r="E58" s="481">
        <f t="shared" si="9"/>
        <v>1.1154166666666667</v>
      </c>
      <c r="F58" s="480">
        <v>1900</v>
      </c>
      <c r="G58" s="466">
        <v>2087</v>
      </c>
      <c r="H58" s="481">
        <f t="shared" si="10"/>
        <v>1.098421052631579</v>
      </c>
      <c r="I58" s="475">
        <f t="shared" si="7"/>
        <v>6700</v>
      </c>
      <c r="J58" s="475">
        <f t="shared" si="8"/>
        <v>7441</v>
      </c>
      <c r="K58" s="481">
        <f t="shared" si="6"/>
        <v>1.1105970149253732</v>
      </c>
      <c r="L58" s="129"/>
    </row>
    <row r="59" spans="1:12" s="111" customFormat="1" ht="12.75">
      <c r="A59" s="470" t="s">
        <v>3590</v>
      </c>
      <c r="B59" s="471" t="s">
        <v>3591</v>
      </c>
      <c r="C59" s="483">
        <v>1910</v>
      </c>
      <c r="D59" s="465">
        <v>3688</v>
      </c>
      <c r="E59" s="481">
        <f t="shared" si="9"/>
        <v>1.9308900523560208</v>
      </c>
      <c r="F59" s="480">
        <v>160</v>
      </c>
      <c r="G59" s="466">
        <v>142</v>
      </c>
      <c r="H59" s="481">
        <f t="shared" si="10"/>
        <v>0.88749999999999996</v>
      </c>
      <c r="I59" s="475">
        <f t="shared" si="7"/>
        <v>2070</v>
      </c>
      <c r="J59" s="475">
        <f t="shared" si="8"/>
        <v>3830</v>
      </c>
      <c r="K59" s="481">
        <f t="shared" si="6"/>
        <v>1.8502415458937198</v>
      </c>
      <c r="L59" s="129"/>
    </row>
    <row r="60" spans="1:12" s="111" customFormat="1" ht="12.75">
      <c r="A60" s="470" t="s">
        <v>3592</v>
      </c>
      <c r="B60" s="471" t="s">
        <v>3593</v>
      </c>
      <c r="C60" s="483">
        <v>61500</v>
      </c>
      <c r="D60" s="465">
        <v>61275</v>
      </c>
      <c r="E60" s="481">
        <f t="shared" si="9"/>
        <v>0.99634146341463414</v>
      </c>
      <c r="F60" s="480">
        <v>8700</v>
      </c>
      <c r="G60" s="466">
        <v>8909</v>
      </c>
      <c r="H60" s="481">
        <f t="shared" si="10"/>
        <v>1.024022988505747</v>
      </c>
      <c r="I60" s="475">
        <f t="shared" si="7"/>
        <v>70200</v>
      </c>
      <c r="J60" s="475">
        <f t="shared" si="8"/>
        <v>70184</v>
      </c>
      <c r="K60" s="481">
        <f t="shared" si="6"/>
        <v>0.99977207977207982</v>
      </c>
      <c r="L60" s="129"/>
    </row>
    <row r="61" spans="1:12" s="111" customFormat="1" ht="12.75">
      <c r="A61" s="470" t="s">
        <v>3594</v>
      </c>
      <c r="B61" s="471" t="s">
        <v>3595</v>
      </c>
      <c r="C61" s="482">
        <v>1</v>
      </c>
      <c r="D61" s="465"/>
      <c r="E61" s="481">
        <f t="shared" si="9"/>
        <v>0</v>
      </c>
      <c r="F61" s="480">
        <v>0</v>
      </c>
      <c r="G61" s="466"/>
      <c r="H61" s="481" t="e">
        <f t="shared" si="10"/>
        <v>#DIV/0!</v>
      </c>
      <c r="I61" s="475">
        <f t="shared" si="7"/>
        <v>1</v>
      </c>
      <c r="J61" s="475">
        <f t="shared" si="8"/>
        <v>0</v>
      </c>
      <c r="K61" s="481">
        <f t="shared" si="6"/>
        <v>0</v>
      </c>
      <c r="L61" s="129"/>
    </row>
    <row r="62" spans="1:12" s="111" customFormat="1" ht="12.75">
      <c r="A62" s="470" t="s">
        <v>3596</v>
      </c>
      <c r="B62" s="471" t="s">
        <v>3597</v>
      </c>
      <c r="C62" s="483">
        <v>62700</v>
      </c>
      <c r="D62" s="465">
        <v>57135</v>
      </c>
      <c r="E62" s="481">
        <f t="shared" si="9"/>
        <v>0.91124401913875597</v>
      </c>
      <c r="F62" s="480">
        <v>8500</v>
      </c>
      <c r="G62" s="466">
        <v>8070</v>
      </c>
      <c r="H62" s="481">
        <f t="shared" si="10"/>
        <v>0.9494117647058824</v>
      </c>
      <c r="I62" s="475">
        <f t="shared" si="7"/>
        <v>71200</v>
      </c>
      <c r="J62" s="475">
        <f t="shared" si="8"/>
        <v>65205</v>
      </c>
      <c r="K62" s="481">
        <f t="shared" si="6"/>
        <v>0.91580056179775282</v>
      </c>
      <c r="L62" s="129"/>
    </row>
    <row r="63" spans="1:12" s="111" customFormat="1" ht="12.75">
      <c r="A63" s="476"/>
      <c r="B63" s="469" t="s">
        <v>3598</v>
      </c>
      <c r="C63" s="486">
        <f>SUM(C64:C95)</f>
        <v>54201</v>
      </c>
      <c r="D63" s="486">
        <f>SUM(D64:D95)</f>
        <v>77937</v>
      </c>
      <c r="E63" s="490">
        <f t="shared" si="9"/>
        <v>1.437925499529529</v>
      </c>
      <c r="F63" s="486">
        <f>SUM(F64:F95)</f>
        <v>7330</v>
      </c>
      <c r="G63" s="486">
        <f>SUM(G64:G95)</f>
        <v>9414</v>
      </c>
      <c r="H63" s="490">
        <f t="shared" si="10"/>
        <v>1.2843110504774897</v>
      </c>
      <c r="I63" s="491">
        <f t="shared" ref="I63:I95" si="11">C63+F63</f>
        <v>61531</v>
      </c>
      <c r="J63" s="491">
        <f t="shared" ref="J63:J95" si="12">D63+G63</f>
        <v>87351</v>
      </c>
      <c r="K63" s="490">
        <f t="shared" ref="K63:K95" si="13">J63/I63</f>
        <v>1.419625879637906</v>
      </c>
      <c r="L63" s="129"/>
    </row>
    <row r="64" spans="1:12" s="111" customFormat="1" ht="12.75">
      <c r="A64" s="470" t="s">
        <v>3599</v>
      </c>
      <c r="B64" s="471" t="s">
        <v>3600</v>
      </c>
      <c r="C64" s="488">
        <v>1</v>
      </c>
      <c r="D64" s="466"/>
      <c r="E64" s="481">
        <f t="shared" si="9"/>
        <v>0</v>
      </c>
      <c r="F64" s="487">
        <v>0</v>
      </c>
      <c r="G64" s="466"/>
      <c r="H64" s="489" t="e">
        <f t="shared" ref="H64:H119" si="14">G64/F64</f>
        <v>#DIV/0!</v>
      </c>
      <c r="I64" s="475">
        <f t="shared" si="11"/>
        <v>1</v>
      </c>
      <c r="J64" s="475">
        <f t="shared" si="12"/>
        <v>0</v>
      </c>
      <c r="K64" s="481">
        <f t="shared" si="13"/>
        <v>0</v>
      </c>
      <c r="L64" s="129"/>
    </row>
    <row r="65" spans="1:12" s="111" customFormat="1" ht="12.75">
      <c r="A65" s="470" t="s">
        <v>3601</v>
      </c>
      <c r="B65" s="471" t="s">
        <v>3602</v>
      </c>
      <c r="C65" s="419">
        <v>1050</v>
      </c>
      <c r="D65" s="466">
        <v>2055</v>
      </c>
      <c r="E65" s="481">
        <f t="shared" si="9"/>
        <v>1.9571428571428571</v>
      </c>
      <c r="F65" s="487">
        <v>600</v>
      </c>
      <c r="G65" s="466">
        <v>693</v>
      </c>
      <c r="H65" s="489">
        <f t="shared" si="14"/>
        <v>1.155</v>
      </c>
      <c r="I65" s="475">
        <f t="shared" si="11"/>
        <v>1650</v>
      </c>
      <c r="J65" s="475">
        <f t="shared" si="12"/>
        <v>2748</v>
      </c>
      <c r="K65" s="481">
        <f t="shared" si="13"/>
        <v>1.6654545454545455</v>
      </c>
      <c r="L65" s="129"/>
    </row>
    <row r="66" spans="1:12" s="111" customFormat="1" ht="12.75">
      <c r="A66" s="470" t="s">
        <v>3603</v>
      </c>
      <c r="B66" s="471" t="s">
        <v>3604</v>
      </c>
      <c r="C66" s="488">
        <v>1</v>
      </c>
      <c r="D66" s="466"/>
      <c r="E66" s="481">
        <f t="shared" si="9"/>
        <v>0</v>
      </c>
      <c r="F66" s="487">
        <v>0</v>
      </c>
      <c r="G66" s="466"/>
      <c r="H66" s="489" t="e">
        <f t="shared" si="14"/>
        <v>#DIV/0!</v>
      </c>
      <c r="I66" s="475">
        <f t="shared" si="11"/>
        <v>1</v>
      </c>
      <c r="J66" s="475">
        <f t="shared" si="12"/>
        <v>0</v>
      </c>
      <c r="K66" s="481">
        <f t="shared" si="13"/>
        <v>0</v>
      </c>
      <c r="L66" s="129"/>
    </row>
    <row r="67" spans="1:12" s="111" customFormat="1" ht="12.75">
      <c r="A67" s="470" t="s">
        <v>3605</v>
      </c>
      <c r="B67" s="471" t="s">
        <v>3606</v>
      </c>
      <c r="C67" s="419">
        <v>25</v>
      </c>
      <c r="D67" s="466">
        <v>87</v>
      </c>
      <c r="E67" s="481">
        <f t="shared" si="9"/>
        <v>3.48</v>
      </c>
      <c r="F67" s="487">
        <v>330</v>
      </c>
      <c r="G67" s="466">
        <v>230</v>
      </c>
      <c r="H67" s="489">
        <f t="shared" si="14"/>
        <v>0.69696969696969702</v>
      </c>
      <c r="I67" s="475">
        <f t="shared" si="11"/>
        <v>355</v>
      </c>
      <c r="J67" s="475">
        <f t="shared" si="12"/>
        <v>317</v>
      </c>
      <c r="K67" s="481">
        <f t="shared" si="13"/>
        <v>0.89295774647887327</v>
      </c>
      <c r="L67" s="129"/>
    </row>
    <row r="68" spans="1:12" s="111" customFormat="1" ht="12.75">
      <c r="A68" s="470" t="s">
        <v>3607</v>
      </c>
      <c r="B68" s="471" t="s">
        <v>3608</v>
      </c>
      <c r="C68" s="419">
        <v>2100</v>
      </c>
      <c r="D68" s="466">
        <v>2331</v>
      </c>
      <c r="E68" s="481">
        <f t="shared" si="9"/>
        <v>1.1100000000000001</v>
      </c>
      <c r="F68" s="487">
        <v>1000</v>
      </c>
      <c r="G68" s="466">
        <v>1109</v>
      </c>
      <c r="H68" s="489">
        <f t="shared" si="14"/>
        <v>1.109</v>
      </c>
      <c r="I68" s="475">
        <f t="shared" si="11"/>
        <v>3100</v>
      </c>
      <c r="J68" s="475">
        <f t="shared" si="12"/>
        <v>3440</v>
      </c>
      <c r="K68" s="481">
        <f t="shared" si="13"/>
        <v>1.1096774193548387</v>
      </c>
      <c r="L68" s="129"/>
    </row>
    <row r="69" spans="1:12" s="111" customFormat="1" ht="12.75">
      <c r="A69" s="470" t="s">
        <v>3609</v>
      </c>
      <c r="B69" s="471" t="s">
        <v>3610</v>
      </c>
      <c r="C69" s="419">
        <v>1700</v>
      </c>
      <c r="D69" s="466">
        <v>2263</v>
      </c>
      <c r="E69" s="481">
        <f t="shared" si="9"/>
        <v>1.3311764705882352</v>
      </c>
      <c r="F69" s="487">
        <v>300</v>
      </c>
      <c r="G69" s="466">
        <v>340</v>
      </c>
      <c r="H69" s="489">
        <f t="shared" si="14"/>
        <v>1.1333333333333333</v>
      </c>
      <c r="I69" s="475">
        <f t="shared" si="11"/>
        <v>2000</v>
      </c>
      <c r="J69" s="475">
        <f t="shared" si="12"/>
        <v>2603</v>
      </c>
      <c r="K69" s="481">
        <f t="shared" si="13"/>
        <v>1.3015000000000001</v>
      </c>
      <c r="L69" s="129"/>
    </row>
    <row r="70" spans="1:12" s="111" customFormat="1" ht="12.75">
      <c r="A70" s="470" t="s">
        <v>3611</v>
      </c>
      <c r="B70" s="471" t="s">
        <v>3612</v>
      </c>
      <c r="C70" s="419">
        <v>4100</v>
      </c>
      <c r="D70" s="466">
        <v>6266</v>
      </c>
      <c r="E70" s="481">
        <f t="shared" si="9"/>
        <v>1.5282926829268293</v>
      </c>
      <c r="F70" s="487">
        <v>100</v>
      </c>
      <c r="G70" s="466">
        <v>175</v>
      </c>
      <c r="H70" s="489">
        <f t="shared" si="14"/>
        <v>1.75</v>
      </c>
      <c r="I70" s="475">
        <f t="shared" si="11"/>
        <v>4200</v>
      </c>
      <c r="J70" s="475">
        <f t="shared" si="12"/>
        <v>6441</v>
      </c>
      <c r="K70" s="481">
        <f t="shared" si="13"/>
        <v>1.5335714285714286</v>
      </c>
      <c r="L70" s="129"/>
    </row>
    <row r="71" spans="1:12" s="111" customFormat="1" ht="12.75">
      <c r="A71" s="470" t="s">
        <v>3613</v>
      </c>
      <c r="B71" s="471" t="s">
        <v>3614</v>
      </c>
      <c r="C71" s="419">
        <v>1500</v>
      </c>
      <c r="D71" s="466">
        <v>2244</v>
      </c>
      <c r="E71" s="481">
        <f t="shared" si="9"/>
        <v>1.496</v>
      </c>
      <c r="F71" s="487">
        <v>60</v>
      </c>
      <c r="G71" s="466">
        <v>122</v>
      </c>
      <c r="H71" s="489">
        <f t="shared" si="14"/>
        <v>2.0333333333333332</v>
      </c>
      <c r="I71" s="475">
        <f t="shared" si="11"/>
        <v>1560</v>
      </c>
      <c r="J71" s="475">
        <f t="shared" si="12"/>
        <v>2366</v>
      </c>
      <c r="K71" s="481">
        <f t="shared" si="13"/>
        <v>1.5166666666666666</v>
      </c>
      <c r="L71" s="129"/>
    </row>
    <row r="72" spans="1:12" s="111" customFormat="1" ht="12.75">
      <c r="A72" s="470" t="s">
        <v>3615</v>
      </c>
      <c r="B72" s="471" t="s">
        <v>3616</v>
      </c>
      <c r="C72" s="419">
        <v>800</v>
      </c>
      <c r="D72" s="466">
        <v>832</v>
      </c>
      <c r="E72" s="481">
        <f t="shared" si="9"/>
        <v>1.04</v>
      </c>
      <c r="F72" s="487">
        <v>90</v>
      </c>
      <c r="G72" s="466">
        <v>83</v>
      </c>
      <c r="H72" s="489">
        <f t="shared" si="14"/>
        <v>0.92222222222222228</v>
      </c>
      <c r="I72" s="475">
        <f t="shared" si="11"/>
        <v>890</v>
      </c>
      <c r="J72" s="475">
        <f t="shared" si="12"/>
        <v>915</v>
      </c>
      <c r="K72" s="481">
        <f t="shared" si="13"/>
        <v>1.0280898876404494</v>
      </c>
      <c r="L72" s="129"/>
    </row>
    <row r="73" spans="1:12" s="111" customFormat="1" ht="12.75">
      <c r="A73" s="470" t="s">
        <v>3617</v>
      </c>
      <c r="B73" s="471" t="s">
        <v>3618</v>
      </c>
      <c r="C73" s="419">
        <v>14000</v>
      </c>
      <c r="D73" s="466">
        <v>19206</v>
      </c>
      <c r="E73" s="481">
        <f t="shared" si="9"/>
        <v>1.3718571428571429</v>
      </c>
      <c r="F73" s="487">
        <v>1100</v>
      </c>
      <c r="G73" s="466">
        <v>1504</v>
      </c>
      <c r="H73" s="489">
        <f t="shared" si="14"/>
        <v>1.3672727272727272</v>
      </c>
      <c r="I73" s="475">
        <f t="shared" si="11"/>
        <v>15100</v>
      </c>
      <c r="J73" s="475">
        <f t="shared" si="12"/>
        <v>20710</v>
      </c>
      <c r="K73" s="481">
        <f t="shared" si="13"/>
        <v>1.3715231788079469</v>
      </c>
      <c r="L73" s="129"/>
    </row>
    <row r="74" spans="1:12" s="111" customFormat="1" ht="12.75">
      <c r="A74" s="470" t="s">
        <v>3619</v>
      </c>
      <c r="B74" s="471" t="s">
        <v>3620</v>
      </c>
      <c r="C74" s="419">
        <v>900</v>
      </c>
      <c r="D74" s="466">
        <v>1098</v>
      </c>
      <c r="E74" s="481">
        <f t="shared" si="9"/>
        <v>1.22</v>
      </c>
      <c r="F74" s="487">
        <v>75</v>
      </c>
      <c r="G74" s="466">
        <v>126</v>
      </c>
      <c r="H74" s="489">
        <f t="shared" si="14"/>
        <v>1.68</v>
      </c>
      <c r="I74" s="475">
        <f t="shared" si="11"/>
        <v>975</v>
      </c>
      <c r="J74" s="475">
        <f t="shared" si="12"/>
        <v>1224</v>
      </c>
      <c r="K74" s="481">
        <f t="shared" si="13"/>
        <v>1.2553846153846153</v>
      </c>
      <c r="L74" s="129"/>
    </row>
    <row r="75" spans="1:12" s="111" customFormat="1" ht="12.75">
      <c r="A75" s="470" t="s">
        <v>3621</v>
      </c>
      <c r="B75" s="471" t="s">
        <v>3622</v>
      </c>
      <c r="C75" s="419">
        <v>1200</v>
      </c>
      <c r="D75" s="466">
        <v>1834</v>
      </c>
      <c r="E75" s="481">
        <f t="shared" si="9"/>
        <v>1.5283333333333333</v>
      </c>
      <c r="F75" s="487">
        <v>225</v>
      </c>
      <c r="G75" s="466">
        <v>332</v>
      </c>
      <c r="H75" s="489">
        <f t="shared" si="14"/>
        <v>1.4755555555555555</v>
      </c>
      <c r="I75" s="475">
        <f t="shared" si="11"/>
        <v>1425</v>
      </c>
      <c r="J75" s="475">
        <f t="shared" si="12"/>
        <v>2166</v>
      </c>
      <c r="K75" s="481">
        <f t="shared" si="13"/>
        <v>1.52</v>
      </c>
      <c r="L75" s="129"/>
    </row>
    <row r="76" spans="1:12" s="111" customFormat="1" ht="12.75">
      <c r="A76" s="470" t="s">
        <v>3623</v>
      </c>
      <c r="B76" s="471" t="s">
        <v>3624</v>
      </c>
      <c r="C76" s="419">
        <v>900</v>
      </c>
      <c r="D76" s="466">
        <v>1015</v>
      </c>
      <c r="E76" s="481">
        <f t="shared" si="9"/>
        <v>1.1277777777777778</v>
      </c>
      <c r="F76" s="487">
        <v>120</v>
      </c>
      <c r="G76" s="466">
        <v>185</v>
      </c>
      <c r="H76" s="489">
        <f t="shared" si="14"/>
        <v>1.5416666666666667</v>
      </c>
      <c r="I76" s="475">
        <f t="shared" si="11"/>
        <v>1020</v>
      </c>
      <c r="J76" s="475">
        <f t="shared" si="12"/>
        <v>1200</v>
      </c>
      <c r="K76" s="481">
        <f t="shared" si="13"/>
        <v>1.1764705882352942</v>
      </c>
      <c r="L76" s="129"/>
    </row>
    <row r="77" spans="1:12" s="111" customFormat="1" ht="12.75">
      <c r="A77" s="470" t="s">
        <v>3625</v>
      </c>
      <c r="B77" s="471" t="s">
        <v>3626</v>
      </c>
      <c r="C77" s="419">
        <v>13000</v>
      </c>
      <c r="D77" s="466">
        <v>17958</v>
      </c>
      <c r="E77" s="481">
        <f t="shared" si="9"/>
        <v>1.3813846153846154</v>
      </c>
      <c r="F77" s="487">
        <v>1000</v>
      </c>
      <c r="G77" s="466">
        <v>1389</v>
      </c>
      <c r="H77" s="489">
        <f t="shared" si="14"/>
        <v>1.389</v>
      </c>
      <c r="I77" s="475">
        <f t="shared" si="11"/>
        <v>14000</v>
      </c>
      <c r="J77" s="475">
        <f t="shared" si="12"/>
        <v>19347</v>
      </c>
      <c r="K77" s="481">
        <f t="shared" si="13"/>
        <v>1.3819285714285714</v>
      </c>
      <c r="L77" s="129"/>
    </row>
    <row r="78" spans="1:12" s="111" customFormat="1" ht="12.75">
      <c r="A78" s="470" t="s">
        <v>3627</v>
      </c>
      <c r="B78" s="471" t="s">
        <v>3628</v>
      </c>
      <c r="C78" s="488">
        <v>1</v>
      </c>
      <c r="D78" s="466"/>
      <c r="E78" s="481">
        <f t="shared" si="9"/>
        <v>0</v>
      </c>
      <c r="F78" s="487">
        <v>0</v>
      </c>
      <c r="G78" s="466"/>
      <c r="H78" s="489" t="e">
        <f t="shared" si="14"/>
        <v>#DIV/0!</v>
      </c>
      <c r="I78" s="475">
        <f t="shared" si="11"/>
        <v>1</v>
      </c>
      <c r="J78" s="475">
        <f t="shared" si="12"/>
        <v>0</v>
      </c>
      <c r="K78" s="481">
        <f t="shared" si="13"/>
        <v>0</v>
      </c>
      <c r="L78" s="129"/>
    </row>
    <row r="79" spans="1:12" s="111" customFormat="1" ht="12.75">
      <c r="A79" s="470" t="s">
        <v>3629</v>
      </c>
      <c r="B79" s="471" t="s">
        <v>3630</v>
      </c>
      <c r="C79" s="488">
        <v>1</v>
      </c>
      <c r="D79" s="466"/>
      <c r="E79" s="481">
        <f t="shared" si="9"/>
        <v>0</v>
      </c>
      <c r="F79" s="487">
        <v>0</v>
      </c>
      <c r="G79" s="466"/>
      <c r="H79" s="489" t="e">
        <f t="shared" si="14"/>
        <v>#DIV/0!</v>
      </c>
      <c r="I79" s="475">
        <f t="shared" si="11"/>
        <v>1</v>
      </c>
      <c r="J79" s="475">
        <f t="shared" si="12"/>
        <v>0</v>
      </c>
      <c r="K79" s="481">
        <f t="shared" si="13"/>
        <v>0</v>
      </c>
      <c r="L79" s="129"/>
    </row>
    <row r="80" spans="1:12" s="111" customFormat="1" ht="12.75">
      <c r="A80" s="470" t="s">
        <v>3631</v>
      </c>
      <c r="B80" s="471" t="s">
        <v>3632</v>
      </c>
      <c r="C80" s="419">
        <v>2800</v>
      </c>
      <c r="D80" s="466">
        <v>4369</v>
      </c>
      <c r="E80" s="481">
        <f t="shared" si="9"/>
        <v>1.5603571428571428</v>
      </c>
      <c r="F80" s="487">
        <v>100</v>
      </c>
      <c r="G80" s="466">
        <v>114</v>
      </c>
      <c r="H80" s="489">
        <f t="shared" si="14"/>
        <v>1.1399999999999999</v>
      </c>
      <c r="I80" s="475">
        <f t="shared" si="11"/>
        <v>2900</v>
      </c>
      <c r="J80" s="475">
        <f t="shared" si="12"/>
        <v>4483</v>
      </c>
      <c r="K80" s="481">
        <f t="shared" si="13"/>
        <v>1.5458620689655171</v>
      </c>
      <c r="L80" s="129"/>
    </row>
    <row r="81" spans="1:12" s="111" customFormat="1" ht="12.75">
      <c r="A81" s="470" t="s">
        <v>3633</v>
      </c>
      <c r="B81" s="471" t="s">
        <v>3634</v>
      </c>
      <c r="C81" s="419">
        <v>3300</v>
      </c>
      <c r="D81" s="466">
        <v>5963</v>
      </c>
      <c r="E81" s="481">
        <f t="shared" si="9"/>
        <v>1.8069696969696969</v>
      </c>
      <c r="F81" s="487">
        <v>200</v>
      </c>
      <c r="G81" s="466">
        <v>265</v>
      </c>
      <c r="H81" s="489">
        <f t="shared" si="14"/>
        <v>1.325</v>
      </c>
      <c r="I81" s="475">
        <f t="shared" si="11"/>
        <v>3500</v>
      </c>
      <c r="J81" s="475">
        <f t="shared" si="12"/>
        <v>6228</v>
      </c>
      <c r="K81" s="481">
        <f t="shared" si="13"/>
        <v>1.7794285714285714</v>
      </c>
      <c r="L81" s="129"/>
    </row>
    <row r="82" spans="1:12" s="111" customFormat="1" ht="12.75">
      <c r="A82" s="470" t="s">
        <v>3635</v>
      </c>
      <c r="B82" s="471" t="s">
        <v>3636</v>
      </c>
      <c r="C82" s="419">
        <v>1300</v>
      </c>
      <c r="D82" s="466">
        <v>1874</v>
      </c>
      <c r="E82" s="481">
        <f t="shared" si="9"/>
        <v>1.4415384615384614</v>
      </c>
      <c r="F82" s="487">
        <v>30</v>
      </c>
      <c r="G82" s="466">
        <v>42</v>
      </c>
      <c r="H82" s="489">
        <f t="shared" si="14"/>
        <v>1.4</v>
      </c>
      <c r="I82" s="475">
        <f t="shared" si="11"/>
        <v>1330</v>
      </c>
      <c r="J82" s="475">
        <f t="shared" si="12"/>
        <v>1916</v>
      </c>
      <c r="K82" s="481">
        <f t="shared" si="13"/>
        <v>1.4406015037593984</v>
      </c>
      <c r="L82" s="129"/>
    </row>
    <row r="83" spans="1:12" s="111" customFormat="1" ht="12.75">
      <c r="A83" s="470" t="s">
        <v>3637</v>
      </c>
      <c r="B83" s="471" t="s">
        <v>3638</v>
      </c>
      <c r="C83" s="419">
        <v>400</v>
      </c>
      <c r="D83" s="466">
        <v>605</v>
      </c>
      <c r="E83" s="481">
        <f t="shared" si="9"/>
        <v>1.5125</v>
      </c>
      <c r="F83" s="487">
        <v>100</v>
      </c>
      <c r="G83" s="466">
        <v>157</v>
      </c>
      <c r="H83" s="489">
        <f t="shared" si="14"/>
        <v>1.57</v>
      </c>
      <c r="I83" s="475">
        <f t="shared" si="11"/>
        <v>500</v>
      </c>
      <c r="J83" s="475">
        <f t="shared" si="12"/>
        <v>762</v>
      </c>
      <c r="K83" s="481">
        <f t="shared" si="13"/>
        <v>1.524</v>
      </c>
      <c r="L83" s="129"/>
    </row>
    <row r="84" spans="1:12" s="111" customFormat="1" ht="12.75">
      <c r="A84" s="470" t="s">
        <v>3639</v>
      </c>
      <c r="B84" s="471" t="s">
        <v>3640</v>
      </c>
      <c r="C84" s="419">
        <v>400</v>
      </c>
      <c r="D84" s="466">
        <v>595</v>
      </c>
      <c r="E84" s="481">
        <f t="shared" si="9"/>
        <v>1.4875</v>
      </c>
      <c r="F84" s="487">
        <v>100</v>
      </c>
      <c r="G84" s="466">
        <v>155</v>
      </c>
      <c r="H84" s="489">
        <f t="shared" si="14"/>
        <v>1.55</v>
      </c>
      <c r="I84" s="475">
        <f t="shared" si="11"/>
        <v>500</v>
      </c>
      <c r="J84" s="475">
        <f t="shared" si="12"/>
        <v>750</v>
      </c>
      <c r="K84" s="481">
        <f t="shared" si="13"/>
        <v>1.5</v>
      </c>
      <c r="L84" s="129"/>
    </row>
    <row r="85" spans="1:12" s="111" customFormat="1" ht="12.75">
      <c r="A85" s="470" t="s">
        <v>3641</v>
      </c>
      <c r="B85" s="471" t="s">
        <v>3642</v>
      </c>
      <c r="C85" s="419">
        <v>500</v>
      </c>
      <c r="D85" s="466">
        <v>634</v>
      </c>
      <c r="E85" s="481">
        <f t="shared" si="9"/>
        <v>1.268</v>
      </c>
      <c r="F85" s="487">
        <v>150</v>
      </c>
      <c r="G85" s="466">
        <v>247</v>
      </c>
      <c r="H85" s="489">
        <f t="shared" si="14"/>
        <v>1.6466666666666667</v>
      </c>
      <c r="I85" s="475">
        <f t="shared" si="11"/>
        <v>650</v>
      </c>
      <c r="J85" s="475">
        <f t="shared" si="12"/>
        <v>881</v>
      </c>
      <c r="K85" s="481">
        <f t="shared" si="13"/>
        <v>1.3553846153846154</v>
      </c>
      <c r="L85" s="129"/>
    </row>
    <row r="86" spans="1:12" s="111" customFormat="1" ht="12.75">
      <c r="A86" s="470" t="s">
        <v>3643</v>
      </c>
      <c r="B86" s="471" t="s">
        <v>3644</v>
      </c>
      <c r="C86" s="419">
        <v>400</v>
      </c>
      <c r="D86" s="466">
        <v>548</v>
      </c>
      <c r="E86" s="481">
        <f t="shared" si="9"/>
        <v>1.37</v>
      </c>
      <c r="F86" s="487">
        <v>90</v>
      </c>
      <c r="G86" s="466">
        <v>124</v>
      </c>
      <c r="H86" s="489">
        <f t="shared" si="14"/>
        <v>1.3777777777777778</v>
      </c>
      <c r="I86" s="475">
        <f t="shared" si="11"/>
        <v>490</v>
      </c>
      <c r="J86" s="475">
        <f t="shared" si="12"/>
        <v>672</v>
      </c>
      <c r="K86" s="481">
        <f t="shared" si="13"/>
        <v>1.3714285714285714</v>
      </c>
      <c r="L86" s="129"/>
    </row>
    <row r="87" spans="1:12" s="111" customFormat="1" ht="12.75">
      <c r="A87" s="470" t="s">
        <v>3645</v>
      </c>
      <c r="B87" s="471" t="s">
        <v>3646</v>
      </c>
      <c r="C87" s="419">
        <v>400</v>
      </c>
      <c r="D87" s="466">
        <v>524</v>
      </c>
      <c r="E87" s="481">
        <f t="shared" si="9"/>
        <v>1.31</v>
      </c>
      <c r="F87" s="487">
        <v>50</v>
      </c>
      <c r="G87" s="466">
        <v>92</v>
      </c>
      <c r="H87" s="489">
        <f t="shared" si="14"/>
        <v>1.84</v>
      </c>
      <c r="I87" s="475">
        <f t="shared" si="11"/>
        <v>450</v>
      </c>
      <c r="J87" s="475">
        <f t="shared" si="12"/>
        <v>616</v>
      </c>
      <c r="K87" s="481">
        <f t="shared" si="13"/>
        <v>1.3688888888888888</v>
      </c>
      <c r="L87" s="129"/>
    </row>
    <row r="88" spans="1:12" s="111" customFormat="1" ht="12.75">
      <c r="A88" s="470" t="s">
        <v>3647</v>
      </c>
      <c r="B88" s="471" t="s">
        <v>3648</v>
      </c>
      <c r="C88" s="419">
        <v>400</v>
      </c>
      <c r="D88" s="466">
        <v>530</v>
      </c>
      <c r="E88" s="481">
        <f t="shared" si="9"/>
        <v>1.325</v>
      </c>
      <c r="F88" s="487">
        <v>50</v>
      </c>
      <c r="G88" s="466">
        <v>88</v>
      </c>
      <c r="H88" s="489">
        <f t="shared" si="14"/>
        <v>1.76</v>
      </c>
      <c r="I88" s="475">
        <f t="shared" si="11"/>
        <v>450</v>
      </c>
      <c r="J88" s="475">
        <f t="shared" si="12"/>
        <v>618</v>
      </c>
      <c r="K88" s="481">
        <f t="shared" si="13"/>
        <v>1.3733333333333333</v>
      </c>
      <c r="L88" s="129"/>
    </row>
    <row r="89" spans="1:12" s="111" customFormat="1" ht="12.75">
      <c r="A89" s="650" t="s">
        <v>4646</v>
      </c>
      <c r="B89" s="651" t="s">
        <v>4647</v>
      </c>
      <c r="C89" s="652">
        <v>0</v>
      </c>
      <c r="D89" s="653">
        <v>92</v>
      </c>
      <c r="E89" s="481" t="e">
        <f t="shared" si="9"/>
        <v>#DIV/0!</v>
      </c>
      <c r="F89" s="654">
        <v>0</v>
      </c>
      <c r="G89" s="653">
        <v>62</v>
      </c>
      <c r="H89" s="481" t="e">
        <f t="shared" si="14"/>
        <v>#DIV/0!</v>
      </c>
      <c r="I89" s="475">
        <f t="shared" ref="I89" si="15">C89+F89</f>
        <v>0</v>
      </c>
      <c r="J89" s="475">
        <f t="shared" ref="J89" si="16">D89+G89</f>
        <v>154</v>
      </c>
      <c r="K89" s="481" t="e">
        <f t="shared" si="13"/>
        <v>#DIV/0!</v>
      </c>
      <c r="L89" s="129"/>
    </row>
    <row r="90" spans="1:12" s="111" customFormat="1" ht="12.75">
      <c r="A90" s="470" t="s">
        <v>3649</v>
      </c>
      <c r="B90" s="471" t="s">
        <v>3650</v>
      </c>
      <c r="C90" s="419">
        <v>250</v>
      </c>
      <c r="D90" s="466">
        <v>554</v>
      </c>
      <c r="E90" s="481">
        <f t="shared" si="9"/>
        <v>2.2160000000000002</v>
      </c>
      <c r="F90" s="487">
        <v>500</v>
      </c>
      <c r="G90" s="466">
        <v>676</v>
      </c>
      <c r="H90" s="489">
        <f t="shared" si="14"/>
        <v>1.3520000000000001</v>
      </c>
      <c r="I90" s="475">
        <f t="shared" si="11"/>
        <v>750</v>
      </c>
      <c r="J90" s="475">
        <f t="shared" si="12"/>
        <v>1230</v>
      </c>
      <c r="K90" s="481">
        <f t="shared" si="13"/>
        <v>1.64</v>
      </c>
      <c r="L90" s="129"/>
    </row>
    <row r="91" spans="1:12" s="111" customFormat="1" ht="12.75">
      <c r="A91" s="470" t="s">
        <v>3651</v>
      </c>
      <c r="B91" s="471" t="s">
        <v>3652</v>
      </c>
      <c r="C91" s="419">
        <v>900</v>
      </c>
      <c r="D91" s="466">
        <v>1230</v>
      </c>
      <c r="E91" s="481">
        <f t="shared" si="9"/>
        <v>1.3666666666666667</v>
      </c>
      <c r="F91" s="487">
        <v>300</v>
      </c>
      <c r="G91" s="466">
        <v>208</v>
      </c>
      <c r="H91" s="489">
        <f t="shared" si="14"/>
        <v>0.69333333333333336</v>
      </c>
      <c r="I91" s="475">
        <f t="shared" si="11"/>
        <v>1200</v>
      </c>
      <c r="J91" s="475">
        <f t="shared" si="12"/>
        <v>1438</v>
      </c>
      <c r="K91" s="481">
        <f t="shared" si="13"/>
        <v>1.1983333333333333</v>
      </c>
      <c r="L91" s="129"/>
    </row>
    <row r="92" spans="1:12" s="111" customFormat="1" ht="12.75">
      <c r="A92" s="470" t="s">
        <v>3653</v>
      </c>
      <c r="B92" s="471" t="s">
        <v>3654</v>
      </c>
      <c r="C92" s="419">
        <v>70</v>
      </c>
      <c r="D92" s="466">
        <v>152</v>
      </c>
      <c r="E92" s="481">
        <f t="shared" si="9"/>
        <v>2.1714285714285713</v>
      </c>
      <c r="F92" s="487">
        <v>600</v>
      </c>
      <c r="G92" s="466">
        <v>785</v>
      </c>
      <c r="H92" s="489">
        <f t="shared" si="14"/>
        <v>1.3083333333333333</v>
      </c>
      <c r="I92" s="475">
        <f t="shared" si="11"/>
        <v>670</v>
      </c>
      <c r="J92" s="475">
        <f t="shared" si="12"/>
        <v>937</v>
      </c>
      <c r="K92" s="481">
        <f t="shared" si="13"/>
        <v>1.3985074626865672</v>
      </c>
      <c r="L92" s="129"/>
    </row>
    <row r="93" spans="1:12" s="111" customFormat="1" ht="12.75">
      <c r="A93" s="470" t="s">
        <v>3655</v>
      </c>
      <c r="B93" s="471" t="s">
        <v>3656</v>
      </c>
      <c r="C93" s="488">
        <v>1</v>
      </c>
      <c r="D93" s="466"/>
      <c r="E93" s="481">
        <f t="shared" ref="E93:E119" si="17">D93/C93</f>
        <v>0</v>
      </c>
      <c r="F93" s="487">
        <v>0</v>
      </c>
      <c r="G93" s="466"/>
      <c r="H93" s="489" t="e">
        <f t="shared" si="14"/>
        <v>#DIV/0!</v>
      </c>
      <c r="I93" s="475">
        <f t="shared" si="11"/>
        <v>1</v>
      </c>
      <c r="J93" s="475">
        <f t="shared" si="12"/>
        <v>0</v>
      </c>
      <c r="K93" s="481">
        <f t="shared" si="13"/>
        <v>0</v>
      </c>
      <c r="L93" s="129"/>
    </row>
    <row r="94" spans="1:12" s="111" customFormat="1" ht="12.75">
      <c r="A94" s="470" t="s">
        <v>3657</v>
      </c>
      <c r="B94" s="471" t="s">
        <v>3658</v>
      </c>
      <c r="C94" s="488">
        <v>1</v>
      </c>
      <c r="D94" s="466"/>
      <c r="E94" s="481">
        <f t="shared" si="17"/>
        <v>0</v>
      </c>
      <c r="F94" s="487">
        <v>0</v>
      </c>
      <c r="G94" s="466"/>
      <c r="H94" s="489" t="e">
        <f t="shared" si="14"/>
        <v>#DIV/0!</v>
      </c>
      <c r="I94" s="475">
        <f t="shared" si="11"/>
        <v>1</v>
      </c>
      <c r="J94" s="475">
        <f t="shared" si="12"/>
        <v>0</v>
      </c>
      <c r="K94" s="481">
        <f t="shared" si="13"/>
        <v>0</v>
      </c>
      <c r="L94" s="129"/>
    </row>
    <row r="95" spans="1:12" s="111" customFormat="1" ht="12.75">
      <c r="A95" s="470" t="s">
        <v>3659</v>
      </c>
      <c r="B95" s="471" t="s">
        <v>3660</v>
      </c>
      <c r="C95" s="419">
        <v>1800</v>
      </c>
      <c r="D95" s="466">
        <v>3078</v>
      </c>
      <c r="E95" s="481">
        <f t="shared" si="17"/>
        <v>1.71</v>
      </c>
      <c r="F95" s="487">
        <v>60</v>
      </c>
      <c r="G95" s="466">
        <v>111</v>
      </c>
      <c r="H95" s="489">
        <f t="shared" si="14"/>
        <v>1.85</v>
      </c>
      <c r="I95" s="475">
        <f t="shared" si="11"/>
        <v>1860</v>
      </c>
      <c r="J95" s="475">
        <f t="shared" si="12"/>
        <v>3189</v>
      </c>
      <c r="K95" s="481">
        <f t="shared" si="13"/>
        <v>1.7145161290322581</v>
      </c>
      <c r="L95" s="129"/>
    </row>
    <row r="96" spans="1:12" s="111" customFormat="1" ht="12.75">
      <c r="A96" s="476"/>
      <c r="B96" s="477" t="s">
        <v>3661</v>
      </c>
      <c r="C96" s="486">
        <f>SUM(C97:C119)</f>
        <v>44485</v>
      </c>
      <c r="D96" s="486">
        <f>SUM(D97:D119)</f>
        <v>48475</v>
      </c>
      <c r="E96" s="490">
        <f t="shared" si="17"/>
        <v>1.089693154996066</v>
      </c>
      <c r="F96" s="486">
        <f>SUM(F97:F119)</f>
        <v>2355</v>
      </c>
      <c r="G96" s="486">
        <f>SUM(G97:G119)</f>
        <v>2575</v>
      </c>
      <c r="H96" s="490">
        <f t="shared" si="14"/>
        <v>1.0934182590233545</v>
      </c>
      <c r="I96" s="491">
        <f t="shared" ref="I96:I119" si="18">C96+F96</f>
        <v>46840</v>
      </c>
      <c r="J96" s="491">
        <f t="shared" ref="J96:J119" si="19">D96+G96</f>
        <v>51050</v>
      </c>
      <c r="K96" s="490">
        <f t="shared" ref="K96:K119" si="20">J96/I96</f>
        <v>1.0898804440649017</v>
      </c>
      <c r="L96" s="129"/>
    </row>
    <row r="97" spans="1:12" s="111" customFormat="1" ht="12.75">
      <c r="A97" s="470" t="s">
        <v>3662</v>
      </c>
      <c r="B97" s="471" t="s">
        <v>3663</v>
      </c>
      <c r="C97" s="483">
        <v>60</v>
      </c>
      <c r="D97" s="466">
        <v>35</v>
      </c>
      <c r="E97" s="481">
        <f t="shared" si="17"/>
        <v>0.58333333333333337</v>
      </c>
      <c r="F97" s="480">
        <v>40</v>
      </c>
      <c r="G97" s="466">
        <v>85</v>
      </c>
      <c r="H97" s="489">
        <f t="shared" si="14"/>
        <v>2.125</v>
      </c>
      <c r="I97" s="475">
        <f t="shared" si="18"/>
        <v>100</v>
      </c>
      <c r="J97" s="475">
        <f t="shared" si="19"/>
        <v>120</v>
      </c>
      <c r="K97" s="481">
        <f t="shared" si="20"/>
        <v>1.2</v>
      </c>
      <c r="L97" s="129"/>
    </row>
    <row r="98" spans="1:12" s="111" customFormat="1" ht="12.75">
      <c r="A98" s="470" t="s">
        <v>3664</v>
      </c>
      <c r="B98" s="473" t="s">
        <v>3665</v>
      </c>
      <c r="C98" s="483">
        <v>800</v>
      </c>
      <c r="D98" s="466">
        <v>174</v>
      </c>
      <c r="E98" s="481">
        <f t="shared" si="17"/>
        <v>0.2175</v>
      </c>
      <c r="F98" s="480">
        <v>50</v>
      </c>
      <c r="G98" s="466">
        <v>21</v>
      </c>
      <c r="H98" s="489">
        <f t="shared" si="14"/>
        <v>0.42</v>
      </c>
      <c r="I98" s="475">
        <f t="shared" si="18"/>
        <v>850</v>
      </c>
      <c r="J98" s="475">
        <f t="shared" si="19"/>
        <v>195</v>
      </c>
      <c r="K98" s="481">
        <f t="shared" si="20"/>
        <v>0.22941176470588234</v>
      </c>
      <c r="L98" s="129"/>
    </row>
    <row r="99" spans="1:12" s="111" customFormat="1" ht="12.75">
      <c r="A99" s="470" t="s">
        <v>3666</v>
      </c>
      <c r="B99" s="471" t="s">
        <v>3667</v>
      </c>
      <c r="C99" s="483">
        <v>80</v>
      </c>
      <c r="D99" s="466">
        <v>74</v>
      </c>
      <c r="E99" s="481">
        <f t="shared" si="17"/>
        <v>0.92500000000000004</v>
      </c>
      <c r="F99" s="480">
        <v>30</v>
      </c>
      <c r="G99" s="466">
        <v>22</v>
      </c>
      <c r="H99" s="489">
        <f t="shared" si="14"/>
        <v>0.73333333333333328</v>
      </c>
      <c r="I99" s="475">
        <f t="shared" si="18"/>
        <v>110</v>
      </c>
      <c r="J99" s="475">
        <f t="shared" si="19"/>
        <v>96</v>
      </c>
      <c r="K99" s="481">
        <f t="shared" si="20"/>
        <v>0.87272727272727268</v>
      </c>
      <c r="L99" s="129"/>
    </row>
    <row r="100" spans="1:12" s="111" customFormat="1" ht="12.75">
      <c r="A100" s="470" t="s">
        <v>3668</v>
      </c>
      <c r="B100" s="471" t="s">
        <v>3669</v>
      </c>
      <c r="C100" s="483">
        <v>20</v>
      </c>
      <c r="D100" s="466">
        <v>15</v>
      </c>
      <c r="E100" s="481">
        <f t="shared" si="17"/>
        <v>0.75</v>
      </c>
      <c r="F100" s="480">
        <v>10</v>
      </c>
      <c r="G100" s="466">
        <v>9</v>
      </c>
      <c r="H100" s="489">
        <f t="shared" si="14"/>
        <v>0.9</v>
      </c>
      <c r="I100" s="475">
        <f t="shared" si="18"/>
        <v>30</v>
      </c>
      <c r="J100" s="475">
        <f t="shared" si="19"/>
        <v>24</v>
      </c>
      <c r="K100" s="481">
        <f t="shared" si="20"/>
        <v>0.8</v>
      </c>
      <c r="L100" s="129"/>
    </row>
    <row r="101" spans="1:12" s="111" customFormat="1" ht="12.75">
      <c r="A101" s="470" t="s">
        <v>3670</v>
      </c>
      <c r="B101" s="471" t="s">
        <v>3671</v>
      </c>
      <c r="C101" s="482">
        <v>1</v>
      </c>
      <c r="D101" s="466"/>
      <c r="E101" s="481">
        <f t="shared" si="17"/>
        <v>0</v>
      </c>
      <c r="F101" s="480">
        <v>0</v>
      </c>
      <c r="G101" s="466"/>
      <c r="H101" s="489" t="e">
        <f t="shared" si="14"/>
        <v>#DIV/0!</v>
      </c>
      <c r="I101" s="475">
        <f t="shared" si="18"/>
        <v>1</v>
      </c>
      <c r="J101" s="475">
        <f t="shared" si="19"/>
        <v>0</v>
      </c>
      <c r="K101" s="481">
        <f t="shared" si="20"/>
        <v>0</v>
      </c>
      <c r="L101" s="129"/>
    </row>
    <row r="102" spans="1:12" s="111" customFormat="1" ht="12.75">
      <c r="A102" s="470" t="s">
        <v>3672</v>
      </c>
      <c r="B102" s="471" t="s">
        <v>3673</v>
      </c>
      <c r="C102" s="419">
        <v>1</v>
      </c>
      <c r="D102" s="466">
        <v>3</v>
      </c>
      <c r="E102" s="481">
        <f t="shared" si="17"/>
        <v>3</v>
      </c>
      <c r="F102" s="480">
        <v>5</v>
      </c>
      <c r="G102" s="466">
        <v>2</v>
      </c>
      <c r="H102" s="489">
        <f t="shared" si="14"/>
        <v>0.4</v>
      </c>
      <c r="I102" s="475">
        <f t="shared" si="18"/>
        <v>6</v>
      </c>
      <c r="J102" s="475">
        <f t="shared" si="19"/>
        <v>5</v>
      </c>
      <c r="K102" s="481">
        <f t="shared" si="20"/>
        <v>0.83333333333333337</v>
      </c>
      <c r="L102" s="129"/>
    </row>
    <row r="103" spans="1:12" s="111" customFormat="1" ht="12.75">
      <c r="A103" s="470" t="s">
        <v>3674</v>
      </c>
      <c r="B103" s="471" t="s">
        <v>3675</v>
      </c>
      <c r="C103" s="419">
        <v>800</v>
      </c>
      <c r="D103" s="466">
        <v>173</v>
      </c>
      <c r="E103" s="481">
        <f t="shared" si="17"/>
        <v>0.21625</v>
      </c>
      <c r="F103" s="480">
        <v>50</v>
      </c>
      <c r="G103" s="466">
        <v>21</v>
      </c>
      <c r="H103" s="489">
        <f t="shared" si="14"/>
        <v>0.42</v>
      </c>
      <c r="I103" s="475">
        <f t="shared" si="18"/>
        <v>850</v>
      </c>
      <c r="J103" s="475">
        <f t="shared" si="19"/>
        <v>194</v>
      </c>
      <c r="K103" s="481">
        <f t="shared" si="20"/>
        <v>0.22823529411764706</v>
      </c>
      <c r="L103" s="129"/>
    </row>
    <row r="104" spans="1:12" s="111" customFormat="1" ht="12.75">
      <c r="A104" s="470" t="s">
        <v>3676</v>
      </c>
      <c r="B104" s="471" t="s">
        <v>3677</v>
      </c>
      <c r="C104" s="419">
        <v>800</v>
      </c>
      <c r="D104" s="466">
        <v>177</v>
      </c>
      <c r="E104" s="481">
        <f t="shared" si="17"/>
        <v>0.22125</v>
      </c>
      <c r="F104" s="480">
        <v>50</v>
      </c>
      <c r="G104" s="466">
        <v>23</v>
      </c>
      <c r="H104" s="489">
        <f t="shared" si="14"/>
        <v>0.46</v>
      </c>
      <c r="I104" s="475">
        <f t="shared" si="18"/>
        <v>850</v>
      </c>
      <c r="J104" s="475">
        <f t="shared" si="19"/>
        <v>200</v>
      </c>
      <c r="K104" s="481">
        <f t="shared" si="20"/>
        <v>0.23529411764705882</v>
      </c>
      <c r="L104" s="129"/>
    </row>
    <row r="105" spans="1:12" s="111" customFormat="1" ht="12.75">
      <c r="A105" s="470" t="s">
        <v>3678</v>
      </c>
      <c r="B105" s="471" t="s">
        <v>3679</v>
      </c>
      <c r="C105" s="419">
        <v>800</v>
      </c>
      <c r="D105" s="466">
        <v>173</v>
      </c>
      <c r="E105" s="481">
        <f t="shared" si="17"/>
        <v>0.21625</v>
      </c>
      <c r="F105" s="480">
        <v>50</v>
      </c>
      <c r="G105" s="466">
        <v>21</v>
      </c>
      <c r="H105" s="489">
        <f t="shared" si="14"/>
        <v>0.42</v>
      </c>
      <c r="I105" s="475">
        <f t="shared" si="18"/>
        <v>850</v>
      </c>
      <c r="J105" s="475">
        <f t="shared" si="19"/>
        <v>194</v>
      </c>
      <c r="K105" s="481">
        <f t="shared" si="20"/>
        <v>0.22823529411764706</v>
      </c>
      <c r="L105" s="129"/>
    </row>
    <row r="106" spans="1:12" s="111" customFormat="1" ht="12.75">
      <c r="A106" s="470" t="s">
        <v>3680</v>
      </c>
      <c r="B106" s="471" t="s">
        <v>3681</v>
      </c>
      <c r="C106" s="419">
        <v>30</v>
      </c>
      <c r="D106" s="466">
        <v>47</v>
      </c>
      <c r="E106" s="481">
        <f t="shared" si="17"/>
        <v>1.5666666666666667</v>
      </c>
      <c r="F106" s="480">
        <v>0</v>
      </c>
      <c r="G106" s="466"/>
      <c r="H106" s="489" t="e">
        <f t="shared" si="14"/>
        <v>#DIV/0!</v>
      </c>
      <c r="I106" s="475">
        <f t="shared" si="18"/>
        <v>30</v>
      </c>
      <c r="J106" s="475">
        <f t="shared" si="19"/>
        <v>47</v>
      </c>
      <c r="K106" s="481">
        <f t="shared" si="20"/>
        <v>1.5666666666666667</v>
      </c>
      <c r="L106" s="129"/>
    </row>
    <row r="107" spans="1:12" s="111" customFormat="1" ht="12.75">
      <c r="A107" s="470" t="s">
        <v>3682</v>
      </c>
      <c r="B107" s="471" t="s">
        <v>3683</v>
      </c>
      <c r="C107" s="419">
        <v>1</v>
      </c>
      <c r="D107" s="466"/>
      <c r="E107" s="481">
        <f t="shared" si="17"/>
        <v>0</v>
      </c>
      <c r="F107" s="480">
        <v>1</v>
      </c>
      <c r="G107" s="466">
        <v>1</v>
      </c>
      <c r="H107" s="489">
        <f t="shared" si="14"/>
        <v>1</v>
      </c>
      <c r="I107" s="475">
        <f t="shared" si="18"/>
        <v>2</v>
      </c>
      <c r="J107" s="475">
        <f t="shared" si="19"/>
        <v>1</v>
      </c>
      <c r="K107" s="481">
        <f t="shared" si="20"/>
        <v>0.5</v>
      </c>
      <c r="L107" s="129"/>
    </row>
    <row r="108" spans="1:12" s="111" customFormat="1" ht="12.75">
      <c r="A108" s="470" t="s">
        <v>3684</v>
      </c>
      <c r="B108" s="471" t="s">
        <v>3685</v>
      </c>
      <c r="C108" s="419">
        <v>1</v>
      </c>
      <c r="D108" s="466">
        <v>1</v>
      </c>
      <c r="E108" s="481">
        <f t="shared" si="17"/>
        <v>1</v>
      </c>
      <c r="F108" s="480">
        <v>0</v>
      </c>
      <c r="G108" s="466"/>
      <c r="H108" s="489" t="e">
        <f t="shared" si="14"/>
        <v>#DIV/0!</v>
      </c>
      <c r="I108" s="475">
        <f t="shared" si="18"/>
        <v>1</v>
      </c>
      <c r="J108" s="475">
        <f t="shared" si="19"/>
        <v>1</v>
      </c>
      <c r="K108" s="481">
        <f t="shared" si="20"/>
        <v>1</v>
      </c>
      <c r="L108" s="129"/>
    </row>
    <row r="109" spans="1:12" s="111" customFormat="1" ht="12.75">
      <c r="A109" s="470" t="s">
        <v>3686</v>
      </c>
      <c r="B109" s="471" t="s">
        <v>3687</v>
      </c>
      <c r="C109" s="419">
        <v>45</v>
      </c>
      <c r="D109" s="466">
        <v>72</v>
      </c>
      <c r="E109" s="481">
        <f t="shared" si="17"/>
        <v>1.6</v>
      </c>
      <c r="F109" s="480">
        <v>1</v>
      </c>
      <c r="G109" s="466">
        <v>3</v>
      </c>
      <c r="H109" s="489">
        <f t="shared" si="14"/>
        <v>3</v>
      </c>
      <c r="I109" s="475">
        <f t="shared" si="18"/>
        <v>46</v>
      </c>
      <c r="J109" s="475">
        <f t="shared" si="19"/>
        <v>75</v>
      </c>
      <c r="K109" s="481">
        <f t="shared" si="20"/>
        <v>1.6304347826086956</v>
      </c>
      <c r="L109" s="129"/>
    </row>
    <row r="110" spans="1:12" s="111" customFormat="1" ht="12.75">
      <c r="A110" s="470" t="s">
        <v>3688</v>
      </c>
      <c r="B110" s="471" t="s">
        <v>3689</v>
      </c>
      <c r="C110" s="419">
        <v>40</v>
      </c>
      <c r="D110" s="466">
        <v>30</v>
      </c>
      <c r="E110" s="481">
        <f t="shared" si="17"/>
        <v>0.75</v>
      </c>
      <c r="F110" s="480">
        <v>10</v>
      </c>
      <c r="G110" s="466">
        <v>12</v>
      </c>
      <c r="H110" s="489">
        <f t="shared" si="14"/>
        <v>1.2</v>
      </c>
      <c r="I110" s="475">
        <f t="shared" si="18"/>
        <v>50</v>
      </c>
      <c r="J110" s="475">
        <f t="shared" si="19"/>
        <v>42</v>
      </c>
      <c r="K110" s="481">
        <f t="shared" si="20"/>
        <v>0.84</v>
      </c>
      <c r="L110" s="129"/>
    </row>
    <row r="111" spans="1:12" s="111" customFormat="1" ht="12.75">
      <c r="A111" s="470" t="s">
        <v>3690</v>
      </c>
      <c r="B111" s="471" t="s">
        <v>3691</v>
      </c>
      <c r="C111" s="419">
        <v>175</v>
      </c>
      <c r="D111" s="466">
        <v>233</v>
      </c>
      <c r="E111" s="481">
        <f t="shared" si="17"/>
        <v>1.3314285714285714</v>
      </c>
      <c r="F111" s="480">
        <v>15</v>
      </c>
      <c r="G111" s="466">
        <v>25</v>
      </c>
      <c r="H111" s="489">
        <f t="shared" si="14"/>
        <v>1.6666666666666667</v>
      </c>
      <c r="I111" s="475">
        <f t="shared" si="18"/>
        <v>190</v>
      </c>
      <c r="J111" s="475">
        <f t="shared" si="19"/>
        <v>258</v>
      </c>
      <c r="K111" s="481">
        <f t="shared" si="20"/>
        <v>1.3578947368421053</v>
      </c>
      <c r="L111" s="129"/>
    </row>
    <row r="112" spans="1:12" s="111" customFormat="1" ht="12.75">
      <c r="A112" s="470" t="s">
        <v>3692</v>
      </c>
      <c r="B112" s="471" t="s">
        <v>3693</v>
      </c>
      <c r="C112" s="419">
        <v>200</v>
      </c>
      <c r="D112" s="466">
        <v>259</v>
      </c>
      <c r="E112" s="481">
        <f t="shared" si="17"/>
        <v>1.2949999999999999</v>
      </c>
      <c r="F112" s="480">
        <v>15</v>
      </c>
      <c r="G112" s="466">
        <v>25</v>
      </c>
      <c r="H112" s="489">
        <f t="shared" si="14"/>
        <v>1.6666666666666667</v>
      </c>
      <c r="I112" s="475">
        <f t="shared" si="18"/>
        <v>215</v>
      </c>
      <c r="J112" s="475">
        <f t="shared" si="19"/>
        <v>284</v>
      </c>
      <c r="K112" s="481">
        <f t="shared" si="20"/>
        <v>1.3209302325581396</v>
      </c>
      <c r="L112" s="129"/>
    </row>
    <row r="113" spans="1:12" s="111" customFormat="1" ht="12.75">
      <c r="A113" s="470" t="s">
        <v>3694</v>
      </c>
      <c r="B113" s="471" t="s">
        <v>3695</v>
      </c>
      <c r="C113" s="419">
        <v>350</v>
      </c>
      <c r="D113" s="466">
        <v>509</v>
      </c>
      <c r="E113" s="481">
        <f t="shared" si="17"/>
        <v>1.4542857142857142</v>
      </c>
      <c r="F113" s="480">
        <v>15</v>
      </c>
      <c r="G113" s="466">
        <v>29</v>
      </c>
      <c r="H113" s="489">
        <f t="shared" si="14"/>
        <v>1.9333333333333333</v>
      </c>
      <c r="I113" s="475">
        <f t="shared" si="18"/>
        <v>365</v>
      </c>
      <c r="J113" s="475">
        <f t="shared" si="19"/>
        <v>538</v>
      </c>
      <c r="K113" s="481">
        <f t="shared" si="20"/>
        <v>1.473972602739726</v>
      </c>
      <c r="L113" s="129"/>
    </row>
    <row r="114" spans="1:12" s="111" customFormat="1" ht="12.75">
      <c r="A114" s="470" t="s">
        <v>3696</v>
      </c>
      <c r="B114" s="471" t="s">
        <v>3697</v>
      </c>
      <c r="C114" s="482">
        <v>10</v>
      </c>
      <c r="D114" s="466">
        <v>12</v>
      </c>
      <c r="E114" s="481">
        <f t="shared" si="17"/>
        <v>1.2</v>
      </c>
      <c r="F114" s="480">
        <v>1</v>
      </c>
      <c r="G114" s="466"/>
      <c r="H114" s="489">
        <f t="shared" si="14"/>
        <v>0</v>
      </c>
      <c r="I114" s="475">
        <f t="shared" si="18"/>
        <v>11</v>
      </c>
      <c r="J114" s="475">
        <f t="shared" si="19"/>
        <v>12</v>
      </c>
      <c r="K114" s="481">
        <f t="shared" si="20"/>
        <v>1.0909090909090908</v>
      </c>
      <c r="L114" s="129"/>
    </row>
    <row r="115" spans="1:12" s="111" customFormat="1" ht="12.75">
      <c r="A115" s="470" t="s">
        <v>3698</v>
      </c>
      <c r="B115" s="471" t="s">
        <v>3699</v>
      </c>
      <c r="C115" s="482">
        <v>5</v>
      </c>
      <c r="D115" s="466">
        <v>3</v>
      </c>
      <c r="E115" s="481">
        <f t="shared" si="17"/>
        <v>0.6</v>
      </c>
      <c r="F115" s="480">
        <v>0</v>
      </c>
      <c r="G115" s="466"/>
      <c r="H115" s="489" t="e">
        <f t="shared" si="14"/>
        <v>#DIV/0!</v>
      </c>
      <c r="I115" s="475">
        <f t="shared" si="18"/>
        <v>5</v>
      </c>
      <c r="J115" s="475">
        <f t="shared" si="19"/>
        <v>3</v>
      </c>
      <c r="K115" s="481">
        <f t="shared" si="20"/>
        <v>0.6</v>
      </c>
      <c r="L115" s="129"/>
    </row>
    <row r="116" spans="1:12" s="111" customFormat="1" ht="12.75">
      <c r="A116" s="470" t="s">
        <v>3700</v>
      </c>
      <c r="B116" s="471" t="s">
        <v>3701</v>
      </c>
      <c r="C116" s="482">
        <v>250</v>
      </c>
      <c r="D116" s="466">
        <v>366</v>
      </c>
      <c r="E116" s="481">
        <f t="shared" si="17"/>
        <v>1.464</v>
      </c>
      <c r="F116" s="480">
        <v>10</v>
      </c>
      <c r="G116" s="466">
        <v>20</v>
      </c>
      <c r="H116" s="489">
        <f t="shared" si="14"/>
        <v>2</v>
      </c>
      <c r="I116" s="475">
        <f t="shared" si="18"/>
        <v>260</v>
      </c>
      <c r="J116" s="475">
        <f t="shared" si="19"/>
        <v>386</v>
      </c>
      <c r="K116" s="481">
        <f t="shared" si="20"/>
        <v>1.4846153846153847</v>
      </c>
      <c r="L116" s="129"/>
    </row>
    <row r="117" spans="1:12" s="111" customFormat="1" ht="12.75">
      <c r="A117" s="470" t="s">
        <v>3702</v>
      </c>
      <c r="B117" s="471" t="s">
        <v>3703</v>
      </c>
      <c r="C117" s="482">
        <v>15</v>
      </c>
      <c r="D117" s="466">
        <v>5</v>
      </c>
      <c r="E117" s="481">
        <f t="shared" si="17"/>
        <v>0.33333333333333331</v>
      </c>
      <c r="F117" s="480">
        <v>2</v>
      </c>
      <c r="G117" s="466">
        <v>1</v>
      </c>
      <c r="H117" s="489">
        <f t="shared" si="14"/>
        <v>0.5</v>
      </c>
      <c r="I117" s="475">
        <f t="shared" si="18"/>
        <v>17</v>
      </c>
      <c r="J117" s="475">
        <f t="shared" si="19"/>
        <v>6</v>
      </c>
      <c r="K117" s="481">
        <f t="shared" si="20"/>
        <v>0.35294117647058826</v>
      </c>
      <c r="L117" s="129"/>
    </row>
    <row r="118" spans="1:12" s="111" customFormat="1" ht="12.75">
      <c r="A118" s="470" t="s">
        <v>3704</v>
      </c>
      <c r="B118" s="471" t="s">
        <v>3705</v>
      </c>
      <c r="C118" s="482">
        <v>1</v>
      </c>
      <c r="D118" s="466"/>
      <c r="E118" s="481">
        <f t="shared" si="17"/>
        <v>0</v>
      </c>
      <c r="F118" s="480">
        <v>0</v>
      </c>
      <c r="G118" s="466"/>
      <c r="H118" s="489" t="e">
        <f t="shared" si="14"/>
        <v>#DIV/0!</v>
      </c>
      <c r="I118" s="475">
        <f t="shared" si="18"/>
        <v>1</v>
      </c>
      <c r="J118" s="475">
        <f t="shared" si="19"/>
        <v>0</v>
      </c>
      <c r="K118" s="481">
        <f t="shared" si="20"/>
        <v>0</v>
      </c>
      <c r="L118" s="129"/>
    </row>
    <row r="119" spans="1:12" s="111" customFormat="1" ht="12.75">
      <c r="A119" s="470" t="s">
        <v>3706</v>
      </c>
      <c r="B119" s="471" t="s">
        <v>3707</v>
      </c>
      <c r="C119" s="419">
        <v>40000</v>
      </c>
      <c r="D119" s="466">
        <v>46114</v>
      </c>
      <c r="E119" s="481">
        <f t="shared" si="17"/>
        <v>1.1528499999999999</v>
      </c>
      <c r="F119" s="480">
        <v>2000</v>
      </c>
      <c r="G119" s="466">
        <v>2255</v>
      </c>
      <c r="H119" s="489">
        <f t="shared" si="14"/>
        <v>1.1274999999999999</v>
      </c>
      <c r="I119" s="475">
        <f t="shared" si="18"/>
        <v>42000</v>
      </c>
      <c r="J119" s="475">
        <f t="shared" si="19"/>
        <v>48369</v>
      </c>
      <c r="K119" s="481">
        <f t="shared" si="20"/>
        <v>1.1516428571428572</v>
      </c>
      <c r="L119" s="129"/>
    </row>
    <row r="120" spans="1:12" s="111" customFormat="1" ht="12.75">
      <c r="A120" s="116"/>
      <c r="B120" s="60"/>
      <c r="C120" s="117"/>
      <c r="D120" s="464"/>
      <c r="E120" s="117"/>
      <c r="F120" s="60"/>
      <c r="G120" s="466"/>
      <c r="H120" s="60"/>
      <c r="I120" s="60"/>
      <c r="J120" s="60"/>
      <c r="K120" s="60"/>
      <c r="L120" s="129"/>
    </row>
    <row r="121" spans="1:12" s="111" customFormat="1" ht="12.75">
      <c r="A121" s="116"/>
      <c r="B121" s="60"/>
      <c r="C121" s="117"/>
      <c r="D121" s="464"/>
      <c r="E121" s="117"/>
      <c r="F121" s="60"/>
      <c r="G121" s="466"/>
      <c r="H121" s="60"/>
      <c r="I121" s="60"/>
      <c r="J121" s="60"/>
      <c r="K121" s="60"/>
      <c r="L121" s="129"/>
    </row>
    <row r="122" spans="1:12" s="111" customFormat="1" ht="12.75">
      <c r="A122" s="59"/>
      <c r="B122" s="60"/>
      <c r="C122" s="117"/>
      <c r="D122" s="464"/>
      <c r="E122" s="117"/>
      <c r="F122" s="60"/>
      <c r="G122" s="466"/>
      <c r="H122" s="60"/>
      <c r="I122" s="60"/>
      <c r="J122" s="60"/>
      <c r="K122" s="60"/>
      <c r="L122" s="129"/>
    </row>
    <row r="123" spans="1:12" s="111" customFormat="1" ht="12.75">
      <c r="A123" s="492" t="s">
        <v>1678</v>
      </c>
      <c r="B123" s="493"/>
      <c r="C123" s="494">
        <v>54000</v>
      </c>
      <c r="D123" s="494">
        <v>35425</v>
      </c>
      <c r="E123" s="495">
        <f t="shared" ref="E123" si="21">D123/C123</f>
        <v>0.65601851851851856</v>
      </c>
      <c r="F123" s="494">
        <v>5700</v>
      </c>
      <c r="G123" s="494">
        <v>5011</v>
      </c>
      <c r="H123" s="495">
        <f t="shared" ref="H123:H125" si="22">G123/F123</f>
        <v>0.87912280701754386</v>
      </c>
      <c r="I123" s="494">
        <f t="shared" ref="I123:I125" si="23">C123+F123</f>
        <v>59700</v>
      </c>
      <c r="J123" s="494">
        <f t="shared" ref="J123:J124" si="24">D123+G123</f>
        <v>40436</v>
      </c>
      <c r="K123" s="495">
        <f t="shared" ref="K123:K125" si="25">J123/I123</f>
        <v>0.67731993299832494</v>
      </c>
      <c r="L123" s="129"/>
    </row>
    <row r="124" spans="1:12" s="111" customFormat="1" ht="12.75">
      <c r="A124" s="492" t="s">
        <v>1677</v>
      </c>
      <c r="B124" s="493"/>
      <c r="C124" s="494">
        <v>63000</v>
      </c>
      <c r="D124" s="494">
        <v>41358</v>
      </c>
      <c r="E124" s="495">
        <f t="shared" ref="E124" si="26">D124/C124</f>
        <v>0.65647619047619044</v>
      </c>
      <c r="F124" s="494">
        <v>12800</v>
      </c>
      <c r="G124" s="494">
        <v>10874</v>
      </c>
      <c r="H124" s="495">
        <f t="shared" si="22"/>
        <v>0.84953124999999996</v>
      </c>
      <c r="I124" s="494">
        <f t="shared" si="23"/>
        <v>75800</v>
      </c>
      <c r="J124" s="494">
        <f t="shared" si="24"/>
        <v>52232</v>
      </c>
      <c r="K124" s="495">
        <f t="shared" si="25"/>
        <v>0.68907651715039575</v>
      </c>
      <c r="L124" s="129"/>
    </row>
    <row r="125" spans="1:12" s="111" customFormat="1" ht="12.75">
      <c r="A125" s="492" t="s">
        <v>1679</v>
      </c>
      <c r="B125" s="493"/>
      <c r="C125" s="494">
        <f>SUM(C127:C199)</f>
        <v>166000</v>
      </c>
      <c r="D125" s="494">
        <f>SUM(D127:D199)</f>
        <v>107315</v>
      </c>
      <c r="E125" s="495">
        <f t="shared" ref="E125" si="27">D125/C125</f>
        <v>0.64647590361445784</v>
      </c>
      <c r="F125" s="494">
        <f>SUM(F127:F199)</f>
        <v>14600</v>
      </c>
      <c r="G125" s="494">
        <f>SUM(G127:G199)</f>
        <v>13883</v>
      </c>
      <c r="H125" s="495">
        <f t="shared" si="22"/>
        <v>0.95089041095890414</v>
      </c>
      <c r="I125" s="494">
        <f t="shared" si="23"/>
        <v>180600</v>
      </c>
      <c r="J125" s="494">
        <f>D125+G125</f>
        <v>121198</v>
      </c>
      <c r="K125" s="495">
        <f t="shared" si="25"/>
        <v>0.67108527131782947</v>
      </c>
      <c r="L125" s="129"/>
    </row>
    <row r="126" spans="1:12" s="111" customFormat="1" ht="12.75">
      <c r="A126" s="59"/>
      <c r="B126" s="60"/>
      <c r="C126" s="117"/>
      <c r="D126" s="117"/>
      <c r="E126" s="117"/>
      <c r="F126" s="60"/>
      <c r="G126" s="60"/>
      <c r="H126" s="60"/>
      <c r="I126" s="475"/>
      <c r="J126" s="475"/>
      <c r="K126" s="481"/>
      <c r="L126" s="129"/>
    </row>
    <row r="127" spans="1:12" s="111" customFormat="1" ht="12.75">
      <c r="A127" s="403" t="s">
        <v>3708</v>
      </c>
      <c r="B127" s="404" t="s">
        <v>3709</v>
      </c>
      <c r="C127" s="474">
        <v>1500</v>
      </c>
      <c r="D127" s="466">
        <v>1624</v>
      </c>
      <c r="E127" s="489">
        <f t="shared" ref="E127:E190" si="28">D127/C127</f>
        <v>1.0826666666666667</v>
      </c>
      <c r="F127" s="480">
        <v>80</v>
      </c>
      <c r="G127" s="466">
        <v>106</v>
      </c>
      <c r="H127" s="489">
        <f t="shared" ref="H127:H190" si="29">G127/F127</f>
        <v>1.325</v>
      </c>
      <c r="I127" s="475">
        <f t="shared" ref="I127:I168" si="30">C127+F127</f>
        <v>1580</v>
      </c>
      <c r="J127" s="475">
        <f t="shared" ref="J127:J168" si="31">D127+G127</f>
        <v>1730</v>
      </c>
      <c r="K127" s="481">
        <f t="shared" ref="K127:K168" si="32">J127/I127</f>
        <v>1.0949367088607596</v>
      </c>
      <c r="L127" s="129"/>
    </row>
    <row r="128" spans="1:12" s="111" customFormat="1" ht="12.75">
      <c r="A128" s="403" t="s">
        <v>3710</v>
      </c>
      <c r="B128" s="404" t="s">
        <v>3711</v>
      </c>
      <c r="C128" s="474">
        <v>900</v>
      </c>
      <c r="D128" s="466">
        <v>1088</v>
      </c>
      <c r="E128" s="489">
        <f t="shared" si="28"/>
        <v>1.2088888888888889</v>
      </c>
      <c r="F128" s="480">
        <v>130</v>
      </c>
      <c r="G128" s="466">
        <v>114</v>
      </c>
      <c r="H128" s="489">
        <f t="shared" si="29"/>
        <v>0.87692307692307692</v>
      </c>
      <c r="I128" s="475">
        <f t="shared" si="30"/>
        <v>1030</v>
      </c>
      <c r="J128" s="475">
        <f t="shared" si="31"/>
        <v>1202</v>
      </c>
      <c r="K128" s="481">
        <f t="shared" si="32"/>
        <v>1.1669902912621359</v>
      </c>
      <c r="L128" s="129"/>
    </row>
    <row r="129" spans="1:12" s="111" customFormat="1" ht="12.75">
      <c r="A129" s="403" t="s">
        <v>3712</v>
      </c>
      <c r="B129" s="404" t="s">
        <v>3713</v>
      </c>
      <c r="C129" s="474">
        <v>870</v>
      </c>
      <c r="D129" s="466">
        <v>1239</v>
      </c>
      <c r="E129" s="489">
        <f t="shared" si="28"/>
        <v>1.4241379310344828</v>
      </c>
      <c r="F129" s="480">
        <v>180</v>
      </c>
      <c r="G129" s="466">
        <v>192</v>
      </c>
      <c r="H129" s="489">
        <f t="shared" si="29"/>
        <v>1.0666666666666667</v>
      </c>
      <c r="I129" s="475">
        <f t="shared" si="30"/>
        <v>1050</v>
      </c>
      <c r="J129" s="475">
        <f t="shared" si="31"/>
        <v>1431</v>
      </c>
      <c r="K129" s="481">
        <f t="shared" si="32"/>
        <v>1.3628571428571428</v>
      </c>
      <c r="L129" s="129"/>
    </row>
    <row r="130" spans="1:12" s="111" customFormat="1" ht="12.75">
      <c r="A130" s="403" t="s">
        <v>3714</v>
      </c>
      <c r="B130" s="404" t="s">
        <v>3715</v>
      </c>
      <c r="C130" s="474">
        <v>1600</v>
      </c>
      <c r="D130" s="466">
        <v>1919</v>
      </c>
      <c r="E130" s="489">
        <f t="shared" si="28"/>
        <v>1.1993750000000001</v>
      </c>
      <c r="F130" s="480">
        <v>80</v>
      </c>
      <c r="G130" s="466">
        <v>83</v>
      </c>
      <c r="H130" s="489">
        <f t="shared" si="29"/>
        <v>1.0375000000000001</v>
      </c>
      <c r="I130" s="475">
        <f t="shared" si="30"/>
        <v>1680</v>
      </c>
      <c r="J130" s="475">
        <f t="shared" si="31"/>
        <v>2002</v>
      </c>
      <c r="K130" s="481">
        <f t="shared" si="32"/>
        <v>1.1916666666666667</v>
      </c>
      <c r="L130" s="129"/>
    </row>
    <row r="131" spans="1:12" s="111" customFormat="1" ht="12.75">
      <c r="A131" s="403" t="s">
        <v>3716</v>
      </c>
      <c r="B131" s="404" t="s">
        <v>3717</v>
      </c>
      <c r="C131" s="474">
        <v>1400</v>
      </c>
      <c r="D131" s="466">
        <v>2377</v>
      </c>
      <c r="E131" s="489">
        <f t="shared" si="28"/>
        <v>1.697857142857143</v>
      </c>
      <c r="F131" s="480">
        <v>180</v>
      </c>
      <c r="G131" s="466">
        <v>220</v>
      </c>
      <c r="H131" s="489">
        <f t="shared" si="29"/>
        <v>1.2222222222222223</v>
      </c>
      <c r="I131" s="475">
        <f t="shared" si="30"/>
        <v>1580</v>
      </c>
      <c r="J131" s="475">
        <f t="shared" si="31"/>
        <v>2597</v>
      </c>
      <c r="K131" s="481">
        <f t="shared" si="32"/>
        <v>1.6436708860759495</v>
      </c>
      <c r="L131" s="129"/>
    </row>
    <row r="132" spans="1:12" s="111" customFormat="1" ht="12.75">
      <c r="A132" s="403" t="s">
        <v>3718</v>
      </c>
      <c r="B132" s="404" t="s">
        <v>3719</v>
      </c>
      <c r="C132" s="474">
        <v>100</v>
      </c>
      <c r="D132" s="466">
        <v>78</v>
      </c>
      <c r="E132" s="489">
        <f t="shared" si="28"/>
        <v>0.78</v>
      </c>
      <c r="F132" s="480">
        <v>300</v>
      </c>
      <c r="G132" s="466">
        <v>280</v>
      </c>
      <c r="H132" s="489">
        <f t="shared" si="29"/>
        <v>0.93333333333333335</v>
      </c>
      <c r="I132" s="475">
        <f t="shared" si="30"/>
        <v>400</v>
      </c>
      <c r="J132" s="475">
        <f t="shared" si="31"/>
        <v>358</v>
      </c>
      <c r="K132" s="481">
        <f t="shared" si="32"/>
        <v>0.89500000000000002</v>
      </c>
      <c r="L132" s="129"/>
    </row>
    <row r="133" spans="1:12" s="111" customFormat="1" ht="12.75">
      <c r="A133" s="403" t="s">
        <v>3720</v>
      </c>
      <c r="B133" s="404" t="s">
        <v>3721</v>
      </c>
      <c r="C133" s="474">
        <v>20</v>
      </c>
      <c r="D133" s="466">
        <v>33</v>
      </c>
      <c r="E133" s="489">
        <f t="shared" si="28"/>
        <v>1.65</v>
      </c>
      <c r="F133" s="480">
        <v>0</v>
      </c>
      <c r="G133" s="466"/>
      <c r="H133" s="489" t="e">
        <f t="shared" si="29"/>
        <v>#DIV/0!</v>
      </c>
      <c r="I133" s="475">
        <f t="shared" si="30"/>
        <v>20</v>
      </c>
      <c r="J133" s="475">
        <f t="shared" si="31"/>
        <v>33</v>
      </c>
      <c r="K133" s="481">
        <f t="shared" si="32"/>
        <v>1.65</v>
      </c>
      <c r="L133" s="129"/>
    </row>
    <row r="134" spans="1:12" s="111" customFormat="1" ht="12.75">
      <c r="A134" s="403" t="s">
        <v>3722</v>
      </c>
      <c r="B134" s="404" t="s">
        <v>3723</v>
      </c>
      <c r="C134" s="474">
        <v>80</v>
      </c>
      <c r="D134" s="466">
        <v>100</v>
      </c>
      <c r="E134" s="489">
        <f t="shared" si="28"/>
        <v>1.25</v>
      </c>
      <c r="F134" s="480">
        <v>40</v>
      </c>
      <c r="G134" s="466">
        <v>59</v>
      </c>
      <c r="H134" s="489">
        <f t="shared" si="29"/>
        <v>1.4750000000000001</v>
      </c>
      <c r="I134" s="475">
        <f t="shared" si="30"/>
        <v>120</v>
      </c>
      <c r="J134" s="475">
        <f t="shared" si="31"/>
        <v>159</v>
      </c>
      <c r="K134" s="481">
        <f t="shared" si="32"/>
        <v>1.325</v>
      </c>
      <c r="L134" s="129"/>
    </row>
    <row r="135" spans="1:12" s="111" customFormat="1" ht="12.75">
      <c r="A135" s="403" t="s">
        <v>3724</v>
      </c>
      <c r="B135" s="404" t="s">
        <v>3725</v>
      </c>
      <c r="C135" s="474">
        <v>400</v>
      </c>
      <c r="D135" s="466">
        <v>255</v>
      </c>
      <c r="E135" s="489">
        <f t="shared" si="28"/>
        <v>0.63749999999999996</v>
      </c>
      <c r="F135" s="480">
        <v>8</v>
      </c>
      <c r="G135" s="466">
        <v>2</v>
      </c>
      <c r="H135" s="489">
        <f t="shared" si="29"/>
        <v>0.25</v>
      </c>
      <c r="I135" s="475">
        <f t="shared" si="30"/>
        <v>408</v>
      </c>
      <c r="J135" s="475">
        <f t="shared" si="31"/>
        <v>257</v>
      </c>
      <c r="K135" s="481">
        <f t="shared" si="32"/>
        <v>0.62990196078431371</v>
      </c>
      <c r="L135" s="129"/>
    </row>
    <row r="136" spans="1:12" s="111" customFormat="1" ht="12.75">
      <c r="A136" s="403" t="s">
        <v>3726</v>
      </c>
      <c r="B136" s="404" t="s">
        <v>3727</v>
      </c>
      <c r="C136" s="474">
        <v>4</v>
      </c>
      <c r="D136" s="466">
        <v>16</v>
      </c>
      <c r="E136" s="489">
        <f t="shared" si="28"/>
        <v>4</v>
      </c>
      <c r="F136" s="480">
        <v>0</v>
      </c>
      <c r="G136" s="466">
        <v>1</v>
      </c>
      <c r="H136" s="489" t="e">
        <f t="shared" si="29"/>
        <v>#DIV/0!</v>
      </c>
      <c r="I136" s="475">
        <f t="shared" si="30"/>
        <v>4</v>
      </c>
      <c r="J136" s="475">
        <f t="shared" si="31"/>
        <v>17</v>
      </c>
      <c r="K136" s="481">
        <f t="shared" si="32"/>
        <v>4.25</v>
      </c>
      <c r="L136" s="129"/>
    </row>
    <row r="137" spans="1:12" s="111" customFormat="1" ht="12.75">
      <c r="A137" s="403" t="s">
        <v>3728</v>
      </c>
      <c r="B137" s="404" t="s">
        <v>3729</v>
      </c>
      <c r="C137" s="474">
        <v>800</v>
      </c>
      <c r="D137" s="466">
        <v>942</v>
      </c>
      <c r="E137" s="489">
        <f t="shared" si="28"/>
        <v>1.1775</v>
      </c>
      <c r="F137" s="480">
        <v>260</v>
      </c>
      <c r="G137" s="466">
        <v>283</v>
      </c>
      <c r="H137" s="489">
        <f t="shared" si="29"/>
        <v>1.0884615384615384</v>
      </c>
      <c r="I137" s="475">
        <f t="shared" si="30"/>
        <v>1060</v>
      </c>
      <c r="J137" s="475">
        <f t="shared" si="31"/>
        <v>1225</v>
      </c>
      <c r="K137" s="481">
        <f t="shared" si="32"/>
        <v>1.1556603773584906</v>
      </c>
      <c r="L137" s="129"/>
    </row>
    <row r="138" spans="1:12" s="111" customFormat="1" ht="12.75">
      <c r="A138" s="403" t="s">
        <v>3730</v>
      </c>
      <c r="B138" s="404" t="s">
        <v>3731</v>
      </c>
      <c r="C138" s="474">
        <v>600</v>
      </c>
      <c r="D138" s="466">
        <v>848</v>
      </c>
      <c r="E138" s="489">
        <f t="shared" si="28"/>
        <v>1.4133333333333333</v>
      </c>
      <c r="F138" s="480">
        <v>60</v>
      </c>
      <c r="G138" s="466">
        <v>67</v>
      </c>
      <c r="H138" s="489">
        <f t="shared" si="29"/>
        <v>1.1166666666666667</v>
      </c>
      <c r="I138" s="475">
        <f t="shared" si="30"/>
        <v>660</v>
      </c>
      <c r="J138" s="475">
        <f t="shared" si="31"/>
        <v>915</v>
      </c>
      <c r="K138" s="481">
        <f t="shared" si="32"/>
        <v>1.3863636363636365</v>
      </c>
      <c r="L138" s="129"/>
    </row>
    <row r="139" spans="1:12" s="111" customFormat="1" ht="12.75">
      <c r="A139" s="403" t="s">
        <v>3732</v>
      </c>
      <c r="B139" s="404" t="s">
        <v>3733</v>
      </c>
      <c r="C139" s="474">
        <v>750</v>
      </c>
      <c r="D139" s="466">
        <v>381</v>
      </c>
      <c r="E139" s="489">
        <f t="shared" si="28"/>
        <v>0.50800000000000001</v>
      </c>
      <c r="F139" s="480">
        <v>90</v>
      </c>
      <c r="G139" s="466">
        <v>64</v>
      </c>
      <c r="H139" s="489">
        <f t="shared" si="29"/>
        <v>0.71111111111111114</v>
      </c>
      <c r="I139" s="475">
        <f t="shared" si="30"/>
        <v>840</v>
      </c>
      <c r="J139" s="475">
        <f t="shared" si="31"/>
        <v>445</v>
      </c>
      <c r="K139" s="481">
        <f t="shared" si="32"/>
        <v>0.52976190476190477</v>
      </c>
      <c r="L139" s="129"/>
    </row>
    <row r="140" spans="1:12" s="111" customFormat="1" ht="12.75">
      <c r="A140" s="403" t="s">
        <v>3734</v>
      </c>
      <c r="B140" s="404" t="s">
        <v>3735</v>
      </c>
      <c r="C140" s="474">
        <v>180</v>
      </c>
      <c r="D140" s="466">
        <v>356</v>
      </c>
      <c r="E140" s="489">
        <f t="shared" si="28"/>
        <v>1.9777777777777779</v>
      </c>
      <c r="F140" s="480">
        <v>40</v>
      </c>
      <c r="G140" s="466">
        <v>42</v>
      </c>
      <c r="H140" s="489">
        <f t="shared" si="29"/>
        <v>1.05</v>
      </c>
      <c r="I140" s="475">
        <f t="shared" si="30"/>
        <v>220</v>
      </c>
      <c r="J140" s="475">
        <f t="shared" si="31"/>
        <v>398</v>
      </c>
      <c r="K140" s="481">
        <f t="shared" si="32"/>
        <v>1.8090909090909091</v>
      </c>
      <c r="L140" s="129"/>
    </row>
    <row r="141" spans="1:12" s="111" customFormat="1" ht="12.75">
      <c r="A141" s="403" t="s">
        <v>3736</v>
      </c>
      <c r="B141" s="404" t="s">
        <v>3737</v>
      </c>
      <c r="C141" s="474">
        <v>3300</v>
      </c>
      <c r="D141" s="466">
        <v>3486</v>
      </c>
      <c r="E141" s="489">
        <f t="shared" si="28"/>
        <v>1.0563636363636364</v>
      </c>
      <c r="F141" s="480">
        <v>330</v>
      </c>
      <c r="G141" s="466">
        <v>403</v>
      </c>
      <c r="H141" s="489">
        <f t="shared" si="29"/>
        <v>1.2212121212121212</v>
      </c>
      <c r="I141" s="475">
        <f t="shared" si="30"/>
        <v>3630</v>
      </c>
      <c r="J141" s="475">
        <f t="shared" si="31"/>
        <v>3889</v>
      </c>
      <c r="K141" s="481">
        <f t="shared" si="32"/>
        <v>1.0713498622589532</v>
      </c>
      <c r="L141" s="129"/>
    </row>
    <row r="142" spans="1:12" s="111" customFormat="1" ht="12.75">
      <c r="A142" s="403" t="s">
        <v>3738</v>
      </c>
      <c r="B142" s="404" t="s">
        <v>3739</v>
      </c>
      <c r="C142" s="474">
        <v>320</v>
      </c>
      <c r="D142" s="466">
        <v>352</v>
      </c>
      <c r="E142" s="489">
        <f t="shared" si="28"/>
        <v>1.1000000000000001</v>
      </c>
      <c r="F142" s="480">
        <v>64</v>
      </c>
      <c r="G142" s="466">
        <v>62</v>
      </c>
      <c r="H142" s="489">
        <f t="shared" si="29"/>
        <v>0.96875</v>
      </c>
      <c r="I142" s="475">
        <f t="shared" si="30"/>
        <v>384</v>
      </c>
      <c r="J142" s="475">
        <f t="shared" si="31"/>
        <v>414</v>
      </c>
      <c r="K142" s="481">
        <f t="shared" si="32"/>
        <v>1.078125</v>
      </c>
      <c r="L142" s="129"/>
    </row>
    <row r="143" spans="1:12" s="111" customFormat="1" ht="12.75">
      <c r="A143" s="403" t="s">
        <v>3740</v>
      </c>
      <c r="B143" s="404" t="s">
        <v>3741</v>
      </c>
      <c r="C143" s="474">
        <v>28</v>
      </c>
      <c r="D143" s="466">
        <v>32</v>
      </c>
      <c r="E143" s="489">
        <f t="shared" si="28"/>
        <v>1.1428571428571428</v>
      </c>
      <c r="F143" s="480">
        <v>0</v>
      </c>
      <c r="G143" s="466">
        <v>1</v>
      </c>
      <c r="H143" s="489" t="e">
        <f t="shared" si="29"/>
        <v>#DIV/0!</v>
      </c>
      <c r="I143" s="475">
        <f t="shared" si="30"/>
        <v>28</v>
      </c>
      <c r="J143" s="475">
        <f t="shared" si="31"/>
        <v>33</v>
      </c>
      <c r="K143" s="481">
        <f t="shared" si="32"/>
        <v>1.1785714285714286</v>
      </c>
      <c r="L143" s="129"/>
    </row>
    <row r="144" spans="1:12" s="111" customFormat="1" ht="12.75">
      <c r="A144" s="403" t="s">
        <v>3742</v>
      </c>
      <c r="B144" s="404" t="s">
        <v>3743</v>
      </c>
      <c r="C144" s="474">
        <v>280</v>
      </c>
      <c r="D144" s="466">
        <v>381</v>
      </c>
      <c r="E144" s="489">
        <f t="shared" si="28"/>
        <v>1.3607142857142858</v>
      </c>
      <c r="F144" s="480">
        <v>54</v>
      </c>
      <c r="G144" s="466">
        <v>57</v>
      </c>
      <c r="H144" s="489">
        <f t="shared" si="29"/>
        <v>1.0555555555555556</v>
      </c>
      <c r="I144" s="475">
        <f t="shared" si="30"/>
        <v>334</v>
      </c>
      <c r="J144" s="475">
        <f t="shared" si="31"/>
        <v>438</v>
      </c>
      <c r="K144" s="481">
        <f t="shared" si="32"/>
        <v>1.311377245508982</v>
      </c>
      <c r="L144" s="129"/>
    </row>
    <row r="145" spans="1:12" s="111" customFormat="1" ht="12.75">
      <c r="A145" s="403" t="s">
        <v>3744</v>
      </c>
      <c r="B145" s="404" t="s">
        <v>3745</v>
      </c>
      <c r="C145" s="474">
        <v>50</v>
      </c>
      <c r="D145" s="466">
        <v>44</v>
      </c>
      <c r="E145" s="489">
        <f t="shared" si="28"/>
        <v>0.88</v>
      </c>
      <c r="F145" s="480">
        <v>8</v>
      </c>
      <c r="G145" s="466">
        <v>4</v>
      </c>
      <c r="H145" s="489">
        <f t="shared" si="29"/>
        <v>0.5</v>
      </c>
      <c r="I145" s="475">
        <f t="shared" si="30"/>
        <v>58</v>
      </c>
      <c r="J145" s="475">
        <f t="shared" si="31"/>
        <v>48</v>
      </c>
      <c r="K145" s="481">
        <f t="shared" si="32"/>
        <v>0.82758620689655171</v>
      </c>
      <c r="L145" s="129"/>
    </row>
    <row r="146" spans="1:12" s="111" customFormat="1" ht="12.75">
      <c r="A146" s="403" t="s">
        <v>3746</v>
      </c>
      <c r="B146" s="404" t="s">
        <v>3747</v>
      </c>
      <c r="C146" s="474">
        <v>570</v>
      </c>
      <c r="D146" s="466">
        <v>495</v>
      </c>
      <c r="E146" s="489">
        <f t="shared" si="28"/>
        <v>0.86842105263157898</v>
      </c>
      <c r="F146" s="480">
        <v>7</v>
      </c>
      <c r="G146" s="466">
        <v>9</v>
      </c>
      <c r="H146" s="489">
        <f t="shared" si="29"/>
        <v>1.2857142857142858</v>
      </c>
      <c r="I146" s="475">
        <f t="shared" si="30"/>
        <v>577</v>
      </c>
      <c r="J146" s="475">
        <f t="shared" si="31"/>
        <v>504</v>
      </c>
      <c r="K146" s="481">
        <f t="shared" si="32"/>
        <v>0.87348353552859614</v>
      </c>
      <c r="L146" s="129"/>
    </row>
    <row r="147" spans="1:12" s="111" customFormat="1" ht="12.75">
      <c r="A147" s="403" t="s">
        <v>3748</v>
      </c>
      <c r="B147" s="404" t="s">
        <v>3749</v>
      </c>
      <c r="C147" s="474">
        <v>280</v>
      </c>
      <c r="D147" s="466">
        <v>419</v>
      </c>
      <c r="E147" s="489">
        <f t="shared" si="28"/>
        <v>1.4964285714285714</v>
      </c>
      <c r="F147" s="480">
        <v>117</v>
      </c>
      <c r="G147" s="466">
        <v>185</v>
      </c>
      <c r="H147" s="489">
        <f t="shared" si="29"/>
        <v>1.5811965811965811</v>
      </c>
      <c r="I147" s="475">
        <f t="shared" si="30"/>
        <v>397</v>
      </c>
      <c r="J147" s="475">
        <f t="shared" si="31"/>
        <v>604</v>
      </c>
      <c r="K147" s="481">
        <f t="shared" si="32"/>
        <v>1.5214105793450881</v>
      </c>
      <c r="L147" s="129"/>
    </row>
    <row r="148" spans="1:12" s="111" customFormat="1" ht="12.75">
      <c r="A148" s="403" t="s">
        <v>3750</v>
      </c>
      <c r="B148" s="404" t="s">
        <v>3751</v>
      </c>
      <c r="C148" s="474">
        <v>30</v>
      </c>
      <c r="D148" s="466">
        <v>32</v>
      </c>
      <c r="E148" s="489">
        <f t="shared" si="28"/>
        <v>1.0666666666666667</v>
      </c>
      <c r="F148" s="480">
        <v>0</v>
      </c>
      <c r="G148" s="466">
        <v>1</v>
      </c>
      <c r="H148" s="489" t="e">
        <f t="shared" si="29"/>
        <v>#DIV/0!</v>
      </c>
      <c r="I148" s="475">
        <f t="shared" si="30"/>
        <v>30</v>
      </c>
      <c r="J148" s="475">
        <f t="shared" si="31"/>
        <v>33</v>
      </c>
      <c r="K148" s="481">
        <f t="shared" si="32"/>
        <v>1.1000000000000001</v>
      </c>
      <c r="L148" s="129"/>
    </row>
    <row r="149" spans="1:12" s="111" customFormat="1" ht="12.75">
      <c r="A149" s="403" t="s">
        <v>3752</v>
      </c>
      <c r="B149" s="404" t="s">
        <v>3753</v>
      </c>
      <c r="C149" s="474">
        <v>290</v>
      </c>
      <c r="D149" s="466">
        <v>419</v>
      </c>
      <c r="E149" s="489">
        <f t="shared" si="28"/>
        <v>1.4448275862068964</v>
      </c>
      <c r="F149" s="480">
        <v>117</v>
      </c>
      <c r="G149" s="466">
        <v>185</v>
      </c>
      <c r="H149" s="489">
        <f t="shared" si="29"/>
        <v>1.5811965811965811</v>
      </c>
      <c r="I149" s="475">
        <f t="shared" si="30"/>
        <v>407</v>
      </c>
      <c r="J149" s="475">
        <f t="shared" si="31"/>
        <v>604</v>
      </c>
      <c r="K149" s="481">
        <f t="shared" si="32"/>
        <v>1.4840294840294841</v>
      </c>
      <c r="L149" s="129"/>
    </row>
    <row r="150" spans="1:12" s="111" customFormat="1" ht="12.75">
      <c r="A150" s="403" t="s">
        <v>3754</v>
      </c>
      <c r="B150" s="404" t="s">
        <v>3755</v>
      </c>
      <c r="C150" s="474">
        <v>440</v>
      </c>
      <c r="D150" s="466">
        <v>434</v>
      </c>
      <c r="E150" s="489">
        <f t="shared" si="28"/>
        <v>0.98636363636363633</v>
      </c>
      <c r="F150" s="480">
        <v>82</v>
      </c>
      <c r="G150" s="466">
        <v>72</v>
      </c>
      <c r="H150" s="489">
        <f t="shared" si="29"/>
        <v>0.87804878048780488</v>
      </c>
      <c r="I150" s="475">
        <f t="shared" si="30"/>
        <v>522</v>
      </c>
      <c r="J150" s="475">
        <f t="shared" si="31"/>
        <v>506</v>
      </c>
      <c r="K150" s="481">
        <f t="shared" si="32"/>
        <v>0.96934865900383138</v>
      </c>
      <c r="L150" s="129"/>
    </row>
    <row r="151" spans="1:12" s="111" customFormat="1" ht="12.75">
      <c r="A151" s="403" t="s">
        <v>3756</v>
      </c>
      <c r="B151" s="404" t="s">
        <v>3757</v>
      </c>
      <c r="C151" s="474">
        <v>30</v>
      </c>
      <c r="D151" s="466">
        <v>35</v>
      </c>
      <c r="E151" s="489">
        <f t="shared" si="28"/>
        <v>1.1666666666666667</v>
      </c>
      <c r="F151" s="480">
        <v>89</v>
      </c>
      <c r="G151" s="466">
        <v>91</v>
      </c>
      <c r="H151" s="489">
        <f t="shared" si="29"/>
        <v>1.0224719101123596</v>
      </c>
      <c r="I151" s="475">
        <f t="shared" si="30"/>
        <v>119</v>
      </c>
      <c r="J151" s="475">
        <f t="shared" si="31"/>
        <v>126</v>
      </c>
      <c r="K151" s="481">
        <f t="shared" si="32"/>
        <v>1.0588235294117647</v>
      </c>
      <c r="L151" s="129"/>
    </row>
    <row r="152" spans="1:12" s="111" customFormat="1" ht="12.75">
      <c r="A152" s="403" t="s">
        <v>3758</v>
      </c>
      <c r="B152" s="404" t="s">
        <v>3759</v>
      </c>
      <c r="C152" s="474">
        <v>30</v>
      </c>
      <c r="D152" s="466">
        <v>79</v>
      </c>
      <c r="E152" s="489">
        <f t="shared" si="28"/>
        <v>2.6333333333333333</v>
      </c>
      <c r="F152" s="480">
        <v>56</v>
      </c>
      <c r="G152" s="466">
        <v>190</v>
      </c>
      <c r="H152" s="489">
        <f t="shared" si="29"/>
        <v>3.3928571428571428</v>
      </c>
      <c r="I152" s="475">
        <f t="shared" si="30"/>
        <v>86</v>
      </c>
      <c r="J152" s="475">
        <f t="shared" si="31"/>
        <v>269</v>
      </c>
      <c r="K152" s="481">
        <f t="shared" si="32"/>
        <v>3.1279069767441858</v>
      </c>
      <c r="L152" s="129"/>
    </row>
    <row r="153" spans="1:12" s="111" customFormat="1" ht="12.75">
      <c r="A153" s="403" t="s">
        <v>3760</v>
      </c>
      <c r="B153" s="404" t="s">
        <v>3761</v>
      </c>
      <c r="C153" s="474">
        <v>20</v>
      </c>
      <c r="D153" s="466">
        <v>10</v>
      </c>
      <c r="E153" s="489">
        <f t="shared" si="28"/>
        <v>0.5</v>
      </c>
      <c r="F153" s="480">
        <v>181</v>
      </c>
      <c r="G153" s="466">
        <v>195</v>
      </c>
      <c r="H153" s="489">
        <f t="shared" si="29"/>
        <v>1.0773480662983426</v>
      </c>
      <c r="I153" s="475">
        <f t="shared" si="30"/>
        <v>201</v>
      </c>
      <c r="J153" s="475">
        <f t="shared" si="31"/>
        <v>205</v>
      </c>
      <c r="K153" s="481">
        <f t="shared" si="32"/>
        <v>1.0199004975124377</v>
      </c>
      <c r="L153" s="129"/>
    </row>
    <row r="154" spans="1:12" s="111" customFormat="1" ht="12.75">
      <c r="A154" s="403" t="s">
        <v>3762</v>
      </c>
      <c r="B154" s="404" t="s">
        <v>3763</v>
      </c>
      <c r="C154" s="474">
        <v>0</v>
      </c>
      <c r="D154" s="466"/>
      <c r="E154" s="489" t="e">
        <f t="shared" si="28"/>
        <v>#DIV/0!</v>
      </c>
      <c r="F154" s="480">
        <v>7</v>
      </c>
      <c r="G154" s="466">
        <v>1</v>
      </c>
      <c r="H154" s="489">
        <f t="shared" si="29"/>
        <v>0.14285714285714285</v>
      </c>
      <c r="I154" s="475">
        <f t="shared" si="30"/>
        <v>7</v>
      </c>
      <c r="J154" s="475">
        <f t="shared" si="31"/>
        <v>1</v>
      </c>
      <c r="K154" s="481">
        <f t="shared" si="32"/>
        <v>0.14285714285714285</v>
      </c>
      <c r="L154" s="129"/>
    </row>
    <row r="155" spans="1:12" s="111" customFormat="1" ht="12.75">
      <c r="A155" s="403" t="s">
        <v>3764</v>
      </c>
      <c r="B155" s="404" t="s">
        <v>3765</v>
      </c>
      <c r="C155" s="474">
        <v>20</v>
      </c>
      <c r="D155" s="466">
        <v>10</v>
      </c>
      <c r="E155" s="489">
        <f t="shared" si="28"/>
        <v>0.5</v>
      </c>
      <c r="F155" s="480">
        <v>164</v>
      </c>
      <c r="G155" s="466">
        <v>175</v>
      </c>
      <c r="H155" s="489">
        <f t="shared" si="29"/>
        <v>1.0670731707317074</v>
      </c>
      <c r="I155" s="475">
        <f t="shared" si="30"/>
        <v>184</v>
      </c>
      <c r="J155" s="475">
        <f t="shared" si="31"/>
        <v>185</v>
      </c>
      <c r="K155" s="481">
        <f t="shared" si="32"/>
        <v>1.0054347826086956</v>
      </c>
      <c r="L155" s="129"/>
    </row>
    <row r="156" spans="1:12" s="111" customFormat="1" ht="12.75">
      <c r="A156" s="403" t="s">
        <v>3766</v>
      </c>
      <c r="B156" s="404" t="s">
        <v>3767</v>
      </c>
      <c r="C156" s="474">
        <v>0</v>
      </c>
      <c r="D156" s="466"/>
      <c r="E156" s="489" t="e">
        <f t="shared" si="28"/>
        <v>#DIV/0!</v>
      </c>
      <c r="F156" s="480">
        <v>1</v>
      </c>
      <c r="G156" s="466"/>
      <c r="H156" s="489">
        <f t="shared" si="29"/>
        <v>0</v>
      </c>
      <c r="I156" s="475">
        <f t="shared" si="30"/>
        <v>1</v>
      </c>
      <c r="J156" s="475">
        <f t="shared" si="31"/>
        <v>0</v>
      </c>
      <c r="K156" s="481">
        <f t="shared" si="32"/>
        <v>0</v>
      </c>
      <c r="L156" s="129"/>
    </row>
    <row r="157" spans="1:12" s="111" customFormat="1" ht="12.75">
      <c r="A157" s="403" t="s">
        <v>3768</v>
      </c>
      <c r="B157" s="404" t="s">
        <v>3769</v>
      </c>
      <c r="C157" s="474">
        <v>300</v>
      </c>
      <c r="D157" s="466">
        <v>426</v>
      </c>
      <c r="E157" s="489">
        <f t="shared" si="28"/>
        <v>1.42</v>
      </c>
      <c r="F157" s="480">
        <v>125</v>
      </c>
      <c r="G157" s="466">
        <v>174</v>
      </c>
      <c r="H157" s="489">
        <f t="shared" si="29"/>
        <v>1.3919999999999999</v>
      </c>
      <c r="I157" s="475">
        <f t="shared" si="30"/>
        <v>425</v>
      </c>
      <c r="J157" s="475">
        <f t="shared" si="31"/>
        <v>600</v>
      </c>
      <c r="K157" s="481">
        <f t="shared" si="32"/>
        <v>1.411764705882353</v>
      </c>
      <c r="L157" s="129"/>
    </row>
    <row r="158" spans="1:12" s="111" customFormat="1" ht="12.75">
      <c r="A158" s="403" t="s">
        <v>3770</v>
      </c>
      <c r="B158" s="404" t="s">
        <v>3771</v>
      </c>
      <c r="C158" s="474">
        <v>4100</v>
      </c>
      <c r="D158" s="466">
        <v>4481</v>
      </c>
      <c r="E158" s="489">
        <f t="shared" si="28"/>
        <v>1.0929268292682928</v>
      </c>
      <c r="F158" s="480">
        <v>466</v>
      </c>
      <c r="G158" s="466">
        <v>549</v>
      </c>
      <c r="H158" s="489">
        <f t="shared" si="29"/>
        <v>1.1781115879828326</v>
      </c>
      <c r="I158" s="475">
        <f t="shared" si="30"/>
        <v>4566</v>
      </c>
      <c r="J158" s="475">
        <f t="shared" si="31"/>
        <v>5030</v>
      </c>
      <c r="K158" s="481">
        <f t="shared" si="32"/>
        <v>1.1016206745510293</v>
      </c>
      <c r="L158" s="129"/>
    </row>
    <row r="159" spans="1:12" s="111" customFormat="1" ht="12.75">
      <c r="A159" s="403" t="s">
        <v>3772</v>
      </c>
      <c r="B159" s="404" t="s">
        <v>3773</v>
      </c>
      <c r="C159" s="474">
        <v>20</v>
      </c>
      <c r="D159" s="466">
        <v>2</v>
      </c>
      <c r="E159" s="489">
        <f t="shared" si="28"/>
        <v>0.1</v>
      </c>
      <c r="F159" s="480">
        <v>0</v>
      </c>
      <c r="G159" s="466"/>
      <c r="H159" s="489" t="e">
        <f t="shared" si="29"/>
        <v>#DIV/0!</v>
      </c>
      <c r="I159" s="475">
        <f t="shared" si="30"/>
        <v>20</v>
      </c>
      <c r="J159" s="475">
        <f t="shared" si="31"/>
        <v>2</v>
      </c>
      <c r="K159" s="481">
        <f t="shared" si="32"/>
        <v>0.1</v>
      </c>
      <c r="L159" s="129"/>
    </row>
    <row r="160" spans="1:12" s="111" customFormat="1" ht="12.75">
      <c r="A160" s="403" t="s">
        <v>3774</v>
      </c>
      <c r="B160" s="404" t="s">
        <v>3775</v>
      </c>
      <c r="C160" s="474">
        <v>100</v>
      </c>
      <c r="D160" s="466">
        <v>125</v>
      </c>
      <c r="E160" s="489">
        <f t="shared" si="28"/>
        <v>1.25</v>
      </c>
      <c r="F160" s="480">
        <v>2</v>
      </c>
      <c r="G160" s="466">
        <v>5</v>
      </c>
      <c r="H160" s="489">
        <f t="shared" si="29"/>
        <v>2.5</v>
      </c>
      <c r="I160" s="475">
        <f t="shared" si="30"/>
        <v>102</v>
      </c>
      <c r="J160" s="475">
        <f t="shared" si="31"/>
        <v>130</v>
      </c>
      <c r="K160" s="481">
        <f t="shared" si="32"/>
        <v>1.2745098039215685</v>
      </c>
      <c r="L160" s="129"/>
    </row>
    <row r="161" spans="1:12" s="111" customFormat="1" ht="12.75">
      <c r="A161" s="403" t="s">
        <v>3776</v>
      </c>
      <c r="B161" s="404" t="s">
        <v>3777</v>
      </c>
      <c r="C161" s="474">
        <v>10</v>
      </c>
      <c r="D161" s="466">
        <v>10</v>
      </c>
      <c r="E161" s="489">
        <f t="shared" si="28"/>
        <v>1</v>
      </c>
      <c r="F161" s="480">
        <v>1</v>
      </c>
      <c r="G161" s="466">
        <v>3</v>
      </c>
      <c r="H161" s="489">
        <f t="shared" si="29"/>
        <v>3</v>
      </c>
      <c r="I161" s="475">
        <f t="shared" si="30"/>
        <v>11</v>
      </c>
      <c r="J161" s="475">
        <f t="shared" si="31"/>
        <v>13</v>
      </c>
      <c r="K161" s="481">
        <f t="shared" si="32"/>
        <v>1.1818181818181819</v>
      </c>
      <c r="L161" s="129"/>
    </row>
    <row r="162" spans="1:12" s="111" customFormat="1" ht="12.75">
      <c r="A162" s="403" t="s">
        <v>3778</v>
      </c>
      <c r="B162" s="404" t="s">
        <v>3779</v>
      </c>
      <c r="C162" s="474">
        <v>20400</v>
      </c>
      <c r="D162" s="466">
        <v>19997</v>
      </c>
      <c r="E162" s="489">
        <f t="shared" si="28"/>
        <v>0.98024509803921567</v>
      </c>
      <c r="F162" s="480">
        <v>3895</v>
      </c>
      <c r="G162" s="466">
        <v>3665</v>
      </c>
      <c r="H162" s="489">
        <f t="shared" si="29"/>
        <v>0.94094993581514763</v>
      </c>
      <c r="I162" s="475">
        <f t="shared" si="30"/>
        <v>24295</v>
      </c>
      <c r="J162" s="475">
        <f t="shared" si="31"/>
        <v>23662</v>
      </c>
      <c r="K162" s="481">
        <f t="shared" si="32"/>
        <v>0.97394525622556083</v>
      </c>
      <c r="L162" s="129"/>
    </row>
    <row r="163" spans="1:12" s="111" customFormat="1" ht="12.75">
      <c r="A163" s="403" t="s">
        <v>3780</v>
      </c>
      <c r="B163" s="404" t="s">
        <v>3781</v>
      </c>
      <c r="C163" s="474">
        <v>2</v>
      </c>
      <c r="D163" s="466">
        <v>2</v>
      </c>
      <c r="E163" s="489">
        <f t="shared" si="28"/>
        <v>1</v>
      </c>
      <c r="F163" s="480">
        <v>69</v>
      </c>
      <c r="G163" s="466">
        <v>68</v>
      </c>
      <c r="H163" s="489">
        <f t="shared" si="29"/>
        <v>0.98550724637681164</v>
      </c>
      <c r="I163" s="475">
        <f t="shared" si="30"/>
        <v>71</v>
      </c>
      <c r="J163" s="475">
        <f t="shared" si="31"/>
        <v>70</v>
      </c>
      <c r="K163" s="481">
        <f t="shared" si="32"/>
        <v>0.9859154929577465</v>
      </c>
      <c r="L163" s="129"/>
    </row>
    <row r="164" spans="1:12" s="111" customFormat="1" ht="12.75">
      <c r="A164" s="403" t="s">
        <v>3782</v>
      </c>
      <c r="B164" s="404" t="s">
        <v>3783</v>
      </c>
      <c r="C164" s="474">
        <v>2</v>
      </c>
      <c r="D164" s="466">
        <v>9</v>
      </c>
      <c r="E164" s="489">
        <f t="shared" si="28"/>
        <v>4.5</v>
      </c>
      <c r="F164" s="480">
        <v>1</v>
      </c>
      <c r="G164" s="466">
        <v>24</v>
      </c>
      <c r="H164" s="489">
        <f t="shared" si="29"/>
        <v>24</v>
      </c>
      <c r="I164" s="475">
        <f t="shared" si="30"/>
        <v>3</v>
      </c>
      <c r="J164" s="475">
        <f t="shared" si="31"/>
        <v>33</v>
      </c>
      <c r="K164" s="481">
        <f t="shared" si="32"/>
        <v>11</v>
      </c>
      <c r="L164" s="129"/>
    </row>
    <row r="165" spans="1:12" s="111" customFormat="1" ht="12.75">
      <c r="A165" s="403" t="s">
        <v>3784</v>
      </c>
      <c r="B165" s="404" t="s">
        <v>3785</v>
      </c>
      <c r="C165" s="474">
        <v>1000</v>
      </c>
      <c r="D165" s="466">
        <v>1437</v>
      </c>
      <c r="E165" s="489">
        <f t="shared" si="28"/>
        <v>1.4370000000000001</v>
      </c>
      <c r="F165" s="480">
        <v>39</v>
      </c>
      <c r="G165" s="466">
        <v>54</v>
      </c>
      <c r="H165" s="489">
        <f t="shared" si="29"/>
        <v>1.3846153846153846</v>
      </c>
      <c r="I165" s="475">
        <f t="shared" si="30"/>
        <v>1039</v>
      </c>
      <c r="J165" s="475">
        <f t="shared" si="31"/>
        <v>1491</v>
      </c>
      <c r="K165" s="481">
        <f t="shared" si="32"/>
        <v>1.4350336862367661</v>
      </c>
      <c r="L165" s="129"/>
    </row>
    <row r="166" spans="1:12" s="111" customFormat="1" ht="12.75">
      <c r="A166" s="403" t="s">
        <v>3786</v>
      </c>
      <c r="B166" s="404" t="s">
        <v>3787</v>
      </c>
      <c r="C166" s="474">
        <v>90</v>
      </c>
      <c r="D166" s="466">
        <v>178</v>
      </c>
      <c r="E166" s="489">
        <f t="shared" si="28"/>
        <v>1.9777777777777779</v>
      </c>
      <c r="F166" s="480">
        <v>17</v>
      </c>
      <c r="G166" s="466">
        <v>21</v>
      </c>
      <c r="H166" s="489">
        <f t="shared" si="29"/>
        <v>1.2352941176470589</v>
      </c>
      <c r="I166" s="475">
        <f t="shared" si="30"/>
        <v>107</v>
      </c>
      <c r="J166" s="475">
        <f t="shared" si="31"/>
        <v>199</v>
      </c>
      <c r="K166" s="481">
        <f t="shared" si="32"/>
        <v>1.8598130841121496</v>
      </c>
      <c r="L166" s="129"/>
    </row>
    <row r="167" spans="1:12" s="111" customFormat="1" ht="12.75">
      <c r="A167" s="403" t="s">
        <v>3788</v>
      </c>
      <c r="B167" s="404" t="s">
        <v>3789</v>
      </c>
      <c r="C167" s="474">
        <v>70</v>
      </c>
      <c r="D167" s="466">
        <v>4</v>
      </c>
      <c r="E167" s="489">
        <f t="shared" si="28"/>
        <v>5.7142857142857141E-2</v>
      </c>
      <c r="F167" s="480">
        <v>15</v>
      </c>
      <c r="G167" s="466"/>
      <c r="H167" s="489">
        <f t="shared" si="29"/>
        <v>0</v>
      </c>
      <c r="I167" s="475">
        <f t="shared" si="30"/>
        <v>85</v>
      </c>
      <c r="J167" s="475">
        <f t="shared" si="31"/>
        <v>4</v>
      </c>
      <c r="K167" s="481">
        <f t="shared" si="32"/>
        <v>4.7058823529411764E-2</v>
      </c>
      <c r="L167" s="129"/>
    </row>
    <row r="168" spans="1:12" s="111" customFormat="1" ht="12.75">
      <c r="A168" s="403" t="s">
        <v>3790</v>
      </c>
      <c r="B168" s="404" t="s">
        <v>3791</v>
      </c>
      <c r="C168" s="474">
        <v>8000</v>
      </c>
      <c r="D168" s="466">
        <v>8377</v>
      </c>
      <c r="E168" s="489">
        <f t="shared" si="28"/>
        <v>1.0471250000000001</v>
      </c>
      <c r="F168" s="480">
        <v>620</v>
      </c>
      <c r="G168" s="466">
        <v>600</v>
      </c>
      <c r="H168" s="489">
        <f t="shared" si="29"/>
        <v>0.967741935483871</v>
      </c>
      <c r="I168" s="475">
        <f t="shared" si="30"/>
        <v>8620</v>
      </c>
      <c r="J168" s="475">
        <f t="shared" si="31"/>
        <v>8977</v>
      </c>
      <c r="K168" s="481">
        <f t="shared" si="32"/>
        <v>1.0414153132250581</v>
      </c>
      <c r="L168" s="129"/>
    </row>
    <row r="169" spans="1:12" s="111" customFormat="1" ht="12.75">
      <c r="A169" s="403" t="s">
        <v>3792</v>
      </c>
      <c r="B169" s="404" t="s">
        <v>3793</v>
      </c>
      <c r="C169" s="474">
        <v>3500</v>
      </c>
      <c r="D169" s="466">
        <v>4590</v>
      </c>
      <c r="E169" s="489">
        <f t="shared" si="28"/>
        <v>1.3114285714285714</v>
      </c>
      <c r="F169" s="480">
        <v>366</v>
      </c>
      <c r="G169" s="466">
        <v>349</v>
      </c>
      <c r="H169" s="489">
        <f t="shared" si="29"/>
        <v>0.95355191256830596</v>
      </c>
      <c r="I169" s="475">
        <f t="shared" ref="I169:I199" si="33">C169+F169</f>
        <v>3866</v>
      </c>
      <c r="J169" s="475">
        <f t="shared" ref="J169:J199" si="34">D169+G169</f>
        <v>4939</v>
      </c>
      <c r="K169" s="481">
        <f t="shared" ref="K169:K199" si="35">J169/I169</f>
        <v>1.277547853078117</v>
      </c>
      <c r="L169" s="129"/>
    </row>
    <row r="170" spans="1:12" s="111" customFormat="1" ht="12.75">
      <c r="A170" s="403" t="s">
        <v>3794</v>
      </c>
      <c r="B170" s="404" t="s">
        <v>3795</v>
      </c>
      <c r="C170" s="474">
        <v>550</v>
      </c>
      <c r="D170" s="466">
        <v>820</v>
      </c>
      <c r="E170" s="489">
        <f t="shared" si="28"/>
        <v>1.490909090909091</v>
      </c>
      <c r="F170" s="480">
        <v>332</v>
      </c>
      <c r="G170" s="466">
        <v>344</v>
      </c>
      <c r="H170" s="489">
        <f t="shared" si="29"/>
        <v>1.036144578313253</v>
      </c>
      <c r="I170" s="475">
        <f t="shared" si="33"/>
        <v>882</v>
      </c>
      <c r="J170" s="475">
        <f t="shared" si="34"/>
        <v>1164</v>
      </c>
      <c r="K170" s="481">
        <f t="shared" si="35"/>
        <v>1.3197278911564625</v>
      </c>
      <c r="L170" s="129"/>
    </row>
    <row r="171" spans="1:12" s="111" customFormat="1" ht="12.75">
      <c r="A171" s="403" t="s">
        <v>3796</v>
      </c>
      <c r="B171" s="404" t="s">
        <v>3797</v>
      </c>
      <c r="C171" s="474">
        <v>70</v>
      </c>
      <c r="D171" s="466">
        <v>70</v>
      </c>
      <c r="E171" s="489">
        <f t="shared" si="28"/>
        <v>1</v>
      </c>
      <c r="F171" s="480">
        <v>246</v>
      </c>
      <c r="G171" s="466">
        <v>211</v>
      </c>
      <c r="H171" s="489">
        <f t="shared" si="29"/>
        <v>0.85772357723577231</v>
      </c>
      <c r="I171" s="475">
        <f t="shared" si="33"/>
        <v>316</v>
      </c>
      <c r="J171" s="475">
        <f t="shared" si="34"/>
        <v>281</v>
      </c>
      <c r="K171" s="481">
        <f t="shared" si="35"/>
        <v>0.88924050632911389</v>
      </c>
      <c r="L171" s="129"/>
    </row>
    <row r="172" spans="1:12" s="111" customFormat="1" ht="12.75">
      <c r="A172" s="403" t="s">
        <v>3798</v>
      </c>
      <c r="B172" s="404" t="s">
        <v>3799</v>
      </c>
      <c r="C172" s="474">
        <v>3500</v>
      </c>
      <c r="D172" s="466">
        <v>323</v>
      </c>
      <c r="E172" s="489">
        <f t="shared" si="28"/>
        <v>9.228571428571429E-2</v>
      </c>
      <c r="F172" s="480">
        <v>2202</v>
      </c>
      <c r="G172" s="466">
        <v>222</v>
      </c>
      <c r="H172" s="489">
        <f t="shared" si="29"/>
        <v>0.1008174386920981</v>
      </c>
      <c r="I172" s="475">
        <f t="shared" si="33"/>
        <v>5702</v>
      </c>
      <c r="J172" s="475">
        <f t="shared" si="34"/>
        <v>545</v>
      </c>
      <c r="K172" s="481">
        <f t="shared" si="35"/>
        <v>9.5580498070852338E-2</v>
      </c>
      <c r="L172" s="129"/>
    </row>
    <row r="173" spans="1:12" s="111" customFormat="1" ht="12.75">
      <c r="A173" s="403" t="s">
        <v>3800</v>
      </c>
      <c r="B173" s="404" t="s">
        <v>3801</v>
      </c>
      <c r="C173" s="474">
        <v>10</v>
      </c>
      <c r="D173" s="466"/>
      <c r="E173" s="489">
        <f t="shared" si="28"/>
        <v>0</v>
      </c>
      <c r="F173" s="480">
        <v>1</v>
      </c>
      <c r="G173" s="466"/>
      <c r="H173" s="489">
        <f t="shared" si="29"/>
        <v>0</v>
      </c>
      <c r="I173" s="475">
        <f t="shared" si="33"/>
        <v>11</v>
      </c>
      <c r="J173" s="475">
        <f t="shared" si="34"/>
        <v>0</v>
      </c>
      <c r="K173" s="481">
        <f t="shared" si="35"/>
        <v>0</v>
      </c>
      <c r="L173" s="129"/>
    </row>
    <row r="174" spans="1:12" s="111" customFormat="1" ht="12.75">
      <c r="A174" s="403" t="s">
        <v>3802</v>
      </c>
      <c r="B174" s="404" t="s">
        <v>3803</v>
      </c>
      <c r="C174" s="474">
        <v>20</v>
      </c>
      <c r="D174" s="466">
        <v>13</v>
      </c>
      <c r="E174" s="489">
        <f t="shared" si="28"/>
        <v>0.65</v>
      </c>
      <c r="F174" s="480">
        <v>0</v>
      </c>
      <c r="G174" s="466">
        <v>2</v>
      </c>
      <c r="H174" s="489" t="e">
        <f t="shared" si="29"/>
        <v>#DIV/0!</v>
      </c>
      <c r="I174" s="475">
        <f t="shared" si="33"/>
        <v>20</v>
      </c>
      <c r="J174" s="475">
        <f t="shared" si="34"/>
        <v>15</v>
      </c>
      <c r="K174" s="481">
        <f t="shared" si="35"/>
        <v>0.75</v>
      </c>
      <c r="L174" s="129"/>
    </row>
    <row r="175" spans="1:12" s="111" customFormat="1" ht="12.75">
      <c r="A175" s="403" t="s">
        <v>3804</v>
      </c>
      <c r="B175" s="404" t="s">
        <v>3805</v>
      </c>
      <c r="C175" s="474">
        <v>0</v>
      </c>
      <c r="D175" s="466"/>
      <c r="E175" s="489" t="e">
        <f t="shared" si="28"/>
        <v>#DIV/0!</v>
      </c>
      <c r="F175" s="480">
        <v>1</v>
      </c>
      <c r="G175" s="466">
        <v>1</v>
      </c>
      <c r="H175" s="489">
        <f t="shared" si="29"/>
        <v>1</v>
      </c>
      <c r="I175" s="475">
        <f t="shared" si="33"/>
        <v>1</v>
      </c>
      <c r="J175" s="475">
        <f t="shared" si="34"/>
        <v>1</v>
      </c>
      <c r="K175" s="481">
        <f t="shared" si="35"/>
        <v>1</v>
      </c>
      <c r="L175" s="129"/>
    </row>
    <row r="176" spans="1:12" s="111" customFormat="1" ht="12.75">
      <c r="A176" s="403" t="s">
        <v>3806</v>
      </c>
      <c r="B176" s="404" t="s">
        <v>3807</v>
      </c>
      <c r="C176" s="474">
        <v>20</v>
      </c>
      <c r="D176" s="466">
        <v>12</v>
      </c>
      <c r="E176" s="489">
        <f t="shared" si="28"/>
        <v>0.6</v>
      </c>
      <c r="F176" s="480">
        <v>0</v>
      </c>
      <c r="G176" s="466">
        <v>2</v>
      </c>
      <c r="H176" s="489" t="e">
        <f t="shared" si="29"/>
        <v>#DIV/0!</v>
      </c>
      <c r="I176" s="475">
        <f t="shared" si="33"/>
        <v>20</v>
      </c>
      <c r="J176" s="475">
        <f t="shared" si="34"/>
        <v>14</v>
      </c>
      <c r="K176" s="481">
        <f t="shared" si="35"/>
        <v>0.7</v>
      </c>
      <c r="L176" s="129"/>
    </row>
    <row r="177" spans="1:12" s="111" customFormat="1" ht="12.75">
      <c r="A177" s="403" t="s">
        <v>3808</v>
      </c>
      <c r="B177" s="404" t="s">
        <v>3809</v>
      </c>
      <c r="C177" s="474">
        <v>51000</v>
      </c>
      <c r="D177" s="466">
        <v>18629</v>
      </c>
      <c r="E177" s="489">
        <f t="shared" si="28"/>
        <v>0.36527450980392157</v>
      </c>
      <c r="F177" s="480">
        <v>1605</v>
      </c>
      <c r="G177" s="466">
        <v>1753</v>
      </c>
      <c r="H177" s="489">
        <f t="shared" si="29"/>
        <v>1.0922118380062305</v>
      </c>
      <c r="I177" s="475">
        <f t="shared" si="33"/>
        <v>52605</v>
      </c>
      <c r="J177" s="475">
        <f t="shared" si="34"/>
        <v>20382</v>
      </c>
      <c r="K177" s="481">
        <f t="shared" si="35"/>
        <v>0.38745366410037069</v>
      </c>
      <c r="L177" s="129"/>
    </row>
    <row r="178" spans="1:12" s="111" customFormat="1" ht="12.75">
      <c r="A178" s="403" t="s">
        <v>3810</v>
      </c>
      <c r="B178" s="404" t="s">
        <v>3811</v>
      </c>
      <c r="C178" s="474">
        <v>51700</v>
      </c>
      <c r="D178" s="466">
        <v>20096</v>
      </c>
      <c r="E178" s="489">
        <f t="shared" si="28"/>
        <v>0.38870406189555123</v>
      </c>
      <c r="F178" s="480">
        <v>1600</v>
      </c>
      <c r="G178" s="466">
        <v>1812</v>
      </c>
      <c r="H178" s="489">
        <f t="shared" si="29"/>
        <v>1.1325000000000001</v>
      </c>
      <c r="I178" s="475">
        <f t="shared" si="33"/>
        <v>53300</v>
      </c>
      <c r="J178" s="475">
        <f t="shared" si="34"/>
        <v>21908</v>
      </c>
      <c r="K178" s="481">
        <f t="shared" si="35"/>
        <v>0.41103189493433395</v>
      </c>
      <c r="L178" s="129"/>
    </row>
    <row r="179" spans="1:12" s="111" customFormat="1" ht="12.75">
      <c r="A179" s="403" t="s">
        <v>3812</v>
      </c>
      <c r="B179" s="404" t="s">
        <v>3813</v>
      </c>
      <c r="C179" s="474">
        <v>25</v>
      </c>
      <c r="D179" s="466">
        <v>24</v>
      </c>
      <c r="E179" s="489">
        <f t="shared" si="28"/>
        <v>0.96</v>
      </c>
      <c r="F179" s="480">
        <v>6</v>
      </c>
      <c r="G179" s="466">
        <v>7</v>
      </c>
      <c r="H179" s="489">
        <f t="shared" si="29"/>
        <v>1.1666666666666667</v>
      </c>
      <c r="I179" s="475">
        <f t="shared" si="33"/>
        <v>31</v>
      </c>
      <c r="J179" s="475">
        <f t="shared" si="34"/>
        <v>31</v>
      </c>
      <c r="K179" s="481">
        <f t="shared" si="35"/>
        <v>1</v>
      </c>
      <c r="L179" s="129"/>
    </row>
    <row r="180" spans="1:12" s="111" customFormat="1" ht="12.75">
      <c r="A180" s="403" t="s">
        <v>3814</v>
      </c>
      <c r="B180" s="404" t="s">
        <v>3815</v>
      </c>
      <c r="C180" s="474">
        <v>100</v>
      </c>
      <c r="D180" s="466">
        <v>46</v>
      </c>
      <c r="E180" s="489">
        <f t="shared" si="28"/>
        <v>0.46</v>
      </c>
      <c r="F180" s="480">
        <v>2</v>
      </c>
      <c r="G180" s="466">
        <v>6</v>
      </c>
      <c r="H180" s="489">
        <f t="shared" si="29"/>
        <v>3</v>
      </c>
      <c r="I180" s="475">
        <f t="shared" si="33"/>
        <v>102</v>
      </c>
      <c r="J180" s="475">
        <f t="shared" si="34"/>
        <v>52</v>
      </c>
      <c r="K180" s="481">
        <f t="shared" si="35"/>
        <v>0.50980392156862742</v>
      </c>
      <c r="L180" s="129"/>
    </row>
    <row r="181" spans="1:12" s="111" customFormat="1" ht="12.75">
      <c r="A181" s="403" t="s">
        <v>3816</v>
      </c>
      <c r="B181" s="404" t="s">
        <v>3817</v>
      </c>
      <c r="C181" s="474">
        <v>80</v>
      </c>
      <c r="D181" s="466">
        <v>94</v>
      </c>
      <c r="E181" s="489">
        <f t="shared" si="28"/>
        <v>1.175</v>
      </c>
      <c r="F181" s="480">
        <v>6</v>
      </c>
      <c r="G181" s="466">
        <v>4</v>
      </c>
      <c r="H181" s="489">
        <f t="shared" si="29"/>
        <v>0.66666666666666663</v>
      </c>
      <c r="I181" s="475">
        <f t="shared" si="33"/>
        <v>86</v>
      </c>
      <c r="J181" s="475">
        <f t="shared" si="34"/>
        <v>98</v>
      </c>
      <c r="K181" s="481">
        <f t="shared" si="35"/>
        <v>1.1395348837209303</v>
      </c>
      <c r="L181" s="129"/>
    </row>
    <row r="182" spans="1:12" s="111" customFormat="1" ht="12.75">
      <c r="A182" s="403" t="s">
        <v>3818</v>
      </c>
      <c r="B182" s="404" t="s">
        <v>3819</v>
      </c>
      <c r="C182" s="474">
        <v>1000</v>
      </c>
      <c r="D182" s="466">
        <v>837</v>
      </c>
      <c r="E182" s="489">
        <f t="shared" si="28"/>
        <v>0.83699999999999997</v>
      </c>
      <c r="F182" s="480">
        <v>9</v>
      </c>
      <c r="G182" s="466">
        <v>10</v>
      </c>
      <c r="H182" s="489">
        <f t="shared" si="29"/>
        <v>1.1111111111111112</v>
      </c>
      <c r="I182" s="475">
        <f t="shared" si="33"/>
        <v>1009</v>
      </c>
      <c r="J182" s="475">
        <f t="shared" si="34"/>
        <v>847</v>
      </c>
      <c r="K182" s="481">
        <f t="shared" si="35"/>
        <v>0.83944499504459857</v>
      </c>
      <c r="L182" s="129"/>
    </row>
    <row r="183" spans="1:12" s="111" customFormat="1" ht="12.75">
      <c r="A183" s="403" t="s">
        <v>3820</v>
      </c>
      <c r="B183" s="404" t="s">
        <v>3821</v>
      </c>
      <c r="C183" s="474">
        <v>800</v>
      </c>
      <c r="D183" s="466">
        <v>811</v>
      </c>
      <c r="E183" s="489">
        <f t="shared" si="28"/>
        <v>1.0137499999999999</v>
      </c>
      <c r="F183" s="480">
        <v>8</v>
      </c>
      <c r="G183" s="466">
        <v>10</v>
      </c>
      <c r="H183" s="489">
        <f t="shared" si="29"/>
        <v>1.25</v>
      </c>
      <c r="I183" s="475">
        <f t="shared" si="33"/>
        <v>808</v>
      </c>
      <c r="J183" s="475">
        <f t="shared" si="34"/>
        <v>821</v>
      </c>
      <c r="K183" s="481">
        <f t="shared" si="35"/>
        <v>1.016089108910891</v>
      </c>
      <c r="L183" s="129"/>
    </row>
    <row r="184" spans="1:12" s="111" customFormat="1" ht="12.75">
      <c r="A184" s="403" t="s">
        <v>3822</v>
      </c>
      <c r="B184" s="404" t="s">
        <v>3823</v>
      </c>
      <c r="C184" s="474">
        <v>1</v>
      </c>
      <c r="D184" s="466"/>
      <c r="E184" s="489">
        <f t="shared" si="28"/>
        <v>0</v>
      </c>
      <c r="F184" s="480">
        <v>0</v>
      </c>
      <c r="G184" s="466"/>
      <c r="H184" s="489" t="e">
        <f t="shared" si="29"/>
        <v>#DIV/0!</v>
      </c>
      <c r="I184" s="475">
        <f t="shared" si="33"/>
        <v>1</v>
      </c>
      <c r="J184" s="475">
        <f t="shared" si="34"/>
        <v>0</v>
      </c>
      <c r="K184" s="481">
        <f t="shared" si="35"/>
        <v>0</v>
      </c>
      <c r="L184" s="129"/>
    </row>
    <row r="185" spans="1:12" s="111" customFormat="1" ht="12.75">
      <c r="A185" s="403" t="s">
        <v>3824</v>
      </c>
      <c r="B185" s="404" t="s">
        <v>3825</v>
      </c>
      <c r="C185" s="474">
        <v>1800</v>
      </c>
      <c r="D185" s="466">
        <v>2358</v>
      </c>
      <c r="E185" s="489">
        <f t="shared" si="28"/>
        <v>1.31</v>
      </c>
      <c r="F185" s="480">
        <v>85</v>
      </c>
      <c r="G185" s="466">
        <v>117</v>
      </c>
      <c r="H185" s="489">
        <f t="shared" si="29"/>
        <v>1.3764705882352941</v>
      </c>
      <c r="I185" s="475">
        <f t="shared" si="33"/>
        <v>1885</v>
      </c>
      <c r="J185" s="475">
        <f t="shared" si="34"/>
        <v>2475</v>
      </c>
      <c r="K185" s="481">
        <f t="shared" si="35"/>
        <v>1.312997347480106</v>
      </c>
      <c r="L185" s="129"/>
    </row>
    <row r="186" spans="1:12" s="111" customFormat="1" ht="12.75">
      <c r="A186" s="403" t="s">
        <v>3826</v>
      </c>
      <c r="B186" s="404" t="s">
        <v>3827</v>
      </c>
      <c r="C186" s="474">
        <v>30</v>
      </c>
      <c r="D186" s="466">
        <v>29</v>
      </c>
      <c r="E186" s="489">
        <f t="shared" si="28"/>
        <v>0.96666666666666667</v>
      </c>
      <c r="F186" s="480">
        <v>0</v>
      </c>
      <c r="G186" s="466">
        <v>1</v>
      </c>
      <c r="H186" s="489" t="e">
        <f t="shared" si="29"/>
        <v>#DIV/0!</v>
      </c>
      <c r="I186" s="475">
        <f t="shared" si="33"/>
        <v>30</v>
      </c>
      <c r="J186" s="475">
        <f t="shared" si="34"/>
        <v>30</v>
      </c>
      <c r="K186" s="481">
        <f t="shared" si="35"/>
        <v>1</v>
      </c>
      <c r="L186" s="129"/>
    </row>
    <row r="187" spans="1:12" s="111" customFormat="1" ht="12.75">
      <c r="A187" s="403" t="s">
        <v>3828</v>
      </c>
      <c r="B187" s="404" t="s">
        <v>3829</v>
      </c>
      <c r="C187" s="474">
        <v>7</v>
      </c>
      <c r="D187" s="466">
        <v>3</v>
      </c>
      <c r="E187" s="489">
        <f t="shared" si="28"/>
        <v>0.42857142857142855</v>
      </c>
      <c r="F187" s="480">
        <v>1</v>
      </c>
      <c r="G187" s="466">
        <v>1</v>
      </c>
      <c r="H187" s="489">
        <f t="shared" si="29"/>
        <v>1</v>
      </c>
      <c r="I187" s="475">
        <f t="shared" si="33"/>
        <v>8</v>
      </c>
      <c r="J187" s="475">
        <f t="shared" si="34"/>
        <v>4</v>
      </c>
      <c r="K187" s="481">
        <f t="shared" si="35"/>
        <v>0.5</v>
      </c>
      <c r="L187" s="129"/>
    </row>
    <row r="188" spans="1:12" s="111" customFormat="1" ht="12.75">
      <c r="A188" s="403" t="s">
        <v>3830</v>
      </c>
      <c r="B188" s="404" t="s">
        <v>3831</v>
      </c>
      <c r="C188" s="474">
        <v>2000</v>
      </c>
      <c r="D188" s="466">
        <v>4853</v>
      </c>
      <c r="E188" s="489">
        <f t="shared" si="28"/>
        <v>2.4264999999999999</v>
      </c>
      <c r="F188" s="480">
        <v>85</v>
      </c>
      <c r="G188" s="466">
        <v>590</v>
      </c>
      <c r="H188" s="489">
        <f t="shared" si="29"/>
        <v>6.9411764705882355</v>
      </c>
      <c r="I188" s="475">
        <f t="shared" si="33"/>
        <v>2085</v>
      </c>
      <c r="J188" s="475">
        <f t="shared" si="34"/>
        <v>5443</v>
      </c>
      <c r="K188" s="481">
        <f t="shared" si="35"/>
        <v>2.6105515587529977</v>
      </c>
      <c r="L188" s="129"/>
    </row>
    <row r="189" spans="1:12" s="111" customFormat="1" ht="12.75">
      <c r="A189" s="403" t="s">
        <v>3832</v>
      </c>
      <c r="B189" s="404" t="s">
        <v>3833</v>
      </c>
      <c r="C189" s="474">
        <v>650</v>
      </c>
      <c r="D189" s="466">
        <v>811</v>
      </c>
      <c r="E189" s="489">
        <f t="shared" si="28"/>
        <v>1.2476923076923077</v>
      </c>
      <c r="F189" s="480">
        <v>40</v>
      </c>
      <c r="G189" s="466">
        <v>63</v>
      </c>
      <c r="H189" s="489">
        <f t="shared" si="29"/>
        <v>1.575</v>
      </c>
      <c r="I189" s="475">
        <f t="shared" si="33"/>
        <v>690</v>
      </c>
      <c r="J189" s="475">
        <f t="shared" si="34"/>
        <v>874</v>
      </c>
      <c r="K189" s="481">
        <f t="shared" si="35"/>
        <v>1.2666666666666666</v>
      </c>
      <c r="L189" s="129"/>
    </row>
    <row r="190" spans="1:12" s="111" customFormat="1" ht="12.75">
      <c r="A190" s="403" t="s">
        <v>3834</v>
      </c>
      <c r="B190" s="404" t="s">
        <v>3835</v>
      </c>
      <c r="C190" s="474">
        <v>1</v>
      </c>
      <c r="D190" s="466">
        <v>1</v>
      </c>
      <c r="E190" s="489">
        <f t="shared" si="28"/>
        <v>1</v>
      </c>
      <c r="F190" s="480">
        <v>0</v>
      </c>
      <c r="G190" s="466"/>
      <c r="H190" s="489" t="e">
        <f t="shared" si="29"/>
        <v>#DIV/0!</v>
      </c>
      <c r="I190" s="475">
        <f t="shared" si="33"/>
        <v>1</v>
      </c>
      <c r="J190" s="475">
        <f t="shared" si="34"/>
        <v>1</v>
      </c>
      <c r="K190" s="481">
        <f t="shared" si="35"/>
        <v>1</v>
      </c>
      <c r="L190" s="129"/>
    </row>
    <row r="191" spans="1:12" s="111" customFormat="1" ht="12.75">
      <c r="A191" s="403" t="s">
        <v>3836</v>
      </c>
      <c r="B191" s="404" t="s">
        <v>3837</v>
      </c>
      <c r="C191" s="474">
        <v>150</v>
      </c>
      <c r="D191" s="466">
        <v>342</v>
      </c>
      <c r="E191" s="489">
        <f t="shared" ref="E191:E199" si="36">D191/C191</f>
        <v>2.2799999999999998</v>
      </c>
      <c r="F191" s="480">
        <v>29</v>
      </c>
      <c r="G191" s="466">
        <v>66</v>
      </c>
      <c r="H191" s="489">
        <f t="shared" ref="H191:H199" si="37">G191/F191</f>
        <v>2.2758620689655173</v>
      </c>
      <c r="I191" s="475">
        <f t="shared" si="33"/>
        <v>179</v>
      </c>
      <c r="J191" s="475">
        <f t="shared" si="34"/>
        <v>408</v>
      </c>
      <c r="K191" s="481">
        <f t="shared" si="35"/>
        <v>2.2793296089385473</v>
      </c>
      <c r="L191" s="129"/>
    </row>
    <row r="192" spans="1:12" s="111" customFormat="1" ht="12.75">
      <c r="A192" s="403" t="s">
        <v>3838</v>
      </c>
      <c r="B192" s="404" t="s">
        <v>3839</v>
      </c>
      <c r="C192" s="474">
        <v>0</v>
      </c>
      <c r="D192" s="466"/>
      <c r="E192" s="489" t="e">
        <f t="shared" si="36"/>
        <v>#DIV/0!</v>
      </c>
      <c r="F192" s="480">
        <v>1</v>
      </c>
      <c r="G192" s="466"/>
      <c r="H192" s="489">
        <f t="shared" si="37"/>
        <v>0</v>
      </c>
      <c r="I192" s="475">
        <f t="shared" si="33"/>
        <v>1</v>
      </c>
      <c r="J192" s="475">
        <f t="shared" si="34"/>
        <v>0</v>
      </c>
      <c r="K192" s="481">
        <f t="shared" si="35"/>
        <v>0</v>
      </c>
      <c r="L192" s="129"/>
    </row>
    <row r="193" spans="1:13" s="111" customFormat="1" ht="12.75">
      <c r="A193" s="588" t="s">
        <v>4489</v>
      </c>
      <c r="B193" s="60" t="s">
        <v>4490</v>
      </c>
      <c r="C193" s="545">
        <v>0</v>
      </c>
      <c r="D193" s="545"/>
      <c r="E193" s="489" t="e">
        <f t="shared" si="36"/>
        <v>#DIV/0!</v>
      </c>
      <c r="F193" s="60">
        <v>0</v>
      </c>
      <c r="G193" s="60">
        <v>1</v>
      </c>
      <c r="H193" s="489" t="e">
        <f t="shared" si="37"/>
        <v>#DIV/0!</v>
      </c>
      <c r="I193" s="475">
        <f t="shared" si="33"/>
        <v>0</v>
      </c>
      <c r="J193" s="475">
        <f t="shared" si="34"/>
        <v>1</v>
      </c>
      <c r="K193" s="481" t="e">
        <f t="shared" si="35"/>
        <v>#DIV/0!</v>
      </c>
      <c r="L193" s="129"/>
    </row>
    <row r="194" spans="1:13" s="111" customFormat="1" ht="12.75">
      <c r="A194" s="588" t="s">
        <v>4491</v>
      </c>
      <c r="B194" s="60" t="s">
        <v>4492</v>
      </c>
      <c r="C194" s="545">
        <v>0</v>
      </c>
      <c r="D194" s="545">
        <v>9</v>
      </c>
      <c r="E194" s="489" t="e">
        <f t="shared" si="36"/>
        <v>#DIV/0!</v>
      </c>
      <c r="F194" s="60">
        <v>0</v>
      </c>
      <c r="G194" s="60">
        <v>2</v>
      </c>
      <c r="H194" s="489" t="e">
        <f t="shared" si="37"/>
        <v>#DIV/0!</v>
      </c>
      <c r="I194" s="475">
        <f t="shared" si="33"/>
        <v>0</v>
      </c>
      <c r="J194" s="475">
        <f t="shared" si="34"/>
        <v>11</v>
      </c>
      <c r="K194" s="481" t="e">
        <f t="shared" si="35"/>
        <v>#DIV/0!</v>
      </c>
      <c r="L194" s="129"/>
    </row>
    <row r="195" spans="1:13" s="111" customFormat="1" ht="12.75">
      <c r="A195" s="588" t="s">
        <v>4493</v>
      </c>
      <c r="B195" s="60" t="s">
        <v>4494</v>
      </c>
      <c r="C195" s="545">
        <v>0</v>
      </c>
      <c r="D195" s="545">
        <v>6</v>
      </c>
      <c r="E195" s="489" t="e">
        <f t="shared" ref="E195:E196" si="38">D195/C195</f>
        <v>#DIV/0!</v>
      </c>
      <c r="F195" s="60">
        <v>0</v>
      </c>
      <c r="G195" s="60">
        <v>1</v>
      </c>
      <c r="H195" s="489" t="e">
        <f t="shared" ref="H195:H196" si="39">G195/F195</f>
        <v>#DIV/0!</v>
      </c>
      <c r="I195" s="475">
        <f t="shared" ref="I195:I196" si="40">C195+F195</f>
        <v>0</v>
      </c>
      <c r="J195" s="475">
        <f t="shared" ref="J195:J196" si="41">D195+G195</f>
        <v>7</v>
      </c>
      <c r="K195" s="481" t="e">
        <f t="shared" ref="K195:K196" si="42">J195/I195</f>
        <v>#DIV/0!</v>
      </c>
      <c r="L195" s="129"/>
    </row>
    <row r="196" spans="1:13" s="111" customFormat="1" ht="12.75">
      <c r="A196" s="588" t="s">
        <v>4495</v>
      </c>
      <c r="B196" s="60" t="s">
        <v>4496</v>
      </c>
      <c r="C196" s="545">
        <v>0</v>
      </c>
      <c r="D196" s="545">
        <v>6</v>
      </c>
      <c r="E196" s="489" t="e">
        <f t="shared" si="38"/>
        <v>#DIV/0!</v>
      </c>
      <c r="F196" s="60">
        <v>0</v>
      </c>
      <c r="G196" s="60">
        <v>1</v>
      </c>
      <c r="H196" s="489" t="e">
        <f t="shared" si="39"/>
        <v>#DIV/0!</v>
      </c>
      <c r="I196" s="475">
        <f t="shared" si="40"/>
        <v>0</v>
      </c>
      <c r="J196" s="475">
        <f t="shared" si="41"/>
        <v>7</v>
      </c>
      <c r="K196" s="481" t="e">
        <f t="shared" si="42"/>
        <v>#DIV/0!</v>
      </c>
      <c r="L196" s="129"/>
    </row>
    <row r="197" spans="1:13" s="111" customFormat="1" ht="12.75">
      <c r="A197" s="588"/>
      <c r="B197" s="60"/>
      <c r="C197" s="117"/>
      <c r="D197" s="117"/>
      <c r="E197" s="489" t="e">
        <f t="shared" ref="E197" si="43">D197/C197</f>
        <v>#DIV/0!</v>
      </c>
      <c r="F197" s="60"/>
      <c r="G197" s="60"/>
      <c r="H197" s="489" t="e">
        <f t="shared" ref="H197" si="44">G197/F197</f>
        <v>#DIV/0!</v>
      </c>
      <c r="I197" s="475">
        <f t="shared" ref="I197" si="45">C197+F197</f>
        <v>0</v>
      </c>
      <c r="J197" s="475">
        <f t="shared" ref="J197" si="46">D197+G197</f>
        <v>0</v>
      </c>
      <c r="K197" s="481" t="e">
        <f t="shared" ref="K197" si="47">J197/I197</f>
        <v>#DIV/0!</v>
      </c>
      <c r="L197" s="129"/>
    </row>
    <row r="198" spans="1:13" s="111" customFormat="1" ht="12.75">
      <c r="A198" s="59"/>
      <c r="B198" s="60"/>
      <c r="C198" s="117"/>
      <c r="D198" s="117"/>
      <c r="E198" s="489" t="e">
        <f t="shared" si="36"/>
        <v>#DIV/0!</v>
      </c>
      <c r="F198" s="60"/>
      <c r="G198" s="60"/>
      <c r="H198" s="489" t="e">
        <f t="shared" si="37"/>
        <v>#DIV/0!</v>
      </c>
      <c r="I198" s="475">
        <f t="shared" si="33"/>
        <v>0</v>
      </c>
      <c r="J198" s="475">
        <f t="shared" si="34"/>
        <v>0</v>
      </c>
      <c r="K198" s="481" t="e">
        <f t="shared" si="35"/>
        <v>#DIV/0!</v>
      </c>
      <c r="L198" s="129"/>
    </row>
    <row r="199" spans="1:13" s="111" customFormat="1" ht="12.75">
      <c r="A199" s="59"/>
      <c r="B199" s="60"/>
      <c r="C199" s="117"/>
      <c r="D199" s="117"/>
      <c r="E199" s="489" t="e">
        <f t="shared" si="36"/>
        <v>#DIV/0!</v>
      </c>
      <c r="F199" s="60"/>
      <c r="G199" s="60"/>
      <c r="H199" s="489" t="e">
        <f t="shared" si="37"/>
        <v>#DIV/0!</v>
      </c>
      <c r="I199" s="475">
        <f t="shared" si="33"/>
        <v>0</v>
      </c>
      <c r="J199" s="475">
        <f t="shared" si="34"/>
        <v>0</v>
      </c>
      <c r="K199" s="481" t="e">
        <f t="shared" si="35"/>
        <v>#DIV/0!</v>
      </c>
      <c r="L199" s="129"/>
    </row>
    <row r="200" spans="1:13" s="111" customFormat="1" ht="12.75">
      <c r="A200" s="60"/>
      <c r="B200" s="60"/>
      <c r="C200" s="59"/>
      <c r="D200" s="59"/>
      <c r="E200" s="276"/>
      <c r="F200" s="60"/>
      <c r="G200" s="60"/>
      <c r="H200" s="60"/>
      <c r="I200" s="60"/>
      <c r="J200" s="60"/>
      <c r="K200" s="60"/>
      <c r="L200" s="129"/>
    </row>
    <row r="201" spans="1:13" s="112" customFormat="1" ht="12.75">
      <c r="A201" s="501" t="s">
        <v>1678</v>
      </c>
      <c r="B201" s="497"/>
      <c r="C201" s="498">
        <v>950</v>
      </c>
      <c r="D201" s="498">
        <v>989</v>
      </c>
      <c r="E201" s="499">
        <f t="shared" ref="E201:E203" si="48">D201/C201</f>
        <v>1.0410526315789475</v>
      </c>
      <c r="F201" s="498">
        <v>900</v>
      </c>
      <c r="G201" s="498">
        <v>828</v>
      </c>
      <c r="H201" s="499">
        <f t="shared" ref="H201:H203" si="49">G201/F201</f>
        <v>0.92</v>
      </c>
      <c r="I201" s="500">
        <f t="shared" ref="I201:I203" si="50">C201+F201</f>
        <v>1850</v>
      </c>
      <c r="J201" s="500">
        <f t="shared" ref="J201:J202" si="51">D201+G201</f>
        <v>1817</v>
      </c>
      <c r="K201" s="499">
        <f t="shared" ref="K201:K203" si="52">J201/I201</f>
        <v>0.98216216216216212</v>
      </c>
      <c r="L201" s="130"/>
      <c r="M201" s="112">
        <v>77.89</v>
      </c>
    </row>
    <row r="202" spans="1:13" s="112" customFormat="1" ht="12.75">
      <c r="A202" s="501" t="s">
        <v>1677</v>
      </c>
      <c r="B202" s="497"/>
      <c r="C202" s="498">
        <v>5100</v>
      </c>
      <c r="D202" s="498">
        <v>4961</v>
      </c>
      <c r="E202" s="499">
        <f t="shared" si="48"/>
        <v>0.97274509803921572</v>
      </c>
      <c r="F202" s="498">
        <v>10800</v>
      </c>
      <c r="G202" s="498">
        <v>9468</v>
      </c>
      <c r="H202" s="499">
        <f t="shared" si="49"/>
        <v>0.87666666666666671</v>
      </c>
      <c r="I202" s="500">
        <f t="shared" si="50"/>
        <v>15900</v>
      </c>
      <c r="J202" s="500">
        <f t="shared" si="51"/>
        <v>14429</v>
      </c>
      <c r="K202" s="499">
        <f t="shared" si="52"/>
        <v>0.90748427672955978</v>
      </c>
      <c r="L202" s="130"/>
      <c r="M202" s="112">
        <v>66.650000000000006</v>
      </c>
    </row>
    <row r="203" spans="1:13" s="112" customFormat="1" ht="12.75">
      <c r="A203" s="501" t="s">
        <v>1680</v>
      </c>
      <c r="B203" s="497"/>
      <c r="C203" s="498">
        <f>SUM(C205:C278)</f>
        <v>7920</v>
      </c>
      <c r="D203" s="498">
        <f>SUM(D205:D278)</f>
        <v>8345</v>
      </c>
      <c r="E203" s="499">
        <f t="shared" si="48"/>
        <v>1.0536616161616161</v>
      </c>
      <c r="F203" s="498">
        <f>SUM(F205:F278)</f>
        <v>13600</v>
      </c>
      <c r="G203" s="498">
        <f>SUM(G205:G278)</f>
        <v>13964</v>
      </c>
      <c r="H203" s="499">
        <f t="shared" si="49"/>
        <v>1.026764705882353</v>
      </c>
      <c r="I203" s="500">
        <f t="shared" si="50"/>
        <v>21520</v>
      </c>
      <c r="J203" s="500">
        <f>D203+G203</f>
        <v>22309</v>
      </c>
      <c r="K203" s="499">
        <f t="shared" si="52"/>
        <v>1.0366635687732342</v>
      </c>
      <c r="L203" s="130"/>
      <c r="M203" s="112">
        <v>84.89</v>
      </c>
    </row>
    <row r="204" spans="1:13" s="112" customFormat="1" ht="12.75">
      <c r="A204" s="60"/>
      <c r="B204" s="60"/>
      <c r="C204" s="117"/>
      <c r="D204" s="117"/>
      <c r="E204" s="117"/>
      <c r="F204" s="60"/>
      <c r="G204" s="60"/>
      <c r="H204" s="60"/>
      <c r="I204" s="60"/>
      <c r="J204" s="60"/>
      <c r="K204" s="60"/>
      <c r="L204" s="130"/>
    </row>
    <row r="205" spans="1:13" s="112" customFormat="1" ht="12.75">
      <c r="A205" s="412" t="s">
        <v>3840</v>
      </c>
      <c r="B205" s="413" t="s">
        <v>3841</v>
      </c>
      <c r="C205" s="504">
        <v>1000</v>
      </c>
      <c r="D205" s="466">
        <v>938</v>
      </c>
      <c r="E205" s="489">
        <f t="shared" ref="E205:E278" si="53">D205/C205</f>
        <v>0.93799999999999994</v>
      </c>
      <c r="F205" s="505">
        <v>1700</v>
      </c>
      <c r="G205" s="466">
        <v>2856</v>
      </c>
      <c r="H205" s="489">
        <f t="shared" ref="H205:H278" si="54">G205/F205</f>
        <v>1.68</v>
      </c>
      <c r="I205" s="466">
        <f t="shared" ref="I205:I276" si="55">C205+F205</f>
        <v>2700</v>
      </c>
      <c r="J205" s="466">
        <f t="shared" ref="J205:J276" si="56">D205+G205</f>
        <v>3794</v>
      </c>
      <c r="K205" s="481">
        <f t="shared" ref="K205:K276" si="57">J205/I205</f>
        <v>1.4051851851851851</v>
      </c>
      <c r="L205" s="130"/>
    </row>
    <row r="206" spans="1:13" s="111" customFormat="1" ht="12.75">
      <c r="A206" s="412" t="s">
        <v>3842</v>
      </c>
      <c r="B206" s="413" t="s">
        <v>3843</v>
      </c>
      <c r="C206" s="504">
        <v>0</v>
      </c>
      <c r="D206" s="503"/>
      <c r="E206" s="489" t="e">
        <f t="shared" si="53"/>
        <v>#DIV/0!</v>
      </c>
      <c r="F206" s="505">
        <v>40</v>
      </c>
      <c r="G206" s="503"/>
      <c r="H206" s="489">
        <f t="shared" si="54"/>
        <v>0</v>
      </c>
      <c r="I206" s="503">
        <f t="shared" si="55"/>
        <v>40</v>
      </c>
      <c r="J206" s="503">
        <f t="shared" si="56"/>
        <v>0</v>
      </c>
      <c r="K206" s="481">
        <f t="shared" si="57"/>
        <v>0</v>
      </c>
      <c r="L206" s="129"/>
    </row>
    <row r="207" spans="1:13" s="112" customFormat="1" ht="12.75">
      <c r="A207" s="412" t="s">
        <v>3844</v>
      </c>
      <c r="B207" s="413" t="s">
        <v>3845</v>
      </c>
      <c r="C207" s="504">
        <v>1400</v>
      </c>
      <c r="D207" s="466">
        <v>1328</v>
      </c>
      <c r="E207" s="489">
        <f t="shared" si="53"/>
        <v>0.94857142857142862</v>
      </c>
      <c r="F207" s="505">
        <v>5250</v>
      </c>
      <c r="G207" s="466">
        <v>6186</v>
      </c>
      <c r="H207" s="489">
        <f t="shared" si="54"/>
        <v>1.1782857142857144</v>
      </c>
      <c r="I207" s="466">
        <f t="shared" si="55"/>
        <v>6650</v>
      </c>
      <c r="J207" s="466">
        <f t="shared" si="56"/>
        <v>7514</v>
      </c>
      <c r="K207" s="481">
        <f t="shared" si="57"/>
        <v>1.1299248120300751</v>
      </c>
      <c r="L207" s="130"/>
    </row>
    <row r="208" spans="1:13" s="111" customFormat="1" ht="12.75">
      <c r="A208" s="412" t="s">
        <v>3846</v>
      </c>
      <c r="B208" s="413" t="s">
        <v>3847</v>
      </c>
      <c r="C208" s="504">
        <v>4000</v>
      </c>
      <c r="D208" s="503">
        <v>4006</v>
      </c>
      <c r="E208" s="489">
        <f t="shared" si="53"/>
        <v>1.0015000000000001</v>
      </c>
      <c r="F208" s="505">
        <v>5200</v>
      </c>
      <c r="G208" s="503">
        <v>3475</v>
      </c>
      <c r="H208" s="489">
        <f t="shared" si="54"/>
        <v>0.66826923076923073</v>
      </c>
      <c r="I208" s="503">
        <f t="shared" si="55"/>
        <v>9200</v>
      </c>
      <c r="J208" s="503">
        <f t="shared" si="56"/>
        <v>7481</v>
      </c>
      <c r="K208" s="481">
        <f t="shared" si="57"/>
        <v>0.81315217391304351</v>
      </c>
      <c r="L208" s="129"/>
    </row>
    <row r="209" spans="1:12" s="112" customFormat="1" ht="12.75">
      <c r="A209" s="412" t="s">
        <v>1686</v>
      </c>
      <c r="B209" s="413" t="s">
        <v>3848</v>
      </c>
      <c r="C209" s="504">
        <v>0</v>
      </c>
      <c r="D209" s="466"/>
      <c r="E209" s="489" t="e">
        <f t="shared" si="53"/>
        <v>#DIV/0!</v>
      </c>
      <c r="F209" s="505">
        <v>75</v>
      </c>
      <c r="G209" s="466">
        <v>82</v>
      </c>
      <c r="H209" s="489">
        <f t="shared" si="54"/>
        <v>1.0933333333333333</v>
      </c>
      <c r="I209" s="466">
        <f t="shared" si="55"/>
        <v>75</v>
      </c>
      <c r="J209" s="466">
        <f t="shared" si="56"/>
        <v>82</v>
      </c>
      <c r="K209" s="481">
        <f t="shared" si="57"/>
        <v>1.0933333333333333</v>
      </c>
      <c r="L209" s="130"/>
    </row>
    <row r="210" spans="1:12" s="111" customFormat="1" ht="12.75">
      <c r="A210" s="412" t="s">
        <v>3849</v>
      </c>
      <c r="B210" s="413" t="s">
        <v>3850</v>
      </c>
      <c r="C210" s="504">
        <v>5</v>
      </c>
      <c r="D210" s="503">
        <v>1</v>
      </c>
      <c r="E210" s="489">
        <f t="shared" si="53"/>
        <v>0.2</v>
      </c>
      <c r="F210" s="505">
        <v>0</v>
      </c>
      <c r="G210" s="503"/>
      <c r="H210" s="489" t="e">
        <f t="shared" si="54"/>
        <v>#DIV/0!</v>
      </c>
      <c r="I210" s="503">
        <f t="shared" si="55"/>
        <v>5</v>
      </c>
      <c r="J210" s="503">
        <f t="shared" si="56"/>
        <v>1</v>
      </c>
      <c r="K210" s="481">
        <f t="shared" si="57"/>
        <v>0.2</v>
      </c>
      <c r="L210" s="129"/>
    </row>
    <row r="211" spans="1:12" s="112" customFormat="1" ht="12.75">
      <c r="A211" s="412" t="s">
        <v>3851</v>
      </c>
      <c r="B211" s="413" t="s">
        <v>3852</v>
      </c>
      <c r="C211" s="504">
        <v>1</v>
      </c>
      <c r="D211" s="655">
        <v>2</v>
      </c>
      <c r="E211" s="489">
        <f t="shared" si="53"/>
        <v>2</v>
      </c>
      <c r="F211" s="505">
        <v>0</v>
      </c>
      <c r="G211" s="466"/>
      <c r="H211" s="489" t="e">
        <f t="shared" si="54"/>
        <v>#DIV/0!</v>
      </c>
      <c r="I211" s="466">
        <f t="shared" si="55"/>
        <v>1</v>
      </c>
      <c r="J211" s="466">
        <f t="shared" si="56"/>
        <v>2</v>
      </c>
      <c r="K211" s="481">
        <f t="shared" si="57"/>
        <v>2</v>
      </c>
      <c r="L211" s="130"/>
    </row>
    <row r="212" spans="1:12" s="111" customFormat="1" ht="12.75">
      <c r="A212" s="412" t="s">
        <v>3853</v>
      </c>
      <c r="B212" s="413" t="s">
        <v>3854</v>
      </c>
      <c r="C212" s="504">
        <v>0</v>
      </c>
      <c r="D212" s="503"/>
      <c r="E212" s="489" t="e">
        <f t="shared" si="53"/>
        <v>#DIV/0!</v>
      </c>
      <c r="F212" s="505">
        <v>10</v>
      </c>
      <c r="G212" s="503">
        <v>1</v>
      </c>
      <c r="H212" s="489">
        <f t="shared" si="54"/>
        <v>0.1</v>
      </c>
      <c r="I212" s="503">
        <f t="shared" si="55"/>
        <v>10</v>
      </c>
      <c r="J212" s="503">
        <f t="shared" si="56"/>
        <v>1</v>
      </c>
      <c r="K212" s="481">
        <f t="shared" si="57"/>
        <v>0.1</v>
      </c>
      <c r="L212" s="129"/>
    </row>
    <row r="213" spans="1:12" s="112" customFormat="1" ht="12.75">
      <c r="A213" s="412" t="s">
        <v>3855</v>
      </c>
      <c r="B213" s="413" t="s">
        <v>3856</v>
      </c>
      <c r="C213" s="504">
        <v>0</v>
      </c>
      <c r="D213" s="466"/>
      <c r="E213" s="489" t="e">
        <f t="shared" si="53"/>
        <v>#DIV/0!</v>
      </c>
      <c r="F213" s="505">
        <v>90</v>
      </c>
      <c r="G213" s="466">
        <v>91</v>
      </c>
      <c r="H213" s="489">
        <f t="shared" si="54"/>
        <v>1.0111111111111111</v>
      </c>
      <c r="I213" s="466">
        <f t="shared" si="55"/>
        <v>90</v>
      </c>
      <c r="J213" s="466">
        <f t="shared" si="56"/>
        <v>91</v>
      </c>
      <c r="K213" s="481">
        <f t="shared" si="57"/>
        <v>1.0111111111111111</v>
      </c>
      <c r="L213" s="130"/>
    </row>
    <row r="214" spans="1:12" s="111" customFormat="1" ht="12.75">
      <c r="A214" s="412" t="s">
        <v>3857</v>
      </c>
      <c r="B214" s="413" t="s">
        <v>3858</v>
      </c>
      <c r="C214" s="504">
        <v>0</v>
      </c>
      <c r="D214" s="503"/>
      <c r="E214" s="489" t="e">
        <f t="shared" si="53"/>
        <v>#DIV/0!</v>
      </c>
      <c r="F214" s="505">
        <v>1</v>
      </c>
      <c r="G214" s="503"/>
      <c r="H214" s="489">
        <f t="shared" si="54"/>
        <v>0</v>
      </c>
      <c r="I214" s="503">
        <f t="shared" si="55"/>
        <v>1</v>
      </c>
      <c r="J214" s="503">
        <f t="shared" si="56"/>
        <v>0</v>
      </c>
      <c r="K214" s="481">
        <f t="shared" si="57"/>
        <v>0</v>
      </c>
      <c r="L214" s="129"/>
    </row>
    <row r="215" spans="1:12" s="112" customFormat="1" ht="12.75">
      <c r="A215" s="412" t="s">
        <v>1682</v>
      </c>
      <c r="B215" s="413" t="s">
        <v>3859</v>
      </c>
      <c r="C215" s="504">
        <v>12</v>
      </c>
      <c r="D215" s="466">
        <v>19</v>
      </c>
      <c r="E215" s="489">
        <f t="shared" si="53"/>
        <v>1.5833333333333333</v>
      </c>
      <c r="F215" s="505">
        <v>0</v>
      </c>
      <c r="G215" s="466">
        <v>1</v>
      </c>
      <c r="H215" s="489" t="e">
        <f t="shared" si="54"/>
        <v>#DIV/0!</v>
      </c>
      <c r="I215" s="466">
        <f t="shared" si="55"/>
        <v>12</v>
      </c>
      <c r="J215" s="466">
        <f t="shared" si="56"/>
        <v>20</v>
      </c>
      <c r="K215" s="481">
        <f t="shared" si="57"/>
        <v>1.6666666666666667</v>
      </c>
      <c r="L215" s="130"/>
    </row>
    <row r="216" spans="1:12" s="111" customFormat="1" ht="12.75">
      <c r="A216" s="412" t="s">
        <v>1684</v>
      </c>
      <c r="B216" s="413" t="s">
        <v>3860</v>
      </c>
      <c r="C216" s="504">
        <v>0</v>
      </c>
      <c r="D216" s="503"/>
      <c r="E216" s="489" t="e">
        <f t="shared" si="53"/>
        <v>#DIV/0!</v>
      </c>
      <c r="F216" s="505">
        <v>1</v>
      </c>
      <c r="G216" s="503">
        <v>3</v>
      </c>
      <c r="H216" s="489">
        <f t="shared" si="54"/>
        <v>3</v>
      </c>
      <c r="I216" s="503">
        <f t="shared" si="55"/>
        <v>1</v>
      </c>
      <c r="J216" s="503">
        <f t="shared" si="56"/>
        <v>3</v>
      </c>
      <c r="K216" s="481">
        <f t="shared" si="57"/>
        <v>3</v>
      </c>
      <c r="L216" s="129"/>
    </row>
    <row r="217" spans="1:12" s="112" customFormat="1" ht="12.75">
      <c r="A217" s="412" t="s">
        <v>3861</v>
      </c>
      <c r="B217" s="413" t="s">
        <v>3862</v>
      </c>
      <c r="C217" s="504">
        <v>0</v>
      </c>
      <c r="D217" s="466"/>
      <c r="E217" s="489" t="e">
        <f t="shared" si="53"/>
        <v>#DIV/0!</v>
      </c>
      <c r="F217" s="505">
        <v>15</v>
      </c>
      <c r="G217" s="466">
        <v>14</v>
      </c>
      <c r="H217" s="489">
        <f t="shared" si="54"/>
        <v>0.93333333333333335</v>
      </c>
      <c r="I217" s="466">
        <f t="shared" si="55"/>
        <v>15</v>
      </c>
      <c r="J217" s="466">
        <f t="shared" si="56"/>
        <v>14</v>
      </c>
      <c r="K217" s="481">
        <f t="shared" si="57"/>
        <v>0.93333333333333335</v>
      </c>
      <c r="L217" s="130"/>
    </row>
    <row r="218" spans="1:12" s="111" customFormat="1" ht="12.75">
      <c r="A218" s="412" t="s">
        <v>3863</v>
      </c>
      <c r="B218" s="413" t="s">
        <v>3864</v>
      </c>
      <c r="C218" s="504">
        <v>0</v>
      </c>
      <c r="D218" s="503"/>
      <c r="E218" s="489" t="e">
        <f t="shared" si="53"/>
        <v>#DIV/0!</v>
      </c>
      <c r="F218" s="505">
        <v>1</v>
      </c>
      <c r="G218" s="503">
        <v>3</v>
      </c>
      <c r="H218" s="489">
        <f t="shared" si="54"/>
        <v>3</v>
      </c>
      <c r="I218" s="503">
        <f t="shared" si="55"/>
        <v>1</v>
      </c>
      <c r="J218" s="503">
        <f t="shared" si="56"/>
        <v>3</v>
      </c>
      <c r="K218" s="481">
        <f t="shared" si="57"/>
        <v>3</v>
      </c>
      <c r="L218" s="129"/>
    </row>
    <row r="219" spans="1:12" s="112" customFormat="1" ht="12.75">
      <c r="A219" s="412" t="s">
        <v>3865</v>
      </c>
      <c r="B219" s="413" t="s">
        <v>3866</v>
      </c>
      <c r="C219" s="504">
        <v>0</v>
      </c>
      <c r="D219" s="466"/>
      <c r="E219" s="489" t="e">
        <f t="shared" si="53"/>
        <v>#DIV/0!</v>
      </c>
      <c r="F219" s="505">
        <v>60</v>
      </c>
      <c r="G219" s="466">
        <v>79</v>
      </c>
      <c r="H219" s="489">
        <f t="shared" si="54"/>
        <v>1.3166666666666667</v>
      </c>
      <c r="I219" s="466">
        <f t="shared" si="55"/>
        <v>60</v>
      </c>
      <c r="J219" s="466">
        <f t="shared" si="56"/>
        <v>79</v>
      </c>
      <c r="K219" s="481">
        <f t="shared" si="57"/>
        <v>1.3166666666666667</v>
      </c>
      <c r="L219" s="130"/>
    </row>
    <row r="220" spans="1:12" s="111" customFormat="1" ht="12.75">
      <c r="A220" s="412" t="s">
        <v>3867</v>
      </c>
      <c r="B220" s="413" t="s">
        <v>3868</v>
      </c>
      <c r="C220" s="504">
        <v>0</v>
      </c>
      <c r="D220" s="503"/>
      <c r="E220" s="489" t="e">
        <f t="shared" si="53"/>
        <v>#DIV/0!</v>
      </c>
      <c r="F220" s="505">
        <v>25</v>
      </c>
      <c r="G220" s="503">
        <v>9</v>
      </c>
      <c r="H220" s="489">
        <f t="shared" si="54"/>
        <v>0.36</v>
      </c>
      <c r="I220" s="503">
        <f t="shared" si="55"/>
        <v>25</v>
      </c>
      <c r="J220" s="503">
        <f t="shared" si="56"/>
        <v>9</v>
      </c>
      <c r="K220" s="481">
        <f t="shared" si="57"/>
        <v>0.36</v>
      </c>
      <c r="L220" s="129"/>
    </row>
    <row r="221" spans="1:12" s="112" customFormat="1" ht="12.75">
      <c r="A221" s="412" t="s">
        <v>1690</v>
      </c>
      <c r="B221" s="413" t="s">
        <v>3869</v>
      </c>
      <c r="C221" s="504">
        <v>406</v>
      </c>
      <c r="D221" s="466">
        <v>485</v>
      </c>
      <c r="E221" s="489">
        <f t="shared" si="53"/>
        <v>1.1945812807881773</v>
      </c>
      <c r="F221" s="505">
        <v>160</v>
      </c>
      <c r="G221" s="466">
        <v>132</v>
      </c>
      <c r="H221" s="489">
        <f t="shared" si="54"/>
        <v>0.82499999999999996</v>
      </c>
      <c r="I221" s="466">
        <f t="shared" si="55"/>
        <v>566</v>
      </c>
      <c r="J221" s="466">
        <f t="shared" si="56"/>
        <v>617</v>
      </c>
      <c r="K221" s="481">
        <f t="shared" si="57"/>
        <v>1.0901060070671378</v>
      </c>
      <c r="L221" s="130"/>
    </row>
    <row r="222" spans="1:12" s="111" customFormat="1" ht="12.75">
      <c r="A222" s="412" t="s">
        <v>3870</v>
      </c>
      <c r="B222" s="413" t="s">
        <v>3871</v>
      </c>
      <c r="C222" s="504">
        <v>0</v>
      </c>
      <c r="D222" s="503"/>
      <c r="E222" s="489" t="e">
        <f t="shared" si="53"/>
        <v>#DIV/0!</v>
      </c>
      <c r="F222" s="505">
        <v>1</v>
      </c>
      <c r="G222" s="503">
        <v>1</v>
      </c>
      <c r="H222" s="489">
        <f t="shared" si="54"/>
        <v>1</v>
      </c>
      <c r="I222" s="503">
        <f t="shared" si="55"/>
        <v>1</v>
      </c>
      <c r="J222" s="503">
        <f t="shared" si="56"/>
        <v>1</v>
      </c>
      <c r="K222" s="481">
        <f t="shared" si="57"/>
        <v>1</v>
      </c>
      <c r="L222" s="129"/>
    </row>
    <row r="223" spans="1:12" s="112" customFormat="1" ht="12.75">
      <c r="A223" s="412" t="s">
        <v>3872</v>
      </c>
      <c r="B223" s="413" t="s">
        <v>3873</v>
      </c>
      <c r="C223" s="504">
        <v>0</v>
      </c>
      <c r="D223" s="466"/>
      <c r="E223" s="489" t="e">
        <f t="shared" si="53"/>
        <v>#DIV/0!</v>
      </c>
      <c r="F223" s="505">
        <v>7</v>
      </c>
      <c r="G223" s="466">
        <v>9</v>
      </c>
      <c r="H223" s="489">
        <f t="shared" si="54"/>
        <v>1.2857142857142858</v>
      </c>
      <c r="I223" s="466">
        <f t="shared" si="55"/>
        <v>7</v>
      </c>
      <c r="J223" s="466">
        <f t="shared" si="56"/>
        <v>9</v>
      </c>
      <c r="K223" s="481">
        <f t="shared" si="57"/>
        <v>1.2857142857142858</v>
      </c>
      <c r="L223" s="130"/>
    </row>
    <row r="224" spans="1:12" s="111" customFormat="1" ht="12.75">
      <c r="A224" s="412" t="s">
        <v>3874</v>
      </c>
      <c r="B224" s="413" t="s">
        <v>3875</v>
      </c>
      <c r="C224" s="504">
        <v>0</v>
      </c>
      <c r="D224" s="503"/>
      <c r="E224" s="489" t="e">
        <f t="shared" si="53"/>
        <v>#DIV/0!</v>
      </c>
      <c r="F224" s="505">
        <v>50</v>
      </c>
      <c r="G224" s="503">
        <v>39</v>
      </c>
      <c r="H224" s="489">
        <f t="shared" si="54"/>
        <v>0.78</v>
      </c>
      <c r="I224" s="503">
        <f t="shared" si="55"/>
        <v>50</v>
      </c>
      <c r="J224" s="503">
        <f t="shared" si="56"/>
        <v>39</v>
      </c>
      <c r="K224" s="481">
        <f t="shared" si="57"/>
        <v>0.78</v>
      </c>
      <c r="L224" s="129"/>
    </row>
    <row r="225" spans="1:12" s="112" customFormat="1" ht="12.75">
      <c r="A225" s="412" t="s">
        <v>3876</v>
      </c>
      <c r="B225" s="413" t="s">
        <v>3877</v>
      </c>
      <c r="C225" s="504">
        <v>0</v>
      </c>
      <c r="D225" s="466"/>
      <c r="E225" s="489" t="e">
        <f t="shared" si="53"/>
        <v>#DIV/0!</v>
      </c>
      <c r="F225" s="505">
        <v>6</v>
      </c>
      <c r="G225" s="466">
        <v>2</v>
      </c>
      <c r="H225" s="489">
        <f t="shared" si="54"/>
        <v>0.33333333333333331</v>
      </c>
      <c r="I225" s="466">
        <f t="shared" si="55"/>
        <v>6</v>
      </c>
      <c r="J225" s="466">
        <f t="shared" si="56"/>
        <v>2</v>
      </c>
      <c r="K225" s="481">
        <f t="shared" si="57"/>
        <v>0.33333333333333331</v>
      </c>
      <c r="L225" s="130"/>
    </row>
    <row r="226" spans="1:12" s="111" customFormat="1" ht="12.75">
      <c r="A226" s="412" t="s">
        <v>3878</v>
      </c>
      <c r="B226" s="413" t="s">
        <v>3879</v>
      </c>
      <c r="C226" s="504">
        <v>0</v>
      </c>
      <c r="D226" s="503"/>
      <c r="E226" s="489" t="e">
        <f t="shared" si="53"/>
        <v>#DIV/0!</v>
      </c>
      <c r="F226" s="505">
        <v>1</v>
      </c>
      <c r="G226" s="503"/>
      <c r="H226" s="489">
        <f t="shared" si="54"/>
        <v>0</v>
      </c>
      <c r="I226" s="503">
        <f t="shared" si="55"/>
        <v>1</v>
      </c>
      <c r="J226" s="503">
        <f t="shared" si="56"/>
        <v>0</v>
      </c>
      <c r="K226" s="481">
        <f t="shared" si="57"/>
        <v>0</v>
      </c>
      <c r="L226" s="129"/>
    </row>
    <row r="227" spans="1:12" s="112" customFormat="1" ht="12.75">
      <c r="A227" s="412" t="s">
        <v>3880</v>
      </c>
      <c r="B227" s="413" t="s">
        <v>3881</v>
      </c>
      <c r="C227" s="504">
        <v>0</v>
      </c>
      <c r="D227" s="466"/>
      <c r="E227" s="489" t="e">
        <f t="shared" si="53"/>
        <v>#DIV/0!</v>
      </c>
      <c r="F227" s="505">
        <v>2</v>
      </c>
      <c r="G227" s="466">
        <v>4</v>
      </c>
      <c r="H227" s="489">
        <f t="shared" si="54"/>
        <v>2</v>
      </c>
      <c r="I227" s="466">
        <f t="shared" si="55"/>
        <v>2</v>
      </c>
      <c r="J227" s="466">
        <f t="shared" si="56"/>
        <v>4</v>
      </c>
      <c r="K227" s="481">
        <f t="shared" si="57"/>
        <v>2</v>
      </c>
      <c r="L227" s="130"/>
    </row>
    <row r="228" spans="1:12" s="111" customFormat="1" ht="12.75">
      <c r="A228" s="412" t="s">
        <v>3882</v>
      </c>
      <c r="B228" s="413" t="s">
        <v>3883</v>
      </c>
      <c r="C228" s="504">
        <v>0</v>
      </c>
      <c r="D228" s="503"/>
      <c r="E228" s="489" t="e">
        <f t="shared" si="53"/>
        <v>#DIV/0!</v>
      </c>
      <c r="F228" s="505">
        <v>1</v>
      </c>
      <c r="G228" s="503">
        <v>1</v>
      </c>
      <c r="H228" s="489">
        <f t="shared" si="54"/>
        <v>1</v>
      </c>
      <c r="I228" s="503">
        <f t="shared" si="55"/>
        <v>1</v>
      </c>
      <c r="J228" s="503">
        <f t="shared" si="56"/>
        <v>1</v>
      </c>
      <c r="K228" s="481">
        <f t="shared" si="57"/>
        <v>1</v>
      </c>
      <c r="L228" s="129"/>
    </row>
    <row r="229" spans="1:12" s="112" customFormat="1" ht="12.75">
      <c r="A229" s="412" t="s">
        <v>3884</v>
      </c>
      <c r="B229" s="413" t="s">
        <v>3885</v>
      </c>
      <c r="C229" s="504">
        <v>0</v>
      </c>
      <c r="D229" s="466"/>
      <c r="E229" s="489" t="e">
        <f t="shared" si="53"/>
        <v>#DIV/0!</v>
      </c>
      <c r="F229" s="505">
        <v>30</v>
      </c>
      <c r="G229" s="466">
        <v>31</v>
      </c>
      <c r="H229" s="489">
        <f t="shared" si="54"/>
        <v>1.0333333333333334</v>
      </c>
      <c r="I229" s="466">
        <f t="shared" si="55"/>
        <v>30</v>
      </c>
      <c r="J229" s="466">
        <f t="shared" si="56"/>
        <v>31</v>
      </c>
      <c r="K229" s="481">
        <f t="shared" si="57"/>
        <v>1.0333333333333334</v>
      </c>
      <c r="L229" s="130"/>
    </row>
    <row r="230" spans="1:12" s="111" customFormat="1" ht="12.75">
      <c r="A230" s="412" t="s">
        <v>3886</v>
      </c>
      <c r="B230" s="413" t="s">
        <v>3887</v>
      </c>
      <c r="C230" s="504">
        <v>0</v>
      </c>
      <c r="D230" s="503"/>
      <c r="E230" s="489" t="e">
        <f t="shared" si="53"/>
        <v>#DIV/0!</v>
      </c>
      <c r="F230" s="505">
        <v>20</v>
      </c>
      <c r="G230" s="503">
        <v>13</v>
      </c>
      <c r="H230" s="489">
        <f t="shared" si="54"/>
        <v>0.65</v>
      </c>
      <c r="I230" s="503">
        <f t="shared" si="55"/>
        <v>20</v>
      </c>
      <c r="J230" s="503">
        <f t="shared" si="56"/>
        <v>13</v>
      </c>
      <c r="K230" s="481">
        <f t="shared" si="57"/>
        <v>0.65</v>
      </c>
      <c r="L230" s="129"/>
    </row>
    <row r="231" spans="1:12" s="112" customFormat="1" ht="12.75">
      <c r="A231" s="412" t="s">
        <v>3888</v>
      </c>
      <c r="B231" s="413" t="s">
        <v>3889</v>
      </c>
      <c r="C231" s="504">
        <v>0</v>
      </c>
      <c r="D231" s="466"/>
      <c r="E231" s="489" t="e">
        <f t="shared" si="53"/>
        <v>#DIV/0!</v>
      </c>
      <c r="F231" s="505">
        <v>6</v>
      </c>
      <c r="G231" s="466">
        <v>2</v>
      </c>
      <c r="H231" s="489">
        <f t="shared" si="54"/>
        <v>0.33333333333333331</v>
      </c>
      <c r="I231" s="466">
        <f t="shared" si="55"/>
        <v>6</v>
      </c>
      <c r="J231" s="466">
        <f t="shared" si="56"/>
        <v>2</v>
      </c>
      <c r="K231" s="481">
        <f t="shared" si="57"/>
        <v>0.33333333333333331</v>
      </c>
      <c r="L231" s="130"/>
    </row>
    <row r="232" spans="1:12" s="111" customFormat="1" ht="12.75">
      <c r="A232" s="412" t="s">
        <v>3890</v>
      </c>
      <c r="B232" s="413" t="s">
        <v>3891</v>
      </c>
      <c r="C232" s="504">
        <v>45</v>
      </c>
      <c r="D232" s="503">
        <v>64</v>
      </c>
      <c r="E232" s="489">
        <f t="shared" si="53"/>
        <v>1.4222222222222223</v>
      </c>
      <c r="F232" s="505">
        <v>30</v>
      </c>
      <c r="G232" s="503">
        <v>30</v>
      </c>
      <c r="H232" s="489">
        <f t="shared" si="54"/>
        <v>1</v>
      </c>
      <c r="I232" s="503">
        <f t="shared" si="55"/>
        <v>75</v>
      </c>
      <c r="J232" s="503">
        <f t="shared" si="56"/>
        <v>94</v>
      </c>
      <c r="K232" s="481">
        <f t="shared" si="57"/>
        <v>1.2533333333333334</v>
      </c>
      <c r="L232" s="129"/>
    </row>
    <row r="233" spans="1:12" s="112" customFormat="1" ht="12.75">
      <c r="A233" s="412" t="s">
        <v>3892</v>
      </c>
      <c r="B233" s="413" t="s">
        <v>3893</v>
      </c>
      <c r="C233" s="504">
        <v>5</v>
      </c>
      <c r="D233" s="466">
        <v>5</v>
      </c>
      <c r="E233" s="489">
        <f t="shared" si="53"/>
        <v>1</v>
      </c>
      <c r="F233" s="505">
        <v>9</v>
      </c>
      <c r="G233" s="466">
        <v>16</v>
      </c>
      <c r="H233" s="489">
        <f t="shared" si="54"/>
        <v>1.7777777777777777</v>
      </c>
      <c r="I233" s="466">
        <f t="shared" si="55"/>
        <v>14</v>
      </c>
      <c r="J233" s="466">
        <f t="shared" si="56"/>
        <v>21</v>
      </c>
      <c r="K233" s="481">
        <f t="shared" si="57"/>
        <v>1.5</v>
      </c>
      <c r="L233" s="130"/>
    </row>
    <row r="234" spans="1:12" s="111" customFormat="1" ht="12.75">
      <c r="A234" s="412" t="s">
        <v>3894</v>
      </c>
      <c r="B234" s="413" t="s">
        <v>3895</v>
      </c>
      <c r="C234" s="504">
        <v>1</v>
      </c>
      <c r="D234" s="503"/>
      <c r="E234" s="489">
        <f t="shared" si="53"/>
        <v>0</v>
      </c>
      <c r="F234" s="505">
        <v>2</v>
      </c>
      <c r="G234" s="503">
        <v>4</v>
      </c>
      <c r="H234" s="489">
        <f t="shared" si="54"/>
        <v>2</v>
      </c>
      <c r="I234" s="503">
        <f t="shared" si="55"/>
        <v>3</v>
      </c>
      <c r="J234" s="503">
        <f t="shared" si="56"/>
        <v>4</v>
      </c>
      <c r="K234" s="481">
        <f t="shared" si="57"/>
        <v>1.3333333333333333</v>
      </c>
      <c r="L234" s="129"/>
    </row>
    <row r="235" spans="1:12" s="112" customFormat="1" ht="12.75">
      <c r="A235" s="412" t="s">
        <v>3896</v>
      </c>
      <c r="B235" s="413" t="s">
        <v>3897</v>
      </c>
      <c r="C235" s="504">
        <v>1</v>
      </c>
      <c r="D235" s="466"/>
      <c r="E235" s="489">
        <f t="shared" si="53"/>
        <v>0</v>
      </c>
      <c r="F235" s="505">
        <v>0</v>
      </c>
      <c r="G235" s="466">
        <v>1</v>
      </c>
      <c r="H235" s="489" t="e">
        <f t="shared" si="54"/>
        <v>#DIV/0!</v>
      </c>
      <c r="I235" s="466">
        <f t="shared" si="55"/>
        <v>1</v>
      </c>
      <c r="J235" s="466">
        <f t="shared" si="56"/>
        <v>1</v>
      </c>
      <c r="K235" s="481">
        <f t="shared" si="57"/>
        <v>1</v>
      </c>
      <c r="L235" s="130"/>
    </row>
    <row r="236" spans="1:12" s="111" customFormat="1" ht="12.75">
      <c r="A236" s="412" t="s">
        <v>3898</v>
      </c>
      <c r="B236" s="413" t="s">
        <v>3899</v>
      </c>
      <c r="C236" s="504">
        <v>0</v>
      </c>
      <c r="D236" s="503"/>
      <c r="E236" s="489" t="e">
        <f t="shared" si="53"/>
        <v>#DIV/0!</v>
      </c>
      <c r="F236" s="505">
        <v>2</v>
      </c>
      <c r="G236" s="503">
        <v>2</v>
      </c>
      <c r="H236" s="489">
        <f t="shared" si="54"/>
        <v>1</v>
      </c>
      <c r="I236" s="503">
        <f t="shared" si="55"/>
        <v>2</v>
      </c>
      <c r="J236" s="503">
        <f t="shared" si="56"/>
        <v>2</v>
      </c>
      <c r="K236" s="481">
        <f t="shared" si="57"/>
        <v>1</v>
      </c>
      <c r="L236" s="129"/>
    </row>
    <row r="237" spans="1:12" s="112" customFormat="1" ht="12.75">
      <c r="A237" s="412" t="s">
        <v>3900</v>
      </c>
      <c r="B237" s="413" t="s">
        <v>3901</v>
      </c>
      <c r="C237" s="504">
        <v>0</v>
      </c>
      <c r="D237" s="466"/>
      <c r="E237" s="489" t="e">
        <f t="shared" si="53"/>
        <v>#DIV/0!</v>
      </c>
      <c r="F237" s="505">
        <v>1</v>
      </c>
      <c r="G237" s="466">
        <v>1</v>
      </c>
      <c r="H237" s="489">
        <f t="shared" si="54"/>
        <v>1</v>
      </c>
      <c r="I237" s="466">
        <f t="shared" si="55"/>
        <v>1</v>
      </c>
      <c r="J237" s="466">
        <f t="shared" si="56"/>
        <v>1</v>
      </c>
      <c r="K237" s="481">
        <f t="shared" si="57"/>
        <v>1</v>
      </c>
      <c r="L237" s="130"/>
    </row>
    <row r="238" spans="1:12" s="111" customFormat="1" ht="12.75">
      <c r="A238" s="412" t="s">
        <v>3902</v>
      </c>
      <c r="B238" s="413" t="s">
        <v>3903</v>
      </c>
      <c r="C238" s="504">
        <v>0</v>
      </c>
      <c r="D238" s="503">
        <v>4</v>
      </c>
      <c r="E238" s="489" t="e">
        <f t="shared" si="53"/>
        <v>#DIV/0!</v>
      </c>
      <c r="F238" s="505">
        <v>6</v>
      </c>
      <c r="G238" s="503">
        <v>9</v>
      </c>
      <c r="H238" s="489">
        <f t="shared" si="54"/>
        <v>1.5</v>
      </c>
      <c r="I238" s="503">
        <f t="shared" si="55"/>
        <v>6</v>
      </c>
      <c r="J238" s="503">
        <f t="shared" si="56"/>
        <v>13</v>
      </c>
      <c r="K238" s="481">
        <f t="shared" si="57"/>
        <v>2.1666666666666665</v>
      </c>
      <c r="L238" s="129"/>
    </row>
    <row r="239" spans="1:12" s="112" customFormat="1" ht="12.75">
      <c r="A239" s="412" t="s">
        <v>3904</v>
      </c>
      <c r="B239" s="413" t="s">
        <v>3905</v>
      </c>
      <c r="C239" s="504">
        <v>0</v>
      </c>
      <c r="D239" s="466"/>
      <c r="E239" s="489" t="e">
        <f t="shared" si="53"/>
        <v>#DIV/0!</v>
      </c>
      <c r="F239" s="505">
        <v>2</v>
      </c>
      <c r="G239" s="466">
        <v>1</v>
      </c>
      <c r="H239" s="489">
        <f t="shared" si="54"/>
        <v>0.5</v>
      </c>
      <c r="I239" s="466">
        <f t="shared" si="55"/>
        <v>2</v>
      </c>
      <c r="J239" s="466">
        <f t="shared" si="56"/>
        <v>1</v>
      </c>
      <c r="K239" s="481">
        <f t="shared" si="57"/>
        <v>0.5</v>
      </c>
      <c r="L239" s="130"/>
    </row>
    <row r="240" spans="1:12" s="111" customFormat="1" ht="12.75">
      <c r="A240" s="412" t="s">
        <v>3906</v>
      </c>
      <c r="B240" s="413" t="s">
        <v>3907</v>
      </c>
      <c r="C240" s="504">
        <v>0</v>
      </c>
      <c r="D240" s="503">
        <v>16</v>
      </c>
      <c r="E240" s="489" t="e">
        <f t="shared" si="53"/>
        <v>#DIV/0!</v>
      </c>
      <c r="F240" s="505">
        <v>154</v>
      </c>
      <c r="G240" s="503">
        <v>226</v>
      </c>
      <c r="H240" s="489">
        <f t="shared" si="54"/>
        <v>1.4675324675324675</v>
      </c>
      <c r="I240" s="503">
        <f t="shared" si="55"/>
        <v>154</v>
      </c>
      <c r="J240" s="503">
        <f t="shared" si="56"/>
        <v>242</v>
      </c>
      <c r="K240" s="481">
        <f t="shared" si="57"/>
        <v>1.5714285714285714</v>
      </c>
      <c r="L240" s="129"/>
    </row>
    <row r="241" spans="1:12" s="112" customFormat="1" ht="12.75">
      <c r="A241" s="412" t="s">
        <v>3908</v>
      </c>
      <c r="B241" s="413" t="s">
        <v>3909</v>
      </c>
      <c r="C241" s="504">
        <v>1</v>
      </c>
      <c r="D241" s="466">
        <v>20</v>
      </c>
      <c r="E241" s="489">
        <f t="shared" si="53"/>
        <v>20</v>
      </c>
      <c r="F241" s="505">
        <v>245</v>
      </c>
      <c r="G241" s="466">
        <v>280</v>
      </c>
      <c r="H241" s="489">
        <f t="shared" si="54"/>
        <v>1.1428571428571428</v>
      </c>
      <c r="I241" s="466">
        <f t="shared" si="55"/>
        <v>246</v>
      </c>
      <c r="J241" s="466">
        <f t="shared" si="56"/>
        <v>300</v>
      </c>
      <c r="K241" s="481">
        <f t="shared" si="57"/>
        <v>1.2195121951219512</v>
      </c>
      <c r="L241" s="130"/>
    </row>
    <row r="242" spans="1:12" s="111" customFormat="1" ht="12.75">
      <c r="A242" s="412" t="s">
        <v>1697</v>
      </c>
      <c r="B242" s="413" t="s">
        <v>3910</v>
      </c>
      <c r="C242" s="504">
        <v>0</v>
      </c>
      <c r="D242" s="503"/>
      <c r="E242" s="489" t="e">
        <f t="shared" si="53"/>
        <v>#DIV/0!</v>
      </c>
      <c r="F242" s="505">
        <v>18</v>
      </c>
      <c r="G242" s="503">
        <v>34</v>
      </c>
      <c r="H242" s="489">
        <f t="shared" si="54"/>
        <v>1.8888888888888888</v>
      </c>
      <c r="I242" s="503">
        <f t="shared" si="55"/>
        <v>18</v>
      </c>
      <c r="J242" s="503">
        <f t="shared" si="56"/>
        <v>34</v>
      </c>
      <c r="K242" s="481">
        <f t="shared" si="57"/>
        <v>1.8888888888888888</v>
      </c>
      <c r="L242" s="129"/>
    </row>
    <row r="243" spans="1:12" s="112" customFormat="1" ht="12.75">
      <c r="A243" s="412" t="s">
        <v>3911</v>
      </c>
      <c r="B243" s="413" t="s">
        <v>3912</v>
      </c>
      <c r="C243" s="504">
        <v>0</v>
      </c>
      <c r="D243" s="466"/>
      <c r="E243" s="489" t="e">
        <f t="shared" si="53"/>
        <v>#DIV/0!</v>
      </c>
      <c r="F243" s="505">
        <v>1</v>
      </c>
      <c r="G243" s="466">
        <v>1</v>
      </c>
      <c r="H243" s="489">
        <f t="shared" si="54"/>
        <v>1</v>
      </c>
      <c r="I243" s="466">
        <f t="shared" si="55"/>
        <v>1</v>
      </c>
      <c r="J243" s="466">
        <f t="shared" si="56"/>
        <v>1</v>
      </c>
      <c r="K243" s="481">
        <f t="shared" si="57"/>
        <v>1</v>
      </c>
      <c r="L243" s="130"/>
    </row>
    <row r="244" spans="1:12" s="111" customFormat="1" ht="12.75">
      <c r="A244" s="412" t="s">
        <v>3913</v>
      </c>
      <c r="B244" s="413" t="s">
        <v>3914</v>
      </c>
      <c r="C244" s="504">
        <v>2</v>
      </c>
      <c r="D244" s="503">
        <v>23</v>
      </c>
      <c r="E244" s="489">
        <f t="shared" si="53"/>
        <v>11.5</v>
      </c>
      <c r="F244" s="505">
        <v>245</v>
      </c>
      <c r="G244" s="503">
        <v>178</v>
      </c>
      <c r="H244" s="489">
        <f t="shared" si="54"/>
        <v>0.72653061224489801</v>
      </c>
      <c r="I244" s="503">
        <f t="shared" si="55"/>
        <v>247</v>
      </c>
      <c r="J244" s="503">
        <f t="shared" si="56"/>
        <v>201</v>
      </c>
      <c r="K244" s="481">
        <f t="shared" si="57"/>
        <v>0.81376518218623484</v>
      </c>
      <c r="L244" s="129"/>
    </row>
    <row r="245" spans="1:12" s="112" customFormat="1" ht="12.75">
      <c r="A245" s="412" t="s">
        <v>3915</v>
      </c>
      <c r="B245" s="413" t="s">
        <v>3916</v>
      </c>
      <c r="C245" s="504">
        <v>0</v>
      </c>
      <c r="D245" s="466"/>
      <c r="E245" s="489" t="e">
        <f t="shared" si="53"/>
        <v>#DIV/0!</v>
      </c>
      <c r="F245" s="505">
        <v>5</v>
      </c>
      <c r="G245" s="466">
        <v>4</v>
      </c>
      <c r="H245" s="489">
        <f t="shared" si="54"/>
        <v>0.8</v>
      </c>
      <c r="I245" s="466">
        <f t="shared" si="55"/>
        <v>5</v>
      </c>
      <c r="J245" s="466">
        <f t="shared" si="56"/>
        <v>4</v>
      </c>
      <c r="K245" s="481">
        <f t="shared" si="57"/>
        <v>0.8</v>
      </c>
      <c r="L245" s="130"/>
    </row>
    <row r="246" spans="1:12" s="111" customFormat="1" ht="12.75">
      <c r="A246" s="412" t="s">
        <v>3917</v>
      </c>
      <c r="B246" s="413" t="s">
        <v>3918</v>
      </c>
      <c r="C246" s="504">
        <v>0</v>
      </c>
      <c r="D246" s="503"/>
      <c r="E246" s="489" t="e">
        <f t="shared" si="53"/>
        <v>#DIV/0!</v>
      </c>
      <c r="F246" s="505">
        <v>1</v>
      </c>
      <c r="G246" s="503">
        <v>4</v>
      </c>
      <c r="H246" s="489">
        <f t="shared" si="54"/>
        <v>4</v>
      </c>
      <c r="I246" s="503">
        <f t="shared" si="55"/>
        <v>1</v>
      </c>
      <c r="J246" s="503">
        <f t="shared" si="56"/>
        <v>4</v>
      </c>
      <c r="K246" s="481">
        <f t="shared" si="57"/>
        <v>4</v>
      </c>
      <c r="L246" s="129"/>
    </row>
    <row r="247" spans="1:12" s="112" customFormat="1" ht="12.75">
      <c r="A247" s="412" t="s">
        <v>3919</v>
      </c>
      <c r="B247" s="413" t="s">
        <v>3920</v>
      </c>
      <c r="C247" s="504">
        <v>0</v>
      </c>
      <c r="D247" s="466"/>
      <c r="E247" s="489" t="e">
        <f t="shared" si="53"/>
        <v>#DIV/0!</v>
      </c>
      <c r="F247" s="505">
        <v>1</v>
      </c>
      <c r="G247" s="466">
        <v>3</v>
      </c>
      <c r="H247" s="489">
        <f t="shared" si="54"/>
        <v>3</v>
      </c>
      <c r="I247" s="466">
        <f t="shared" si="55"/>
        <v>1</v>
      </c>
      <c r="J247" s="466">
        <f t="shared" si="56"/>
        <v>3</v>
      </c>
      <c r="K247" s="481">
        <f t="shared" si="57"/>
        <v>3</v>
      </c>
      <c r="L247" s="130"/>
    </row>
    <row r="248" spans="1:12" s="111" customFormat="1" ht="12.75">
      <c r="A248" s="412" t="s">
        <v>3921</v>
      </c>
      <c r="B248" s="413" t="s">
        <v>3922</v>
      </c>
      <c r="C248" s="504">
        <v>0</v>
      </c>
      <c r="D248" s="503"/>
      <c r="E248" s="489" t="e">
        <f t="shared" si="53"/>
        <v>#DIV/0!</v>
      </c>
      <c r="F248" s="505">
        <v>7</v>
      </c>
      <c r="G248" s="503">
        <v>6</v>
      </c>
      <c r="H248" s="489">
        <f t="shared" si="54"/>
        <v>0.8571428571428571</v>
      </c>
      <c r="I248" s="503">
        <f t="shared" si="55"/>
        <v>7</v>
      </c>
      <c r="J248" s="503">
        <f t="shared" si="56"/>
        <v>6</v>
      </c>
      <c r="K248" s="481">
        <f t="shared" si="57"/>
        <v>0.8571428571428571</v>
      </c>
      <c r="L248" s="129"/>
    </row>
    <row r="249" spans="1:12" s="112" customFormat="1" ht="12.75">
      <c r="A249" s="412" t="s">
        <v>3923</v>
      </c>
      <c r="B249" s="413" t="s">
        <v>3924</v>
      </c>
      <c r="C249" s="504">
        <v>0</v>
      </c>
      <c r="D249" s="466"/>
      <c r="E249" s="489" t="e">
        <f t="shared" si="53"/>
        <v>#DIV/0!</v>
      </c>
      <c r="F249" s="505">
        <v>26</v>
      </c>
      <c r="G249" s="466">
        <v>35</v>
      </c>
      <c r="H249" s="489">
        <f t="shared" si="54"/>
        <v>1.3461538461538463</v>
      </c>
      <c r="I249" s="466">
        <f t="shared" si="55"/>
        <v>26</v>
      </c>
      <c r="J249" s="466">
        <f t="shared" si="56"/>
        <v>35</v>
      </c>
      <c r="K249" s="481">
        <f t="shared" si="57"/>
        <v>1.3461538461538463</v>
      </c>
      <c r="L249" s="130"/>
    </row>
    <row r="250" spans="1:12" s="111" customFormat="1" ht="12.75">
      <c r="A250" s="412" t="s">
        <v>3925</v>
      </c>
      <c r="B250" s="413" t="s">
        <v>3926</v>
      </c>
      <c r="C250" s="504">
        <v>0</v>
      </c>
      <c r="D250" s="503"/>
      <c r="E250" s="489" t="e">
        <f t="shared" si="53"/>
        <v>#DIV/0!</v>
      </c>
      <c r="F250" s="505">
        <v>14</v>
      </c>
      <c r="G250" s="503">
        <v>13</v>
      </c>
      <c r="H250" s="489">
        <f t="shared" si="54"/>
        <v>0.9285714285714286</v>
      </c>
      <c r="I250" s="503">
        <f t="shared" si="55"/>
        <v>14</v>
      </c>
      <c r="J250" s="503">
        <f t="shared" si="56"/>
        <v>13</v>
      </c>
      <c r="K250" s="481">
        <f t="shared" si="57"/>
        <v>0.9285714285714286</v>
      </c>
      <c r="L250" s="129"/>
    </row>
    <row r="251" spans="1:12" s="112" customFormat="1" ht="12.75">
      <c r="A251" s="412" t="s">
        <v>3927</v>
      </c>
      <c r="B251" s="413" t="s">
        <v>3928</v>
      </c>
      <c r="C251" s="504">
        <v>0</v>
      </c>
      <c r="D251" s="466"/>
      <c r="E251" s="489" t="e">
        <f t="shared" si="53"/>
        <v>#DIV/0!</v>
      </c>
      <c r="F251" s="505">
        <v>7</v>
      </c>
      <c r="G251" s="466">
        <v>3</v>
      </c>
      <c r="H251" s="489">
        <f t="shared" si="54"/>
        <v>0.42857142857142855</v>
      </c>
      <c r="I251" s="466">
        <f t="shared" si="55"/>
        <v>7</v>
      </c>
      <c r="J251" s="466">
        <f t="shared" si="56"/>
        <v>3</v>
      </c>
      <c r="K251" s="481">
        <f t="shared" si="57"/>
        <v>0.42857142857142855</v>
      </c>
      <c r="L251" s="130"/>
    </row>
    <row r="252" spans="1:12" s="111" customFormat="1" ht="12.75">
      <c r="A252" s="412" t="s">
        <v>3929</v>
      </c>
      <c r="B252" s="413" t="s">
        <v>3930</v>
      </c>
      <c r="C252" s="504">
        <v>0</v>
      </c>
      <c r="D252" s="503"/>
      <c r="E252" s="489" t="e">
        <f t="shared" si="53"/>
        <v>#DIV/0!</v>
      </c>
      <c r="F252" s="505">
        <v>6</v>
      </c>
      <c r="G252" s="503">
        <v>1</v>
      </c>
      <c r="H252" s="489">
        <f t="shared" si="54"/>
        <v>0.16666666666666666</v>
      </c>
      <c r="I252" s="503">
        <f t="shared" si="55"/>
        <v>6</v>
      </c>
      <c r="J252" s="503">
        <f t="shared" si="56"/>
        <v>1</v>
      </c>
      <c r="K252" s="481">
        <f t="shared" si="57"/>
        <v>0.16666666666666666</v>
      </c>
      <c r="L252" s="129"/>
    </row>
    <row r="253" spans="1:12" s="112" customFormat="1" ht="12.75">
      <c r="A253" s="412" t="s">
        <v>3931</v>
      </c>
      <c r="B253" s="413" t="s">
        <v>3932</v>
      </c>
      <c r="C253" s="504">
        <v>0</v>
      </c>
      <c r="D253" s="466"/>
      <c r="E253" s="489" t="e">
        <f t="shared" si="53"/>
        <v>#DIV/0!</v>
      </c>
      <c r="F253" s="505">
        <v>5</v>
      </c>
      <c r="G253" s="466">
        <v>4</v>
      </c>
      <c r="H253" s="489">
        <f t="shared" si="54"/>
        <v>0.8</v>
      </c>
      <c r="I253" s="466">
        <f t="shared" si="55"/>
        <v>5</v>
      </c>
      <c r="J253" s="466">
        <f t="shared" si="56"/>
        <v>4</v>
      </c>
      <c r="K253" s="481">
        <f t="shared" si="57"/>
        <v>0.8</v>
      </c>
      <c r="L253" s="130"/>
    </row>
    <row r="254" spans="1:12" s="111" customFormat="1" ht="12.75">
      <c r="A254" s="412" t="s">
        <v>3933</v>
      </c>
      <c r="B254" s="413" t="s">
        <v>3934</v>
      </c>
      <c r="C254" s="504">
        <v>0</v>
      </c>
      <c r="D254" s="503"/>
      <c r="E254" s="489" t="e">
        <f t="shared" si="53"/>
        <v>#DIV/0!</v>
      </c>
      <c r="F254" s="505">
        <v>1</v>
      </c>
      <c r="G254" s="503">
        <v>3</v>
      </c>
      <c r="H254" s="489">
        <f t="shared" si="54"/>
        <v>3</v>
      </c>
      <c r="I254" s="503">
        <f t="shared" si="55"/>
        <v>1</v>
      </c>
      <c r="J254" s="503">
        <f t="shared" si="56"/>
        <v>3</v>
      </c>
      <c r="K254" s="481">
        <f t="shared" si="57"/>
        <v>3</v>
      </c>
      <c r="L254" s="129"/>
    </row>
    <row r="255" spans="1:12" s="112" customFormat="1" ht="12.75">
      <c r="A255" s="412" t="s">
        <v>3935</v>
      </c>
      <c r="B255" s="413" t="s">
        <v>3936</v>
      </c>
      <c r="C255" s="504">
        <v>0</v>
      </c>
      <c r="D255" s="466"/>
      <c r="E255" s="489" t="e">
        <f t="shared" si="53"/>
        <v>#DIV/0!</v>
      </c>
      <c r="F255" s="505">
        <v>14</v>
      </c>
      <c r="G255" s="466">
        <v>2</v>
      </c>
      <c r="H255" s="489">
        <f t="shared" si="54"/>
        <v>0.14285714285714285</v>
      </c>
      <c r="I255" s="466">
        <f t="shared" si="55"/>
        <v>14</v>
      </c>
      <c r="J255" s="466">
        <f t="shared" si="56"/>
        <v>2</v>
      </c>
      <c r="K255" s="481">
        <f t="shared" si="57"/>
        <v>0.14285714285714285</v>
      </c>
      <c r="L255" s="130"/>
    </row>
    <row r="256" spans="1:12" s="111" customFormat="1" ht="12.75">
      <c r="A256" s="412" t="s">
        <v>3937</v>
      </c>
      <c r="B256" s="413" t="s">
        <v>3938</v>
      </c>
      <c r="C256" s="504">
        <v>12</v>
      </c>
      <c r="D256" s="503">
        <v>3</v>
      </c>
      <c r="E256" s="489">
        <f t="shared" si="53"/>
        <v>0.25</v>
      </c>
      <c r="F256" s="505">
        <v>0</v>
      </c>
      <c r="G256" s="503"/>
      <c r="H256" s="489" t="e">
        <f t="shared" si="54"/>
        <v>#DIV/0!</v>
      </c>
      <c r="I256" s="503">
        <f t="shared" si="55"/>
        <v>12</v>
      </c>
      <c r="J256" s="503">
        <f t="shared" si="56"/>
        <v>3</v>
      </c>
      <c r="K256" s="481">
        <f t="shared" si="57"/>
        <v>0.25</v>
      </c>
      <c r="L256" s="129"/>
    </row>
    <row r="257" spans="1:12" s="112" customFormat="1" ht="12.75">
      <c r="A257" s="412" t="s">
        <v>3939</v>
      </c>
      <c r="B257" s="413" t="s">
        <v>3940</v>
      </c>
      <c r="C257" s="504">
        <v>1020</v>
      </c>
      <c r="D257" s="466">
        <v>1413</v>
      </c>
      <c r="E257" s="489">
        <f t="shared" si="53"/>
        <v>1.3852941176470588</v>
      </c>
      <c r="F257" s="505">
        <v>25</v>
      </c>
      <c r="G257" s="466">
        <v>26</v>
      </c>
      <c r="H257" s="489">
        <f t="shared" si="54"/>
        <v>1.04</v>
      </c>
      <c r="I257" s="466">
        <f t="shared" si="55"/>
        <v>1045</v>
      </c>
      <c r="J257" s="466">
        <f t="shared" si="56"/>
        <v>1439</v>
      </c>
      <c r="K257" s="481">
        <f t="shared" si="57"/>
        <v>1.3770334928229666</v>
      </c>
      <c r="L257" s="130"/>
    </row>
    <row r="258" spans="1:12" s="111" customFormat="1" ht="12.75">
      <c r="A258" s="412" t="s">
        <v>3941</v>
      </c>
      <c r="B258" s="413" t="s">
        <v>3942</v>
      </c>
      <c r="C258" s="504">
        <v>0</v>
      </c>
      <c r="D258" s="503"/>
      <c r="E258" s="489" t="e">
        <f t="shared" si="53"/>
        <v>#DIV/0!</v>
      </c>
      <c r="F258" s="505">
        <v>1</v>
      </c>
      <c r="G258" s="503"/>
      <c r="H258" s="489">
        <f t="shared" si="54"/>
        <v>0</v>
      </c>
      <c r="I258" s="503">
        <f t="shared" si="55"/>
        <v>1</v>
      </c>
      <c r="J258" s="503">
        <f t="shared" si="56"/>
        <v>0</v>
      </c>
      <c r="K258" s="481">
        <f t="shared" si="57"/>
        <v>0</v>
      </c>
      <c r="L258" s="129"/>
    </row>
    <row r="259" spans="1:12" s="112" customFormat="1" ht="12.75">
      <c r="A259" s="412" t="s">
        <v>3943</v>
      </c>
      <c r="B259" s="413" t="s">
        <v>3944</v>
      </c>
      <c r="C259" s="504">
        <v>1</v>
      </c>
      <c r="D259" s="466">
        <v>6</v>
      </c>
      <c r="E259" s="489">
        <f t="shared" si="53"/>
        <v>6</v>
      </c>
      <c r="F259" s="505">
        <v>16</v>
      </c>
      <c r="G259" s="466">
        <v>19</v>
      </c>
      <c r="H259" s="489">
        <f t="shared" si="54"/>
        <v>1.1875</v>
      </c>
      <c r="I259" s="466">
        <f t="shared" si="55"/>
        <v>17</v>
      </c>
      <c r="J259" s="466">
        <f t="shared" si="56"/>
        <v>25</v>
      </c>
      <c r="K259" s="481">
        <f t="shared" si="57"/>
        <v>1.4705882352941178</v>
      </c>
      <c r="L259" s="130"/>
    </row>
    <row r="260" spans="1:12" s="111" customFormat="1" ht="12.75">
      <c r="A260" s="412" t="s">
        <v>3945</v>
      </c>
      <c r="B260" s="413" t="s">
        <v>3946</v>
      </c>
      <c r="C260" s="504">
        <v>4</v>
      </c>
      <c r="D260" s="503"/>
      <c r="E260" s="489">
        <f t="shared" si="53"/>
        <v>0</v>
      </c>
      <c r="F260" s="505">
        <v>1</v>
      </c>
      <c r="G260" s="503"/>
      <c r="H260" s="489">
        <f t="shared" si="54"/>
        <v>0</v>
      </c>
      <c r="I260" s="503">
        <f t="shared" si="55"/>
        <v>5</v>
      </c>
      <c r="J260" s="503">
        <f t="shared" si="56"/>
        <v>0</v>
      </c>
      <c r="K260" s="481">
        <f t="shared" si="57"/>
        <v>0</v>
      </c>
      <c r="L260" s="129"/>
    </row>
    <row r="261" spans="1:12" s="112" customFormat="1" ht="12.75">
      <c r="A261" s="412" t="s">
        <v>3947</v>
      </c>
      <c r="B261" s="413" t="s">
        <v>3948</v>
      </c>
      <c r="C261" s="504">
        <v>4</v>
      </c>
      <c r="D261" s="466"/>
      <c r="E261" s="489">
        <f t="shared" si="53"/>
        <v>0</v>
      </c>
      <c r="F261" s="505">
        <v>0</v>
      </c>
      <c r="G261" s="466"/>
      <c r="H261" s="489" t="e">
        <f t="shared" si="54"/>
        <v>#DIV/0!</v>
      </c>
      <c r="I261" s="466">
        <f t="shared" si="55"/>
        <v>4</v>
      </c>
      <c r="J261" s="466">
        <f t="shared" si="56"/>
        <v>0</v>
      </c>
      <c r="K261" s="481">
        <f t="shared" si="57"/>
        <v>0</v>
      </c>
      <c r="L261" s="130"/>
    </row>
    <row r="262" spans="1:12" s="111" customFormat="1" ht="12.75">
      <c r="A262" s="412" t="s">
        <v>3949</v>
      </c>
      <c r="B262" s="413" t="s">
        <v>3950</v>
      </c>
      <c r="C262" s="504">
        <v>0</v>
      </c>
      <c r="D262" s="503"/>
      <c r="E262" s="489" t="e">
        <f t="shared" si="53"/>
        <v>#DIV/0!</v>
      </c>
      <c r="F262" s="505">
        <v>3</v>
      </c>
      <c r="G262" s="503">
        <v>2</v>
      </c>
      <c r="H262" s="489">
        <f t="shared" si="54"/>
        <v>0.66666666666666663</v>
      </c>
      <c r="I262" s="503">
        <f t="shared" si="55"/>
        <v>3</v>
      </c>
      <c r="J262" s="503">
        <f t="shared" si="56"/>
        <v>2</v>
      </c>
      <c r="K262" s="481">
        <f t="shared" si="57"/>
        <v>0.66666666666666663</v>
      </c>
      <c r="L262" s="129"/>
    </row>
    <row r="263" spans="1:12" s="112" customFormat="1" ht="12.75">
      <c r="A263" s="412" t="s">
        <v>3951</v>
      </c>
      <c r="B263" s="413" t="s">
        <v>3952</v>
      </c>
      <c r="C263" s="466">
        <v>0</v>
      </c>
      <c r="D263" s="466">
        <v>2</v>
      </c>
      <c r="E263" s="489" t="e">
        <f t="shared" si="53"/>
        <v>#DIV/0!</v>
      </c>
      <c r="F263" s="466">
        <v>0</v>
      </c>
      <c r="G263" s="466"/>
      <c r="H263" s="489" t="e">
        <f t="shared" si="54"/>
        <v>#DIV/0!</v>
      </c>
      <c r="I263" s="466">
        <f t="shared" si="55"/>
        <v>0</v>
      </c>
      <c r="J263" s="466">
        <f t="shared" si="56"/>
        <v>2</v>
      </c>
      <c r="K263" s="481" t="e">
        <f t="shared" si="57"/>
        <v>#DIV/0!</v>
      </c>
      <c r="L263" s="130"/>
    </row>
    <row r="264" spans="1:12" s="111" customFormat="1" ht="12.75">
      <c r="A264" s="412" t="s">
        <v>1688</v>
      </c>
      <c r="B264" s="413" t="s">
        <v>3953</v>
      </c>
      <c r="C264" s="503">
        <v>0</v>
      </c>
      <c r="D264" s="503"/>
      <c r="E264" s="489" t="e">
        <f t="shared" si="53"/>
        <v>#DIV/0!</v>
      </c>
      <c r="F264" s="503">
        <v>0</v>
      </c>
      <c r="G264" s="503">
        <v>3</v>
      </c>
      <c r="H264" s="489" t="e">
        <f t="shared" si="54"/>
        <v>#DIV/0!</v>
      </c>
      <c r="I264" s="503">
        <f t="shared" si="55"/>
        <v>0</v>
      </c>
      <c r="J264" s="503">
        <f t="shared" si="56"/>
        <v>3</v>
      </c>
      <c r="K264" s="481" t="e">
        <f t="shared" si="57"/>
        <v>#DIV/0!</v>
      </c>
      <c r="L264" s="129"/>
    </row>
    <row r="265" spans="1:12" s="112" customFormat="1" ht="12.75">
      <c r="A265" s="60" t="s">
        <v>4497</v>
      </c>
      <c r="B265" s="60" t="s">
        <v>4498</v>
      </c>
      <c r="C265" s="466">
        <v>0</v>
      </c>
      <c r="D265" s="466"/>
      <c r="E265" s="489" t="e">
        <f t="shared" si="53"/>
        <v>#DIV/0!</v>
      </c>
      <c r="F265" s="466">
        <v>0</v>
      </c>
      <c r="G265" s="466">
        <v>2</v>
      </c>
      <c r="H265" s="489" t="e">
        <f t="shared" si="54"/>
        <v>#DIV/0!</v>
      </c>
      <c r="I265" s="466">
        <f t="shared" si="55"/>
        <v>0</v>
      </c>
      <c r="J265" s="466">
        <f t="shared" si="56"/>
        <v>2</v>
      </c>
      <c r="K265" s="481" t="e">
        <f t="shared" si="57"/>
        <v>#DIV/0!</v>
      </c>
      <c r="L265" s="130"/>
    </row>
    <row r="266" spans="1:12" s="112" customFormat="1" ht="12.75">
      <c r="A266" s="60" t="s">
        <v>4499</v>
      </c>
      <c r="B266" s="60" t="s">
        <v>4500</v>
      </c>
      <c r="C266" s="466">
        <v>0</v>
      </c>
      <c r="D266" s="466">
        <v>6</v>
      </c>
      <c r="E266" s="489" t="e">
        <f t="shared" si="53"/>
        <v>#DIV/0!</v>
      </c>
      <c r="F266" s="466">
        <v>0</v>
      </c>
      <c r="G266" s="466">
        <v>1</v>
      </c>
      <c r="H266" s="489" t="e">
        <f t="shared" si="54"/>
        <v>#DIV/0!</v>
      </c>
      <c r="I266" s="466">
        <f t="shared" si="55"/>
        <v>0</v>
      </c>
      <c r="J266" s="466">
        <f t="shared" si="56"/>
        <v>7</v>
      </c>
      <c r="K266" s="481" t="e">
        <f t="shared" si="57"/>
        <v>#DIV/0!</v>
      </c>
      <c r="L266" s="130"/>
    </row>
    <row r="267" spans="1:12" s="112" customFormat="1" ht="12.75">
      <c r="A267" s="60" t="s">
        <v>4501</v>
      </c>
      <c r="B267" s="60" t="s">
        <v>4502</v>
      </c>
      <c r="C267" s="466">
        <v>0</v>
      </c>
      <c r="D267" s="466"/>
      <c r="E267" s="489" t="e">
        <f t="shared" si="53"/>
        <v>#DIV/0!</v>
      </c>
      <c r="F267" s="466">
        <v>0</v>
      </c>
      <c r="G267" s="466">
        <v>2</v>
      </c>
      <c r="H267" s="489" t="e">
        <f t="shared" si="54"/>
        <v>#DIV/0!</v>
      </c>
      <c r="I267" s="466">
        <f t="shared" si="55"/>
        <v>0</v>
      </c>
      <c r="J267" s="466">
        <f t="shared" si="56"/>
        <v>2</v>
      </c>
      <c r="K267" s="481" t="e">
        <f t="shared" si="57"/>
        <v>#DIV/0!</v>
      </c>
      <c r="L267" s="130"/>
    </row>
    <row r="268" spans="1:12" s="112" customFormat="1" ht="12.75">
      <c r="A268" s="60" t="s">
        <v>4503</v>
      </c>
      <c r="B268" s="60" t="s">
        <v>4504</v>
      </c>
      <c r="C268" s="466">
        <v>0</v>
      </c>
      <c r="D268" s="466"/>
      <c r="E268" s="489" t="e">
        <f t="shared" si="53"/>
        <v>#DIV/0!</v>
      </c>
      <c r="F268" s="466">
        <v>0</v>
      </c>
      <c r="G268" s="466">
        <v>3</v>
      </c>
      <c r="H268" s="489" t="e">
        <f t="shared" si="54"/>
        <v>#DIV/0!</v>
      </c>
      <c r="I268" s="466">
        <f t="shared" si="55"/>
        <v>0</v>
      </c>
      <c r="J268" s="466">
        <f t="shared" si="56"/>
        <v>3</v>
      </c>
      <c r="K268" s="481" t="e">
        <f t="shared" si="57"/>
        <v>#DIV/0!</v>
      </c>
      <c r="L268" s="130"/>
    </row>
    <row r="269" spans="1:12" s="112" customFormat="1" ht="12.75">
      <c r="A269" s="60" t="s">
        <v>4505</v>
      </c>
      <c r="B269" s="60" t="s">
        <v>4506</v>
      </c>
      <c r="C269" s="466">
        <v>0</v>
      </c>
      <c r="D269" s="466"/>
      <c r="E269" s="489" t="e">
        <f t="shared" ref="E269:E272" si="58">D269/C269</f>
        <v>#DIV/0!</v>
      </c>
      <c r="F269" s="466">
        <v>0</v>
      </c>
      <c r="G269" s="466">
        <v>2</v>
      </c>
      <c r="H269" s="489" t="e">
        <f t="shared" ref="H269:H272" si="59">G269/F269</f>
        <v>#DIV/0!</v>
      </c>
      <c r="I269" s="466">
        <f t="shared" ref="I269:I272" si="60">C269+F269</f>
        <v>0</v>
      </c>
      <c r="J269" s="466">
        <f t="shared" ref="J269:J272" si="61">D269+G269</f>
        <v>2</v>
      </c>
      <c r="K269" s="481" t="e">
        <f t="shared" ref="K269:K272" si="62">J269/I269</f>
        <v>#DIV/0!</v>
      </c>
      <c r="L269" s="130"/>
    </row>
    <row r="270" spans="1:12" s="112" customFormat="1" ht="12.75">
      <c r="A270" s="60" t="s">
        <v>1695</v>
      </c>
      <c r="B270" s="60" t="s">
        <v>4507</v>
      </c>
      <c r="C270" s="466">
        <v>0</v>
      </c>
      <c r="D270" s="466">
        <v>2</v>
      </c>
      <c r="E270" s="489" t="e">
        <f t="shared" si="58"/>
        <v>#DIV/0!</v>
      </c>
      <c r="F270" s="466">
        <v>0</v>
      </c>
      <c r="G270" s="466">
        <v>3</v>
      </c>
      <c r="H270" s="489" t="e">
        <f t="shared" si="59"/>
        <v>#DIV/0!</v>
      </c>
      <c r="I270" s="466">
        <f t="shared" si="60"/>
        <v>0</v>
      </c>
      <c r="J270" s="466">
        <f t="shared" si="61"/>
        <v>5</v>
      </c>
      <c r="K270" s="481" t="e">
        <f t="shared" si="62"/>
        <v>#DIV/0!</v>
      </c>
      <c r="L270" s="130"/>
    </row>
    <row r="271" spans="1:12" s="112" customFormat="1" ht="12.75">
      <c r="A271" s="60" t="s">
        <v>4508</v>
      </c>
      <c r="B271" s="60" t="s">
        <v>4509</v>
      </c>
      <c r="C271" s="466">
        <v>0</v>
      </c>
      <c r="D271" s="466"/>
      <c r="E271" s="489" t="e">
        <f t="shared" si="58"/>
        <v>#DIV/0!</v>
      </c>
      <c r="F271" s="466">
        <v>0</v>
      </c>
      <c r="G271" s="466">
        <v>1</v>
      </c>
      <c r="H271" s="489" t="e">
        <f t="shared" si="59"/>
        <v>#DIV/0!</v>
      </c>
      <c r="I271" s="466">
        <f t="shared" si="60"/>
        <v>0</v>
      </c>
      <c r="J271" s="466">
        <f t="shared" si="61"/>
        <v>1</v>
      </c>
      <c r="K271" s="481" t="e">
        <f t="shared" si="62"/>
        <v>#DIV/0!</v>
      </c>
      <c r="L271" s="130"/>
    </row>
    <row r="272" spans="1:12" s="112" customFormat="1" ht="12.75">
      <c r="A272" s="60" t="s">
        <v>4648</v>
      </c>
      <c r="B272" s="60" t="s">
        <v>4649</v>
      </c>
      <c r="C272" s="466">
        <v>0</v>
      </c>
      <c r="D272" s="464"/>
      <c r="E272" s="489" t="e">
        <f t="shared" si="58"/>
        <v>#DIV/0!</v>
      </c>
      <c r="F272" s="466">
        <v>0</v>
      </c>
      <c r="G272" s="466">
        <v>2</v>
      </c>
      <c r="H272" s="489" t="e">
        <f t="shared" si="59"/>
        <v>#DIV/0!</v>
      </c>
      <c r="I272" s="466">
        <f t="shared" si="60"/>
        <v>0</v>
      </c>
      <c r="J272" s="466">
        <f t="shared" si="61"/>
        <v>2</v>
      </c>
      <c r="K272" s="481" t="e">
        <f t="shared" si="62"/>
        <v>#DIV/0!</v>
      </c>
      <c r="L272" s="130"/>
    </row>
    <row r="273" spans="1:12" s="112" customFormat="1" ht="12.75">
      <c r="A273" s="60" t="s">
        <v>4650</v>
      </c>
      <c r="B273" s="60" t="s">
        <v>4651</v>
      </c>
      <c r="C273" s="466">
        <v>0</v>
      </c>
      <c r="D273" s="466"/>
      <c r="E273" s="489" t="e">
        <f t="shared" si="53"/>
        <v>#DIV/0!</v>
      </c>
      <c r="F273" s="466">
        <v>0</v>
      </c>
      <c r="G273" s="466">
        <v>3</v>
      </c>
      <c r="H273" s="489" t="e">
        <f t="shared" si="54"/>
        <v>#DIV/0!</v>
      </c>
      <c r="I273" s="466">
        <f t="shared" si="55"/>
        <v>0</v>
      </c>
      <c r="J273" s="466">
        <f t="shared" si="56"/>
        <v>3</v>
      </c>
      <c r="K273" s="481" t="e">
        <f t="shared" si="57"/>
        <v>#DIV/0!</v>
      </c>
      <c r="L273" s="130"/>
    </row>
    <row r="274" spans="1:12" s="112" customFormat="1" ht="12.75">
      <c r="A274" s="60" t="s">
        <v>4696</v>
      </c>
      <c r="B274" s="60" t="s">
        <v>4697</v>
      </c>
      <c r="C274" s="466">
        <v>0</v>
      </c>
      <c r="D274" s="466">
        <v>2</v>
      </c>
      <c r="E274" s="489" t="e">
        <f t="shared" ref="E274" si="63">D274/C274</f>
        <v>#DIV/0!</v>
      </c>
      <c r="F274" s="466">
        <v>0</v>
      </c>
      <c r="G274" s="464"/>
      <c r="H274" s="489" t="e">
        <f t="shared" ref="H274" si="64">G274/F274</f>
        <v>#DIV/0!</v>
      </c>
      <c r="I274" s="466">
        <f t="shared" ref="I274" si="65">C274+F274</f>
        <v>0</v>
      </c>
      <c r="J274" s="466">
        <f t="shared" ref="J274" si="66">D274+G274</f>
        <v>2</v>
      </c>
      <c r="K274" s="481" t="e">
        <f t="shared" ref="K274" si="67">J274/I274</f>
        <v>#DIV/0!</v>
      </c>
      <c r="L274" s="130"/>
    </row>
    <row r="275" spans="1:12" s="112" customFormat="1" ht="12.75">
      <c r="A275" s="60"/>
      <c r="B275" s="60"/>
      <c r="C275" s="466">
        <v>0</v>
      </c>
      <c r="D275" s="464"/>
      <c r="E275" s="489" t="e">
        <f t="shared" ref="E275" si="68">D275/C275</f>
        <v>#DIV/0!</v>
      </c>
      <c r="F275" s="466">
        <v>0</v>
      </c>
      <c r="G275" s="464"/>
      <c r="H275" s="489" t="e">
        <f t="shared" ref="H275" si="69">G275/F275</f>
        <v>#DIV/0!</v>
      </c>
      <c r="I275" s="466">
        <f t="shared" ref="I275" si="70">C275+F275</f>
        <v>0</v>
      </c>
      <c r="J275" s="466">
        <f t="shared" ref="J275" si="71">D275+G275</f>
        <v>0</v>
      </c>
      <c r="K275" s="481" t="e">
        <f t="shared" ref="K275" si="72">J275/I275</f>
        <v>#DIV/0!</v>
      </c>
      <c r="L275" s="130"/>
    </row>
    <row r="276" spans="1:12" s="112" customFormat="1" ht="12.75">
      <c r="A276" s="60"/>
      <c r="B276" s="60"/>
      <c r="C276" s="466">
        <v>0</v>
      </c>
      <c r="D276" s="464"/>
      <c r="E276" s="489" t="e">
        <f t="shared" si="53"/>
        <v>#DIV/0!</v>
      </c>
      <c r="F276" s="466">
        <v>0</v>
      </c>
      <c r="G276" s="464"/>
      <c r="H276" s="489" t="e">
        <f t="shared" si="54"/>
        <v>#DIV/0!</v>
      </c>
      <c r="I276" s="466">
        <f t="shared" si="55"/>
        <v>0</v>
      </c>
      <c r="J276" s="466">
        <f t="shared" si="56"/>
        <v>0</v>
      </c>
      <c r="K276" s="481" t="e">
        <f t="shared" si="57"/>
        <v>#DIV/0!</v>
      </c>
      <c r="L276" s="130"/>
    </row>
    <row r="277" spans="1:12" s="112" customFormat="1" ht="12.75">
      <c r="A277" s="60"/>
      <c r="B277" s="60"/>
      <c r="C277" s="466">
        <v>0</v>
      </c>
      <c r="D277" s="464"/>
      <c r="E277" s="489" t="e">
        <f t="shared" si="53"/>
        <v>#DIV/0!</v>
      </c>
      <c r="F277" s="466">
        <v>0</v>
      </c>
      <c r="G277" s="464"/>
      <c r="H277" s="489" t="e">
        <f t="shared" si="54"/>
        <v>#DIV/0!</v>
      </c>
      <c r="I277" s="466">
        <f t="shared" ref="I277" si="73">C277+F277</f>
        <v>0</v>
      </c>
      <c r="J277" s="466">
        <f t="shared" ref="J277" si="74">D277+G277</f>
        <v>0</v>
      </c>
      <c r="K277" s="481" t="e">
        <f t="shared" ref="K277" si="75">J277/I277</f>
        <v>#DIV/0!</v>
      </c>
      <c r="L277" s="130"/>
    </row>
    <row r="278" spans="1:12" s="111" customFormat="1" ht="12.75">
      <c r="A278" s="118"/>
      <c r="B278" s="119"/>
      <c r="C278" s="466">
        <v>0</v>
      </c>
      <c r="D278" s="502"/>
      <c r="E278" s="489" t="e">
        <f t="shared" si="53"/>
        <v>#DIV/0!</v>
      </c>
      <c r="F278" s="466">
        <v>0</v>
      </c>
      <c r="G278" s="502"/>
      <c r="H278" s="489" t="e">
        <f t="shared" si="54"/>
        <v>#DIV/0!</v>
      </c>
      <c r="I278" s="503">
        <f t="shared" ref="I278" si="76">C278+F278</f>
        <v>0</v>
      </c>
      <c r="J278" s="503">
        <f t="shared" ref="J278" si="77">D278+G278</f>
        <v>0</v>
      </c>
      <c r="K278" s="481" t="e">
        <f t="shared" ref="K278" si="78">J278/I278</f>
        <v>#DIV/0!</v>
      </c>
      <c r="L278" s="129"/>
    </row>
    <row r="279" spans="1:12" s="111" customFormat="1" ht="12.75">
      <c r="A279" s="118"/>
      <c r="B279" s="119"/>
      <c r="C279" s="120"/>
      <c r="D279" s="120"/>
      <c r="E279" s="120"/>
      <c r="F279" s="119"/>
      <c r="G279" s="119"/>
      <c r="H279" s="121"/>
      <c r="I279" s="121"/>
      <c r="J279" s="119"/>
      <c r="K279" s="60"/>
      <c r="L279" s="129"/>
    </row>
    <row r="280" spans="1:12" s="111" customFormat="1" ht="12.75">
      <c r="A280" s="122" t="s">
        <v>1678</v>
      </c>
      <c r="B280" s="119"/>
      <c r="C280" s="118"/>
      <c r="D280" s="118"/>
      <c r="E280" s="118"/>
      <c r="F280" s="119"/>
      <c r="G280" s="119"/>
      <c r="H280" s="121"/>
      <c r="I280" s="121"/>
      <c r="J280" s="119"/>
      <c r="K280" s="60"/>
      <c r="L280" s="129"/>
    </row>
    <row r="281" spans="1:12" s="111" customFormat="1" ht="11.25" customHeight="1">
      <c r="A281" s="61" t="s">
        <v>1677</v>
      </c>
      <c r="B281" s="123"/>
      <c r="C281" s="59"/>
      <c r="D281" s="59"/>
      <c r="E281" s="276"/>
      <c r="F281" s="60"/>
      <c r="G281" s="60"/>
      <c r="H281" s="123"/>
      <c r="I281" s="123"/>
      <c r="J281" s="60"/>
      <c r="K281" s="60"/>
      <c r="L281" s="129"/>
    </row>
    <row r="282" spans="1:12" s="111" customFormat="1" ht="12.75">
      <c r="A282" s="250" t="s">
        <v>1681</v>
      </c>
      <c r="B282" s="124"/>
      <c r="C282" s="117"/>
      <c r="D282" s="117"/>
      <c r="E282" s="117"/>
      <c r="F282" s="60"/>
      <c r="G282" s="60"/>
      <c r="H282" s="123"/>
      <c r="I282" s="123"/>
      <c r="J282" s="60"/>
      <c r="K282" s="60"/>
      <c r="L282" s="129"/>
    </row>
    <row r="283" spans="1:12" s="111" customFormat="1" ht="12.75">
      <c r="A283" s="125" t="s">
        <v>1682</v>
      </c>
      <c r="B283" s="126" t="s">
        <v>1683</v>
      </c>
      <c r="C283" s="117"/>
      <c r="D283" s="117"/>
      <c r="E283" s="117"/>
      <c r="F283" s="60"/>
      <c r="G283" s="60"/>
      <c r="H283" s="123"/>
      <c r="I283" s="123"/>
      <c r="J283" s="60"/>
      <c r="K283" s="60"/>
      <c r="L283" s="129"/>
    </row>
    <row r="284" spans="1:12" s="111" customFormat="1" ht="12.75">
      <c r="A284" s="125" t="s">
        <v>1684</v>
      </c>
      <c r="B284" s="126" t="s">
        <v>1685</v>
      </c>
      <c r="C284" s="120"/>
      <c r="D284" s="120"/>
      <c r="E284" s="120"/>
      <c r="F284" s="119"/>
      <c r="G284" s="119"/>
      <c r="H284" s="121"/>
      <c r="I284" s="121"/>
      <c r="J284" s="119"/>
      <c r="K284" s="60"/>
      <c r="L284" s="129"/>
    </row>
    <row r="285" spans="1:12" s="111" customFormat="1" ht="12.75">
      <c r="A285" s="125" t="s">
        <v>1686</v>
      </c>
      <c r="B285" s="126" t="s">
        <v>1687</v>
      </c>
      <c r="C285" s="120"/>
      <c r="D285" s="120"/>
      <c r="E285" s="120"/>
      <c r="F285" s="119"/>
      <c r="G285" s="119"/>
      <c r="H285" s="121"/>
      <c r="I285" s="121"/>
      <c r="J285" s="119"/>
      <c r="K285" s="60"/>
      <c r="L285" s="129"/>
    </row>
    <row r="286" spans="1:12" s="111" customFormat="1" ht="38.25">
      <c r="A286" s="125" t="s">
        <v>1688</v>
      </c>
      <c r="B286" s="126" t="s">
        <v>1689</v>
      </c>
      <c r="C286" s="120"/>
      <c r="D286" s="120"/>
      <c r="E286" s="120"/>
      <c r="F286" s="119"/>
      <c r="G286" s="119"/>
      <c r="H286" s="121"/>
      <c r="I286" s="121"/>
      <c r="J286" s="119"/>
      <c r="K286" s="60"/>
      <c r="L286" s="129"/>
    </row>
    <row r="287" spans="1:12" s="111" customFormat="1" ht="51">
      <c r="A287" s="125" t="s">
        <v>1690</v>
      </c>
      <c r="B287" s="126" t="s">
        <v>1691</v>
      </c>
      <c r="C287" s="120"/>
      <c r="D287" s="120"/>
      <c r="E287" s="120"/>
      <c r="F287" s="119"/>
      <c r="G287" s="119"/>
      <c r="H287" s="121"/>
      <c r="I287" s="121"/>
      <c r="J287" s="119"/>
      <c r="K287" s="60"/>
      <c r="L287" s="129"/>
    </row>
    <row r="288" spans="1:12" s="111" customFormat="1" ht="12.75">
      <c r="A288" s="122" t="s">
        <v>1678</v>
      </c>
      <c r="B288" s="119"/>
      <c r="C288" s="118"/>
      <c r="D288" s="118"/>
      <c r="E288" s="118"/>
      <c r="F288" s="119"/>
      <c r="G288" s="119"/>
      <c r="H288" s="121"/>
      <c r="I288" s="121"/>
      <c r="J288" s="119"/>
      <c r="K288" s="60"/>
      <c r="L288" s="129"/>
    </row>
    <row r="289" spans="1:13" s="111" customFormat="1" ht="12.75">
      <c r="A289" s="61" t="s">
        <v>1677</v>
      </c>
      <c r="B289" s="60"/>
      <c r="C289" s="59"/>
      <c r="D289" s="59"/>
      <c r="E289" s="276"/>
      <c r="F289" s="60"/>
      <c r="G289" s="60"/>
      <c r="H289" s="123"/>
      <c r="I289" s="123"/>
      <c r="J289" s="60"/>
      <c r="K289" s="60"/>
      <c r="L289" s="129"/>
    </row>
    <row r="290" spans="1:13" s="111" customFormat="1" ht="24.95" customHeight="1">
      <c r="A290" s="953" t="s">
        <v>1692</v>
      </c>
      <c r="B290" s="954"/>
      <c r="C290" s="954"/>
      <c r="D290" s="954"/>
      <c r="E290" s="954"/>
      <c r="F290" s="954"/>
      <c r="G290" s="954"/>
      <c r="H290" s="954"/>
      <c r="I290" s="954"/>
      <c r="J290" s="955"/>
      <c r="K290" s="312"/>
      <c r="L290" s="129"/>
    </row>
    <row r="291" spans="1:13" s="111" customFormat="1" ht="25.5">
      <c r="A291" s="125" t="s">
        <v>1693</v>
      </c>
      <c r="B291" s="126" t="s">
        <v>1694</v>
      </c>
      <c r="C291" s="120"/>
      <c r="D291" s="120"/>
      <c r="E291" s="120"/>
      <c r="F291" s="119"/>
      <c r="G291" s="119"/>
      <c r="H291" s="121"/>
      <c r="I291" s="121"/>
      <c r="J291" s="119"/>
      <c r="K291" s="60"/>
      <c r="L291" s="129"/>
    </row>
    <row r="292" spans="1:13" s="111" customFormat="1" ht="12.75">
      <c r="A292" s="125" t="s">
        <v>1695</v>
      </c>
      <c r="B292" s="60" t="s">
        <v>1696</v>
      </c>
      <c r="C292" s="120"/>
      <c r="D292" s="120"/>
      <c r="E292" s="120"/>
      <c r="F292" s="119"/>
      <c r="G292" s="119"/>
      <c r="H292" s="121"/>
      <c r="I292" s="121"/>
      <c r="J292" s="119"/>
      <c r="K292" s="60"/>
      <c r="L292" s="129"/>
    </row>
    <row r="293" spans="1:13" s="111" customFormat="1" ht="12.75">
      <c r="A293" s="125" t="s">
        <v>1697</v>
      </c>
      <c r="B293" s="126" t="s">
        <v>1698</v>
      </c>
      <c r="C293" s="120"/>
      <c r="D293" s="120"/>
      <c r="E293" s="120"/>
      <c r="F293" s="119"/>
      <c r="G293" s="119"/>
      <c r="H293" s="121"/>
      <c r="I293" s="121"/>
      <c r="J293" s="119"/>
      <c r="K293" s="60"/>
      <c r="L293" s="129"/>
    </row>
    <row r="294" spans="1:13" s="111" customFormat="1" ht="12.75">
      <c r="A294" s="122" t="s">
        <v>1678</v>
      </c>
      <c r="B294" s="60"/>
      <c r="C294" s="118"/>
      <c r="D294" s="118"/>
      <c r="E294" s="118"/>
      <c r="F294" s="119"/>
      <c r="G294" s="119"/>
      <c r="H294" s="121"/>
      <c r="I294" s="121"/>
      <c r="J294" s="119"/>
      <c r="K294" s="60"/>
      <c r="L294" s="129"/>
    </row>
    <row r="295" spans="1:13" s="111" customFormat="1" ht="12.75">
      <c r="A295" s="61" t="s">
        <v>1677</v>
      </c>
      <c r="B295" s="123"/>
      <c r="C295" s="59"/>
      <c r="D295" s="59"/>
      <c r="E295" s="276"/>
      <c r="F295" s="60"/>
      <c r="G295" s="60"/>
      <c r="H295" s="123"/>
      <c r="I295" s="123"/>
      <c r="J295" s="60"/>
      <c r="K295" s="60"/>
      <c r="L295" s="129"/>
    </row>
    <row r="296" spans="1:13" s="111" customFormat="1" ht="30" customHeight="1">
      <c r="A296" s="61" t="s">
        <v>1699</v>
      </c>
      <c r="B296" s="123"/>
      <c r="C296" s="117"/>
      <c r="D296" s="117"/>
      <c r="E296" s="117"/>
      <c r="F296" s="60"/>
      <c r="G296" s="60"/>
      <c r="H296" s="123"/>
      <c r="I296" s="123"/>
      <c r="J296" s="60"/>
      <c r="K296" s="60"/>
      <c r="L296" s="129"/>
    </row>
    <row r="297" spans="1:13" s="111" customFormat="1" ht="12.75">
      <c r="A297" s="59"/>
      <c r="B297" s="60"/>
      <c r="C297" s="117"/>
      <c r="D297" s="117"/>
      <c r="E297" s="117"/>
      <c r="F297" s="60"/>
      <c r="G297" s="60"/>
      <c r="H297" s="123"/>
      <c r="I297" s="123"/>
      <c r="J297" s="60"/>
      <c r="K297" s="60"/>
      <c r="L297" s="129"/>
    </row>
    <row r="298" spans="1:13" s="111" customFormat="1" ht="12.75">
      <c r="A298" s="59"/>
      <c r="B298" s="60"/>
      <c r="C298" s="117"/>
      <c r="D298" s="117"/>
      <c r="E298" s="117"/>
      <c r="F298" s="60"/>
      <c r="G298" s="60"/>
      <c r="H298" s="123"/>
      <c r="I298" s="123"/>
      <c r="J298" s="60"/>
      <c r="K298" s="60"/>
      <c r="L298" s="129"/>
    </row>
    <row r="299" spans="1:13" s="111" customFormat="1" ht="12.75">
      <c r="A299" s="59"/>
      <c r="B299" s="60"/>
      <c r="C299" s="117"/>
      <c r="D299" s="117"/>
      <c r="E299" s="117"/>
      <c r="F299" s="60"/>
      <c r="G299" s="60"/>
      <c r="H299" s="123"/>
      <c r="I299" s="123"/>
      <c r="J299" s="60"/>
      <c r="K299" s="60"/>
      <c r="L299" s="129"/>
    </row>
    <row r="300" spans="1:13" s="111" customFormat="1" ht="12.75">
      <c r="A300" s="59"/>
      <c r="B300" s="60"/>
      <c r="C300" s="117"/>
      <c r="D300" s="117"/>
      <c r="E300" s="117"/>
      <c r="F300" s="60"/>
      <c r="G300" s="60"/>
      <c r="H300" s="123"/>
      <c r="I300" s="123"/>
      <c r="J300" s="60"/>
      <c r="K300" s="60"/>
      <c r="L300" s="129"/>
    </row>
    <row r="301" spans="1:13" s="111" customFormat="1" ht="12.75">
      <c r="A301" s="506" t="s">
        <v>4510</v>
      </c>
      <c r="B301" s="509"/>
      <c r="C301" s="515">
        <v>15300</v>
      </c>
      <c r="D301" s="515">
        <v>15151</v>
      </c>
      <c r="E301" s="516">
        <f t="shared" ref="E301:E303" si="79">D301/C301</f>
        <v>0.99026143790849674</v>
      </c>
      <c r="F301" s="517">
        <v>6300</v>
      </c>
      <c r="G301" s="517">
        <v>6269</v>
      </c>
      <c r="H301" s="516">
        <f t="shared" ref="H301:H303" si="80">G301/F301</f>
        <v>0.99507936507936512</v>
      </c>
      <c r="I301" s="515">
        <f t="shared" ref="I301:I303" si="81">C301+F301</f>
        <v>21600</v>
      </c>
      <c r="J301" s="515">
        <f t="shared" ref="J301:J303" si="82">D301+G301</f>
        <v>21420</v>
      </c>
      <c r="K301" s="516">
        <f t="shared" ref="K301:K303" si="83">J301/I301</f>
        <v>0.9916666666666667</v>
      </c>
      <c r="L301" s="129"/>
      <c r="M301" s="111">
        <v>72.5</v>
      </c>
    </row>
    <row r="302" spans="1:13" s="111" customFormat="1" ht="12.75">
      <c r="A302" s="507" t="s">
        <v>4511</v>
      </c>
      <c r="B302" s="493"/>
      <c r="C302" s="494">
        <v>20100</v>
      </c>
      <c r="D302" s="494">
        <v>20492</v>
      </c>
      <c r="E302" s="516">
        <f t="shared" si="79"/>
        <v>1.019502487562189</v>
      </c>
      <c r="F302" s="518">
        <v>9600</v>
      </c>
      <c r="G302" s="518">
        <v>9558</v>
      </c>
      <c r="H302" s="516">
        <f t="shared" si="80"/>
        <v>0.99562499999999998</v>
      </c>
      <c r="I302" s="515">
        <f t="shared" si="81"/>
        <v>29700</v>
      </c>
      <c r="J302" s="515">
        <f t="shared" si="82"/>
        <v>30050</v>
      </c>
      <c r="K302" s="516">
        <f t="shared" si="83"/>
        <v>1.0117845117845117</v>
      </c>
      <c r="L302" s="129"/>
      <c r="M302" s="111">
        <v>72.989999999999995</v>
      </c>
    </row>
    <row r="303" spans="1:13" s="111" customFormat="1" ht="15.75" customHeight="1">
      <c r="A303" s="508" t="s">
        <v>3954</v>
      </c>
      <c r="B303" s="510"/>
      <c r="C303" s="494">
        <f>SUM(C310:C332)</f>
        <v>28000</v>
      </c>
      <c r="D303" s="494">
        <f>SUM(D310:D332)</f>
        <v>27503</v>
      </c>
      <c r="E303" s="516">
        <f t="shared" si="79"/>
        <v>0.98224999999999996</v>
      </c>
      <c r="F303" s="494">
        <f>SUM(F310:F332)</f>
        <v>22000</v>
      </c>
      <c r="G303" s="494">
        <f>SUM(G310:G332)</f>
        <v>21703</v>
      </c>
      <c r="H303" s="516">
        <f t="shared" si="80"/>
        <v>0.98650000000000004</v>
      </c>
      <c r="I303" s="515">
        <f t="shared" si="81"/>
        <v>50000</v>
      </c>
      <c r="J303" s="515">
        <f t="shared" si="82"/>
        <v>49206</v>
      </c>
      <c r="K303" s="516">
        <f t="shared" si="83"/>
        <v>0.98411999999999999</v>
      </c>
      <c r="L303" s="129"/>
      <c r="M303" s="111">
        <v>71.680000000000007</v>
      </c>
    </row>
    <row r="304" spans="1:13" s="111" customFormat="1" ht="12.75">
      <c r="A304" s="59"/>
      <c r="B304" s="60"/>
      <c r="C304" s="117"/>
      <c r="D304" s="117"/>
      <c r="E304" s="117"/>
      <c r="F304" s="60"/>
      <c r="G304" s="60"/>
      <c r="H304" s="60"/>
      <c r="I304" s="60"/>
      <c r="J304" s="60"/>
      <c r="K304" s="60"/>
      <c r="L304" s="129"/>
    </row>
    <row r="305" spans="1:12" s="111" customFormat="1" ht="12.75">
      <c r="A305" s="412" t="s">
        <v>3496</v>
      </c>
      <c r="B305" s="413" t="s">
        <v>3497</v>
      </c>
      <c r="C305" s="505">
        <v>15290</v>
      </c>
      <c r="D305" s="505">
        <v>15141</v>
      </c>
      <c r="E305" s="489">
        <f t="shared" ref="E305:E308" si="84">D305/C305</f>
        <v>0.99025506867233482</v>
      </c>
      <c r="F305" s="505">
        <v>5300</v>
      </c>
      <c r="G305" s="505">
        <v>5295</v>
      </c>
      <c r="H305" s="489">
        <f t="shared" ref="H305:H308" si="85">G305/F305</f>
        <v>0.99905660377358485</v>
      </c>
      <c r="I305" s="503">
        <f t="shared" ref="I305:I308" si="86">C305+F305</f>
        <v>20590</v>
      </c>
      <c r="J305" s="503">
        <f t="shared" ref="J305:J308" si="87">D305+G305</f>
        <v>20436</v>
      </c>
      <c r="K305" s="481">
        <f t="shared" ref="K305:K308" si="88">J305/I305</f>
        <v>0.99252064108790672</v>
      </c>
      <c r="L305" s="129"/>
    </row>
    <row r="306" spans="1:12" s="111" customFormat="1" ht="12.75">
      <c r="A306" s="412" t="s">
        <v>4000</v>
      </c>
      <c r="B306" s="413" t="s">
        <v>4001</v>
      </c>
      <c r="C306" s="505">
        <v>10</v>
      </c>
      <c r="D306" s="505">
        <v>10</v>
      </c>
      <c r="E306" s="489">
        <f t="shared" ref="E306" si="89">D306/C306</f>
        <v>1</v>
      </c>
      <c r="F306" s="505">
        <v>1000</v>
      </c>
      <c r="G306" s="505">
        <v>974</v>
      </c>
      <c r="H306" s="489">
        <f t="shared" ref="H306" si="90">G306/F306</f>
        <v>0.97399999999999998</v>
      </c>
      <c r="I306" s="503">
        <f t="shared" ref="I306" si="91">C306+F306</f>
        <v>1010</v>
      </c>
      <c r="J306" s="503">
        <f t="shared" ref="J306" si="92">D306+G306</f>
        <v>984</v>
      </c>
      <c r="K306" s="481">
        <f t="shared" ref="K306" si="93">J306/I306</f>
        <v>0.97425742574257423</v>
      </c>
      <c r="L306" s="129"/>
    </row>
    <row r="307" spans="1:12" s="111" customFormat="1" ht="12.75">
      <c r="A307" s="412" t="s">
        <v>3498</v>
      </c>
      <c r="B307" s="413" t="s">
        <v>3499</v>
      </c>
      <c r="C307" s="505">
        <v>19700</v>
      </c>
      <c r="D307" s="505">
        <v>20060</v>
      </c>
      <c r="E307" s="489">
        <f t="shared" si="84"/>
        <v>1.0182741116751268</v>
      </c>
      <c r="F307" s="505">
        <v>9550</v>
      </c>
      <c r="G307" s="505">
        <v>9483</v>
      </c>
      <c r="H307" s="489">
        <f t="shared" si="85"/>
        <v>0.99298429319371728</v>
      </c>
      <c r="I307" s="503">
        <f t="shared" si="86"/>
        <v>29250</v>
      </c>
      <c r="J307" s="503">
        <f t="shared" si="87"/>
        <v>29543</v>
      </c>
      <c r="K307" s="481">
        <f t="shared" si="88"/>
        <v>1.0100170940170941</v>
      </c>
      <c r="L307" s="129"/>
    </row>
    <row r="308" spans="1:12" s="111" customFormat="1" ht="12.75">
      <c r="A308" s="412" t="s">
        <v>3500</v>
      </c>
      <c r="B308" s="413" t="s">
        <v>3955</v>
      </c>
      <c r="C308" s="505">
        <v>400</v>
      </c>
      <c r="D308" s="505">
        <v>432</v>
      </c>
      <c r="E308" s="489">
        <f t="shared" si="84"/>
        <v>1.08</v>
      </c>
      <c r="F308" s="505">
        <v>50</v>
      </c>
      <c r="G308" s="505">
        <v>75</v>
      </c>
      <c r="H308" s="489">
        <f t="shared" si="85"/>
        <v>1.5</v>
      </c>
      <c r="I308" s="503">
        <f t="shared" si="86"/>
        <v>450</v>
      </c>
      <c r="J308" s="503">
        <f t="shared" si="87"/>
        <v>507</v>
      </c>
      <c r="K308" s="481">
        <f t="shared" si="88"/>
        <v>1.1266666666666667</v>
      </c>
      <c r="L308" s="129"/>
    </row>
    <row r="309" spans="1:12" s="111" customFormat="1" ht="12.75">
      <c r="A309" s="512"/>
      <c r="B309" s="513"/>
      <c r="C309" s="514"/>
      <c r="D309" s="514"/>
      <c r="E309" s="117"/>
      <c r="F309" s="511"/>
      <c r="G309" s="514"/>
      <c r="H309" s="60"/>
      <c r="I309" s="503"/>
      <c r="J309" s="503"/>
      <c r="K309" s="481"/>
      <c r="L309" s="129"/>
    </row>
    <row r="310" spans="1:12" s="111" customFormat="1" ht="12.75">
      <c r="A310" s="412" t="s">
        <v>3956</v>
      </c>
      <c r="B310" s="413" t="s">
        <v>3957</v>
      </c>
      <c r="C310" s="504">
        <v>1770</v>
      </c>
      <c r="D310" s="504">
        <v>1920</v>
      </c>
      <c r="E310" s="489">
        <f t="shared" ref="E310:E332" si="94">D310/C310</f>
        <v>1.0847457627118644</v>
      </c>
      <c r="F310" s="505">
        <v>1400</v>
      </c>
      <c r="G310" s="504">
        <v>1414</v>
      </c>
      <c r="H310" s="489">
        <f t="shared" ref="H310:H332" si="95">G310/F310</f>
        <v>1.01</v>
      </c>
      <c r="I310" s="503">
        <f t="shared" ref="I310:I331" si="96">C310+F310</f>
        <v>3170</v>
      </c>
      <c r="J310" s="503">
        <f t="shared" ref="J310:J331" si="97">D310+G310</f>
        <v>3334</v>
      </c>
      <c r="K310" s="481">
        <f t="shared" ref="K310:K331" si="98">J310/I310</f>
        <v>1.0517350157728707</v>
      </c>
      <c r="L310" s="129"/>
    </row>
    <row r="311" spans="1:12" s="111" customFormat="1" ht="12.75">
      <c r="A311" s="412" t="s">
        <v>3958</v>
      </c>
      <c r="B311" s="413" t="s">
        <v>3959</v>
      </c>
      <c r="C311" s="504">
        <v>11960</v>
      </c>
      <c r="D311" s="504">
        <v>10431</v>
      </c>
      <c r="E311" s="489">
        <f t="shared" si="94"/>
        <v>0.8721571906354515</v>
      </c>
      <c r="F311" s="505">
        <v>2205</v>
      </c>
      <c r="G311" s="504">
        <v>2045</v>
      </c>
      <c r="H311" s="489">
        <f t="shared" si="95"/>
        <v>0.92743764172335597</v>
      </c>
      <c r="I311" s="503">
        <f t="shared" si="96"/>
        <v>14165</v>
      </c>
      <c r="J311" s="503">
        <f t="shared" si="97"/>
        <v>12476</v>
      </c>
      <c r="K311" s="481">
        <f t="shared" si="98"/>
        <v>0.88076244264031067</v>
      </c>
      <c r="L311" s="129"/>
    </row>
    <row r="312" spans="1:12" s="111" customFormat="1" ht="12.75">
      <c r="A312" s="412" t="s">
        <v>3960</v>
      </c>
      <c r="B312" s="413" t="s">
        <v>3961</v>
      </c>
      <c r="C312" s="504">
        <v>2070</v>
      </c>
      <c r="D312" s="504">
        <v>2167</v>
      </c>
      <c r="E312" s="489">
        <f t="shared" si="94"/>
        <v>1.0468599033816426</v>
      </c>
      <c r="F312" s="505">
        <v>1000</v>
      </c>
      <c r="G312" s="504">
        <v>1103</v>
      </c>
      <c r="H312" s="489">
        <f t="shared" si="95"/>
        <v>1.103</v>
      </c>
      <c r="I312" s="503">
        <f t="shared" si="96"/>
        <v>3070</v>
      </c>
      <c r="J312" s="503">
        <f t="shared" si="97"/>
        <v>3270</v>
      </c>
      <c r="K312" s="481">
        <f t="shared" si="98"/>
        <v>1.0651465798045603</v>
      </c>
      <c r="L312" s="129"/>
    </row>
    <row r="313" spans="1:12" s="111" customFormat="1" ht="12.75">
      <c r="A313" s="412" t="s">
        <v>3962</v>
      </c>
      <c r="B313" s="413" t="s">
        <v>3963</v>
      </c>
      <c r="C313" s="504">
        <v>2070</v>
      </c>
      <c r="D313" s="504">
        <v>2168</v>
      </c>
      <c r="E313" s="489">
        <f t="shared" si="94"/>
        <v>1.047342995169082</v>
      </c>
      <c r="F313" s="505">
        <v>1000</v>
      </c>
      <c r="G313" s="504">
        <v>1102</v>
      </c>
      <c r="H313" s="489">
        <f t="shared" si="95"/>
        <v>1.1020000000000001</v>
      </c>
      <c r="I313" s="503">
        <f t="shared" si="96"/>
        <v>3070</v>
      </c>
      <c r="J313" s="503">
        <f t="shared" si="97"/>
        <v>3270</v>
      </c>
      <c r="K313" s="481">
        <f t="shared" si="98"/>
        <v>1.0651465798045603</v>
      </c>
      <c r="L313" s="129"/>
    </row>
    <row r="314" spans="1:12" s="111" customFormat="1" ht="12.75">
      <c r="A314" s="412" t="s">
        <v>3964</v>
      </c>
      <c r="B314" s="413" t="s">
        <v>3965</v>
      </c>
      <c r="C314" s="504">
        <v>1760</v>
      </c>
      <c r="D314" s="504">
        <v>1897</v>
      </c>
      <c r="E314" s="489">
        <f t="shared" si="94"/>
        <v>1.0778409090909091</v>
      </c>
      <c r="F314" s="505">
        <v>6100</v>
      </c>
      <c r="G314" s="504">
        <v>6141</v>
      </c>
      <c r="H314" s="489">
        <f t="shared" si="95"/>
        <v>1.0067213114754099</v>
      </c>
      <c r="I314" s="503">
        <f t="shared" si="96"/>
        <v>7860</v>
      </c>
      <c r="J314" s="503">
        <f t="shared" si="97"/>
        <v>8038</v>
      </c>
      <c r="K314" s="481">
        <f t="shared" si="98"/>
        <v>1.02264631043257</v>
      </c>
      <c r="L314" s="129"/>
    </row>
    <row r="315" spans="1:12" s="111" customFormat="1" ht="12.75">
      <c r="A315" s="412" t="s">
        <v>3966</v>
      </c>
      <c r="B315" s="413" t="s">
        <v>3967</v>
      </c>
      <c r="C315" s="504">
        <v>1700</v>
      </c>
      <c r="D315" s="504">
        <v>1615</v>
      </c>
      <c r="E315" s="489">
        <f t="shared" si="94"/>
        <v>0.95</v>
      </c>
      <c r="F315" s="505">
        <v>1100</v>
      </c>
      <c r="G315" s="504">
        <v>845</v>
      </c>
      <c r="H315" s="489">
        <f t="shared" si="95"/>
        <v>0.76818181818181819</v>
      </c>
      <c r="I315" s="503">
        <f t="shared" si="96"/>
        <v>2800</v>
      </c>
      <c r="J315" s="503">
        <f t="shared" si="97"/>
        <v>2460</v>
      </c>
      <c r="K315" s="481">
        <f t="shared" si="98"/>
        <v>0.87857142857142856</v>
      </c>
      <c r="L315" s="129"/>
    </row>
    <row r="316" spans="1:12" s="111" customFormat="1" ht="12.75">
      <c r="A316" s="412" t="s">
        <v>3968</v>
      </c>
      <c r="B316" s="413" t="s">
        <v>3969</v>
      </c>
      <c r="C316" s="504">
        <v>1700</v>
      </c>
      <c r="D316" s="504">
        <v>1615</v>
      </c>
      <c r="E316" s="489">
        <f t="shared" si="94"/>
        <v>0.95</v>
      </c>
      <c r="F316" s="505">
        <v>1100</v>
      </c>
      <c r="G316" s="504">
        <v>866</v>
      </c>
      <c r="H316" s="489">
        <f t="shared" si="95"/>
        <v>0.78727272727272724</v>
      </c>
      <c r="I316" s="503">
        <f t="shared" si="96"/>
        <v>2800</v>
      </c>
      <c r="J316" s="503">
        <f t="shared" si="97"/>
        <v>2481</v>
      </c>
      <c r="K316" s="481">
        <f t="shared" si="98"/>
        <v>0.88607142857142862</v>
      </c>
      <c r="L316" s="129"/>
    </row>
    <row r="317" spans="1:12" s="111" customFormat="1" ht="12.75">
      <c r="A317" s="412" t="s">
        <v>3970</v>
      </c>
      <c r="B317" s="413" t="s">
        <v>3971</v>
      </c>
      <c r="C317" s="504">
        <v>0</v>
      </c>
      <c r="D317" s="504">
        <v>1</v>
      </c>
      <c r="E317" s="489" t="e">
        <f t="shared" si="94"/>
        <v>#DIV/0!</v>
      </c>
      <c r="F317" s="505">
        <v>583</v>
      </c>
      <c r="G317" s="504">
        <v>484</v>
      </c>
      <c r="H317" s="489">
        <f t="shared" si="95"/>
        <v>0.83018867924528306</v>
      </c>
      <c r="I317" s="503">
        <f t="shared" si="96"/>
        <v>583</v>
      </c>
      <c r="J317" s="503">
        <f t="shared" si="97"/>
        <v>485</v>
      </c>
      <c r="K317" s="481">
        <f t="shared" si="98"/>
        <v>0.83190394511149224</v>
      </c>
      <c r="L317" s="129"/>
    </row>
    <row r="318" spans="1:12" s="111" customFormat="1" ht="12.75">
      <c r="A318" s="412" t="s">
        <v>3972</v>
      </c>
      <c r="B318" s="413" t="s">
        <v>3973</v>
      </c>
      <c r="C318" s="504">
        <v>17</v>
      </c>
      <c r="D318" s="504">
        <v>21</v>
      </c>
      <c r="E318" s="489">
        <f t="shared" si="94"/>
        <v>1.2352941176470589</v>
      </c>
      <c r="F318" s="505">
        <v>2907</v>
      </c>
      <c r="G318" s="504">
        <v>2887</v>
      </c>
      <c r="H318" s="489">
        <f t="shared" si="95"/>
        <v>0.99312005503955969</v>
      </c>
      <c r="I318" s="503">
        <f t="shared" si="96"/>
        <v>2924</v>
      </c>
      <c r="J318" s="503">
        <f t="shared" si="97"/>
        <v>2908</v>
      </c>
      <c r="K318" s="481">
        <f t="shared" si="98"/>
        <v>0.99452804377564974</v>
      </c>
      <c r="L318" s="129"/>
    </row>
    <row r="319" spans="1:12" s="111" customFormat="1" ht="12.75">
      <c r="A319" s="412" t="s">
        <v>3974</v>
      </c>
      <c r="B319" s="413" t="s">
        <v>3975</v>
      </c>
      <c r="C319" s="504">
        <v>1756</v>
      </c>
      <c r="D319" s="504">
        <v>1681</v>
      </c>
      <c r="E319" s="489">
        <f t="shared" si="94"/>
        <v>0.95728929384965833</v>
      </c>
      <c r="F319" s="505">
        <v>2900</v>
      </c>
      <c r="G319" s="504">
        <v>2653</v>
      </c>
      <c r="H319" s="489">
        <f t="shared" si="95"/>
        <v>0.91482758620689653</v>
      </c>
      <c r="I319" s="503">
        <f t="shared" si="96"/>
        <v>4656</v>
      </c>
      <c r="J319" s="503">
        <f t="shared" si="97"/>
        <v>4334</v>
      </c>
      <c r="K319" s="481">
        <f t="shared" si="98"/>
        <v>0.93084192439862545</v>
      </c>
      <c r="L319" s="129"/>
    </row>
    <row r="320" spans="1:12" s="111" customFormat="1" ht="12.75">
      <c r="A320" s="412" t="s">
        <v>3976</v>
      </c>
      <c r="B320" s="413" t="s">
        <v>3977</v>
      </c>
      <c r="C320" s="504">
        <v>52</v>
      </c>
      <c r="D320" s="504">
        <v>244</v>
      </c>
      <c r="E320" s="489">
        <f t="shared" si="94"/>
        <v>4.6923076923076925</v>
      </c>
      <c r="F320" s="505">
        <v>100</v>
      </c>
      <c r="G320" s="504">
        <v>422</v>
      </c>
      <c r="H320" s="489">
        <f t="shared" si="95"/>
        <v>4.22</v>
      </c>
      <c r="I320" s="503">
        <f t="shared" si="96"/>
        <v>152</v>
      </c>
      <c r="J320" s="503">
        <f t="shared" si="97"/>
        <v>666</v>
      </c>
      <c r="K320" s="481">
        <f t="shared" si="98"/>
        <v>4.3815789473684212</v>
      </c>
      <c r="L320" s="129"/>
    </row>
    <row r="321" spans="1:12" s="111" customFormat="1" ht="12.75">
      <c r="A321" s="412" t="s">
        <v>3978</v>
      </c>
      <c r="B321" s="413" t="s">
        <v>3979</v>
      </c>
      <c r="C321" s="504">
        <v>52</v>
      </c>
      <c r="D321" s="504">
        <v>244</v>
      </c>
      <c r="E321" s="489">
        <f t="shared" si="94"/>
        <v>4.6923076923076925</v>
      </c>
      <c r="F321" s="505">
        <v>100</v>
      </c>
      <c r="G321" s="504">
        <v>422</v>
      </c>
      <c r="H321" s="489">
        <f t="shared" si="95"/>
        <v>4.22</v>
      </c>
      <c r="I321" s="503">
        <f t="shared" si="96"/>
        <v>152</v>
      </c>
      <c r="J321" s="503">
        <f t="shared" si="97"/>
        <v>666</v>
      </c>
      <c r="K321" s="481">
        <f t="shared" si="98"/>
        <v>4.3815789473684212</v>
      </c>
      <c r="L321" s="129"/>
    </row>
    <row r="322" spans="1:12" s="111" customFormat="1" ht="12.75">
      <c r="A322" s="412" t="s">
        <v>3980</v>
      </c>
      <c r="B322" s="413" t="s">
        <v>3981</v>
      </c>
      <c r="C322" s="504">
        <v>232</v>
      </c>
      <c r="D322" s="504">
        <v>223</v>
      </c>
      <c r="E322" s="489">
        <f t="shared" si="94"/>
        <v>0.96120689655172409</v>
      </c>
      <c r="F322" s="505">
        <v>177</v>
      </c>
      <c r="G322" s="504">
        <v>105</v>
      </c>
      <c r="H322" s="489">
        <f t="shared" si="95"/>
        <v>0.59322033898305082</v>
      </c>
      <c r="I322" s="503">
        <f t="shared" si="96"/>
        <v>409</v>
      </c>
      <c r="J322" s="503">
        <f t="shared" si="97"/>
        <v>328</v>
      </c>
      <c r="K322" s="481">
        <f t="shared" si="98"/>
        <v>0.80195599022004893</v>
      </c>
      <c r="L322" s="129"/>
    </row>
    <row r="323" spans="1:12" s="111" customFormat="1" ht="12.75">
      <c r="A323" s="412" t="s">
        <v>3982</v>
      </c>
      <c r="B323" s="413" t="s">
        <v>3983</v>
      </c>
      <c r="C323" s="504">
        <v>1700</v>
      </c>
      <c r="D323" s="504">
        <v>1615</v>
      </c>
      <c r="E323" s="489">
        <f t="shared" si="94"/>
        <v>0.95</v>
      </c>
      <c r="F323" s="505">
        <v>1089</v>
      </c>
      <c r="G323" s="504">
        <v>846</v>
      </c>
      <c r="H323" s="489">
        <f t="shared" si="95"/>
        <v>0.77685950413223137</v>
      </c>
      <c r="I323" s="503">
        <f t="shared" si="96"/>
        <v>2789</v>
      </c>
      <c r="J323" s="503">
        <f t="shared" si="97"/>
        <v>2461</v>
      </c>
      <c r="K323" s="481">
        <f t="shared" si="98"/>
        <v>0.88239512370025097</v>
      </c>
      <c r="L323" s="129"/>
    </row>
    <row r="324" spans="1:12" s="111" customFormat="1" ht="12.75">
      <c r="A324" s="412" t="s">
        <v>3984</v>
      </c>
      <c r="B324" s="413" t="s">
        <v>3985</v>
      </c>
      <c r="C324" s="504">
        <v>14</v>
      </c>
      <c r="D324" s="504">
        <v>14</v>
      </c>
      <c r="E324" s="489">
        <f t="shared" si="94"/>
        <v>1</v>
      </c>
      <c r="F324" s="505">
        <v>2</v>
      </c>
      <c r="G324" s="504">
        <v>5</v>
      </c>
      <c r="H324" s="489">
        <f t="shared" si="95"/>
        <v>2.5</v>
      </c>
      <c r="I324" s="503">
        <f t="shared" si="96"/>
        <v>16</v>
      </c>
      <c r="J324" s="503">
        <f t="shared" si="97"/>
        <v>19</v>
      </c>
      <c r="K324" s="481">
        <f t="shared" si="98"/>
        <v>1.1875</v>
      </c>
      <c r="L324" s="129"/>
    </row>
    <row r="325" spans="1:12" s="111" customFormat="1" ht="12.75">
      <c r="A325" s="412" t="s">
        <v>3986</v>
      </c>
      <c r="B325" s="413" t="s">
        <v>3987</v>
      </c>
      <c r="C325" s="504">
        <v>28</v>
      </c>
      <c r="D325" s="504">
        <v>53</v>
      </c>
      <c r="E325" s="489">
        <f t="shared" si="94"/>
        <v>1.8928571428571428</v>
      </c>
      <c r="F325" s="505">
        <v>2</v>
      </c>
      <c r="G325" s="504">
        <v>8</v>
      </c>
      <c r="H325" s="489">
        <f t="shared" si="95"/>
        <v>4</v>
      </c>
      <c r="I325" s="503">
        <f t="shared" si="96"/>
        <v>30</v>
      </c>
      <c r="J325" s="503">
        <f t="shared" si="97"/>
        <v>61</v>
      </c>
      <c r="K325" s="481">
        <f t="shared" si="98"/>
        <v>2.0333333333333332</v>
      </c>
      <c r="L325" s="129"/>
    </row>
    <row r="326" spans="1:12" s="111" customFormat="1" ht="12.75">
      <c r="A326" s="412" t="s">
        <v>3988</v>
      </c>
      <c r="B326" s="413" t="s">
        <v>3989</v>
      </c>
      <c r="C326" s="504">
        <v>12</v>
      </c>
      <c r="D326" s="504">
        <v>14</v>
      </c>
      <c r="E326" s="489">
        <f t="shared" si="94"/>
        <v>1.1666666666666667</v>
      </c>
      <c r="F326" s="505">
        <v>2</v>
      </c>
      <c r="G326" s="504">
        <v>5</v>
      </c>
      <c r="H326" s="489">
        <f t="shared" si="95"/>
        <v>2.5</v>
      </c>
      <c r="I326" s="503">
        <f t="shared" si="96"/>
        <v>14</v>
      </c>
      <c r="J326" s="503">
        <f t="shared" si="97"/>
        <v>19</v>
      </c>
      <c r="K326" s="481">
        <f t="shared" si="98"/>
        <v>1.3571428571428572</v>
      </c>
      <c r="L326" s="129"/>
    </row>
    <row r="327" spans="1:12" s="111" customFormat="1" ht="12.75">
      <c r="A327" s="412" t="s">
        <v>3990</v>
      </c>
      <c r="B327" s="413" t="s">
        <v>3991</v>
      </c>
      <c r="C327" s="504">
        <v>176</v>
      </c>
      <c r="D327" s="504">
        <v>173</v>
      </c>
      <c r="E327" s="489">
        <f t="shared" si="94"/>
        <v>0.98295454545454541</v>
      </c>
      <c r="F327" s="505">
        <v>109</v>
      </c>
      <c r="G327" s="504">
        <v>64</v>
      </c>
      <c r="H327" s="489">
        <f t="shared" si="95"/>
        <v>0.58715596330275233</v>
      </c>
      <c r="I327" s="503">
        <f t="shared" si="96"/>
        <v>285</v>
      </c>
      <c r="J327" s="503">
        <f t="shared" si="97"/>
        <v>237</v>
      </c>
      <c r="K327" s="481">
        <f t="shared" si="98"/>
        <v>0.83157894736842108</v>
      </c>
      <c r="L327" s="129"/>
    </row>
    <row r="328" spans="1:12" s="111" customFormat="1" ht="12.75">
      <c r="A328" s="412" t="s">
        <v>3992</v>
      </c>
      <c r="B328" s="413" t="s">
        <v>3993</v>
      </c>
      <c r="C328" s="504">
        <v>191</v>
      </c>
      <c r="D328" s="504">
        <v>249</v>
      </c>
      <c r="E328" s="489">
        <f t="shared" si="94"/>
        <v>1.3036649214659686</v>
      </c>
      <c r="F328" s="505">
        <v>25</v>
      </c>
      <c r="G328" s="504">
        <v>61</v>
      </c>
      <c r="H328" s="489">
        <f t="shared" si="95"/>
        <v>2.44</v>
      </c>
      <c r="I328" s="503">
        <f t="shared" si="96"/>
        <v>216</v>
      </c>
      <c r="J328" s="503">
        <f t="shared" si="97"/>
        <v>310</v>
      </c>
      <c r="K328" s="481">
        <f t="shared" si="98"/>
        <v>1.4351851851851851</v>
      </c>
      <c r="L328" s="129"/>
    </row>
    <row r="329" spans="1:12" s="111" customFormat="1" ht="12.75">
      <c r="A329" s="412" t="s">
        <v>3994</v>
      </c>
      <c r="B329" s="413" t="s">
        <v>3995</v>
      </c>
      <c r="C329" s="504">
        <v>250</v>
      </c>
      <c r="D329" s="504">
        <v>392</v>
      </c>
      <c r="E329" s="489">
        <f t="shared" si="94"/>
        <v>1.5680000000000001</v>
      </c>
      <c r="F329" s="505">
        <v>33</v>
      </c>
      <c r="G329" s="504">
        <v>69</v>
      </c>
      <c r="H329" s="489">
        <f t="shared" si="95"/>
        <v>2.0909090909090908</v>
      </c>
      <c r="I329" s="503">
        <f t="shared" si="96"/>
        <v>283</v>
      </c>
      <c r="J329" s="503">
        <f t="shared" si="97"/>
        <v>461</v>
      </c>
      <c r="K329" s="481">
        <f t="shared" si="98"/>
        <v>1.6289752650176679</v>
      </c>
      <c r="L329" s="129"/>
    </row>
    <row r="330" spans="1:12" s="111" customFormat="1" ht="12.75">
      <c r="A330" s="412" t="s">
        <v>3996</v>
      </c>
      <c r="B330" s="413" t="s">
        <v>3997</v>
      </c>
      <c r="C330" s="504">
        <v>219</v>
      </c>
      <c r="D330" s="504">
        <v>358</v>
      </c>
      <c r="E330" s="489">
        <f t="shared" si="94"/>
        <v>1.634703196347032</v>
      </c>
      <c r="F330" s="505">
        <v>30</v>
      </c>
      <c r="G330" s="504">
        <v>62</v>
      </c>
      <c r="H330" s="489">
        <f t="shared" si="95"/>
        <v>2.0666666666666669</v>
      </c>
      <c r="I330" s="503">
        <f t="shared" si="96"/>
        <v>249</v>
      </c>
      <c r="J330" s="503">
        <f t="shared" si="97"/>
        <v>420</v>
      </c>
      <c r="K330" s="481">
        <f t="shared" si="98"/>
        <v>1.6867469879518073</v>
      </c>
      <c r="L330" s="129"/>
    </row>
    <row r="331" spans="1:12" s="111" customFormat="1" ht="12.75">
      <c r="A331" s="412" t="s">
        <v>3998</v>
      </c>
      <c r="B331" s="413" t="s">
        <v>3999</v>
      </c>
      <c r="C331" s="504">
        <v>271</v>
      </c>
      <c r="D331" s="504">
        <v>387</v>
      </c>
      <c r="E331" s="489">
        <f t="shared" si="94"/>
        <v>1.4280442804428044</v>
      </c>
      <c r="F331" s="505">
        <v>36</v>
      </c>
      <c r="G331" s="504">
        <v>67</v>
      </c>
      <c r="H331" s="489">
        <f t="shared" si="95"/>
        <v>1.8611111111111112</v>
      </c>
      <c r="I331" s="503">
        <f t="shared" si="96"/>
        <v>307</v>
      </c>
      <c r="J331" s="503">
        <f t="shared" si="97"/>
        <v>454</v>
      </c>
      <c r="K331" s="481">
        <f t="shared" si="98"/>
        <v>1.4788273615635179</v>
      </c>
      <c r="L331" s="129"/>
    </row>
    <row r="332" spans="1:12" s="111" customFormat="1" ht="12.75">
      <c r="A332" s="496" t="s">
        <v>4652</v>
      </c>
      <c r="B332" s="60" t="s">
        <v>4653</v>
      </c>
      <c r="C332" s="545">
        <v>0</v>
      </c>
      <c r="D332" s="545">
        <v>21</v>
      </c>
      <c r="E332" s="489" t="e">
        <f t="shared" si="94"/>
        <v>#DIV/0!</v>
      </c>
      <c r="F332" s="60">
        <v>0</v>
      </c>
      <c r="G332" s="60">
        <v>27</v>
      </c>
      <c r="H332" s="489" t="e">
        <f t="shared" si="95"/>
        <v>#DIV/0!</v>
      </c>
      <c r="I332" s="503">
        <f t="shared" ref="I332" si="99">C332+F332</f>
        <v>0</v>
      </c>
      <c r="J332" s="503">
        <f t="shared" ref="J332" si="100">D332+G332</f>
        <v>48</v>
      </c>
      <c r="K332" s="481" t="e">
        <f t="shared" ref="K332" si="101">J332/I332</f>
        <v>#DIV/0!</v>
      </c>
      <c r="L332" s="129"/>
    </row>
    <row r="333" spans="1:12" s="111" customFormat="1" ht="12.75">
      <c r="A333" s="59"/>
      <c r="B333" s="60"/>
      <c r="C333" s="117"/>
      <c r="D333" s="117"/>
      <c r="E333" s="117"/>
      <c r="F333" s="60"/>
      <c r="G333" s="60"/>
      <c r="H333" s="60"/>
      <c r="I333" s="60"/>
      <c r="J333" s="60"/>
      <c r="K333" s="60"/>
      <c r="L333" s="129"/>
    </row>
    <row r="334" spans="1:12" s="111" customFormat="1" ht="13.5" thickBot="1">
      <c r="A334" s="59"/>
      <c r="B334" s="60"/>
      <c r="C334" s="127"/>
      <c r="D334" s="127"/>
      <c r="E334" s="127"/>
      <c r="F334" s="128"/>
      <c r="G334" s="128"/>
      <c r="H334" s="128"/>
      <c r="I334" s="128"/>
      <c r="J334" s="128"/>
      <c r="K334" s="60"/>
      <c r="L334" s="129"/>
    </row>
    <row r="335" spans="1:12" s="111" customFormat="1" ht="13.5" thickTop="1">
      <c r="A335" s="519" t="s">
        <v>1700</v>
      </c>
      <c r="B335" s="520"/>
      <c r="C335" s="525">
        <f t="shared" ref="C335:D337" si="102">SUM(C8,C123,C201,C301)</f>
        <v>152250</v>
      </c>
      <c r="D335" s="525">
        <f t="shared" si="102"/>
        <v>132075</v>
      </c>
      <c r="E335" s="527">
        <f t="shared" ref="E335:E337" si="103">D335/C335</f>
        <v>0.86748768472906401</v>
      </c>
      <c r="F335" s="525">
        <f t="shared" ref="F335:G337" si="104">SUM(F8,F123,F201,F301)</f>
        <v>26100</v>
      </c>
      <c r="G335" s="525">
        <f t="shared" si="104"/>
        <v>25524</v>
      </c>
      <c r="H335" s="527">
        <f t="shared" ref="H335:H337" si="105">G335/F335</f>
        <v>0.97793103448275864</v>
      </c>
      <c r="I335" s="525">
        <f t="shared" ref="I335" si="106">C335+F335</f>
        <v>178350</v>
      </c>
      <c r="J335" s="525">
        <f t="shared" ref="J335" si="107">D335+G335</f>
        <v>157599</v>
      </c>
      <c r="K335" s="526">
        <f t="shared" ref="K335" si="108">J335/I335</f>
        <v>0.88365012615643401</v>
      </c>
      <c r="L335" s="129"/>
    </row>
    <row r="336" spans="1:12" s="111" customFormat="1" ht="12.75">
      <c r="A336" s="521" t="s">
        <v>1701</v>
      </c>
      <c r="B336" s="522"/>
      <c r="C336" s="525">
        <f t="shared" si="102"/>
        <v>340200</v>
      </c>
      <c r="D336" s="525">
        <f t="shared" si="102"/>
        <v>324022</v>
      </c>
      <c r="E336" s="527">
        <f t="shared" si="103"/>
        <v>0.95244562022339796</v>
      </c>
      <c r="F336" s="525">
        <f t="shared" si="104"/>
        <v>58500</v>
      </c>
      <c r="G336" s="525">
        <f t="shared" si="104"/>
        <v>55730</v>
      </c>
      <c r="H336" s="527">
        <f t="shared" si="105"/>
        <v>0.95264957264957262</v>
      </c>
      <c r="I336" s="525">
        <f t="shared" ref="I336:I337" si="109">C336+F336</f>
        <v>398700</v>
      </c>
      <c r="J336" s="525">
        <f t="shared" ref="J336:J337" si="110">D336+G336</f>
        <v>379752</v>
      </c>
      <c r="K336" s="526">
        <f t="shared" ref="K336:K337" si="111">J336/I336</f>
        <v>0.95247554552294955</v>
      </c>
      <c r="L336" s="129"/>
    </row>
    <row r="337" spans="1:16" s="111" customFormat="1" ht="13.5" customHeight="1" thickBot="1">
      <c r="A337" s="523" t="s">
        <v>1702</v>
      </c>
      <c r="B337" s="524"/>
      <c r="C337" s="525">
        <f t="shared" si="102"/>
        <v>1337524</v>
      </c>
      <c r="D337" s="525">
        <f t="shared" si="102"/>
        <v>1335093</v>
      </c>
      <c r="E337" s="527">
        <f t="shared" si="103"/>
        <v>0.99818246252029874</v>
      </c>
      <c r="F337" s="525">
        <f t="shared" si="104"/>
        <v>196578</v>
      </c>
      <c r="G337" s="525">
        <f t="shared" si="104"/>
        <v>197306</v>
      </c>
      <c r="H337" s="527">
        <f t="shared" si="105"/>
        <v>1.0037033645677542</v>
      </c>
      <c r="I337" s="525">
        <f t="shared" si="109"/>
        <v>1534102</v>
      </c>
      <c r="J337" s="525">
        <f t="shared" si="110"/>
        <v>1532399</v>
      </c>
      <c r="K337" s="526">
        <f t="shared" si="111"/>
        <v>0.99888990432187685</v>
      </c>
      <c r="L337" s="129"/>
    </row>
    <row r="338" spans="1:16" s="113" customFormat="1" ht="27" customHeight="1">
      <c r="A338" s="947" t="s">
        <v>1703</v>
      </c>
      <c r="B338" s="948"/>
      <c r="C338" s="948"/>
      <c r="D338" s="948"/>
      <c r="E338" s="948"/>
      <c r="F338" s="948"/>
      <c r="G338" s="948"/>
      <c r="H338" s="948"/>
      <c r="I338" s="948"/>
      <c r="J338" s="949"/>
      <c r="K338" s="311"/>
      <c r="L338" s="16"/>
      <c r="M338" s="16"/>
      <c r="N338" s="16"/>
      <c r="O338" s="131"/>
      <c r="P338" s="16"/>
    </row>
    <row r="339" spans="1:16" s="113" customFormat="1" ht="21.75" customHeight="1">
      <c r="A339" s="950" t="s">
        <v>1704</v>
      </c>
      <c r="B339" s="951"/>
      <c r="C339" s="951"/>
      <c r="D339" s="951"/>
      <c r="E339" s="951"/>
      <c r="F339" s="951"/>
      <c r="G339" s="951"/>
      <c r="H339" s="951"/>
      <c r="I339" s="951"/>
      <c r="J339" s="952"/>
      <c r="K339" s="311"/>
      <c r="L339" s="16"/>
      <c r="M339" s="16"/>
      <c r="N339" s="16"/>
      <c r="O339" s="131"/>
      <c r="P339" s="16"/>
    </row>
    <row r="340" spans="1:16" ht="15.95" customHeight="1"/>
    <row r="341" spans="1:16" ht="15.95" customHeight="1"/>
    <row r="342" spans="1:16" ht="15.95" customHeight="1"/>
    <row r="343" spans="1:16" ht="15.95" customHeight="1"/>
    <row r="344" spans="1:16" ht="15.95" customHeight="1"/>
    <row r="345" spans="1:16" ht="15.95" customHeight="1"/>
    <row r="346" spans="1:16" ht="15.95" customHeight="1"/>
    <row r="347" spans="1:16" ht="15.95" customHeight="1"/>
    <row r="348" spans="1:16" ht="15.95" customHeight="1"/>
    <row r="349" spans="1:16" ht="15.95" customHeight="1"/>
    <row r="350" spans="1:16" ht="15.95" customHeight="1"/>
    <row r="351" spans="1:16" ht="15.95" customHeight="1"/>
    <row r="352" spans="1:16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</sheetData>
  <mergeCells count="11">
    <mergeCell ref="A338:J338"/>
    <mergeCell ref="A339:J339"/>
    <mergeCell ref="A6:A7"/>
    <mergeCell ref="B6:B7"/>
    <mergeCell ref="A290:J290"/>
    <mergeCell ref="C6:E6"/>
    <mergeCell ref="F6:H6"/>
    <mergeCell ref="I6:K6"/>
    <mergeCell ref="A8:B8"/>
    <mergeCell ref="A9:B9"/>
    <mergeCell ref="A10:B10"/>
  </mergeCells>
  <printOptions horizontalCentered="1"/>
  <pageMargins left="0.74803149606299202" right="0.74803149606299202" top="0.59055118110236204" bottom="0.59055118110236204" header="0.511811023622047" footer="0.511811023622047"/>
  <pageSetup paperSize="9" scale="48" orientation="portrait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9"/>
  <sheetViews>
    <sheetView view="pageBreakPreview" workbookViewId="0">
      <selection activeCell="AE22" sqref="AE22"/>
    </sheetView>
  </sheetViews>
  <sheetFormatPr defaultColWidth="9" defaultRowHeight="12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8.28515625" customWidth="1"/>
    <col min="12" max="12" width="6.28515625" customWidth="1"/>
    <col min="13" max="13" width="5.5703125" customWidth="1"/>
    <col min="14" max="14" width="5.28515625" customWidth="1"/>
    <col min="15" max="15" width="5.5703125" customWidth="1"/>
    <col min="16" max="16" width="6.28515625" customWidth="1"/>
    <col min="17" max="17" width="5.5703125" customWidth="1"/>
    <col min="18" max="18" width="6.140625" customWidth="1"/>
    <col min="19" max="19" width="5.7109375" customWidth="1"/>
    <col min="20" max="20" width="7.28515625" customWidth="1"/>
    <col min="21" max="21" width="8.5703125" customWidth="1"/>
    <col min="22" max="22" width="7.28515625" customWidth="1"/>
  </cols>
  <sheetData>
    <row r="1" spans="1:22" ht="12.75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5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97"/>
    </row>
    <row r="2" spans="1:22" ht="12.75">
      <c r="A2" s="1"/>
      <c r="B2" s="2" t="s">
        <v>52</v>
      </c>
      <c r="C2" s="3">
        <f>Kadar.ode.!C2</f>
        <v>17688383</v>
      </c>
      <c r="D2" s="4"/>
      <c r="E2" s="4"/>
      <c r="F2" s="5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97"/>
    </row>
    <row r="3" spans="1:22" ht="12.75">
      <c r="A3" s="1"/>
      <c r="B3" s="2"/>
      <c r="C3" s="3"/>
      <c r="D3" s="4"/>
      <c r="E3" s="4"/>
      <c r="F3" s="5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97"/>
    </row>
    <row r="4" spans="1:22" ht="14.25">
      <c r="A4" s="1"/>
      <c r="B4" s="2" t="s">
        <v>1705</v>
      </c>
      <c r="C4" s="7" t="s">
        <v>38</v>
      </c>
      <c r="D4" s="8"/>
      <c r="E4" s="8"/>
      <c r="F4" s="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98"/>
      <c r="V4" s="99"/>
    </row>
    <row r="5" spans="1:22" ht="12.7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99"/>
      <c r="V5" s="99"/>
    </row>
    <row r="6" spans="1:22" ht="12.75" customHeight="1">
      <c r="A6" s="928" t="s">
        <v>187</v>
      </c>
      <c r="B6" s="928" t="s">
        <v>1706</v>
      </c>
      <c r="C6" s="964" t="s">
        <v>1707</v>
      </c>
      <c r="D6" s="965"/>
      <c r="E6" s="965"/>
      <c r="F6" s="965"/>
      <c r="G6" s="965"/>
      <c r="H6" s="965"/>
      <c r="I6" s="965"/>
      <c r="J6" s="965"/>
      <c r="K6" s="273"/>
      <c r="L6" s="964" t="s">
        <v>1708</v>
      </c>
      <c r="M6" s="965"/>
      <c r="N6" s="965"/>
      <c r="O6" s="965"/>
      <c r="P6" s="965"/>
      <c r="Q6" s="965"/>
      <c r="R6" s="965"/>
      <c r="S6" s="965"/>
      <c r="T6" s="313"/>
      <c r="U6" s="961" t="s">
        <v>1709</v>
      </c>
      <c r="V6" s="961" t="s">
        <v>1710</v>
      </c>
    </row>
    <row r="7" spans="1:22" ht="24.95" customHeight="1">
      <c r="A7" s="929"/>
      <c r="B7" s="929"/>
      <c r="C7" s="966" t="s">
        <v>1897</v>
      </c>
      <c r="D7" s="967"/>
      <c r="E7" s="967"/>
      <c r="F7" s="968"/>
      <c r="G7" s="966" t="s">
        <v>1899</v>
      </c>
      <c r="H7" s="967"/>
      <c r="I7" s="967"/>
      <c r="J7" s="968"/>
      <c r="K7" s="284" t="s">
        <v>1894</v>
      </c>
      <c r="L7" s="966" t="s">
        <v>1897</v>
      </c>
      <c r="M7" s="967"/>
      <c r="N7" s="967"/>
      <c r="O7" s="968"/>
      <c r="P7" s="966" t="s">
        <v>1899</v>
      </c>
      <c r="Q7" s="967"/>
      <c r="R7" s="967"/>
      <c r="S7" s="968"/>
      <c r="T7" s="271" t="s">
        <v>1894</v>
      </c>
      <c r="U7" s="962"/>
      <c r="V7" s="962"/>
    </row>
    <row r="8" spans="1:22" ht="22.5">
      <c r="A8" s="80"/>
      <c r="B8" s="81"/>
      <c r="C8" s="82" t="s">
        <v>129</v>
      </c>
      <c r="D8" s="82" t="s">
        <v>1711</v>
      </c>
      <c r="E8" s="82" t="s">
        <v>1712</v>
      </c>
      <c r="F8" s="82" t="s">
        <v>1713</v>
      </c>
      <c r="G8" s="82" t="s">
        <v>129</v>
      </c>
      <c r="H8" s="82" t="s">
        <v>1711</v>
      </c>
      <c r="I8" s="82" t="s">
        <v>1712</v>
      </c>
      <c r="J8" s="82" t="s">
        <v>1713</v>
      </c>
      <c r="K8" s="82"/>
      <c r="L8" s="82" t="s">
        <v>129</v>
      </c>
      <c r="M8" s="82" t="s">
        <v>1711</v>
      </c>
      <c r="N8" s="82" t="s">
        <v>1712</v>
      </c>
      <c r="O8" s="82" t="s">
        <v>1713</v>
      </c>
      <c r="P8" s="82" t="s">
        <v>129</v>
      </c>
      <c r="Q8" s="82" t="s">
        <v>1711</v>
      </c>
      <c r="R8" s="82" t="s">
        <v>1712</v>
      </c>
      <c r="S8" s="314" t="s">
        <v>1713</v>
      </c>
      <c r="T8" s="275"/>
      <c r="U8" s="963"/>
      <c r="V8" s="963"/>
    </row>
    <row r="9" spans="1:22" ht="13.5" customHeight="1">
      <c r="A9" s="83" t="s">
        <v>1714</v>
      </c>
      <c r="B9" s="84"/>
      <c r="C9" s="85"/>
      <c r="D9" s="85"/>
      <c r="E9" s="85"/>
      <c r="F9" s="85"/>
      <c r="G9" s="85"/>
      <c r="H9" s="85"/>
      <c r="I9" s="85"/>
      <c r="J9" s="85"/>
      <c r="K9" s="85" t="e">
        <f>SUM(G9/C9*100)</f>
        <v>#DIV/0!</v>
      </c>
      <c r="L9" s="85"/>
      <c r="M9" s="85"/>
      <c r="N9" s="85"/>
      <c r="O9" s="85"/>
      <c r="P9" s="85"/>
      <c r="Q9" s="85"/>
      <c r="R9" s="85"/>
      <c r="S9" s="29"/>
      <c r="T9" s="85" t="e">
        <f>SUM(P9/L9*100)</f>
        <v>#DIV/0!</v>
      </c>
      <c r="U9" s="101"/>
      <c r="V9" s="102"/>
    </row>
    <row r="10" spans="1:22" ht="12.75">
      <c r="A10" s="86" t="s">
        <v>1715</v>
      </c>
      <c r="B10" s="86" t="s">
        <v>1716</v>
      </c>
      <c r="C10" s="87"/>
      <c r="D10" s="87"/>
      <c r="E10" s="87"/>
      <c r="F10" s="87"/>
      <c r="G10" s="87"/>
      <c r="H10" s="87"/>
      <c r="I10" s="87"/>
      <c r="J10" s="87"/>
      <c r="K10" s="85" t="e">
        <f t="shared" ref="K10:K19" si="0">SUM(G10/C10*100)</f>
        <v>#DIV/0!</v>
      </c>
      <c r="L10" s="87"/>
      <c r="M10" s="87"/>
      <c r="N10" s="87"/>
      <c r="O10" s="87"/>
      <c r="P10" s="87"/>
      <c r="Q10" s="87"/>
      <c r="R10" s="87"/>
      <c r="S10" s="29"/>
      <c r="T10" s="85" t="e">
        <f t="shared" ref="T10:T19" si="1">SUM(P10/L10*100)</f>
        <v>#DIV/0!</v>
      </c>
      <c r="U10" s="29"/>
      <c r="V10" s="104"/>
    </row>
    <row r="11" spans="1:22" ht="25.5">
      <c r="A11" s="86" t="s">
        <v>1715</v>
      </c>
      <c r="B11" s="86" t="s">
        <v>1717</v>
      </c>
      <c r="C11" s="88"/>
      <c r="D11" s="88"/>
      <c r="E11" s="88"/>
      <c r="F11" s="88"/>
      <c r="G11" s="88"/>
      <c r="H11" s="88"/>
      <c r="I11" s="88"/>
      <c r="J11" s="88"/>
      <c r="K11" s="85" t="e">
        <f t="shared" si="0"/>
        <v>#DIV/0!</v>
      </c>
      <c r="L11" s="88"/>
      <c r="M11" s="88"/>
      <c r="N11" s="88"/>
      <c r="O11" s="88"/>
      <c r="P11" s="88"/>
      <c r="Q11" s="88"/>
      <c r="R11" s="88"/>
      <c r="S11" s="29"/>
      <c r="T11" s="85" t="e">
        <f t="shared" si="1"/>
        <v>#DIV/0!</v>
      </c>
      <c r="U11" s="105"/>
      <c r="V11" s="104"/>
    </row>
    <row r="12" spans="1:22" ht="12.75">
      <c r="A12" s="86" t="s">
        <v>1718</v>
      </c>
      <c r="B12" s="86" t="s">
        <v>1719</v>
      </c>
      <c r="C12" s="87"/>
      <c r="D12" s="87"/>
      <c r="E12" s="87"/>
      <c r="F12" s="87"/>
      <c r="G12" s="87"/>
      <c r="H12" s="87"/>
      <c r="I12" s="87"/>
      <c r="J12" s="87"/>
      <c r="K12" s="85" t="e">
        <f t="shared" si="0"/>
        <v>#DIV/0!</v>
      </c>
      <c r="L12" s="87"/>
      <c r="M12" s="87"/>
      <c r="N12" s="87"/>
      <c r="O12" s="87"/>
      <c r="P12" s="87"/>
      <c r="Q12" s="87"/>
      <c r="R12" s="87"/>
      <c r="S12" s="29"/>
      <c r="T12" s="85" t="e">
        <f t="shared" si="1"/>
        <v>#DIV/0!</v>
      </c>
      <c r="U12" s="29"/>
      <c r="V12" s="104"/>
    </row>
    <row r="13" spans="1:22" ht="12.75">
      <c r="A13" s="89" t="s">
        <v>1720</v>
      </c>
      <c r="B13" s="90"/>
      <c r="C13" s="85"/>
      <c r="D13" s="85"/>
      <c r="E13" s="85"/>
      <c r="F13" s="85"/>
      <c r="G13" s="85"/>
      <c r="H13" s="85"/>
      <c r="I13" s="85"/>
      <c r="J13" s="85"/>
      <c r="K13" s="85" t="e">
        <f t="shared" si="0"/>
        <v>#DIV/0!</v>
      </c>
      <c r="L13" s="85"/>
      <c r="M13" s="85"/>
      <c r="N13" s="85"/>
      <c r="O13" s="85"/>
      <c r="P13" s="85"/>
      <c r="Q13" s="85"/>
      <c r="R13" s="85"/>
      <c r="S13" s="29"/>
      <c r="T13" s="85" t="e">
        <f t="shared" si="1"/>
        <v>#DIV/0!</v>
      </c>
      <c r="U13" s="101"/>
      <c r="V13" s="102"/>
    </row>
    <row r="14" spans="1:22" ht="38.25">
      <c r="A14" s="86" t="s">
        <v>1721</v>
      </c>
      <c r="B14" s="86" t="s">
        <v>1722</v>
      </c>
      <c r="C14" s="87"/>
      <c r="D14" s="87"/>
      <c r="E14" s="87"/>
      <c r="F14" s="87"/>
      <c r="G14" s="87"/>
      <c r="H14" s="87"/>
      <c r="I14" s="87"/>
      <c r="J14" s="87"/>
      <c r="K14" s="85" t="e">
        <f t="shared" si="0"/>
        <v>#DIV/0!</v>
      </c>
      <c r="L14" s="87"/>
      <c r="M14" s="87"/>
      <c r="N14" s="87"/>
      <c r="O14" s="87"/>
      <c r="P14" s="87"/>
      <c r="Q14" s="87"/>
      <c r="R14" s="87"/>
      <c r="S14" s="29"/>
      <c r="T14" s="85" t="e">
        <f t="shared" si="1"/>
        <v>#DIV/0!</v>
      </c>
      <c r="U14" s="29"/>
      <c r="V14" s="104"/>
    </row>
    <row r="15" spans="1:22" ht="25.5">
      <c r="A15" s="86" t="s">
        <v>1721</v>
      </c>
      <c r="B15" s="86" t="s">
        <v>1723</v>
      </c>
      <c r="C15" s="87"/>
      <c r="D15" s="87"/>
      <c r="E15" s="87"/>
      <c r="F15" s="87"/>
      <c r="G15" s="87"/>
      <c r="H15" s="87"/>
      <c r="I15" s="87"/>
      <c r="J15" s="87"/>
      <c r="K15" s="85" t="e">
        <f t="shared" si="0"/>
        <v>#DIV/0!</v>
      </c>
      <c r="L15" s="87"/>
      <c r="M15" s="87"/>
      <c r="N15" s="87"/>
      <c r="O15" s="87"/>
      <c r="P15" s="87"/>
      <c r="Q15" s="87"/>
      <c r="R15" s="87"/>
      <c r="S15" s="29"/>
      <c r="T15" s="85" t="e">
        <f t="shared" si="1"/>
        <v>#DIV/0!</v>
      </c>
      <c r="U15" s="29"/>
      <c r="V15" s="104"/>
    </row>
    <row r="16" spans="1:22" ht="51">
      <c r="A16" s="86" t="s">
        <v>1724</v>
      </c>
      <c r="B16" s="86" t="s">
        <v>1725</v>
      </c>
      <c r="C16" s="85"/>
      <c r="D16" s="85"/>
      <c r="E16" s="85"/>
      <c r="F16" s="85"/>
      <c r="G16" s="85"/>
      <c r="H16" s="85"/>
      <c r="I16" s="85"/>
      <c r="J16" s="85"/>
      <c r="K16" s="85" t="e">
        <f t="shared" si="0"/>
        <v>#DIV/0!</v>
      </c>
      <c r="L16" s="85"/>
      <c r="M16" s="85"/>
      <c r="N16" s="85"/>
      <c r="O16" s="85"/>
      <c r="P16" s="85"/>
      <c r="Q16" s="85"/>
      <c r="R16" s="85"/>
      <c r="S16" s="29"/>
      <c r="T16" s="85" t="e">
        <f t="shared" si="1"/>
        <v>#DIV/0!</v>
      </c>
      <c r="U16" s="101"/>
      <c r="V16" s="102"/>
    </row>
    <row r="17" spans="1:22" ht="12.75">
      <c r="A17" s="91" t="s">
        <v>1726</v>
      </c>
      <c r="B17" s="92"/>
      <c r="C17" s="93"/>
      <c r="D17" s="93"/>
      <c r="E17" s="93"/>
      <c r="F17" s="93"/>
      <c r="G17" s="93"/>
      <c r="H17" s="93"/>
      <c r="I17" s="93"/>
      <c r="J17" s="93"/>
      <c r="K17" s="85" t="e">
        <f t="shared" si="0"/>
        <v>#DIV/0!</v>
      </c>
      <c r="L17" s="93"/>
      <c r="M17" s="93"/>
      <c r="N17" s="93"/>
      <c r="O17" s="93"/>
      <c r="P17" s="93"/>
      <c r="Q17" s="93"/>
      <c r="R17" s="93"/>
      <c r="S17" s="94"/>
      <c r="T17" s="85" t="e">
        <f t="shared" si="1"/>
        <v>#DIV/0!</v>
      </c>
      <c r="U17" s="94"/>
      <c r="V17" s="106"/>
    </row>
    <row r="18" spans="1:22" ht="12.75">
      <c r="A18" s="62" t="s">
        <v>1727</v>
      </c>
      <c r="B18" s="94"/>
      <c r="C18" s="95"/>
      <c r="D18" s="95"/>
      <c r="E18" s="95"/>
      <c r="F18" s="95"/>
      <c r="G18" s="95"/>
      <c r="H18" s="95"/>
      <c r="I18" s="95"/>
      <c r="J18" s="95"/>
      <c r="K18" s="85" t="e">
        <f t="shared" si="0"/>
        <v>#DIV/0!</v>
      </c>
      <c r="L18" s="95"/>
      <c r="M18" s="95"/>
      <c r="N18" s="95"/>
      <c r="O18" s="95"/>
      <c r="P18" s="95"/>
      <c r="Q18" s="95"/>
      <c r="R18" s="95"/>
      <c r="S18" s="96"/>
      <c r="T18" s="85" t="e">
        <f t="shared" si="1"/>
        <v>#DIV/0!</v>
      </c>
      <c r="U18" s="96"/>
      <c r="V18" s="107"/>
    </row>
    <row r="19" spans="1:22" ht="12.75">
      <c r="A19" s="959" t="s">
        <v>129</v>
      </c>
      <c r="B19" s="960"/>
      <c r="C19" s="96"/>
      <c r="D19" s="96"/>
      <c r="E19" s="96"/>
      <c r="F19" s="96"/>
      <c r="G19" s="96"/>
      <c r="H19" s="96"/>
      <c r="I19" s="96"/>
      <c r="J19" s="96"/>
      <c r="K19" s="85" t="e">
        <f t="shared" si="0"/>
        <v>#DIV/0!</v>
      </c>
      <c r="L19" s="96"/>
      <c r="M19" s="96"/>
      <c r="N19" s="96"/>
      <c r="O19" s="96"/>
      <c r="P19" s="96"/>
      <c r="Q19" s="96"/>
      <c r="R19" s="96"/>
      <c r="S19" s="96"/>
      <c r="T19" s="85" t="e">
        <f t="shared" si="1"/>
        <v>#DIV/0!</v>
      </c>
      <c r="U19" s="108"/>
      <c r="V19" s="109"/>
    </row>
  </sheetData>
  <mergeCells count="11">
    <mergeCell ref="A19:B19"/>
    <mergeCell ref="A6:A7"/>
    <mergeCell ref="B6:B7"/>
    <mergeCell ref="U6:U8"/>
    <mergeCell ref="V6:V8"/>
    <mergeCell ref="C6:J6"/>
    <mergeCell ref="L6:S6"/>
    <mergeCell ref="C7:F7"/>
    <mergeCell ref="G7:J7"/>
    <mergeCell ref="L7:O7"/>
    <mergeCell ref="P7:S7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3"/>
  <sheetViews>
    <sheetView view="pageBreakPreview" topLeftCell="A61" zoomScaleNormal="100" zoomScaleSheetLayoutView="100" workbookViewId="0">
      <selection activeCell="M11" sqref="M11:N14"/>
    </sheetView>
  </sheetViews>
  <sheetFormatPr defaultColWidth="9.140625" defaultRowHeight="12.75"/>
  <cols>
    <col min="1" max="1" width="9" style="27" customWidth="1"/>
    <col min="2" max="2" width="43.140625" style="27" customWidth="1"/>
    <col min="3" max="3" width="14.140625" style="27" customWidth="1"/>
    <col min="4" max="4" width="11.28515625" style="27" customWidth="1"/>
    <col min="5" max="5" width="8.140625" style="27" customWidth="1"/>
    <col min="6" max="6" width="11.140625" style="27" customWidth="1"/>
    <col min="7" max="7" width="7.42578125" style="27" customWidth="1"/>
    <col min="8" max="8" width="10.5703125" style="27" customWidth="1"/>
    <col min="9" max="10" width="8.85546875" style="27" customWidth="1"/>
    <col min="11" max="11" width="8" style="27" customWidth="1"/>
    <col min="12" max="12" width="8" style="63" customWidth="1"/>
    <col min="13" max="13" width="15.42578125" style="63" customWidth="1"/>
    <col min="14" max="14" width="19.42578125" style="27" customWidth="1"/>
    <col min="15" max="15" width="8" style="27" customWidth="1"/>
    <col min="16" max="17" width="8" style="63" customWidth="1"/>
    <col min="18" max="16384" width="9.140625" style="63"/>
  </cols>
  <sheetData>
    <row r="1" spans="1:18" s="64" customFormat="1" ht="15.75">
      <c r="A1" s="1"/>
      <c r="B1" s="2" t="s">
        <v>51</v>
      </c>
      <c r="C1" s="3" t="s">
        <v>1947</v>
      </c>
      <c r="D1" s="4"/>
      <c r="E1" s="4"/>
      <c r="F1" s="4"/>
      <c r="G1" s="4"/>
      <c r="H1" s="5"/>
      <c r="P1" s="25"/>
      <c r="Q1" s="25"/>
      <c r="R1" s="77"/>
    </row>
    <row r="2" spans="1:18" s="64" customFormat="1" ht="15.75">
      <c r="A2" s="1"/>
      <c r="B2" s="2" t="s">
        <v>52</v>
      </c>
      <c r="C2" s="3">
        <v>17688383</v>
      </c>
      <c r="D2" s="4"/>
      <c r="E2" s="4"/>
      <c r="F2" s="4"/>
      <c r="G2" s="4"/>
      <c r="H2" s="5"/>
      <c r="P2" s="25"/>
      <c r="Q2" s="25"/>
      <c r="R2" s="77"/>
    </row>
    <row r="3" spans="1:18" s="64" customFormat="1" ht="15.75">
      <c r="A3" s="1"/>
      <c r="B3" s="2"/>
      <c r="C3" s="3"/>
      <c r="D3" s="4"/>
      <c r="E3" s="4"/>
      <c r="F3" s="4"/>
      <c r="G3" s="4"/>
      <c r="H3" s="5"/>
      <c r="P3" s="25"/>
      <c r="Q3" s="25"/>
      <c r="R3" s="77"/>
    </row>
    <row r="4" spans="1:18" s="64" customFormat="1" ht="15.75">
      <c r="A4" s="1"/>
      <c r="B4" s="2" t="s">
        <v>1728</v>
      </c>
      <c r="C4" s="7" t="s">
        <v>40</v>
      </c>
      <c r="D4" s="8"/>
      <c r="E4" s="8"/>
      <c r="F4" s="8"/>
      <c r="G4" s="8"/>
      <c r="H4" s="9"/>
      <c r="P4" s="25"/>
      <c r="Q4" s="25"/>
    </row>
    <row r="5" spans="1:18" s="64" customFormat="1" ht="15.75">
      <c r="A5" s="67"/>
      <c r="B5" s="67"/>
      <c r="C5" s="67"/>
      <c r="D5" s="67"/>
      <c r="E5" s="67"/>
      <c r="F5" s="67"/>
      <c r="G5" s="67"/>
      <c r="H5" s="68"/>
      <c r="I5" s="68"/>
      <c r="J5" s="68"/>
      <c r="K5" s="68"/>
      <c r="N5" s="68"/>
      <c r="O5" s="68"/>
      <c r="P5" s="25"/>
      <c r="Q5" s="25"/>
    </row>
    <row r="6" spans="1:18" s="64" customFormat="1" ht="12.75" customHeight="1">
      <c r="A6" s="975" t="s">
        <v>187</v>
      </c>
      <c r="B6" s="976" t="s">
        <v>188</v>
      </c>
      <c r="C6" s="976" t="s">
        <v>1729</v>
      </c>
      <c r="D6" s="977" t="s">
        <v>1730</v>
      </c>
      <c r="E6" s="970" t="s">
        <v>129</v>
      </c>
      <c r="F6" s="970"/>
      <c r="G6" s="970"/>
      <c r="H6" s="970"/>
      <c r="I6" s="970"/>
      <c r="J6" s="970"/>
    </row>
    <row r="7" spans="1:18" s="65" customFormat="1" ht="24.95" customHeight="1">
      <c r="A7" s="975"/>
      <c r="B7" s="976"/>
      <c r="C7" s="976"/>
      <c r="D7" s="977"/>
      <c r="E7" s="975" t="s">
        <v>1897</v>
      </c>
      <c r="F7" s="975"/>
      <c r="G7" s="975" t="s">
        <v>4659</v>
      </c>
      <c r="H7" s="975"/>
      <c r="I7" s="969" t="s">
        <v>1894</v>
      </c>
      <c r="J7" s="969"/>
    </row>
    <row r="8" spans="1:18" s="65" customFormat="1" ht="22.5">
      <c r="A8" s="975"/>
      <c r="B8" s="976"/>
      <c r="C8" s="976"/>
      <c r="D8" s="977"/>
      <c r="E8" s="275" t="s">
        <v>1731</v>
      </c>
      <c r="F8" s="275" t="s">
        <v>1732</v>
      </c>
      <c r="G8" s="275" t="s">
        <v>1731</v>
      </c>
      <c r="H8" s="275" t="s">
        <v>1732</v>
      </c>
      <c r="I8" s="275" t="s">
        <v>1731</v>
      </c>
      <c r="J8" s="275" t="s">
        <v>1732</v>
      </c>
    </row>
    <row r="9" spans="1:18" s="65" customFormat="1" ht="51" customHeight="1">
      <c r="A9" s="69"/>
      <c r="B9" s="971" t="s">
        <v>1733</v>
      </c>
      <c r="C9" s="972"/>
      <c r="D9" s="972"/>
      <c r="E9" s="972"/>
      <c r="F9" s="972"/>
      <c r="G9" s="972"/>
      <c r="H9" s="972"/>
      <c r="I9" s="972"/>
      <c r="J9" s="973"/>
    </row>
    <row r="10" spans="1:18" s="65" customFormat="1">
      <c r="A10" s="70" t="s">
        <v>1734</v>
      </c>
      <c r="B10" s="71" t="s">
        <v>1735</v>
      </c>
      <c r="C10" s="70" t="s">
        <v>1736</v>
      </c>
      <c r="D10" s="72">
        <v>5889.37</v>
      </c>
      <c r="E10" s="794"/>
      <c r="F10" s="319">
        <f t="shared" ref="F10:F16" si="0">D10*E10</f>
        <v>0</v>
      </c>
      <c r="G10" s="794"/>
      <c r="H10" s="319">
        <f t="shared" ref="H10:H16" si="1">D10*G10</f>
        <v>0</v>
      </c>
      <c r="I10" s="315" t="e">
        <f>G10/E10</f>
        <v>#DIV/0!</v>
      </c>
      <c r="J10" s="318" t="e">
        <f>H10/F10</f>
        <v>#DIV/0!</v>
      </c>
      <c r="M10" s="581"/>
    </row>
    <row r="11" spans="1:18" s="65" customFormat="1">
      <c r="A11" s="70" t="s">
        <v>1737</v>
      </c>
      <c r="B11" s="71" t="s">
        <v>1738</v>
      </c>
      <c r="C11" s="70" t="s">
        <v>1736</v>
      </c>
      <c r="D11" s="72">
        <v>5889.37</v>
      </c>
      <c r="E11" s="794"/>
      <c r="F11" s="319">
        <f t="shared" si="0"/>
        <v>0</v>
      </c>
      <c r="G11" s="794"/>
      <c r="H11" s="319">
        <f t="shared" si="1"/>
        <v>0</v>
      </c>
      <c r="I11" s="320" t="e">
        <f t="shared" ref="I11:I17" si="2">G11/E11</f>
        <v>#DIV/0!</v>
      </c>
      <c r="J11" s="320" t="e">
        <f t="shared" ref="J11:J17" si="3">H11/F11</f>
        <v>#DIV/0!</v>
      </c>
      <c r="M11" s="581"/>
    </row>
    <row r="12" spans="1:18" s="65" customFormat="1">
      <c r="A12" s="70" t="s">
        <v>1739</v>
      </c>
      <c r="B12" s="71" t="s">
        <v>1740</v>
      </c>
      <c r="C12" s="70" t="s">
        <v>1736</v>
      </c>
      <c r="D12" s="72">
        <v>7067.24</v>
      </c>
      <c r="E12" s="794">
        <v>2016</v>
      </c>
      <c r="F12" s="319">
        <f t="shared" si="0"/>
        <v>14247555.84</v>
      </c>
      <c r="G12" s="794">
        <v>2125.1</v>
      </c>
      <c r="H12" s="319">
        <f t="shared" si="1"/>
        <v>15018591.723999999</v>
      </c>
      <c r="I12" s="320">
        <f t="shared" si="2"/>
        <v>1.0541170634920634</v>
      </c>
      <c r="J12" s="320">
        <f t="shared" si="3"/>
        <v>1.0541170634920634</v>
      </c>
      <c r="M12" s="581"/>
      <c r="N12" s="581"/>
    </row>
    <row r="13" spans="1:18" s="65" customFormat="1">
      <c r="A13" s="70" t="s">
        <v>1741</v>
      </c>
      <c r="B13" s="71" t="s">
        <v>1742</v>
      </c>
      <c r="C13" s="70" t="s">
        <v>1736</v>
      </c>
      <c r="D13" s="72">
        <v>3121.37</v>
      </c>
      <c r="E13" s="794">
        <v>210</v>
      </c>
      <c r="F13" s="319">
        <f t="shared" si="0"/>
        <v>655487.69999999995</v>
      </c>
      <c r="G13" s="794">
        <v>248.01</v>
      </c>
      <c r="H13" s="319">
        <f t="shared" si="1"/>
        <v>774130.97369999997</v>
      </c>
      <c r="I13" s="320">
        <f t="shared" si="2"/>
        <v>1.181</v>
      </c>
      <c r="J13" s="320">
        <f t="shared" si="3"/>
        <v>1.181</v>
      </c>
    </row>
    <row r="14" spans="1:18" s="65" customFormat="1">
      <c r="A14" s="70" t="s">
        <v>1743</v>
      </c>
      <c r="B14" s="71" t="s">
        <v>1744</v>
      </c>
      <c r="C14" s="70" t="s">
        <v>1736</v>
      </c>
      <c r="D14" s="72">
        <v>3710.3</v>
      </c>
      <c r="E14" s="794">
        <v>500</v>
      </c>
      <c r="F14" s="319">
        <f t="shared" si="0"/>
        <v>1855150</v>
      </c>
      <c r="G14" s="794">
        <v>810</v>
      </c>
      <c r="H14" s="319">
        <f t="shared" si="1"/>
        <v>3005343</v>
      </c>
      <c r="I14" s="320">
        <f t="shared" si="2"/>
        <v>1.62</v>
      </c>
      <c r="J14" s="320">
        <f t="shared" si="3"/>
        <v>1.62</v>
      </c>
    </row>
    <row r="15" spans="1:18" s="65" customFormat="1">
      <c r="A15" s="70" t="s">
        <v>1745</v>
      </c>
      <c r="B15" s="71" t="s">
        <v>1746</v>
      </c>
      <c r="C15" s="70" t="s">
        <v>1736</v>
      </c>
      <c r="D15" s="72">
        <v>2179.0700000000002</v>
      </c>
      <c r="E15" s="794"/>
      <c r="F15" s="319">
        <f t="shared" si="0"/>
        <v>0</v>
      </c>
      <c r="G15" s="794"/>
      <c r="H15" s="319">
        <f t="shared" si="1"/>
        <v>0</v>
      </c>
      <c r="I15" s="320" t="e">
        <f t="shared" si="2"/>
        <v>#DIV/0!</v>
      </c>
      <c r="J15" s="320" t="e">
        <f t="shared" si="3"/>
        <v>#DIV/0!</v>
      </c>
    </row>
    <row r="16" spans="1:18" s="65" customFormat="1">
      <c r="A16" s="70" t="s">
        <v>1747</v>
      </c>
      <c r="B16" s="71" t="s">
        <v>1748</v>
      </c>
      <c r="C16" s="70" t="s">
        <v>1736</v>
      </c>
      <c r="D16" s="72">
        <v>1177.8699999999999</v>
      </c>
      <c r="E16" s="794"/>
      <c r="F16" s="319">
        <f t="shared" si="0"/>
        <v>0</v>
      </c>
      <c r="G16" s="794"/>
      <c r="H16" s="319">
        <f t="shared" si="1"/>
        <v>0</v>
      </c>
      <c r="I16" s="320" t="e">
        <f t="shared" si="2"/>
        <v>#DIV/0!</v>
      </c>
      <c r="J16" s="320" t="e">
        <f t="shared" si="3"/>
        <v>#DIV/0!</v>
      </c>
    </row>
    <row r="17" spans="1:10" s="65" customFormat="1">
      <c r="A17" s="70" t="s">
        <v>1749</v>
      </c>
      <c r="B17" s="71" t="s">
        <v>1750</v>
      </c>
      <c r="C17" s="70" t="s">
        <v>1736</v>
      </c>
      <c r="D17" s="72">
        <v>1177.8699999999999</v>
      </c>
      <c r="E17" s="794"/>
      <c r="F17" s="319">
        <f t="shared" ref="F17:F45" si="4">D17*E17</f>
        <v>0</v>
      </c>
      <c r="G17" s="794"/>
      <c r="H17" s="319">
        <f t="shared" ref="H17:H45" si="5">D17*G17</f>
        <v>0</v>
      </c>
      <c r="I17" s="320" t="e">
        <f t="shared" si="2"/>
        <v>#DIV/0!</v>
      </c>
      <c r="J17" s="320" t="e">
        <f t="shared" si="3"/>
        <v>#DIV/0!</v>
      </c>
    </row>
    <row r="18" spans="1:10" s="65" customFormat="1" ht="51.75" customHeight="1">
      <c r="A18" s="69"/>
      <c r="B18" s="971" t="s">
        <v>1751</v>
      </c>
      <c r="C18" s="972"/>
      <c r="D18" s="972"/>
      <c r="E18" s="972"/>
      <c r="F18" s="972"/>
      <c r="G18" s="972"/>
      <c r="H18" s="972"/>
      <c r="I18" s="972"/>
      <c r="J18" s="973"/>
    </row>
    <row r="19" spans="1:10" s="66" customFormat="1">
      <c r="A19" s="70">
        <v>540100</v>
      </c>
      <c r="B19" s="73" t="s">
        <v>1735</v>
      </c>
      <c r="C19" s="70" t="s">
        <v>1752</v>
      </c>
      <c r="D19" s="72">
        <v>11.2</v>
      </c>
      <c r="E19" s="49"/>
      <c r="F19" s="49">
        <f t="shared" si="4"/>
        <v>0</v>
      </c>
      <c r="G19" s="49"/>
      <c r="H19" s="49">
        <f t="shared" si="5"/>
        <v>0</v>
      </c>
      <c r="I19" s="316"/>
      <c r="J19" s="316"/>
    </row>
    <row r="20" spans="1:10" s="66" customFormat="1">
      <c r="A20" s="70">
        <v>540101</v>
      </c>
      <c r="B20" s="73" t="s">
        <v>1753</v>
      </c>
      <c r="C20" s="70" t="s">
        <v>1752</v>
      </c>
      <c r="D20" s="72">
        <v>13.72</v>
      </c>
      <c r="E20" s="49"/>
      <c r="F20" s="49">
        <f t="shared" si="4"/>
        <v>0</v>
      </c>
      <c r="G20" s="49"/>
      <c r="H20" s="49">
        <f t="shared" si="5"/>
        <v>0</v>
      </c>
      <c r="I20" s="316"/>
      <c r="J20" s="316"/>
    </row>
    <row r="21" spans="1:10" s="66" customFormat="1">
      <c r="A21" s="70">
        <v>540102</v>
      </c>
      <c r="B21" s="73" t="s">
        <v>1754</v>
      </c>
      <c r="C21" s="70" t="s">
        <v>1752</v>
      </c>
      <c r="D21" s="72">
        <v>17.190000000000001</v>
      </c>
      <c r="E21" s="49"/>
      <c r="F21" s="49">
        <f t="shared" si="4"/>
        <v>0</v>
      </c>
      <c r="G21" s="49"/>
      <c r="H21" s="49">
        <f t="shared" si="5"/>
        <v>0</v>
      </c>
      <c r="I21" s="316"/>
      <c r="J21" s="316"/>
    </row>
    <row r="22" spans="1:10" s="66" customFormat="1">
      <c r="A22" s="70">
        <v>540103</v>
      </c>
      <c r="B22" s="73" t="s">
        <v>1755</v>
      </c>
      <c r="C22" s="70" t="s">
        <v>1752</v>
      </c>
      <c r="D22" s="72">
        <v>14.17</v>
      </c>
      <c r="E22" s="49"/>
      <c r="F22" s="49">
        <f t="shared" si="4"/>
        <v>0</v>
      </c>
      <c r="G22" s="49"/>
      <c r="H22" s="49">
        <f t="shared" si="5"/>
        <v>0</v>
      </c>
      <c r="I22" s="316"/>
      <c r="J22" s="316"/>
    </row>
    <row r="23" spans="1:10" s="66" customFormat="1">
      <c r="A23" s="70">
        <v>540104</v>
      </c>
      <c r="B23" s="73" t="s">
        <v>1756</v>
      </c>
      <c r="C23" s="70" t="s">
        <v>1752</v>
      </c>
      <c r="D23" s="72">
        <v>11.46</v>
      </c>
      <c r="E23" s="49"/>
      <c r="F23" s="49">
        <f t="shared" si="4"/>
        <v>0</v>
      </c>
      <c r="G23" s="49"/>
      <c r="H23" s="49">
        <f t="shared" si="5"/>
        <v>0</v>
      </c>
      <c r="I23" s="316"/>
      <c r="J23" s="316"/>
    </row>
    <row r="24" spans="1:10" s="66" customFormat="1" ht="22.5">
      <c r="A24" s="70">
        <v>540105</v>
      </c>
      <c r="B24" s="73" t="s">
        <v>1757</v>
      </c>
      <c r="C24" s="70" t="s">
        <v>1752</v>
      </c>
      <c r="D24" s="72">
        <v>12.08</v>
      </c>
      <c r="E24" s="49"/>
      <c r="F24" s="49">
        <f t="shared" si="4"/>
        <v>0</v>
      </c>
      <c r="G24" s="49"/>
      <c r="H24" s="49">
        <f t="shared" si="5"/>
        <v>0</v>
      </c>
      <c r="I24" s="316"/>
      <c r="J24" s="316"/>
    </row>
    <row r="25" spans="1:10" s="66" customFormat="1">
      <c r="A25" s="70">
        <v>560100</v>
      </c>
      <c r="B25" s="73" t="s">
        <v>1758</v>
      </c>
      <c r="C25" s="70" t="s">
        <v>1752</v>
      </c>
      <c r="D25" s="72">
        <v>11.2</v>
      </c>
      <c r="E25" s="49"/>
      <c r="F25" s="49">
        <f t="shared" si="4"/>
        <v>0</v>
      </c>
      <c r="G25" s="49"/>
      <c r="H25" s="49">
        <f t="shared" si="5"/>
        <v>0</v>
      </c>
      <c r="I25" s="316"/>
      <c r="J25" s="316"/>
    </row>
    <row r="26" spans="1:10" s="66" customFormat="1" ht="22.5">
      <c r="A26" s="70">
        <v>560101</v>
      </c>
      <c r="B26" s="73" t="s">
        <v>1759</v>
      </c>
      <c r="C26" s="70" t="s">
        <v>1752</v>
      </c>
      <c r="D26" s="72" t="s">
        <v>1760</v>
      </c>
      <c r="E26" s="49"/>
      <c r="F26" s="49" t="e">
        <f t="shared" si="4"/>
        <v>#VALUE!</v>
      </c>
      <c r="G26" s="49"/>
      <c r="H26" s="49" t="e">
        <f t="shared" si="5"/>
        <v>#VALUE!</v>
      </c>
      <c r="I26" s="316"/>
      <c r="J26" s="316"/>
    </row>
    <row r="27" spans="1:10" s="66" customFormat="1">
      <c r="A27" s="70">
        <v>560200</v>
      </c>
      <c r="B27" s="73" t="s">
        <v>1761</v>
      </c>
      <c r="C27" s="70" t="s">
        <v>1752</v>
      </c>
      <c r="D27" s="72">
        <v>17.27</v>
      </c>
      <c r="E27" s="49"/>
      <c r="F27" s="49">
        <f t="shared" si="4"/>
        <v>0</v>
      </c>
      <c r="G27" s="49"/>
      <c r="H27" s="49">
        <f t="shared" si="5"/>
        <v>0</v>
      </c>
      <c r="I27" s="316"/>
      <c r="J27" s="316"/>
    </row>
    <row r="28" spans="1:10" s="66" customFormat="1">
      <c r="A28" s="70">
        <v>560800</v>
      </c>
      <c r="B28" s="73" t="s">
        <v>1762</v>
      </c>
      <c r="C28" s="70" t="s">
        <v>1752</v>
      </c>
      <c r="D28" s="72">
        <v>18.78</v>
      </c>
      <c r="E28" s="49"/>
      <c r="F28" s="49">
        <f t="shared" si="4"/>
        <v>0</v>
      </c>
      <c r="G28" s="49"/>
      <c r="H28" s="49">
        <f t="shared" si="5"/>
        <v>0</v>
      </c>
      <c r="I28" s="316"/>
      <c r="J28" s="316"/>
    </row>
    <row r="29" spans="1:10" s="66" customFormat="1">
      <c r="A29" s="70">
        <v>560300</v>
      </c>
      <c r="B29" s="73" t="s">
        <v>1763</v>
      </c>
      <c r="C29" s="70" t="s">
        <v>1752</v>
      </c>
      <c r="D29" s="72">
        <v>12.08</v>
      </c>
      <c r="E29" s="49"/>
      <c r="F29" s="49">
        <f t="shared" si="4"/>
        <v>0</v>
      </c>
      <c r="G29" s="49"/>
      <c r="H29" s="49">
        <f t="shared" si="5"/>
        <v>0</v>
      </c>
      <c r="I29" s="316"/>
      <c r="J29" s="316"/>
    </row>
    <row r="30" spans="1:10" s="66" customFormat="1">
      <c r="A30" s="70">
        <v>560102</v>
      </c>
      <c r="B30" s="73" t="s">
        <v>1764</v>
      </c>
      <c r="C30" s="70" t="s">
        <v>1752</v>
      </c>
      <c r="D30" s="72">
        <v>19.89</v>
      </c>
      <c r="E30" s="49"/>
      <c r="F30" s="49">
        <f t="shared" si="4"/>
        <v>0</v>
      </c>
      <c r="G30" s="49"/>
      <c r="H30" s="49">
        <f t="shared" si="5"/>
        <v>0</v>
      </c>
      <c r="I30" s="316"/>
      <c r="J30" s="316"/>
    </row>
    <row r="31" spans="1:10" s="66" customFormat="1" ht="22.5">
      <c r="A31" s="70">
        <v>560301</v>
      </c>
      <c r="B31" s="73" t="s">
        <v>1765</v>
      </c>
      <c r="C31" s="70" t="s">
        <v>1752</v>
      </c>
      <c r="D31" s="72">
        <v>13.31</v>
      </c>
      <c r="E31" s="49"/>
      <c r="F31" s="49">
        <f t="shared" si="4"/>
        <v>0</v>
      </c>
      <c r="G31" s="49"/>
      <c r="H31" s="49">
        <f t="shared" si="5"/>
        <v>0</v>
      </c>
      <c r="I31" s="316"/>
      <c r="J31" s="316"/>
    </row>
    <row r="32" spans="1:10" s="66" customFormat="1" ht="22.5">
      <c r="A32" s="70">
        <v>510110</v>
      </c>
      <c r="B32" s="73" t="s">
        <v>1766</v>
      </c>
      <c r="C32" s="70" t="s">
        <v>1767</v>
      </c>
      <c r="D32" s="72" t="s">
        <v>1768</v>
      </c>
      <c r="E32" s="49"/>
      <c r="F32" s="49" t="e">
        <f t="shared" si="4"/>
        <v>#VALUE!</v>
      </c>
      <c r="G32" s="49"/>
      <c r="H32" s="49" t="e">
        <f t="shared" si="5"/>
        <v>#VALUE!</v>
      </c>
      <c r="I32" s="316"/>
      <c r="J32" s="316"/>
    </row>
    <row r="33" spans="1:10" s="66" customFormat="1" ht="22.5">
      <c r="A33" s="70">
        <v>510200</v>
      </c>
      <c r="B33" s="73" t="s">
        <v>1769</v>
      </c>
      <c r="C33" s="70" t="s">
        <v>1752</v>
      </c>
      <c r="D33" s="72" t="s">
        <v>1770</v>
      </c>
      <c r="E33" s="49"/>
      <c r="F33" s="49" t="e">
        <f t="shared" si="4"/>
        <v>#VALUE!</v>
      </c>
      <c r="G33" s="49"/>
      <c r="H33" s="49" t="e">
        <f t="shared" si="5"/>
        <v>#VALUE!</v>
      </c>
      <c r="I33" s="316"/>
      <c r="J33" s="316"/>
    </row>
    <row r="34" spans="1:10" s="66" customFormat="1" ht="22.5">
      <c r="A34" s="70">
        <v>510299</v>
      </c>
      <c r="B34" s="73" t="s">
        <v>1771</v>
      </c>
      <c r="C34" s="70" t="s">
        <v>1752</v>
      </c>
      <c r="D34" s="72" t="s">
        <v>1772</v>
      </c>
      <c r="E34" s="49"/>
      <c r="F34" s="49" t="e">
        <f t="shared" si="4"/>
        <v>#VALUE!</v>
      </c>
      <c r="G34" s="49"/>
      <c r="H34" s="49" t="e">
        <f t="shared" si="5"/>
        <v>#VALUE!</v>
      </c>
      <c r="I34" s="316"/>
      <c r="J34" s="316"/>
    </row>
    <row r="35" spans="1:10" s="66" customFormat="1">
      <c r="A35" s="70">
        <v>510500</v>
      </c>
      <c r="B35" s="73" t="s">
        <v>1773</v>
      </c>
      <c r="C35" s="70" t="s">
        <v>1767</v>
      </c>
      <c r="D35" s="321">
        <v>19892.310000000001</v>
      </c>
      <c r="E35" s="322"/>
      <c r="F35" s="319">
        <f t="shared" si="4"/>
        <v>0</v>
      </c>
      <c r="G35" s="49"/>
      <c r="H35" s="319">
        <f t="shared" si="5"/>
        <v>0</v>
      </c>
      <c r="I35" s="320" t="e">
        <f t="shared" ref="I35" si="6">G35/E35</f>
        <v>#DIV/0!</v>
      </c>
      <c r="J35" s="320" t="e">
        <f t="shared" ref="J35" si="7">H35/F35</f>
        <v>#DIV/0!</v>
      </c>
    </row>
    <row r="36" spans="1:10" s="66" customFormat="1">
      <c r="A36" s="70">
        <v>520100</v>
      </c>
      <c r="B36" s="73" t="s">
        <v>1774</v>
      </c>
      <c r="C36" s="70" t="s">
        <v>1752</v>
      </c>
      <c r="D36" s="72">
        <v>10.66</v>
      </c>
      <c r="E36" s="49"/>
      <c r="F36" s="49">
        <f t="shared" si="4"/>
        <v>0</v>
      </c>
      <c r="G36" s="49"/>
      <c r="H36" s="49">
        <f t="shared" si="5"/>
        <v>0</v>
      </c>
      <c r="I36" s="316"/>
      <c r="J36" s="316"/>
    </row>
    <row r="37" spans="1:10" s="66" customFormat="1">
      <c r="A37" s="70">
        <v>520101</v>
      </c>
      <c r="B37" s="73" t="s">
        <v>1775</v>
      </c>
      <c r="C37" s="70" t="s">
        <v>1752</v>
      </c>
      <c r="D37" s="72">
        <v>20.02</v>
      </c>
      <c r="E37" s="49"/>
      <c r="F37" s="49">
        <f t="shared" si="4"/>
        <v>0</v>
      </c>
      <c r="G37" s="49"/>
      <c r="H37" s="49">
        <f t="shared" si="5"/>
        <v>0</v>
      </c>
      <c r="I37" s="316"/>
      <c r="J37" s="316"/>
    </row>
    <row r="38" spans="1:10" s="66" customFormat="1">
      <c r="A38" s="70">
        <v>520102</v>
      </c>
      <c r="B38" s="73" t="s">
        <v>1776</v>
      </c>
      <c r="C38" s="70" t="s">
        <v>1752</v>
      </c>
      <c r="D38" s="72">
        <v>17.690000000000001</v>
      </c>
      <c r="E38" s="49"/>
      <c r="F38" s="49">
        <f t="shared" si="4"/>
        <v>0</v>
      </c>
      <c r="G38" s="49"/>
      <c r="H38" s="49">
        <f t="shared" si="5"/>
        <v>0</v>
      </c>
      <c r="I38" s="316"/>
      <c r="J38" s="316"/>
    </row>
    <row r="39" spans="1:10" s="66" customFormat="1">
      <c r="A39" s="70">
        <v>521000</v>
      </c>
      <c r="B39" s="73" t="s">
        <v>1746</v>
      </c>
      <c r="C39" s="70" t="s">
        <v>1767</v>
      </c>
      <c r="D39" s="74">
        <v>2950.57</v>
      </c>
      <c r="E39" s="49"/>
      <c r="F39" s="49">
        <f t="shared" si="4"/>
        <v>0</v>
      </c>
      <c r="G39" s="49"/>
      <c r="H39" s="49">
        <f t="shared" si="5"/>
        <v>0</v>
      </c>
      <c r="I39" s="316"/>
      <c r="J39" s="316"/>
    </row>
    <row r="40" spans="1:10" s="66" customFormat="1">
      <c r="A40" s="70">
        <v>510000</v>
      </c>
      <c r="B40" s="73" t="s">
        <v>1777</v>
      </c>
      <c r="C40" s="70" t="s">
        <v>1767</v>
      </c>
      <c r="D40" s="74">
        <v>7928.48</v>
      </c>
      <c r="E40" s="49"/>
      <c r="F40" s="49">
        <f t="shared" si="4"/>
        <v>0</v>
      </c>
      <c r="G40" s="49"/>
      <c r="H40" s="49">
        <f t="shared" si="5"/>
        <v>0</v>
      </c>
      <c r="I40" s="316"/>
      <c r="J40" s="316"/>
    </row>
    <row r="41" spans="1:10" s="66" customFormat="1" ht="22.5">
      <c r="A41" s="70">
        <v>570100</v>
      </c>
      <c r="B41" s="73" t="s">
        <v>1778</v>
      </c>
      <c r="C41" s="70" t="s">
        <v>1767</v>
      </c>
      <c r="D41" s="72" t="s">
        <v>1779</v>
      </c>
      <c r="E41" s="49"/>
      <c r="F41" s="49" t="e">
        <f t="shared" si="4"/>
        <v>#VALUE!</v>
      </c>
      <c r="G41" s="49"/>
      <c r="H41" s="49" t="e">
        <f t="shared" si="5"/>
        <v>#VALUE!</v>
      </c>
      <c r="I41" s="316"/>
      <c r="J41" s="316"/>
    </row>
    <row r="42" spans="1:10" s="66" customFormat="1">
      <c r="A42" s="70">
        <v>580100</v>
      </c>
      <c r="B42" s="73" t="s">
        <v>1780</v>
      </c>
      <c r="C42" s="70" t="s">
        <v>1752</v>
      </c>
      <c r="D42" s="72">
        <v>13.31</v>
      </c>
      <c r="E42" s="49"/>
      <c r="F42" s="49">
        <f t="shared" si="4"/>
        <v>0</v>
      </c>
      <c r="G42" s="49"/>
      <c r="H42" s="49">
        <f t="shared" si="5"/>
        <v>0</v>
      </c>
      <c r="I42" s="316"/>
      <c r="J42" s="316"/>
    </row>
    <row r="43" spans="1:10" s="66" customFormat="1">
      <c r="A43" s="70">
        <v>580101</v>
      </c>
      <c r="B43" s="73" t="s">
        <v>1781</v>
      </c>
      <c r="C43" s="70" t="s">
        <v>1752</v>
      </c>
      <c r="D43" s="72">
        <v>10.23</v>
      </c>
      <c r="E43" s="49"/>
      <c r="F43" s="49">
        <f t="shared" si="4"/>
        <v>0</v>
      </c>
      <c r="G43" s="49"/>
      <c r="H43" s="49">
        <f t="shared" si="5"/>
        <v>0</v>
      </c>
      <c r="I43" s="316"/>
      <c r="J43" s="316"/>
    </row>
    <row r="44" spans="1:10" s="66" customFormat="1">
      <c r="A44" s="70">
        <v>580102</v>
      </c>
      <c r="B44" s="73" t="s">
        <v>1782</v>
      </c>
      <c r="C44" s="70" t="s">
        <v>1752</v>
      </c>
      <c r="D44" s="72">
        <v>12.99</v>
      </c>
      <c r="E44" s="49"/>
      <c r="F44" s="49">
        <f t="shared" si="4"/>
        <v>0</v>
      </c>
      <c r="G44" s="49"/>
      <c r="H44" s="49">
        <f t="shared" si="5"/>
        <v>0</v>
      </c>
      <c r="I44" s="316"/>
      <c r="J44" s="316"/>
    </row>
    <row r="45" spans="1:10" s="66" customFormat="1" ht="22.5">
      <c r="A45" s="70">
        <v>590100</v>
      </c>
      <c r="B45" s="73" t="s">
        <v>1783</v>
      </c>
      <c r="C45" s="70" t="s">
        <v>1752</v>
      </c>
      <c r="D45" s="72">
        <v>26.6</v>
      </c>
      <c r="E45" s="49"/>
      <c r="F45" s="49">
        <f t="shared" si="4"/>
        <v>0</v>
      </c>
      <c r="G45" s="49"/>
      <c r="H45" s="49">
        <f t="shared" si="5"/>
        <v>0</v>
      </c>
      <c r="I45" s="316"/>
      <c r="J45" s="316"/>
    </row>
    <row r="46" spans="1:10" ht="48.75" customHeight="1">
      <c r="A46" s="69"/>
      <c r="B46" s="974" t="s">
        <v>1784</v>
      </c>
      <c r="C46" s="974"/>
      <c r="D46" s="974"/>
      <c r="E46" s="974"/>
      <c r="F46" s="974"/>
      <c r="G46" s="974"/>
      <c r="H46" s="974"/>
      <c r="I46" s="76"/>
      <c r="J46" s="76"/>
    </row>
    <row r="47" spans="1:10">
      <c r="A47" s="70">
        <v>590101</v>
      </c>
      <c r="B47" s="73" t="s">
        <v>1735</v>
      </c>
      <c r="C47" s="70" t="s">
        <v>1752</v>
      </c>
      <c r="D47" s="72">
        <v>6.38</v>
      </c>
      <c r="E47" s="75"/>
      <c r="F47" s="49">
        <f t="shared" ref="F47:F73" si="8">D47*E47</f>
        <v>0</v>
      </c>
      <c r="G47" s="75"/>
      <c r="H47" s="49">
        <f t="shared" ref="H47:H73" si="9">D47*G47</f>
        <v>0</v>
      </c>
      <c r="I47" s="76"/>
      <c r="J47" s="76"/>
    </row>
    <row r="48" spans="1:10">
      <c r="A48" s="70">
        <v>590102</v>
      </c>
      <c r="B48" s="73" t="s">
        <v>1753</v>
      </c>
      <c r="C48" s="70" t="s">
        <v>1752</v>
      </c>
      <c r="D48" s="72">
        <v>7.82</v>
      </c>
      <c r="E48" s="75"/>
      <c r="F48" s="49">
        <f t="shared" si="8"/>
        <v>0</v>
      </c>
      <c r="G48" s="75"/>
      <c r="H48" s="49">
        <f t="shared" si="9"/>
        <v>0</v>
      </c>
      <c r="I48" s="76"/>
      <c r="J48" s="76"/>
    </row>
    <row r="49" spans="1:10">
      <c r="A49" s="70">
        <v>590103</v>
      </c>
      <c r="B49" s="73" t="s">
        <v>1754</v>
      </c>
      <c r="C49" s="70" t="s">
        <v>1752</v>
      </c>
      <c r="D49" s="72">
        <v>9.8000000000000007</v>
      </c>
      <c r="E49" s="75"/>
      <c r="F49" s="49">
        <f t="shared" si="8"/>
        <v>0</v>
      </c>
      <c r="G49" s="75"/>
      <c r="H49" s="49">
        <f t="shared" si="9"/>
        <v>0</v>
      </c>
      <c r="I49" s="76"/>
      <c r="J49" s="76"/>
    </row>
    <row r="50" spans="1:10">
      <c r="A50" s="70">
        <v>590104</v>
      </c>
      <c r="B50" s="73" t="s">
        <v>1755</v>
      </c>
      <c r="C50" s="70" t="s">
        <v>1752</v>
      </c>
      <c r="D50" s="72">
        <v>8.08</v>
      </c>
      <c r="E50" s="76"/>
      <c r="F50" s="49">
        <f t="shared" si="8"/>
        <v>0</v>
      </c>
      <c r="G50" s="76"/>
      <c r="H50" s="49">
        <f t="shared" si="9"/>
        <v>0</v>
      </c>
      <c r="I50" s="76"/>
      <c r="J50" s="76"/>
    </row>
    <row r="51" spans="1:10">
      <c r="A51" s="70">
        <v>590105</v>
      </c>
      <c r="B51" s="73" t="s">
        <v>1756</v>
      </c>
      <c r="C51" s="70" t="s">
        <v>1752</v>
      </c>
      <c r="D51" s="72">
        <v>6.53</v>
      </c>
      <c r="E51" s="76"/>
      <c r="F51" s="49">
        <f t="shared" si="8"/>
        <v>0</v>
      </c>
      <c r="G51" s="76"/>
      <c r="H51" s="49">
        <f t="shared" si="9"/>
        <v>0</v>
      </c>
      <c r="I51" s="76"/>
      <c r="J51" s="76"/>
    </row>
    <row r="52" spans="1:10" ht="22.5">
      <c r="A52" s="70">
        <v>590106</v>
      </c>
      <c r="B52" s="73" t="s">
        <v>1757</v>
      </c>
      <c r="C52" s="70" t="s">
        <v>1752</v>
      </c>
      <c r="D52" s="72">
        <v>6.88</v>
      </c>
      <c r="E52" s="76"/>
      <c r="F52" s="49">
        <f t="shared" si="8"/>
        <v>0</v>
      </c>
      <c r="G52" s="76"/>
      <c r="H52" s="49">
        <f t="shared" si="9"/>
        <v>0</v>
      </c>
      <c r="I52" s="76"/>
      <c r="J52" s="76"/>
    </row>
    <row r="53" spans="1:10">
      <c r="A53" s="70">
        <v>590107</v>
      </c>
      <c r="B53" s="73" t="s">
        <v>1758</v>
      </c>
      <c r="C53" s="70" t="s">
        <v>1752</v>
      </c>
      <c r="D53" s="72">
        <v>6.38</v>
      </c>
      <c r="E53" s="76"/>
      <c r="F53" s="49">
        <f t="shared" si="8"/>
        <v>0</v>
      </c>
      <c r="G53" s="76"/>
      <c r="H53" s="49">
        <f t="shared" si="9"/>
        <v>0</v>
      </c>
      <c r="I53" s="76"/>
      <c r="J53" s="76"/>
    </row>
    <row r="54" spans="1:10" ht="22.5">
      <c r="A54" s="70">
        <v>590108</v>
      </c>
      <c r="B54" s="73" t="s">
        <v>1759</v>
      </c>
      <c r="C54" s="70" t="s">
        <v>1752</v>
      </c>
      <c r="D54" s="72" t="s">
        <v>1785</v>
      </c>
      <c r="E54" s="76"/>
      <c r="F54" s="49" t="e">
        <f t="shared" si="8"/>
        <v>#VALUE!</v>
      </c>
      <c r="G54" s="76"/>
      <c r="H54" s="49" t="e">
        <f t="shared" si="9"/>
        <v>#VALUE!</v>
      </c>
      <c r="I54" s="76"/>
      <c r="J54" s="76"/>
    </row>
    <row r="55" spans="1:10">
      <c r="A55" s="70">
        <v>590109</v>
      </c>
      <c r="B55" s="73" t="s">
        <v>1761</v>
      </c>
      <c r="C55" s="70" t="s">
        <v>1752</v>
      </c>
      <c r="D55" s="72">
        <v>9.84</v>
      </c>
      <c r="E55" s="76"/>
      <c r="F55" s="49">
        <f t="shared" si="8"/>
        <v>0</v>
      </c>
      <c r="G55" s="76"/>
      <c r="H55" s="49">
        <f t="shared" si="9"/>
        <v>0</v>
      </c>
      <c r="I55" s="76"/>
      <c r="J55" s="76"/>
    </row>
    <row r="56" spans="1:10">
      <c r="A56" s="70">
        <v>590110</v>
      </c>
      <c r="B56" s="73" t="s">
        <v>1762</v>
      </c>
      <c r="C56" s="70" t="s">
        <v>1752</v>
      </c>
      <c r="D56" s="72">
        <v>10.7</v>
      </c>
      <c r="E56" s="76"/>
      <c r="F56" s="49">
        <f t="shared" si="8"/>
        <v>0</v>
      </c>
      <c r="G56" s="76"/>
      <c r="H56" s="49">
        <f t="shared" si="9"/>
        <v>0</v>
      </c>
      <c r="I56" s="76"/>
      <c r="J56" s="76"/>
    </row>
    <row r="57" spans="1:10">
      <c r="A57" s="70">
        <v>590111</v>
      </c>
      <c r="B57" s="73" t="s">
        <v>1763</v>
      </c>
      <c r="C57" s="70" t="s">
        <v>1752</v>
      </c>
      <c r="D57" s="72">
        <v>6.88</v>
      </c>
      <c r="E57" s="76"/>
      <c r="F57" s="49">
        <f t="shared" si="8"/>
        <v>0</v>
      </c>
      <c r="G57" s="76"/>
      <c r="H57" s="49">
        <f t="shared" si="9"/>
        <v>0</v>
      </c>
      <c r="I57" s="76"/>
      <c r="J57" s="76"/>
    </row>
    <row r="58" spans="1:10">
      <c r="A58" s="70">
        <v>590112</v>
      </c>
      <c r="B58" s="73" t="s">
        <v>1764</v>
      </c>
      <c r="C58" s="70" t="s">
        <v>1752</v>
      </c>
      <c r="D58" s="72">
        <v>11.34</v>
      </c>
      <c r="E58" s="76"/>
      <c r="F58" s="49">
        <f t="shared" si="8"/>
        <v>0</v>
      </c>
      <c r="G58" s="76"/>
      <c r="H58" s="49">
        <f t="shared" si="9"/>
        <v>0</v>
      </c>
      <c r="I58" s="76"/>
      <c r="J58" s="76"/>
    </row>
    <row r="59" spans="1:10" ht="22.5">
      <c r="A59" s="70">
        <v>590113</v>
      </c>
      <c r="B59" s="73" t="s">
        <v>1765</v>
      </c>
      <c r="C59" s="70" t="s">
        <v>1752</v>
      </c>
      <c r="D59" s="72">
        <v>7.59</v>
      </c>
      <c r="E59" s="76"/>
      <c r="F59" s="49">
        <f t="shared" si="8"/>
        <v>0</v>
      </c>
      <c r="G59" s="76"/>
      <c r="H59" s="49">
        <f t="shared" si="9"/>
        <v>0</v>
      </c>
      <c r="I59" s="76"/>
      <c r="J59" s="76"/>
    </row>
    <row r="60" spans="1:10" ht="22.5">
      <c r="A60" s="70">
        <v>590114</v>
      </c>
      <c r="B60" s="73" t="s">
        <v>1766</v>
      </c>
      <c r="C60" s="70" t="s">
        <v>1767</v>
      </c>
      <c r="D60" s="72" t="s">
        <v>1786</v>
      </c>
      <c r="E60" s="76"/>
      <c r="F60" s="49" t="e">
        <f t="shared" si="8"/>
        <v>#VALUE!</v>
      </c>
      <c r="G60" s="76"/>
      <c r="H60" s="49" t="e">
        <f t="shared" si="9"/>
        <v>#VALUE!</v>
      </c>
      <c r="I60" s="76"/>
      <c r="J60" s="76"/>
    </row>
    <row r="61" spans="1:10" ht="22.5">
      <c r="A61" s="70">
        <v>590115</v>
      </c>
      <c r="B61" s="73" t="s">
        <v>1769</v>
      </c>
      <c r="C61" s="70" t="s">
        <v>1752</v>
      </c>
      <c r="D61" s="72" t="s">
        <v>1787</v>
      </c>
      <c r="E61" s="76"/>
      <c r="F61" s="49" t="e">
        <f t="shared" si="8"/>
        <v>#VALUE!</v>
      </c>
      <c r="G61" s="76"/>
      <c r="H61" s="49" t="e">
        <f t="shared" si="9"/>
        <v>#VALUE!</v>
      </c>
      <c r="I61" s="76"/>
      <c r="J61" s="76"/>
    </row>
    <row r="62" spans="1:10" ht="22.5">
      <c r="A62" s="70">
        <v>590116</v>
      </c>
      <c r="B62" s="73" t="s">
        <v>1771</v>
      </c>
      <c r="C62" s="70" t="s">
        <v>1752</v>
      </c>
      <c r="D62" s="72" t="s">
        <v>1788</v>
      </c>
      <c r="E62" s="76"/>
      <c r="F62" s="49" t="e">
        <f t="shared" si="8"/>
        <v>#VALUE!</v>
      </c>
      <c r="G62" s="76"/>
      <c r="H62" s="49" t="e">
        <f t="shared" si="9"/>
        <v>#VALUE!</v>
      </c>
      <c r="I62" s="76"/>
      <c r="J62" s="76"/>
    </row>
    <row r="63" spans="1:10" ht="22.5">
      <c r="A63" s="70">
        <v>590117</v>
      </c>
      <c r="B63" s="73" t="s">
        <v>1773</v>
      </c>
      <c r="C63" s="70" t="s">
        <v>1767</v>
      </c>
      <c r="D63" s="72" t="s">
        <v>1789</v>
      </c>
      <c r="E63" s="76"/>
      <c r="F63" s="49" t="e">
        <f t="shared" si="8"/>
        <v>#VALUE!</v>
      </c>
      <c r="G63" s="76"/>
      <c r="H63" s="49" t="e">
        <f t="shared" si="9"/>
        <v>#VALUE!</v>
      </c>
      <c r="I63" s="76"/>
      <c r="J63" s="76"/>
    </row>
    <row r="64" spans="1:10">
      <c r="A64" s="70">
        <v>590118</v>
      </c>
      <c r="B64" s="73" t="s">
        <v>1774</v>
      </c>
      <c r="C64" s="70" t="s">
        <v>1752</v>
      </c>
      <c r="D64" s="72">
        <v>6.07</v>
      </c>
      <c r="E64" s="76"/>
      <c r="F64" s="49">
        <f t="shared" si="8"/>
        <v>0</v>
      </c>
      <c r="G64" s="76"/>
      <c r="H64" s="49">
        <f t="shared" si="9"/>
        <v>0</v>
      </c>
      <c r="I64" s="76"/>
      <c r="J64" s="76"/>
    </row>
    <row r="65" spans="1:10">
      <c r="A65" s="70">
        <v>590119</v>
      </c>
      <c r="B65" s="73" t="s">
        <v>1775</v>
      </c>
      <c r="C65" s="70" t="s">
        <v>1752</v>
      </c>
      <c r="D65" s="72">
        <v>11.41</v>
      </c>
      <c r="E65" s="76"/>
      <c r="F65" s="49">
        <f t="shared" si="8"/>
        <v>0</v>
      </c>
      <c r="G65" s="76"/>
      <c r="H65" s="49">
        <f t="shared" si="9"/>
        <v>0</v>
      </c>
      <c r="I65" s="76"/>
      <c r="J65" s="76"/>
    </row>
    <row r="66" spans="1:10">
      <c r="A66" s="70">
        <v>590120</v>
      </c>
      <c r="B66" s="73" t="s">
        <v>1776</v>
      </c>
      <c r="C66" s="70" t="s">
        <v>1752</v>
      </c>
      <c r="D66" s="72">
        <v>10.08</v>
      </c>
      <c r="E66" s="76"/>
      <c r="F66" s="49">
        <f t="shared" si="8"/>
        <v>0</v>
      </c>
      <c r="G66" s="76"/>
      <c r="H66" s="49">
        <f t="shared" si="9"/>
        <v>0</v>
      </c>
      <c r="I66" s="76"/>
      <c r="J66" s="76"/>
    </row>
    <row r="67" spans="1:10">
      <c r="A67" s="70">
        <v>590121</v>
      </c>
      <c r="B67" s="73" t="s">
        <v>1746</v>
      </c>
      <c r="C67" s="70" t="s">
        <v>1767</v>
      </c>
      <c r="D67" s="72">
        <v>1681.83</v>
      </c>
      <c r="E67" s="76"/>
      <c r="F67" s="49">
        <f t="shared" si="8"/>
        <v>0</v>
      </c>
      <c r="G67" s="76"/>
      <c r="H67" s="49">
        <f t="shared" si="9"/>
        <v>0</v>
      </c>
      <c r="I67" s="76"/>
      <c r="J67" s="76"/>
    </row>
    <row r="68" spans="1:10">
      <c r="A68" s="70">
        <v>590122</v>
      </c>
      <c r="B68" s="73" t="s">
        <v>1777</v>
      </c>
      <c r="C68" s="70" t="s">
        <v>1767</v>
      </c>
      <c r="D68" s="72">
        <v>4519.2299999999996</v>
      </c>
      <c r="E68" s="76"/>
      <c r="F68" s="49">
        <f t="shared" si="8"/>
        <v>0</v>
      </c>
      <c r="G68" s="76"/>
      <c r="H68" s="49">
        <f t="shared" si="9"/>
        <v>0</v>
      </c>
      <c r="I68" s="76"/>
      <c r="J68" s="76"/>
    </row>
    <row r="69" spans="1:10" ht="22.5">
      <c r="A69" s="70">
        <v>590123</v>
      </c>
      <c r="B69" s="73" t="s">
        <v>1778</v>
      </c>
      <c r="C69" s="70" t="s">
        <v>1767</v>
      </c>
      <c r="D69" s="72" t="s">
        <v>1790</v>
      </c>
      <c r="E69" s="76"/>
      <c r="F69" s="49" t="e">
        <f t="shared" si="8"/>
        <v>#VALUE!</v>
      </c>
      <c r="G69" s="76"/>
      <c r="H69" s="49" t="e">
        <f t="shared" si="9"/>
        <v>#VALUE!</v>
      </c>
      <c r="I69" s="76"/>
      <c r="J69" s="76"/>
    </row>
    <row r="70" spans="1:10">
      <c r="A70" s="70">
        <v>590124</v>
      </c>
      <c r="B70" s="73" t="s">
        <v>1780</v>
      </c>
      <c r="C70" s="70" t="s">
        <v>1752</v>
      </c>
      <c r="D70" s="72">
        <v>7.59</v>
      </c>
      <c r="E70" s="76"/>
      <c r="F70" s="49">
        <f t="shared" si="8"/>
        <v>0</v>
      </c>
      <c r="G70" s="76"/>
      <c r="H70" s="49">
        <f t="shared" si="9"/>
        <v>0</v>
      </c>
      <c r="I70" s="76"/>
      <c r="J70" s="76"/>
    </row>
    <row r="71" spans="1:10">
      <c r="A71" s="70">
        <v>590125</v>
      </c>
      <c r="B71" s="73" t="s">
        <v>1781</v>
      </c>
      <c r="C71" s="70" t="s">
        <v>1752</v>
      </c>
      <c r="D71" s="72">
        <v>5.83</v>
      </c>
      <c r="E71" s="76"/>
      <c r="F71" s="49">
        <f t="shared" si="8"/>
        <v>0</v>
      </c>
      <c r="G71" s="76"/>
      <c r="H71" s="49">
        <f t="shared" si="9"/>
        <v>0</v>
      </c>
      <c r="I71" s="76"/>
      <c r="J71" s="76"/>
    </row>
    <row r="72" spans="1:10">
      <c r="A72" s="70">
        <v>590126</v>
      </c>
      <c r="B72" s="73" t="s">
        <v>1782</v>
      </c>
      <c r="C72" s="70" t="s">
        <v>1752</v>
      </c>
      <c r="D72" s="72">
        <v>7.4</v>
      </c>
      <c r="E72" s="76"/>
      <c r="F72" s="49">
        <f t="shared" si="8"/>
        <v>0</v>
      </c>
      <c r="G72" s="76"/>
      <c r="H72" s="49">
        <f t="shared" si="9"/>
        <v>0</v>
      </c>
      <c r="I72" s="76"/>
      <c r="J72" s="76"/>
    </row>
    <row r="73" spans="1:10" ht="22.5">
      <c r="A73" s="70">
        <v>590127</v>
      </c>
      <c r="B73" s="73" t="s">
        <v>1783</v>
      </c>
      <c r="C73" s="70" t="s">
        <v>1752</v>
      </c>
      <c r="D73" s="72">
        <v>15.16</v>
      </c>
      <c r="E73" s="76"/>
      <c r="F73" s="49">
        <f t="shared" si="8"/>
        <v>0</v>
      </c>
      <c r="G73" s="76"/>
      <c r="H73" s="49">
        <f t="shared" si="9"/>
        <v>0</v>
      </c>
      <c r="I73" s="76"/>
      <c r="J73" s="76"/>
    </row>
  </sheetData>
  <mergeCells count="11">
    <mergeCell ref="A6:A8"/>
    <mergeCell ref="B6:B8"/>
    <mergeCell ref="C6:C8"/>
    <mergeCell ref="D6:D8"/>
    <mergeCell ref="E7:F7"/>
    <mergeCell ref="I7:J7"/>
    <mergeCell ref="E6:J6"/>
    <mergeCell ref="B9:J9"/>
    <mergeCell ref="B18:J18"/>
    <mergeCell ref="B46:H46"/>
    <mergeCell ref="G7:H7"/>
  </mergeCells>
  <pageMargins left="0" right="0" top="0" bottom="0" header="0" footer="0"/>
  <pageSetup paperSize="9" scale="85" orientation="portrait" r:id="rId1"/>
  <headerFooter alignWithMargins="0"/>
  <rowBreaks count="1" manualBreakCount="1">
    <brk id="4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36"/>
  <sheetViews>
    <sheetView zoomScaleSheetLayoutView="100" workbookViewId="0">
      <selection activeCell="C3" sqref="C3"/>
    </sheetView>
  </sheetViews>
  <sheetFormatPr defaultRowHeight="15.75"/>
  <cols>
    <col min="1" max="1" width="21.42578125" style="667" customWidth="1"/>
    <col min="2" max="2" width="5" style="667" customWidth="1"/>
    <col min="3" max="3" width="7.5703125" style="667" customWidth="1"/>
    <col min="4" max="4" width="9.5703125" style="667" customWidth="1"/>
    <col min="5" max="11" width="4" style="667" customWidth="1"/>
    <col min="12" max="14" width="4" style="665" customWidth="1"/>
    <col min="15" max="15" width="4" style="666" customWidth="1"/>
    <col min="16" max="17" width="4" style="667" customWidth="1"/>
    <col min="18" max="19" width="4" style="665" customWidth="1"/>
    <col min="20" max="20" width="4" style="666" customWidth="1"/>
    <col min="21" max="22" width="4" style="667" customWidth="1"/>
    <col min="23" max="23" width="4" style="668" customWidth="1"/>
    <col min="24" max="30" width="4" style="667" customWidth="1"/>
    <col min="31" max="31" width="4.140625" style="667" customWidth="1"/>
    <col min="32" max="32" width="4" style="667" customWidth="1"/>
    <col min="33" max="256" width="9.140625" style="667"/>
    <col min="257" max="257" width="21.42578125" style="667" customWidth="1"/>
    <col min="258" max="259" width="4" style="667" customWidth="1"/>
    <col min="260" max="260" width="8.42578125" style="667" customWidth="1"/>
    <col min="261" max="286" width="4" style="667" customWidth="1"/>
    <col min="287" max="287" width="4.140625" style="667" customWidth="1"/>
    <col min="288" max="288" width="4" style="667" customWidth="1"/>
    <col min="289" max="512" width="9.140625" style="667"/>
    <col min="513" max="513" width="21.42578125" style="667" customWidth="1"/>
    <col min="514" max="515" width="4" style="667" customWidth="1"/>
    <col min="516" max="516" width="8.42578125" style="667" customWidth="1"/>
    <col min="517" max="542" width="4" style="667" customWidth="1"/>
    <col min="543" max="543" width="4.140625" style="667" customWidth="1"/>
    <col min="544" max="544" width="4" style="667" customWidth="1"/>
    <col min="545" max="768" width="9.140625" style="667"/>
    <col min="769" max="769" width="21.42578125" style="667" customWidth="1"/>
    <col min="770" max="771" width="4" style="667" customWidth="1"/>
    <col min="772" max="772" width="8.42578125" style="667" customWidth="1"/>
    <col min="773" max="798" width="4" style="667" customWidth="1"/>
    <col min="799" max="799" width="4.140625" style="667" customWidth="1"/>
    <col min="800" max="800" width="4" style="667" customWidth="1"/>
    <col min="801" max="1024" width="9.140625" style="667"/>
    <col min="1025" max="1025" width="21.42578125" style="667" customWidth="1"/>
    <col min="1026" max="1027" width="4" style="667" customWidth="1"/>
    <col min="1028" max="1028" width="8.42578125" style="667" customWidth="1"/>
    <col min="1029" max="1054" width="4" style="667" customWidth="1"/>
    <col min="1055" max="1055" width="4.140625" style="667" customWidth="1"/>
    <col min="1056" max="1056" width="4" style="667" customWidth="1"/>
    <col min="1057" max="1280" width="9.140625" style="667"/>
    <col min="1281" max="1281" width="21.42578125" style="667" customWidth="1"/>
    <col min="1282" max="1283" width="4" style="667" customWidth="1"/>
    <col min="1284" max="1284" width="8.42578125" style="667" customWidth="1"/>
    <col min="1285" max="1310" width="4" style="667" customWidth="1"/>
    <col min="1311" max="1311" width="4.140625" style="667" customWidth="1"/>
    <col min="1312" max="1312" width="4" style="667" customWidth="1"/>
    <col min="1313" max="1536" width="9.140625" style="667"/>
    <col min="1537" max="1537" width="21.42578125" style="667" customWidth="1"/>
    <col min="1538" max="1539" width="4" style="667" customWidth="1"/>
    <col min="1540" max="1540" width="8.42578125" style="667" customWidth="1"/>
    <col min="1541" max="1566" width="4" style="667" customWidth="1"/>
    <col min="1567" max="1567" width="4.140625" style="667" customWidth="1"/>
    <col min="1568" max="1568" width="4" style="667" customWidth="1"/>
    <col min="1569" max="1792" width="9.140625" style="667"/>
    <col min="1793" max="1793" width="21.42578125" style="667" customWidth="1"/>
    <col min="1794" max="1795" width="4" style="667" customWidth="1"/>
    <col min="1796" max="1796" width="8.42578125" style="667" customWidth="1"/>
    <col min="1797" max="1822" width="4" style="667" customWidth="1"/>
    <col min="1823" max="1823" width="4.140625" style="667" customWidth="1"/>
    <col min="1824" max="1824" width="4" style="667" customWidth="1"/>
    <col min="1825" max="2048" width="9.140625" style="667"/>
    <col min="2049" max="2049" width="21.42578125" style="667" customWidth="1"/>
    <col min="2050" max="2051" width="4" style="667" customWidth="1"/>
    <col min="2052" max="2052" width="8.42578125" style="667" customWidth="1"/>
    <col min="2053" max="2078" width="4" style="667" customWidth="1"/>
    <col min="2079" max="2079" width="4.140625" style="667" customWidth="1"/>
    <col min="2080" max="2080" width="4" style="667" customWidth="1"/>
    <col min="2081" max="2304" width="9.140625" style="667"/>
    <col min="2305" max="2305" width="21.42578125" style="667" customWidth="1"/>
    <col min="2306" max="2307" width="4" style="667" customWidth="1"/>
    <col min="2308" max="2308" width="8.42578125" style="667" customWidth="1"/>
    <col min="2309" max="2334" width="4" style="667" customWidth="1"/>
    <col min="2335" max="2335" width="4.140625" style="667" customWidth="1"/>
    <col min="2336" max="2336" width="4" style="667" customWidth="1"/>
    <col min="2337" max="2560" width="9.140625" style="667"/>
    <col min="2561" max="2561" width="21.42578125" style="667" customWidth="1"/>
    <col min="2562" max="2563" width="4" style="667" customWidth="1"/>
    <col min="2564" max="2564" width="8.42578125" style="667" customWidth="1"/>
    <col min="2565" max="2590" width="4" style="667" customWidth="1"/>
    <col min="2591" max="2591" width="4.140625" style="667" customWidth="1"/>
    <col min="2592" max="2592" width="4" style="667" customWidth="1"/>
    <col min="2593" max="2816" width="9.140625" style="667"/>
    <col min="2817" max="2817" width="21.42578125" style="667" customWidth="1"/>
    <col min="2818" max="2819" width="4" style="667" customWidth="1"/>
    <col min="2820" max="2820" width="8.42578125" style="667" customWidth="1"/>
    <col min="2821" max="2846" width="4" style="667" customWidth="1"/>
    <col min="2847" max="2847" width="4.140625" style="667" customWidth="1"/>
    <col min="2848" max="2848" width="4" style="667" customWidth="1"/>
    <col min="2849" max="3072" width="9.140625" style="667"/>
    <col min="3073" max="3073" width="21.42578125" style="667" customWidth="1"/>
    <col min="3074" max="3075" width="4" style="667" customWidth="1"/>
    <col min="3076" max="3076" width="8.42578125" style="667" customWidth="1"/>
    <col min="3077" max="3102" width="4" style="667" customWidth="1"/>
    <col min="3103" max="3103" width="4.140625" style="667" customWidth="1"/>
    <col min="3104" max="3104" width="4" style="667" customWidth="1"/>
    <col min="3105" max="3328" width="9.140625" style="667"/>
    <col min="3329" max="3329" width="21.42578125" style="667" customWidth="1"/>
    <col min="3330" max="3331" width="4" style="667" customWidth="1"/>
    <col min="3332" max="3332" width="8.42578125" style="667" customWidth="1"/>
    <col min="3333" max="3358" width="4" style="667" customWidth="1"/>
    <col min="3359" max="3359" width="4.140625" style="667" customWidth="1"/>
    <col min="3360" max="3360" width="4" style="667" customWidth="1"/>
    <col min="3361" max="3584" width="9.140625" style="667"/>
    <col min="3585" max="3585" width="21.42578125" style="667" customWidth="1"/>
    <col min="3586" max="3587" width="4" style="667" customWidth="1"/>
    <col min="3588" max="3588" width="8.42578125" style="667" customWidth="1"/>
    <col min="3589" max="3614" width="4" style="667" customWidth="1"/>
    <col min="3615" max="3615" width="4.140625" style="667" customWidth="1"/>
    <col min="3616" max="3616" width="4" style="667" customWidth="1"/>
    <col min="3617" max="3840" width="9.140625" style="667"/>
    <col min="3841" max="3841" width="21.42578125" style="667" customWidth="1"/>
    <col min="3842" max="3843" width="4" style="667" customWidth="1"/>
    <col min="3844" max="3844" width="8.42578125" style="667" customWidth="1"/>
    <col min="3845" max="3870" width="4" style="667" customWidth="1"/>
    <col min="3871" max="3871" width="4.140625" style="667" customWidth="1"/>
    <col min="3872" max="3872" width="4" style="667" customWidth="1"/>
    <col min="3873" max="4096" width="9.140625" style="667"/>
    <col min="4097" max="4097" width="21.42578125" style="667" customWidth="1"/>
    <col min="4098" max="4099" width="4" style="667" customWidth="1"/>
    <col min="4100" max="4100" width="8.42578125" style="667" customWidth="1"/>
    <col min="4101" max="4126" width="4" style="667" customWidth="1"/>
    <col min="4127" max="4127" width="4.140625" style="667" customWidth="1"/>
    <col min="4128" max="4128" width="4" style="667" customWidth="1"/>
    <col min="4129" max="4352" width="9.140625" style="667"/>
    <col min="4353" max="4353" width="21.42578125" style="667" customWidth="1"/>
    <col min="4354" max="4355" width="4" style="667" customWidth="1"/>
    <col min="4356" max="4356" width="8.42578125" style="667" customWidth="1"/>
    <col min="4357" max="4382" width="4" style="667" customWidth="1"/>
    <col min="4383" max="4383" width="4.140625" style="667" customWidth="1"/>
    <col min="4384" max="4384" width="4" style="667" customWidth="1"/>
    <col min="4385" max="4608" width="9.140625" style="667"/>
    <col min="4609" max="4609" width="21.42578125" style="667" customWidth="1"/>
    <col min="4610" max="4611" width="4" style="667" customWidth="1"/>
    <col min="4612" max="4612" width="8.42578125" style="667" customWidth="1"/>
    <col min="4613" max="4638" width="4" style="667" customWidth="1"/>
    <col min="4639" max="4639" width="4.140625" style="667" customWidth="1"/>
    <col min="4640" max="4640" width="4" style="667" customWidth="1"/>
    <col min="4641" max="4864" width="9.140625" style="667"/>
    <col min="4865" max="4865" width="21.42578125" style="667" customWidth="1"/>
    <col min="4866" max="4867" width="4" style="667" customWidth="1"/>
    <col min="4868" max="4868" width="8.42578125" style="667" customWidth="1"/>
    <col min="4869" max="4894" width="4" style="667" customWidth="1"/>
    <col min="4895" max="4895" width="4.140625" style="667" customWidth="1"/>
    <col min="4896" max="4896" width="4" style="667" customWidth="1"/>
    <col min="4897" max="5120" width="9.140625" style="667"/>
    <col min="5121" max="5121" width="21.42578125" style="667" customWidth="1"/>
    <col min="5122" max="5123" width="4" style="667" customWidth="1"/>
    <col min="5124" max="5124" width="8.42578125" style="667" customWidth="1"/>
    <col min="5125" max="5150" width="4" style="667" customWidth="1"/>
    <col min="5151" max="5151" width="4.140625" style="667" customWidth="1"/>
    <col min="5152" max="5152" width="4" style="667" customWidth="1"/>
    <col min="5153" max="5376" width="9.140625" style="667"/>
    <col min="5377" max="5377" width="21.42578125" style="667" customWidth="1"/>
    <col min="5378" max="5379" width="4" style="667" customWidth="1"/>
    <col min="5380" max="5380" width="8.42578125" style="667" customWidth="1"/>
    <col min="5381" max="5406" width="4" style="667" customWidth="1"/>
    <col min="5407" max="5407" width="4.140625" style="667" customWidth="1"/>
    <col min="5408" max="5408" width="4" style="667" customWidth="1"/>
    <col min="5409" max="5632" width="9.140625" style="667"/>
    <col min="5633" max="5633" width="21.42578125" style="667" customWidth="1"/>
    <col min="5634" max="5635" width="4" style="667" customWidth="1"/>
    <col min="5636" max="5636" width="8.42578125" style="667" customWidth="1"/>
    <col min="5637" max="5662" width="4" style="667" customWidth="1"/>
    <col min="5663" max="5663" width="4.140625" style="667" customWidth="1"/>
    <col min="5664" max="5664" width="4" style="667" customWidth="1"/>
    <col min="5665" max="5888" width="9.140625" style="667"/>
    <col min="5889" max="5889" width="21.42578125" style="667" customWidth="1"/>
    <col min="5890" max="5891" width="4" style="667" customWidth="1"/>
    <col min="5892" max="5892" width="8.42578125" style="667" customWidth="1"/>
    <col min="5893" max="5918" width="4" style="667" customWidth="1"/>
    <col min="5919" max="5919" width="4.140625" style="667" customWidth="1"/>
    <col min="5920" max="5920" width="4" style="667" customWidth="1"/>
    <col min="5921" max="6144" width="9.140625" style="667"/>
    <col min="6145" max="6145" width="21.42578125" style="667" customWidth="1"/>
    <col min="6146" max="6147" width="4" style="667" customWidth="1"/>
    <col min="6148" max="6148" width="8.42578125" style="667" customWidth="1"/>
    <col min="6149" max="6174" width="4" style="667" customWidth="1"/>
    <col min="6175" max="6175" width="4.140625" style="667" customWidth="1"/>
    <col min="6176" max="6176" width="4" style="667" customWidth="1"/>
    <col min="6177" max="6400" width="9.140625" style="667"/>
    <col min="6401" max="6401" width="21.42578125" style="667" customWidth="1"/>
    <col min="6402" max="6403" width="4" style="667" customWidth="1"/>
    <col min="6404" max="6404" width="8.42578125" style="667" customWidth="1"/>
    <col min="6405" max="6430" width="4" style="667" customWidth="1"/>
    <col min="6431" max="6431" width="4.140625" style="667" customWidth="1"/>
    <col min="6432" max="6432" width="4" style="667" customWidth="1"/>
    <col min="6433" max="6656" width="9.140625" style="667"/>
    <col min="6657" max="6657" width="21.42578125" style="667" customWidth="1"/>
    <col min="6658" max="6659" width="4" style="667" customWidth="1"/>
    <col min="6660" max="6660" width="8.42578125" style="667" customWidth="1"/>
    <col min="6661" max="6686" width="4" style="667" customWidth="1"/>
    <col min="6687" max="6687" width="4.140625" style="667" customWidth="1"/>
    <col min="6688" max="6688" width="4" style="667" customWidth="1"/>
    <col min="6689" max="6912" width="9.140625" style="667"/>
    <col min="6913" max="6913" width="21.42578125" style="667" customWidth="1"/>
    <col min="6914" max="6915" width="4" style="667" customWidth="1"/>
    <col min="6916" max="6916" width="8.42578125" style="667" customWidth="1"/>
    <col min="6917" max="6942" width="4" style="667" customWidth="1"/>
    <col min="6943" max="6943" width="4.140625" style="667" customWidth="1"/>
    <col min="6944" max="6944" width="4" style="667" customWidth="1"/>
    <col min="6945" max="7168" width="9.140625" style="667"/>
    <col min="7169" max="7169" width="21.42578125" style="667" customWidth="1"/>
    <col min="7170" max="7171" width="4" style="667" customWidth="1"/>
    <col min="7172" max="7172" width="8.42578125" style="667" customWidth="1"/>
    <col min="7173" max="7198" width="4" style="667" customWidth="1"/>
    <col min="7199" max="7199" width="4.140625" style="667" customWidth="1"/>
    <col min="7200" max="7200" width="4" style="667" customWidth="1"/>
    <col min="7201" max="7424" width="9.140625" style="667"/>
    <col min="7425" max="7425" width="21.42578125" style="667" customWidth="1"/>
    <col min="7426" max="7427" width="4" style="667" customWidth="1"/>
    <col min="7428" max="7428" width="8.42578125" style="667" customWidth="1"/>
    <col min="7429" max="7454" width="4" style="667" customWidth="1"/>
    <col min="7455" max="7455" width="4.140625" style="667" customWidth="1"/>
    <col min="7456" max="7456" width="4" style="667" customWidth="1"/>
    <col min="7457" max="7680" width="9.140625" style="667"/>
    <col min="7681" max="7681" width="21.42578125" style="667" customWidth="1"/>
    <col min="7682" max="7683" width="4" style="667" customWidth="1"/>
    <col min="7684" max="7684" width="8.42578125" style="667" customWidth="1"/>
    <col min="7685" max="7710" width="4" style="667" customWidth="1"/>
    <col min="7711" max="7711" width="4.140625" style="667" customWidth="1"/>
    <col min="7712" max="7712" width="4" style="667" customWidth="1"/>
    <col min="7713" max="7936" width="9.140625" style="667"/>
    <col min="7937" max="7937" width="21.42578125" style="667" customWidth="1"/>
    <col min="7938" max="7939" width="4" style="667" customWidth="1"/>
    <col min="7940" max="7940" width="8.42578125" style="667" customWidth="1"/>
    <col min="7941" max="7966" width="4" style="667" customWidth="1"/>
    <col min="7967" max="7967" width="4.140625" style="667" customWidth="1"/>
    <col min="7968" max="7968" width="4" style="667" customWidth="1"/>
    <col min="7969" max="8192" width="9.140625" style="667"/>
    <col min="8193" max="8193" width="21.42578125" style="667" customWidth="1"/>
    <col min="8194" max="8195" width="4" style="667" customWidth="1"/>
    <col min="8196" max="8196" width="8.42578125" style="667" customWidth="1"/>
    <col min="8197" max="8222" width="4" style="667" customWidth="1"/>
    <col min="8223" max="8223" width="4.140625" style="667" customWidth="1"/>
    <col min="8224" max="8224" width="4" style="667" customWidth="1"/>
    <col min="8225" max="8448" width="9.140625" style="667"/>
    <col min="8449" max="8449" width="21.42578125" style="667" customWidth="1"/>
    <col min="8450" max="8451" width="4" style="667" customWidth="1"/>
    <col min="8452" max="8452" width="8.42578125" style="667" customWidth="1"/>
    <col min="8453" max="8478" width="4" style="667" customWidth="1"/>
    <col min="8479" max="8479" width="4.140625" style="667" customWidth="1"/>
    <col min="8480" max="8480" width="4" style="667" customWidth="1"/>
    <col min="8481" max="8704" width="9.140625" style="667"/>
    <col min="8705" max="8705" width="21.42578125" style="667" customWidth="1"/>
    <col min="8706" max="8707" width="4" style="667" customWidth="1"/>
    <col min="8708" max="8708" width="8.42578125" style="667" customWidth="1"/>
    <col min="8709" max="8734" width="4" style="667" customWidth="1"/>
    <col min="8735" max="8735" width="4.140625" style="667" customWidth="1"/>
    <col min="8736" max="8736" width="4" style="667" customWidth="1"/>
    <col min="8737" max="8960" width="9.140625" style="667"/>
    <col min="8961" max="8961" width="21.42578125" style="667" customWidth="1"/>
    <col min="8962" max="8963" width="4" style="667" customWidth="1"/>
    <col min="8964" max="8964" width="8.42578125" style="667" customWidth="1"/>
    <col min="8965" max="8990" width="4" style="667" customWidth="1"/>
    <col min="8991" max="8991" width="4.140625" style="667" customWidth="1"/>
    <col min="8992" max="8992" width="4" style="667" customWidth="1"/>
    <col min="8993" max="9216" width="9.140625" style="667"/>
    <col min="9217" max="9217" width="21.42578125" style="667" customWidth="1"/>
    <col min="9218" max="9219" width="4" style="667" customWidth="1"/>
    <col min="9220" max="9220" width="8.42578125" style="667" customWidth="1"/>
    <col min="9221" max="9246" width="4" style="667" customWidth="1"/>
    <col min="9247" max="9247" width="4.140625" style="667" customWidth="1"/>
    <col min="9248" max="9248" width="4" style="667" customWidth="1"/>
    <col min="9249" max="9472" width="9.140625" style="667"/>
    <col min="9473" max="9473" width="21.42578125" style="667" customWidth="1"/>
    <col min="9474" max="9475" width="4" style="667" customWidth="1"/>
    <col min="9476" max="9476" width="8.42578125" style="667" customWidth="1"/>
    <col min="9477" max="9502" width="4" style="667" customWidth="1"/>
    <col min="9503" max="9503" width="4.140625" style="667" customWidth="1"/>
    <col min="9504" max="9504" width="4" style="667" customWidth="1"/>
    <col min="9505" max="9728" width="9.140625" style="667"/>
    <col min="9729" max="9729" width="21.42578125" style="667" customWidth="1"/>
    <col min="9730" max="9731" width="4" style="667" customWidth="1"/>
    <col min="9732" max="9732" width="8.42578125" style="667" customWidth="1"/>
    <col min="9733" max="9758" width="4" style="667" customWidth="1"/>
    <col min="9759" max="9759" width="4.140625" style="667" customWidth="1"/>
    <col min="9760" max="9760" width="4" style="667" customWidth="1"/>
    <col min="9761" max="9984" width="9.140625" style="667"/>
    <col min="9985" max="9985" width="21.42578125" style="667" customWidth="1"/>
    <col min="9986" max="9987" width="4" style="667" customWidth="1"/>
    <col min="9988" max="9988" width="8.42578125" style="667" customWidth="1"/>
    <col min="9989" max="10014" width="4" style="667" customWidth="1"/>
    <col min="10015" max="10015" width="4.140625" style="667" customWidth="1"/>
    <col min="10016" max="10016" width="4" style="667" customWidth="1"/>
    <col min="10017" max="10240" width="9.140625" style="667"/>
    <col min="10241" max="10241" width="21.42578125" style="667" customWidth="1"/>
    <col min="10242" max="10243" width="4" style="667" customWidth="1"/>
    <col min="10244" max="10244" width="8.42578125" style="667" customWidth="1"/>
    <col min="10245" max="10270" width="4" style="667" customWidth="1"/>
    <col min="10271" max="10271" width="4.140625" style="667" customWidth="1"/>
    <col min="10272" max="10272" width="4" style="667" customWidth="1"/>
    <col min="10273" max="10496" width="9.140625" style="667"/>
    <col min="10497" max="10497" width="21.42578125" style="667" customWidth="1"/>
    <col min="10498" max="10499" width="4" style="667" customWidth="1"/>
    <col min="10500" max="10500" width="8.42578125" style="667" customWidth="1"/>
    <col min="10501" max="10526" width="4" style="667" customWidth="1"/>
    <col min="10527" max="10527" width="4.140625" style="667" customWidth="1"/>
    <col min="10528" max="10528" width="4" style="667" customWidth="1"/>
    <col min="10529" max="10752" width="9.140625" style="667"/>
    <col min="10753" max="10753" width="21.42578125" style="667" customWidth="1"/>
    <col min="10754" max="10755" width="4" style="667" customWidth="1"/>
    <col min="10756" max="10756" width="8.42578125" style="667" customWidth="1"/>
    <col min="10757" max="10782" width="4" style="667" customWidth="1"/>
    <col min="10783" max="10783" width="4.140625" style="667" customWidth="1"/>
    <col min="10784" max="10784" width="4" style="667" customWidth="1"/>
    <col min="10785" max="11008" width="9.140625" style="667"/>
    <col min="11009" max="11009" width="21.42578125" style="667" customWidth="1"/>
    <col min="11010" max="11011" width="4" style="667" customWidth="1"/>
    <col min="11012" max="11012" width="8.42578125" style="667" customWidth="1"/>
    <col min="11013" max="11038" width="4" style="667" customWidth="1"/>
    <col min="11039" max="11039" width="4.140625" style="667" customWidth="1"/>
    <col min="11040" max="11040" width="4" style="667" customWidth="1"/>
    <col min="11041" max="11264" width="9.140625" style="667"/>
    <col min="11265" max="11265" width="21.42578125" style="667" customWidth="1"/>
    <col min="11266" max="11267" width="4" style="667" customWidth="1"/>
    <col min="11268" max="11268" width="8.42578125" style="667" customWidth="1"/>
    <col min="11269" max="11294" width="4" style="667" customWidth="1"/>
    <col min="11295" max="11295" width="4.140625" style="667" customWidth="1"/>
    <col min="11296" max="11296" width="4" style="667" customWidth="1"/>
    <col min="11297" max="11520" width="9.140625" style="667"/>
    <col min="11521" max="11521" width="21.42578125" style="667" customWidth="1"/>
    <col min="11522" max="11523" width="4" style="667" customWidth="1"/>
    <col min="11524" max="11524" width="8.42578125" style="667" customWidth="1"/>
    <col min="11525" max="11550" width="4" style="667" customWidth="1"/>
    <col min="11551" max="11551" width="4.140625" style="667" customWidth="1"/>
    <col min="11552" max="11552" width="4" style="667" customWidth="1"/>
    <col min="11553" max="11776" width="9.140625" style="667"/>
    <col min="11777" max="11777" width="21.42578125" style="667" customWidth="1"/>
    <col min="11778" max="11779" width="4" style="667" customWidth="1"/>
    <col min="11780" max="11780" width="8.42578125" style="667" customWidth="1"/>
    <col min="11781" max="11806" width="4" style="667" customWidth="1"/>
    <col min="11807" max="11807" width="4.140625" style="667" customWidth="1"/>
    <col min="11808" max="11808" width="4" style="667" customWidth="1"/>
    <col min="11809" max="12032" width="9.140625" style="667"/>
    <col min="12033" max="12033" width="21.42578125" style="667" customWidth="1"/>
    <col min="12034" max="12035" width="4" style="667" customWidth="1"/>
    <col min="12036" max="12036" width="8.42578125" style="667" customWidth="1"/>
    <col min="12037" max="12062" width="4" style="667" customWidth="1"/>
    <col min="12063" max="12063" width="4.140625" style="667" customWidth="1"/>
    <col min="12064" max="12064" width="4" style="667" customWidth="1"/>
    <col min="12065" max="12288" width="9.140625" style="667"/>
    <col min="12289" max="12289" width="21.42578125" style="667" customWidth="1"/>
    <col min="12290" max="12291" width="4" style="667" customWidth="1"/>
    <col min="12292" max="12292" width="8.42578125" style="667" customWidth="1"/>
    <col min="12293" max="12318" width="4" style="667" customWidth="1"/>
    <col min="12319" max="12319" width="4.140625" style="667" customWidth="1"/>
    <col min="12320" max="12320" width="4" style="667" customWidth="1"/>
    <col min="12321" max="12544" width="9.140625" style="667"/>
    <col min="12545" max="12545" width="21.42578125" style="667" customWidth="1"/>
    <col min="12546" max="12547" width="4" style="667" customWidth="1"/>
    <col min="12548" max="12548" width="8.42578125" style="667" customWidth="1"/>
    <col min="12549" max="12574" width="4" style="667" customWidth="1"/>
    <col min="12575" max="12575" width="4.140625" style="667" customWidth="1"/>
    <col min="12576" max="12576" width="4" style="667" customWidth="1"/>
    <col min="12577" max="12800" width="9.140625" style="667"/>
    <col min="12801" max="12801" width="21.42578125" style="667" customWidth="1"/>
    <col min="12802" max="12803" width="4" style="667" customWidth="1"/>
    <col min="12804" max="12804" width="8.42578125" style="667" customWidth="1"/>
    <col min="12805" max="12830" width="4" style="667" customWidth="1"/>
    <col min="12831" max="12831" width="4.140625" style="667" customWidth="1"/>
    <col min="12832" max="12832" width="4" style="667" customWidth="1"/>
    <col min="12833" max="13056" width="9.140625" style="667"/>
    <col min="13057" max="13057" width="21.42578125" style="667" customWidth="1"/>
    <col min="13058" max="13059" width="4" style="667" customWidth="1"/>
    <col min="13060" max="13060" width="8.42578125" style="667" customWidth="1"/>
    <col min="13061" max="13086" width="4" style="667" customWidth="1"/>
    <col min="13087" max="13087" width="4.140625" style="667" customWidth="1"/>
    <col min="13088" max="13088" width="4" style="667" customWidth="1"/>
    <col min="13089" max="13312" width="9.140625" style="667"/>
    <col min="13313" max="13313" width="21.42578125" style="667" customWidth="1"/>
    <col min="13314" max="13315" width="4" style="667" customWidth="1"/>
    <col min="13316" max="13316" width="8.42578125" style="667" customWidth="1"/>
    <col min="13317" max="13342" width="4" style="667" customWidth="1"/>
    <col min="13343" max="13343" width="4.140625" style="667" customWidth="1"/>
    <col min="13344" max="13344" width="4" style="667" customWidth="1"/>
    <col min="13345" max="13568" width="9.140625" style="667"/>
    <col min="13569" max="13569" width="21.42578125" style="667" customWidth="1"/>
    <col min="13570" max="13571" width="4" style="667" customWidth="1"/>
    <col min="13572" max="13572" width="8.42578125" style="667" customWidth="1"/>
    <col min="13573" max="13598" width="4" style="667" customWidth="1"/>
    <col min="13599" max="13599" width="4.140625" style="667" customWidth="1"/>
    <col min="13600" max="13600" width="4" style="667" customWidth="1"/>
    <col min="13601" max="13824" width="9.140625" style="667"/>
    <col min="13825" max="13825" width="21.42578125" style="667" customWidth="1"/>
    <col min="13826" max="13827" width="4" style="667" customWidth="1"/>
    <col min="13828" max="13828" width="8.42578125" style="667" customWidth="1"/>
    <col min="13829" max="13854" width="4" style="667" customWidth="1"/>
    <col min="13855" max="13855" width="4.140625" style="667" customWidth="1"/>
    <col min="13856" max="13856" width="4" style="667" customWidth="1"/>
    <col min="13857" max="14080" width="9.140625" style="667"/>
    <col min="14081" max="14081" width="21.42578125" style="667" customWidth="1"/>
    <col min="14082" max="14083" width="4" style="667" customWidth="1"/>
    <col min="14084" max="14084" width="8.42578125" style="667" customWidth="1"/>
    <col min="14085" max="14110" width="4" style="667" customWidth="1"/>
    <col min="14111" max="14111" width="4.140625" style="667" customWidth="1"/>
    <col min="14112" max="14112" width="4" style="667" customWidth="1"/>
    <col min="14113" max="14336" width="9.140625" style="667"/>
    <col min="14337" max="14337" width="21.42578125" style="667" customWidth="1"/>
    <col min="14338" max="14339" width="4" style="667" customWidth="1"/>
    <col min="14340" max="14340" width="8.42578125" style="667" customWidth="1"/>
    <col min="14341" max="14366" width="4" style="667" customWidth="1"/>
    <col min="14367" max="14367" width="4.140625" style="667" customWidth="1"/>
    <col min="14368" max="14368" width="4" style="667" customWidth="1"/>
    <col min="14369" max="14592" width="9.140625" style="667"/>
    <col min="14593" max="14593" width="21.42578125" style="667" customWidth="1"/>
    <col min="14594" max="14595" width="4" style="667" customWidth="1"/>
    <col min="14596" max="14596" width="8.42578125" style="667" customWidth="1"/>
    <col min="14597" max="14622" width="4" style="667" customWidth="1"/>
    <col min="14623" max="14623" width="4.140625" style="667" customWidth="1"/>
    <col min="14624" max="14624" width="4" style="667" customWidth="1"/>
    <col min="14625" max="14848" width="9.140625" style="667"/>
    <col min="14849" max="14849" width="21.42578125" style="667" customWidth="1"/>
    <col min="14850" max="14851" width="4" style="667" customWidth="1"/>
    <col min="14852" max="14852" width="8.42578125" style="667" customWidth="1"/>
    <col min="14853" max="14878" width="4" style="667" customWidth="1"/>
    <col min="14879" max="14879" width="4.140625" style="667" customWidth="1"/>
    <col min="14880" max="14880" width="4" style="667" customWidth="1"/>
    <col min="14881" max="15104" width="9.140625" style="667"/>
    <col min="15105" max="15105" width="21.42578125" style="667" customWidth="1"/>
    <col min="15106" max="15107" width="4" style="667" customWidth="1"/>
    <col min="15108" max="15108" width="8.42578125" style="667" customWidth="1"/>
    <col min="15109" max="15134" width="4" style="667" customWidth="1"/>
    <col min="15135" max="15135" width="4.140625" style="667" customWidth="1"/>
    <col min="15136" max="15136" width="4" style="667" customWidth="1"/>
    <col min="15137" max="15360" width="9.140625" style="667"/>
    <col min="15361" max="15361" width="21.42578125" style="667" customWidth="1"/>
    <col min="15362" max="15363" width="4" style="667" customWidth="1"/>
    <col min="15364" max="15364" width="8.42578125" style="667" customWidth="1"/>
    <col min="15365" max="15390" width="4" style="667" customWidth="1"/>
    <col min="15391" max="15391" width="4.140625" style="667" customWidth="1"/>
    <col min="15392" max="15392" width="4" style="667" customWidth="1"/>
    <col min="15393" max="15616" width="9.140625" style="667"/>
    <col min="15617" max="15617" width="21.42578125" style="667" customWidth="1"/>
    <col min="15618" max="15619" width="4" style="667" customWidth="1"/>
    <col min="15620" max="15620" width="8.42578125" style="667" customWidth="1"/>
    <col min="15621" max="15646" width="4" style="667" customWidth="1"/>
    <col min="15647" max="15647" width="4.140625" style="667" customWidth="1"/>
    <col min="15648" max="15648" width="4" style="667" customWidth="1"/>
    <col min="15649" max="15872" width="9.140625" style="667"/>
    <col min="15873" max="15873" width="21.42578125" style="667" customWidth="1"/>
    <col min="15874" max="15875" width="4" style="667" customWidth="1"/>
    <col min="15876" max="15876" width="8.42578125" style="667" customWidth="1"/>
    <col min="15877" max="15902" width="4" style="667" customWidth="1"/>
    <col min="15903" max="15903" width="4.140625" style="667" customWidth="1"/>
    <col min="15904" max="15904" width="4" style="667" customWidth="1"/>
    <col min="15905" max="16128" width="9.140625" style="667"/>
    <col min="16129" max="16129" width="21.42578125" style="667" customWidth="1"/>
    <col min="16130" max="16131" width="4" style="667" customWidth="1"/>
    <col min="16132" max="16132" width="8.42578125" style="667" customWidth="1"/>
    <col min="16133" max="16158" width="4" style="667" customWidth="1"/>
    <col min="16159" max="16159" width="4.140625" style="667" customWidth="1"/>
    <col min="16160" max="16160" width="4" style="667" customWidth="1"/>
    <col min="16161" max="16384" width="9.140625" style="667"/>
  </cols>
  <sheetData>
    <row r="1" spans="1:32" ht="15.75" customHeight="1">
      <c r="A1" s="660"/>
      <c r="B1" s="661" t="s">
        <v>51</v>
      </c>
      <c r="C1" s="662" t="s">
        <v>1947</v>
      </c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4"/>
    </row>
    <row r="2" spans="1:32" ht="15.75" customHeight="1">
      <c r="A2" s="660"/>
      <c r="B2" s="661" t="s">
        <v>52</v>
      </c>
      <c r="C2" s="662">
        <v>17688383</v>
      </c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4"/>
    </row>
    <row r="3" spans="1:32">
      <c r="A3" s="660"/>
      <c r="B3" s="661" t="s">
        <v>53</v>
      </c>
      <c r="C3" s="662" t="s">
        <v>4658</v>
      </c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4"/>
    </row>
    <row r="4" spans="1:32">
      <c r="A4" s="660"/>
      <c r="B4" s="661" t="s">
        <v>54</v>
      </c>
      <c r="C4" s="669" t="s">
        <v>8</v>
      </c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1"/>
    </row>
    <row r="5" spans="1:32" ht="12.75" customHeight="1">
      <c r="A5" s="672"/>
      <c r="C5" s="673"/>
      <c r="D5" s="674"/>
      <c r="E5" s="674"/>
      <c r="F5" s="674"/>
      <c r="G5" s="674"/>
      <c r="H5" s="674"/>
      <c r="I5" s="674"/>
      <c r="J5" s="674"/>
    </row>
    <row r="6" spans="1:32" s="675" customFormat="1" ht="34.5" customHeight="1">
      <c r="A6" s="889" t="s">
        <v>55</v>
      </c>
      <c r="B6" s="892" t="s">
        <v>4746</v>
      </c>
      <c r="C6" s="892" t="s">
        <v>4747</v>
      </c>
      <c r="D6" s="892" t="s">
        <v>4748</v>
      </c>
      <c r="E6" s="880" t="s">
        <v>56</v>
      </c>
      <c r="F6" s="881"/>
      <c r="G6" s="881"/>
      <c r="H6" s="882"/>
      <c r="I6" s="883" t="s">
        <v>57</v>
      </c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4"/>
      <c r="AC6" s="885"/>
      <c r="AD6" s="874" t="s">
        <v>58</v>
      </c>
      <c r="AE6" s="875"/>
      <c r="AF6" s="876"/>
    </row>
    <row r="7" spans="1:32" s="674" customFormat="1" ht="47.25" customHeight="1">
      <c r="A7" s="890"/>
      <c r="B7" s="893"/>
      <c r="C7" s="893"/>
      <c r="D7" s="894"/>
      <c r="E7" s="872" t="s">
        <v>59</v>
      </c>
      <c r="F7" s="872" t="s">
        <v>60</v>
      </c>
      <c r="G7" s="872" t="s">
        <v>61</v>
      </c>
      <c r="H7" s="896" t="s">
        <v>62</v>
      </c>
      <c r="I7" s="872" t="s">
        <v>63</v>
      </c>
      <c r="J7" s="872" t="s">
        <v>64</v>
      </c>
      <c r="K7" s="872" t="s">
        <v>65</v>
      </c>
      <c r="L7" s="886" t="s">
        <v>66</v>
      </c>
      <c r="M7" s="887"/>
      <c r="N7" s="887"/>
      <c r="O7" s="887"/>
      <c r="P7" s="888"/>
      <c r="Q7" s="872" t="s">
        <v>67</v>
      </c>
      <c r="R7" s="872" t="s">
        <v>68</v>
      </c>
      <c r="S7" s="880" t="s">
        <v>69</v>
      </c>
      <c r="T7" s="881"/>
      <c r="U7" s="881"/>
      <c r="V7" s="881"/>
      <c r="W7" s="881"/>
      <c r="X7" s="882"/>
      <c r="Y7" s="872" t="s">
        <v>70</v>
      </c>
      <c r="Z7" s="872" t="s">
        <v>71</v>
      </c>
      <c r="AA7" s="872" t="s">
        <v>72</v>
      </c>
      <c r="AB7" s="872" t="s">
        <v>73</v>
      </c>
      <c r="AC7" s="872" t="s">
        <v>74</v>
      </c>
      <c r="AD7" s="877"/>
      <c r="AE7" s="878"/>
      <c r="AF7" s="879"/>
    </row>
    <row r="8" spans="1:32" s="674" customFormat="1" ht="87" customHeight="1">
      <c r="A8" s="891"/>
      <c r="B8" s="873"/>
      <c r="C8" s="873"/>
      <c r="D8" s="895"/>
      <c r="E8" s="873"/>
      <c r="F8" s="873"/>
      <c r="G8" s="873"/>
      <c r="H8" s="897"/>
      <c r="I8" s="873"/>
      <c r="J8" s="873"/>
      <c r="K8" s="873"/>
      <c r="L8" s="676" t="s">
        <v>59</v>
      </c>
      <c r="M8" s="676" t="s">
        <v>60</v>
      </c>
      <c r="N8" s="676" t="s">
        <v>61</v>
      </c>
      <c r="O8" s="676" t="s">
        <v>73</v>
      </c>
      <c r="P8" s="677" t="s">
        <v>75</v>
      </c>
      <c r="Q8" s="873"/>
      <c r="R8" s="873"/>
      <c r="S8" s="676" t="s">
        <v>76</v>
      </c>
      <c r="T8" s="676" t="s">
        <v>60</v>
      </c>
      <c r="U8" s="676" t="s">
        <v>77</v>
      </c>
      <c r="V8" s="677" t="s">
        <v>78</v>
      </c>
      <c r="W8" s="677" t="s">
        <v>79</v>
      </c>
      <c r="X8" s="677" t="s">
        <v>80</v>
      </c>
      <c r="Y8" s="873"/>
      <c r="Z8" s="873"/>
      <c r="AA8" s="873"/>
      <c r="AB8" s="873"/>
      <c r="AC8" s="873"/>
      <c r="AD8" s="676" t="s">
        <v>81</v>
      </c>
      <c r="AE8" s="676" t="s">
        <v>82</v>
      </c>
      <c r="AF8" s="676" t="s">
        <v>83</v>
      </c>
    </row>
    <row r="9" spans="1:32" s="684" customFormat="1" ht="24">
      <c r="A9" s="565" t="s">
        <v>1983</v>
      </c>
      <c r="B9" s="678">
        <v>1890</v>
      </c>
      <c r="C9" s="678">
        <v>8914</v>
      </c>
      <c r="D9" s="678">
        <f>C9/H9/3.65</f>
        <v>33.919330289193304</v>
      </c>
      <c r="E9" s="566">
        <v>66</v>
      </c>
      <c r="F9" s="566">
        <v>6</v>
      </c>
      <c r="G9" s="679"/>
      <c r="H9" s="680">
        <f>SUM(E9:G9)</f>
        <v>72</v>
      </c>
      <c r="I9" s="569">
        <v>18</v>
      </c>
      <c r="J9" s="569">
        <v>10</v>
      </c>
      <c r="K9" s="569">
        <v>8</v>
      </c>
      <c r="L9" s="681">
        <v>12</v>
      </c>
      <c r="M9" s="681">
        <v>2</v>
      </c>
      <c r="N9" s="681"/>
      <c r="O9" s="681">
        <v>3</v>
      </c>
      <c r="P9" s="753">
        <f>SUM(L9:O9)</f>
        <v>17</v>
      </c>
      <c r="Q9" s="754">
        <f>I9-P9</f>
        <v>1</v>
      </c>
      <c r="R9" s="569">
        <v>44</v>
      </c>
      <c r="S9" s="683">
        <v>32</v>
      </c>
      <c r="T9" s="681">
        <v>11</v>
      </c>
      <c r="U9" s="681"/>
      <c r="V9" s="681">
        <v>5</v>
      </c>
      <c r="W9" s="681">
        <v>7</v>
      </c>
      <c r="X9" s="753">
        <f>SUM(S9:W9)</f>
        <v>55</v>
      </c>
      <c r="Y9" s="754">
        <f>R9-X9</f>
        <v>-11</v>
      </c>
      <c r="Z9" s="755"/>
      <c r="AA9" s="591"/>
      <c r="AB9" s="591"/>
      <c r="AC9" s="756">
        <f t="shared" ref="AC9:AC24" si="0">Z9-(AA9+AB9)</f>
        <v>0</v>
      </c>
      <c r="AD9" s="755"/>
      <c r="AE9" s="755"/>
      <c r="AF9" s="755"/>
    </row>
    <row r="10" spans="1:32" s="684" customFormat="1" ht="24">
      <c r="A10" s="565" t="s">
        <v>1982</v>
      </c>
      <c r="B10" s="678">
        <v>449</v>
      </c>
      <c r="C10" s="678">
        <v>3432</v>
      </c>
      <c r="D10" s="678">
        <f t="shared" ref="D10:D24" si="1">C10/H10/3.65</f>
        <v>40.881477069684337</v>
      </c>
      <c r="E10" s="566">
        <v>23</v>
      </c>
      <c r="F10" s="566"/>
      <c r="G10" s="591"/>
      <c r="H10" s="680">
        <f t="shared" ref="H10:H25" si="2">SUM(E10:G10)</f>
        <v>23</v>
      </c>
      <c r="I10" s="569">
        <v>5</v>
      </c>
      <c r="J10" s="569"/>
      <c r="K10" s="569">
        <v>5</v>
      </c>
      <c r="L10" s="681">
        <v>3</v>
      </c>
      <c r="M10" s="681"/>
      <c r="N10" s="681"/>
      <c r="O10" s="681">
        <v>2</v>
      </c>
      <c r="P10" s="753">
        <f t="shared" ref="P10:P24" si="3">SUM(L10:O10)</f>
        <v>5</v>
      </c>
      <c r="Q10" s="754">
        <f t="shared" ref="Q10:Q24" si="4">I10-P10</f>
        <v>0</v>
      </c>
      <c r="R10" s="569">
        <v>14</v>
      </c>
      <c r="S10" s="683">
        <v>10</v>
      </c>
      <c r="T10" s="681"/>
      <c r="U10" s="681"/>
      <c r="V10" s="681">
        <v>2</v>
      </c>
      <c r="W10" s="681">
        <v>4</v>
      </c>
      <c r="X10" s="753">
        <f t="shared" ref="X10:X24" si="5">SUM(S10:W10)</f>
        <v>16</v>
      </c>
      <c r="Y10" s="754">
        <f t="shared" ref="Y10:Y24" si="6">R10-X10</f>
        <v>-2</v>
      </c>
      <c r="Z10" s="755"/>
      <c r="AA10" s="591"/>
      <c r="AB10" s="591"/>
      <c r="AC10" s="756">
        <f t="shared" si="0"/>
        <v>0</v>
      </c>
      <c r="AD10" s="755"/>
      <c r="AE10" s="755"/>
      <c r="AF10" s="755"/>
    </row>
    <row r="11" spans="1:32" s="684" customFormat="1">
      <c r="A11" s="565" t="s">
        <v>1973</v>
      </c>
      <c r="B11" s="678">
        <v>685</v>
      </c>
      <c r="C11" s="678">
        <v>3638</v>
      </c>
      <c r="D11" s="678">
        <f t="shared" si="1"/>
        <v>49.835616438356169</v>
      </c>
      <c r="E11" s="566">
        <v>17</v>
      </c>
      <c r="F11" s="566">
        <v>3</v>
      </c>
      <c r="G11" s="591"/>
      <c r="H11" s="680">
        <f t="shared" si="2"/>
        <v>20</v>
      </c>
      <c r="I11" s="569">
        <v>8</v>
      </c>
      <c r="J11" s="569">
        <v>2</v>
      </c>
      <c r="K11" s="569">
        <v>6</v>
      </c>
      <c r="L11" s="681">
        <v>3</v>
      </c>
      <c r="M11" s="681">
        <v>1</v>
      </c>
      <c r="N11" s="681"/>
      <c r="O11" s="681">
        <v>2</v>
      </c>
      <c r="P11" s="753">
        <f t="shared" si="3"/>
        <v>6</v>
      </c>
      <c r="Q11" s="754">
        <f t="shared" si="4"/>
        <v>2</v>
      </c>
      <c r="R11" s="569">
        <v>20</v>
      </c>
      <c r="S11" s="683">
        <v>9</v>
      </c>
      <c r="T11" s="681">
        <v>7</v>
      </c>
      <c r="U11" s="681"/>
      <c r="V11" s="681">
        <v>2</v>
      </c>
      <c r="W11" s="681"/>
      <c r="X11" s="753">
        <f t="shared" si="5"/>
        <v>18</v>
      </c>
      <c r="Y11" s="754">
        <f t="shared" si="6"/>
        <v>2</v>
      </c>
      <c r="Z11" s="755"/>
      <c r="AA11" s="591"/>
      <c r="AB11" s="591"/>
      <c r="AC11" s="756">
        <f t="shared" si="0"/>
        <v>0</v>
      </c>
      <c r="AD11" s="755"/>
      <c r="AE11" s="755"/>
      <c r="AF11" s="755"/>
    </row>
    <row r="12" spans="1:32" s="684" customFormat="1" ht="24">
      <c r="A12" s="565" t="s">
        <v>4261</v>
      </c>
      <c r="B12" s="678"/>
      <c r="C12" s="678"/>
      <c r="D12" s="678" t="e">
        <f t="shared" si="1"/>
        <v>#DIV/0!</v>
      </c>
      <c r="E12" s="566"/>
      <c r="F12" s="566"/>
      <c r="G12" s="591"/>
      <c r="H12" s="680">
        <f t="shared" si="2"/>
        <v>0</v>
      </c>
      <c r="I12" s="569">
        <v>5</v>
      </c>
      <c r="J12" s="569">
        <v>1</v>
      </c>
      <c r="K12" s="569">
        <v>4</v>
      </c>
      <c r="L12" s="681"/>
      <c r="M12" s="681"/>
      <c r="N12" s="681"/>
      <c r="O12" s="681">
        <v>3</v>
      </c>
      <c r="P12" s="753">
        <f t="shared" si="3"/>
        <v>3</v>
      </c>
      <c r="Q12" s="754">
        <f t="shared" si="4"/>
        <v>2</v>
      </c>
      <c r="R12" s="569">
        <v>8</v>
      </c>
      <c r="S12" s="683"/>
      <c r="T12" s="681"/>
      <c r="U12" s="681"/>
      <c r="V12" s="681"/>
      <c r="W12" s="681">
        <v>3</v>
      </c>
      <c r="X12" s="753">
        <f t="shared" si="5"/>
        <v>3</v>
      </c>
      <c r="Y12" s="754">
        <f t="shared" si="6"/>
        <v>5</v>
      </c>
      <c r="Z12" s="755"/>
      <c r="AA12" s="591"/>
      <c r="AB12" s="591"/>
      <c r="AC12" s="756">
        <f t="shared" si="0"/>
        <v>0</v>
      </c>
      <c r="AD12" s="755"/>
      <c r="AE12" s="755"/>
      <c r="AF12" s="755"/>
    </row>
    <row r="13" spans="1:32" s="684" customFormat="1" ht="24">
      <c r="A13" s="565" t="s">
        <v>4262</v>
      </c>
      <c r="B13" s="678">
        <v>990</v>
      </c>
      <c r="C13" s="678">
        <v>6386</v>
      </c>
      <c r="D13" s="678">
        <f t="shared" si="1"/>
        <v>33.011113982941332</v>
      </c>
      <c r="E13" s="566">
        <v>49</v>
      </c>
      <c r="F13" s="566">
        <v>4</v>
      </c>
      <c r="G13" s="591"/>
      <c r="H13" s="680">
        <f t="shared" si="2"/>
        <v>53</v>
      </c>
      <c r="I13" s="569">
        <v>14</v>
      </c>
      <c r="J13" s="569">
        <v>7</v>
      </c>
      <c r="K13" s="569">
        <v>7</v>
      </c>
      <c r="L13" s="681">
        <v>10</v>
      </c>
      <c r="M13" s="681">
        <v>2</v>
      </c>
      <c r="N13" s="681"/>
      <c r="O13" s="681"/>
      <c r="P13" s="753">
        <f t="shared" si="3"/>
        <v>12</v>
      </c>
      <c r="Q13" s="754">
        <f t="shared" si="4"/>
        <v>2</v>
      </c>
      <c r="R13" s="569">
        <v>54</v>
      </c>
      <c r="S13" s="683">
        <v>25</v>
      </c>
      <c r="T13" s="681">
        <v>8</v>
      </c>
      <c r="U13" s="681"/>
      <c r="V13" s="681">
        <v>15</v>
      </c>
      <c r="W13" s="681"/>
      <c r="X13" s="753">
        <f t="shared" si="5"/>
        <v>48</v>
      </c>
      <c r="Y13" s="754">
        <f t="shared" si="6"/>
        <v>6</v>
      </c>
      <c r="Z13" s="755"/>
      <c r="AA13" s="591"/>
      <c r="AB13" s="591"/>
      <c r="AC13" s="756">
        <f t="shared" si="0"/>
        <v>0</v>
      </c>
      <c r="AD13" s="755"/>
      <c r="AE13" s="755"/>
      <c r="AF13" s="755"/>
    </row>
    <row r="14" spans="1:32" s="684" customFormat="1" ht="24">
      <c r="A14" s="565" t="s">
        <v>1980</v>
      </c>
      <c r="B14" s="678">
        <v>512</v>
      </c>
      <c r="C14" s="678">
        <v>4145</v>
      </c>
      <c r="D14" s="678">
        <f t="shared" si="1"/>
        <v>75.707762557077629</v>
      </c>
      <c r="E14" s="566">
        <v>14</v>
      </c>
      <c r="F14" s="566">
        <v>1</v>
      </c>
      <c r="G14" s="591"/>
      <c r="H14" s="680">
        <f t="shared" si="2"/>
        <v>15</v>
      </c>
      <c r="I14" s="569">
        <v>6</v>
      </c>
      <c r="J14" s="569">
        <v>1</v>
      </c>
      <c r="K14" s="569">
        <v>5</v>
      </c>
      <c r="L14" s="681">
        <v>4</v>
      </c>
      <c r="M14" s="681">
        <v>1</v>
      </c>
      <c r="N14" s="681"/>
      <c r="O14" s="681"/>
      <c r="P14" s="753">
        <f t="shared" si="3"/>
        <v>5</v>
      </c>
      <c r="Q14" s="754">
        <f t="shared" si="4"/>
        <v>1</v>
      </c>
      <c r="R14" s="569">
        <v>23</v>
      </c>
      <c r="S14" s="683">
        <v>7</v>
      </c>
      <c r="T14" s="681">
        <v>2</v>
      </c>
      <c r="U14" s="681"/>
      <c r="V14" s="681">
        <v>4</v>
      </c>
      <c r="W14" s="681"/>
      <c r="X14" s="753">
        <f t="shared" si="5"/>
        <v>13</v>
      </c>
      <c r="Y14" s="754">
        <f t="shared" si="6"/>
        <v>10</v>
      </c>
      <c r="Z14" s="755"/>
      <c r="AA14" s="591"/>
      <c r="AB14" s="591"/>
      <c r="AC14" s="756">
        <f t="shared" si="0"/>
        <v>0</v>
      </c>
      <c r="AD14" s="755"/>
      <c r="AE14" s="755"/>
      <c r="AF14" s="755"/>
    </row>
    <row r="15" spans="1:32" s="684" customFormat="1" ht="24">
      <c r="A15" s="565" t="s">
        <v>4263</v>
      </c>
      <c r="B15" s="678"/>
      <c r="C15" s="678"/>
      <c r="D15" s="678" t="e">
        <f t="shared" si="1"/>
        <v>#DIV/0!</v>
      </c>
      <c r="E15" s="566"/>
      <c r="F15" s="566"/>
      <c r="G15" s="591"/>
      <c r="H15" s="680">
        <f t="shared" si="2"/>
        <v>0</v>
      </c>
      <c r="I15" s="569">
        <v>4</v>
      </c>
      <c r="J15" s="569">
        <v>1</v>
      </c>
      <c r="K15" s="569">
        <v>3</v>
      </c>
      <c r="L15" s="681"/>
      <c r="M15" s="681"/>
      <c r="N15" s="681"/>
      <c r="O15" s="681">
        <v>3</v>
      </c>
      <c r="P15" s="753">
        <f t="shared" si="3"/>
        <v>3</v>
      </c>
      <c r="Q15" s="754">
        <f t="shared" si="4"/>
        <v>1</v>
      </c>
      <c r="R15" s="569">
        <v>6</v>
      </c>
      <c r="S15" s="683"/>
      <c r="T15" s="681"/>
      <c r="U15" s="681"/>
      <c r="V15" s="681"/>
      <c r="W15" s="681">
        <v>3</v>
      </c>
      <c r="X15" s="753">
        <f t="shared" si="5"/>
        <v>3</v>
      </c>
      <c r="Y15" s="754">
        <f t="shared" si="6"/>
        <v>3</v>
      </c>
      <c r="Z15" s="755"/>
      <c r="AA15" s="591"/>
      <c r="AB15" s="591"/>
      <c r="AC15" s="756">
        <f t="shared" si="0"/>
        <v>0</v>
      </c>
      <c r="AD15" s="755"/>
      <c r="AE15" s="755"/>
      <c r="AF15" s="755"/>
    </row>
    <row r="16" spans="1:32" s="684" customFormat="1">
      <c r="A16" s="565" t="s">
        <v>4264</v>
      </c>
      <c r="B16" s="678"/>
      <c r="C16" s="678"/>
      <c r="D16" s="678" t="e">
        <f t="shared" si="1"/>
        <v>#DIV/0!</v>
      </c>
      <c r="E16" s="566"/>
      <c r="F16" s="566"/>
      <c r="G16" s="591"/>
      <c r="H16" s="680">
        <f t="shared" si="2"/>
        <v>0</v>
      </c>
      <c r="I16" s="569">
        <v>5</v>
      </c>
      <c r="J16" s="569">
        <v>1</v>
      </c>
      <c r="K16" s="569">
        <v>4</v>
      </c>
      <c r="L16" s="681"/>
      <c r="M16" s="681"/>
      <c r="N16" s="681"/>
      <c r="O16" s="681">
        <v>3</v>
      </c>
      <c r="P16" s="753">
        <f t="shared" si="3"/>
        <v>3</v>
      </c>
      <c r="Q16" s="754">
        <f t="shared" si="4"/>
        <v>2</v>
      </c>
      <c r="R16" s="569">
        <v>8</v>
      </c>
      <c r="S16" s="683"/>
      <c r="T16" s="681"/>
      <c r="U16" s="681"/>
      <c r="V16" s="681"/>
      <c r="W16" s="681">
        <v>3</v>
      </c>
      <c r="X16" s="753">
        <f t="shared" si="5"/>
        <v>3</v>
      </c>
      <c r="Y16" s="754">
        <f t="shared" si="6"/>
        <v>5</v>
      </c>
      <c r="Z16" s="755"/>
      <c r="AA16" s="591"/>
      <c r="AB16" s="591"/>
      <c r="AC16" s="756">
        <f t="shared" si="0"/>
        <v>0</v>
      </c>
      <c r="AD16" s="755"/>
      <c r="AE16" s="755"/>
      <c r="AF16" s="755"/>
    </row>
    <row r="17" spans="1:32" s="684" customFormat="1" ht="24">
      <c r="A17" s="570" t="s">
        <v>4265</v>
      </c>
      <c r="B17" s="678">
        <v>1502</v>
      </c>
      <c r="C17" s="678">
        <v>3948</v>
      </c>
      <c r="D17" s="678">
        <f t="shared" si="1"/>
        <v>24.582814445828149</v>
      </c>
      <c r="E17" s="566">
        <v>42</v>
      </c>
      <c r="F17" s="566">
        <v>2</v>
      </c>
      <c r="G17" s="591"/>
      <c r="H17" s="680">
        <f t="shared" si="2"/>
        <v>44</v>
      </c>
      <c r="I17" s="569">
        <v>10</v>
      </c>
      <c r="J17" s="569">
        <v>2</v>
      </c>
      <c r="K17" s="569">
        <v>8</v>
      </c>
      <c r="L17" s="681">
        <v>10</v>
      </c>
      <c r="M17" s="681">
        <v>1</v>
      </c>
      <c r="N17" s="681"/>
      <c r="O17" s="681"/>
      <c r="P17" s="753">
        <f t="shared" si="3"/>
        <v>11</v>
      </c>
      <c r="Q17" s="754">
        <f t="shared" si="4"/>
        <v>-1</v>
      </c>
      <c r="R17" s="569">
        <v>46</v>
      </c>
      <c r="S17" s="683">
        <v>34</v>
      </c>
      <c r="T17" s="681">
        <v>4</v>
      </c>
      <c r="U17" s="681"/>
      <c r="V17" s="681">
        <v>8</v>
      </c>
      <c r="W17" s="681"/>
      <c r="X17" s="753">
        <f t="shared" si="5"/>
        <v>46</v>
      </c>
      <c r="Y17" s="754">
        <f t="shared" si="6"/>
        <v>0</v>
      </c>
      <c r="Z17" s="755"/>
      <c r="AA17" s="591"/>
      <c r="AB17" s="591"/>
      <c r="AC17" s="756">
        <f t="shared" si="0"/>
        <v>0</v>
      </c>
      <c r="AD17" s="755"/>
      <c r="AE17" s="755"/>
      <c r="AF17" s="755"/>
    </row>
    <row r="18" spans="1:32" s="684" customFormat="1">
      <c r="A18" s="565" t="s">
        <v>1974</v>
      </c>
      <c r="B18" s="678">
        <v>945</v>
      </c>
      <c r="C18" s="678">
        <v>3524</v>
      </c>
      <c r="D18" s="678">
        <f t="shared" si="1"/>
        <v>35.758498224251646</v>
      </c>
      <c r="E18" s="566">
        <v>27</v>
      </c>
      <c r="F18" s="566"/>
      <c r="G18" s="591"/>
      <c r="H18" s="680">
        <f t="shared" si="2"/>
        <v>27</v>
      </c>
      <c r="I18" s="569">
        <v>7</v>
      </c>
      <c r="J18" s="569">
        <v>2</v>
      </c>
      <c r="K18" s="569">
        <v>5</v>
      </c>
      <c r="L18" s="681">
        <v>5</v>
      </c>
      <c r="M18" s="681"/>
      <c r="N18" s="681"/>
      <c r="O18" s="681"/>
      <c r="P18" s="753">
        <f t="shared" si="3"/>
        <v>5</v>
      </c>
      <c r="Q18" s="754">
        <f t="shared" si="4"/>
        <v>2</v>
      </c>
      <c r="R18" s="569">
        <v>16</v>
      </c>
      <c r="S18" s="683">
        <v>16</v>
      </c>
      <c r="T18" s="681"/>
      <c r="U18" s="681"/>
      <c r="V18" s="681">
        <v>3</v>
      </c>
      <c r="W18" s="681"/>
      <c r="X18" s="753">
        <f t="shared" si="5"/>
        <v>19</v>
      </c>
      <c r="Y18" s="754">
        <f t="shared" si="6"/>
        <v>-3</v>
      </c>
      <c r="Z18" s="755"/>
      <c r="AA18" s="591"/>
      <c r="AB18" s="591"/>
      <c r="AC18" s="756">
        <f t="shared" si="0"/>
        <v>0</v>
      </c>
      <c r="AD18" s="755"/>
      <c r="AE18" s="755"/>
      <c r="AF18" s="755"/>
    </row>
    <row r="19" spans="1:32" s="684" customFormat="1">
      <c r="A19" s="565" t="s">
        <v>1975</v>
      </c>
      <c r="B19" s="678">
        <v>233</v>
      </c>
      <c r="C19" s="678">
        <v>2642</v>
      </c>
      <c r="D19" s="678">
        <f t="shared" si="1"/>
        <v>45.239726027397261</v>
      </c>
      <c r="E19" s="566">
        <v>16</v>
      </c>
      <c r="F19" s="566"/>
      <c r="G19" s="591"/>
      <c r="H19" s="680">
        <f t="shared" si="2"/>
        <v>16</v>
      </c>
      <c r="I19" s="569">
        <v>4</v>
      </c>
      <c r="J19" s="569">
        <v>1</v>
      </c>
      <c r="K19" s="569">
        <v>3</v>
      </c>
      <c r="L19" s="681">
        <v>2</v>
      </c>
      <c r="M19" s="681"/>
      <c r="N19" s="681"/>
      <c r="O19" s="681">
        <v>2</v>
      </c>
      <c r="P19" s="753">
        <f t="shared" si="3"/>
        <v>4</v>
      </c>
      <c r="Q19" s="754">
        <f t="shared" si="4"/>
        <v>0</v>
      </c>
      <c r="R19" s="569">
        <v>15</v>
      </c>
      <c r="S19" s="683">
        <v>6</v>
      </c>
      <c r="T19" s="681"/>
      <c r="U19" s="681"/>
      <c r="V19" s="681">
        <v>2</v>
      </c>
      <c r="W19" s="681">
        <v>2</v>
      </c>
      <c r="X19" s="753">
        <f t="shared" si="5"/>
        <v>10</v>
      </c>
      <c r="Y19" s="754">
        <f t="shared" si="6"/>
        <v>5</v>
      </c>
      <c r="Z19" s="755"/>
      <c r="AA19" s="591"/>
      <c r="AB19" s="591"/>
      <c r="AC19" s="756">
        <f t="shared" si="0"/>
        <v>0</v>
      </c>
      <c r="AD19" s="755"/>
      <c r="AE19" s="755"/>
      <c r="AF19" s="755"/>
    </row>
    <row r="20" spans="1:32" s="684" customFormat="1" ht="24">
      <c r="A20" s="570" t="s">
        <v>4266</v>
      </c>
      <c r="B20" s="678"/>
      <c r="C20" s="678"/>
      <c r="D20" s="678" t="e">
        <f t="shared" si="1"/>
        <v>#DIV/0!</v>
      </c>
      <c r="E20" s="591"/>
      <c r="F20" s="591"/>
      <c r="G20" s="591"/>
      <c r="H20" s="680">
        <f t="shared" si="2"/>
        <v>0</v>
      </c>
      <c r="I20" s="569">
        <v>10</v>
      </c>
      <c r="J20" s="569">
        <v>3</v>
      </c>
      <c r="K20" s="569">
        <v>3</v>
      </c>
      <c r="L20" s="681">
        <v>7</v>
      </c>
      <c r="M20" s="681"/>
      <c r="N20" s="681"/>
      <c r="O20" s="681"/>
      <c r="P20" s="753">
        <f t="shared" si="3"/>
        <v>7</v>
      </c>
      <c r="Q20" s="754">
        <f t="shared" si="4"/>
        <v>3</v>
      </c>
      <c r="R20" s="569">
        <v>25</v>
      </c>
      <c r="S20" s="683"/>
      <c r="T20" s="681"/>
      <c r="U20" s="681"/>
      <c r="V20" s="681">
        <v>12</v>
      </c>
      <c r="W20" s="681"/>
      <c r="X20" s="753">
        <f t="shared" si="5"/>
        <v>12</v>
      </c>
      <c r="Y20" s="754">
        <f t="shared" si="6"/>
        <v>13</v>
      </c>
      <c r="Z20" s="755"/>
      <c r="AA20" s="591"/>
      <c r="AB20" s="591"/>
      <c r="AC20" s="756">
        <f t="shared" si="0"/>
        <v>0</v>
      </c>
      <c r="AD20" s="755"/>
      <c r="AE20" s="755"/>
      <c r="AF20" s="755"/>
    </row>
    <row r="21" spans="1:32" s="684" customFormat="1">
      <c r="A21" s="565" t="s">
        <v>4267</v>
      </c>
      <c r="B21" s="678"/>
      <c r="C21" s="678"/>
      <c r="D21" s="678" t="e">
        <f t="shared" si="1"/>
        <v>#DIV/0!</v>
      </c>
      <c r="E21" s="591"/>
      <c r="F21" s="591"/>
      <c r="G21" s="591"/>
      <c r="H21" s="680">
        <f t="shared" si="2"/>
        <v>0</v>
      </c>
      <c r="I21" s="755"/>
      <c r="J21" s="755"/>
      <c r="K21" s="755"/>
      <c r="L21" s="679"/>
      <c r="M21" s="679"/>
      <c r="N21" s="679"/>
      <c r="O21" s="679"/>
      <c r="P21" s="753">
        <f t="shared" si="3"/>
        <v>0</v>
      </c>
      <c r="Q21" s="754">
        <f t="shared" si="4"/>
        <v>0</v>
      </c>
      <c r="R21" s="569">
        <v>2</v>
      </c>
      <c r="S21" s="571"/>
      <c r="T21" s="567"/>
      <c r="U21" s="567"/>
      <c r="V21" s="567"/>
      <c r="W21" s="567"/>
      <c r="X21" s="753">
        <f t="shared" si="5"/>
        <v>0</v>
      </c>
      <c r="Y21" s="754">
        <f t="shared" si="6"/>
        <v>2</v>
      </c>
      <c r="Z21" s="755"/>
      <c r="AA21" s="591"/>
      <c r="AB21" s="591"/>
      <c r="AC21" s="756">
        <f t="shared" si="0"/>
        <v>0</v>
      </c>
      <c r="AD21" s="755"/>
      <c r="AE21" s="755"/>
      <c r="AF21" s="755"/>
    </row>
    <row r="22" spans="1:32" s="684" customFormat="1">
      <c r="A22" s="678"/>
      <c r="B22" s="678"/>
      <c r="C22" s="678"/>
      <c r="D22" s="678" t="e">
        <f t="shared" si="1"/>
        <v>#DIV/0!</v>
      </c>
      <c r="E22" s="591"/>
      <c r="F22" s="591"/>
      <c r="G22" s="591"/>
      <c r="H22" s="680">
        <f t="shared" si="2"/>
        <v>0</v>
      </c>
      <c r="I22" s="755"/>
      <c r="J22" s="755"/>
      <c r="K22" s="755"/>
      <c r="L22" s="679"/>
      <c r="M22" s="679"/>
      <c r="N22" s="679"/>
      <c r="O22" s="679"/>
      <c r="P22" s="753">
        <f t="shared" si="3"/>
        <v>0</v>
      </c>
      <c r="Q22" s="754">
        <f t="shared" si="4"/>
        <v>0</v>
      </c>
      <c r="R22" s="755"/>
      <c r="S22" s="757"/>
      <c r="T22" s="679"/>
      <c r="U22" s="679"/>
      <c r="V22" s="679"/>
      <c r="W22" s="679"/>
      <c r="X22" s="753">
        <f t="shared" si="5"/>
        <v>0</v>
      </c>
      <c r="Y22" s="754">
        <f t="shared" si="6"/>
        <v>0</v>
      </c>
      <c r="Z22" s="755"/>
      <c r="AA22" s="591"/>
      <c r="AB22" s="591"/>
      <c r="AC22" s="756">
        <f t="shared" si="0"/>
        <v>0</v>
      </c>
      <c r="AD22" s="755"/>
      <c r="AE22" s="755"/>
      <c r="AF22" s="755"/>
    </row>
    <row r="23" spans="1:32" s="684" customFormat="1">
      <c r="A23" s="678"/>
      <c r="B23" s="678"/>
      <c r="C23" s="678"/>
      <c r="D23" s="678" t="e">
        <f t="shared" si="1"/>
        <v>#DIV/0!</v>
      </c>
      <c r="E23" s="591"/>
      <c r="F23" s="591"/>
      <c r="G23" s="591"/>
      <c r="H23" s="680">
        <f t="shared" si="2"/>
        <v>0</v>
      </c>
      <c r="I23" s="755"/>
      <c r="J23" s="755"/>
      <c r="K23" s="755"/>
      <c r="L23" s="679"/>
      <c r="M23" s="679"/>
      <c r="N23" s="679"/>
      <c r="O23" s="679"/>
      <c r="P23" s="753">
        <f t="shared" si="3"/>
        <v>0</v>
      </c>
      <c r="Q23" s="754">
        <f t="shared" si="4"/>
        <v>0</v>
      </c>
      <c r="R23" s="755"/>
      <c r="S23" s="757"/>
      <c r="T23" s="679"/>
      <c r="U23" s="679"/>
      <c r="V23" s="679"/>
      <c r="W23" s="679"/>
      <c r="X23" s="753">
        <f t="shared" si="5"/>
        <v>0</v>
      </c>
      <c r="Y23" s="754">
        <f t="shared" si="6"/>
        <v>0</v>
      </c>
      <c r="Z23" s="755"/>
      <c r="AA23" s="591"/>
      <c r="AB23" s="591"/>
      <c r="AC23" s="756">
        <f t="shared" si="0"/>
        <v>0</v>
      </c>
      <c r="AD23" s="755"/>
      <c r="AE23" s="755"/>
      <c r="AF23" s="755"/>
    </row>
    <row r="24" spans="1:32" s="684" customFormat="1">
      <c r="A24" s="678"/>
      <c r="B24" s="678"/>
      <c r="C24" s="678"/>
      <c r="D24" s="678" t="e">
        <f t="shared" si="1"/>
        <v>#DIV/0!</v>
      </c>
      <c r="E24" s="591"/>
      <c r="F24" s="591"/>
      <c r="G24" s="591"/>
      <c r="H24" s="680">
        <f t="shared" si="2"/>
        <v>0</v>
      </c>
      <c r="I24" s="755"/>
      <c r="J24" s="755"/>
      <c r="K24" s="755"/>
      <c r="L24" s="679"/>
      <c r="M24" s="679"/>
      <c r="N24" s="679"/>
      <c r="O24" s="679"/>
      <c r="P24" s="753">
        <f t="shared" si="3"/>
        <v>0</v>
      </c>
      <c r="Q24" s="754">
        <f t="shared" si="4"/>
        <v>0</v>
      </c>
      <c r="R24" s="755"/>
      <c r="S24" s="757"/>
      <c r="T24" s="679"/>
      <c r="U24" s="679"/>
      <c r="V24" s="679"/>
      <c r="W24" s="679"/>
      <c r="X24" s="753">
        <f t="shared" si="5"/>
        <v>0</v>
      </c>
      <c r="Y24" s="754">
        <f t="shared" si="6"/>
        <v>0</v>
      </c>
      <c r="Z24" s="755"/>
      <c r="AA24" s="591"/>
      <c r="AB24" s="591"/>
      <c r="AC24" s="756">
        <f t="shared" si="0"/>
        <v>0</v>
      </c>
      <c r="AD24" s="755"/>
      <c r="AE24" s="755"/>
      <c r="AF24" s="755"/>
    </row>
    <row r="25" spans="1:32" ht="15.75" customHeight="1">
      <c r="A25" s="685"/>
      <c r="B25" s="680">
        <f>SUM(B9:B24)</f>
        <v>7206</v>
      </c>
      <c r="C25" s="680">
        <f>SUM(C9:C24)</f>
        <v>36629</v>
      </c>
      <c r="D25" s="680">
        <f>C25/H25/3.65</f>
        <v>37.167935058346018</v>
      </c>
      <c r="E25" s="680">
        <f>SUM(E9:E24)</f>
        <v>254</v>
      </c>
      <c r="F25" s="680">
        <f>SUM(F9:F24)</f>
        <v>16</v>
      </c>
      <c r="G25" s="680">
        <f>SUM(G9:G24)</f>
        <v>0</v>
      </c>
      <c r="H25" s="680">
        <f t="shared" si="2"/>
        <v>270</v>
      </c>
      <c r="I25" s="680">
        <f t="shared" ref="I25:O25" si="7">SUM(I9:I24)</f>
        <v>96</v>
      </c>
      <c r="J25" s="680">
        <f t="shared" si="7"/>
        <v>31</v>
      </c>
      <c r="K25" s="680">
        <f t="shared" si="7"/>
        <v>61</v>
      </c>
      <c r="L25" s="680">
        <f t="shared" si="7"/>
        <v>56</v>
      </c>
      <c r="M25" s="680">
        <f t="shared" si="7"/>
        <v>7</v>
      </c>
      <c r="N25" s="680">
        <f t="shared" si="7"/>
        <v>0</v>
      </c>
      <c r="O25" s="680">
        <f t="shared" si="7"/>
        <v>18</v>
      </c>
      <c r="P25" s="682">
        <f t="shared" ref="P25" si="8">SUM(L25:O25)</f>
        <v>81</v>
      </c>
      <c r="Q25" s="686">
        <f t="shared" ref="Q25" si="9">I25-P25</f>
        <v>15</v>
      </c>
      <c r="R25" s="680">
        <f t="shared" ref="R25:W25" si="10">SUM(R9:R24)</f>
        <v>281</v>
      </c>
      <c r="S25" s="680">
        <f t="shared" si="10"/>
        <v>139</v>
      </c>
      <c r="T25" s="680">
        <f t="shared" si="10"/>
        <v>32</v>
      </c>
      <c r="U25" s="680">
        <f t="shared" si="10"/>
        <v>0</v>
      </c>
      <c r="V25" s="680">
        <f t="shared" si="10"/>
        <v>53</v>
      </c>
      <c r="W25" s="680">
        <f t="shared" si="10"/>
        <v>22</v>
      </c>
      <c r="X25" s="682">
        <f t="shared" ref="X25" si="11">SUM(S25:W25)</f>
        <v>246</v>
      </c>
      <c r="Y25" s="686">
        <f t="shared" ref="Y25" si="12">R25-X25</f>
        <v>35</v>
      </c>
      <c r="Z25" s="680">
        <f>SUM(Z9:Z24)</f>
        <v>0</v>
      </c>
      <c r="AA25" s="680">
        <f>SUM(AA9:AA24)</f>
        <v>0</v>
      </c>
      <c r="AB25" s="680">
        <f>SUM(AB9:AB24)</f>
        <v>0</v>
      </c>
      <c r="AC25" s="687">
        <f t="shared" ref="AC25" si="13">Z25-(AA25+AB25)</f>
        <v>0</v>
      </c>
      <c r="AD25" s="680">
        <f>SUM(AD9:AD24)</f>
        <v>0</v>
      </c>
      <c r="AE25" s="680">
        <f>SUM(AE9:AE24)</f>
        <v>0</v>
      </c>
      <c r="AF25" s="680">
        <f>SUM(AF9:AF24)</f>
        <v>0</v>
      </c>
    </row>
    <row r="26" spans="1:32">
      <c r="A26" s="688"/>
      <c r="B26" s="688"/>
      <c r="C26" s="688"/>
      <c r="D26" s="688"/>
      <c r="E26" s="688"/>
      <c r="F26" s="688"/>
      <c r="G26" s="668"/>
      <c r="H26" s="668"/>
      <c r="L26" s="689"/>
      <c r="M26" s="689"/>
      <c r="N26" s="689"/>
      <c r="O26" s="690"/>
      <c r="R26" s="689"/>
      <c r="S26" s="689"/>
      <c r="T26" s="690"/>
    </row>
    <row r="27" spans="1:32">
      <c r="A27" s="688"/>
      <c r="B27" s="688"/>
      <c r="C27" s="688"/>
      <c r="D27" s="688"/>
      <c r="E27" s="688"/>
      <c r="F27" s="688"/>
      <c r="G27" s="668"/>
      <c r="H27" s="668"/>
      <c r="L27" s="689"/>
      <c r="M27" s="689"/>
      <c r="N27" s="689"/>
      <c r="O27" s="690"/>
      <c r="R27" s="689"/>
      <c r="S27" s="689"/>
      <c r="T27" s="690"/>
    </row>
    <row r="28" spans="1:32">
      <c r="A28" s="691"/>
      <c r="B28" s="691"/>
      <c r="C28" s="691"/>
      <c r="D28" s="691"/>
      <c r="E28" s="691"/>
      <c r="F28" s="691"/>
      <c r="G28" s="692"/>
      <c r="H28" s="692"/>
      <c r="L28" s="693"/>
      <c r="M28" s="693"/>
      <c r="N28" s="693"/>
      <c r="O28" s="694"/>
      <c r="R28" s="693"/>
      <c r="S28" s="693"/>
      <c r="T28" s="694"/>
    </row>
    <row r="29" spans="1:32">
      <c r="A29" s="691"/>
      <c r="B29" s="691"/>
      <c r="C29" s="691"/>
      <c r="D29" s="691"/>
      <c r="E29" s="691"/>
      <c r="F29" s="691"/>
      <c r="G29" s="692"/>
      <c r="H29" s="692"/>
      <c r="L29" s="693"/>
      <c r="M29" s="693"/>
      <c r="N29" s="693"/>
      <c r="O29" s="694"/>
      <c r="R29" s="693"/>
      <c r="S29" s="693"/>
      <c r="T29" s="694"/>
    </row>
    <row r="30" spans="1:32">
      <c r="A30" s="691"/>
      <c r="B30" s="691"/>
      <c r="C30" s="691"/>
      <c r="D30" s="691"/>
      <c r="E30" s="691"/>
      <c r="F30" s="691"/>
      <c r="G30" s="692"/>
      <c r="H30" s="692"/>
      <c r="L30" s="693"/>
      <c r="M30" s="693"/>
      <c r="N30" s="693"/>
      <c r="O30" s="694"/>
      <c r="R30" s="693"/>
      <c r="S30" s="693"/>
      <c r="T30" s="694"/>
    </row>
    <row r="31" spans="1:32">
      <c r="A31" s="691"/>
      <c r="B31" s="691"/>
      <c r="C31" s="691"/>
      <c r="D31" s="691"/>
      <c r="E31" s="691"/>
      <c r="F31" s="691"/>
      <c r="G31" s="692"/>
      <c r="H31" s="692"/>
      <c r="L31" s="693"/>
      <c r="M31" s="693"/>
      <c r="N31" s="693"/>
      <c r="O31" s="694"/>
      <c r="R31" s="693"/>
      <c r="S31" s="693"/>
      <c r="T31" s="694"/>
    </row>
    <row r="32" spans="1:32">
      <c r="A32" s="695"/>
      <c r="B32" s="695"/>
      <c r="C32" s="695"/>
      <c r="D32" s="695"/>
      <c r="E32" s="695"/>
      <c r="F32" s="695"/>
    </row>
    <row r="33" spans="1:6">
      <c r="A33" s="695"/>
      <c r="B33" s="695"/>
      <c r="C33" s="695"/>
      <c r="D33" s="695"/>
      <c r="E33" s="695"/>
      <c r="F33" s="695"/>
    </row>
    <row r="34" spans="1:6">
      <c r="A34" s="695"/>
      <c r="B34" s="695"/>
      <c r="C34" s="695"/>
      <c r="D34" s="695"/>
      <c r="E34" s="695"/>
      <c r="F34" s="695"/>
    </row>
    <row r="35" spans="1:6">
      <c r="A35" s="695"/>
      <c r="B35" s="695"/>
      <c r="C35" s="695"/>
      <c r="D35" s="695"/>
      <c r="E35" s="695"/>
      <c r="F35" s="695"/>
    </row>
    <row r="36" spans="1:6">
      <c r="A36" s="695"/>
      <c r="B36" s="695"/>
      <c r="C36" s="695"/>
      <c r="D36" s="695"/>
      <c r="E36" s="695"/>
      <c r="F36" s="695"/>
    </row>
  </sheetData>
  <mergeCells count="23"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  <mergeCell ref="AC7:AC8"/>
    <mergeCell ref="AD6:AF7"/>
    <mergeCell ref="R7:R8"/>
    <mergeCell ref="Y7:Y8"/>
    <mergeCell ref="Z7:Z8"/>
    <mergeCell ref="AA7:AA8"/>
    <mergeCell ref="AB7:AB8"/>
  </mergeCells>
  <pageMargins left="0.23622047244094499" right="0.23622047244094499" top="0.35433070866141703" bottom="0.35433070866141703" header="0.31496062992126" footer="0.31496062992126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95"/>
  <sheetViews>
    <sheetView view="pageBreakPreview" topLeftCell="A79" zoomScaleNormal="100" zoomScaleSheetLayoutView="100" workbookViewId="0">
      <selection activeCell="N14" sqref="N14"/>
    </sheetView>
  </sheetViews>
  <sheetFormatPr defaultColWidth="8.5703125" defaultRowHeight="12"/>
  <cols>
    <col min="2" max="2" width="24.5703125" customWidth="1"/>
    <col min="3" max="3" width="24.85546875" customWidth="1"/>
    <col min="5" max="5" width="7" customWidth="1"/>
    <col min="7" max="7" width="17.42578125" customWidth="1"/>
    <col min="8" max="8" width="15.42578125" customWidth="1"/>
    <col min="10" max="10" width="10.42578125" customWidth="1"/>
    <col min="11" max="11" width="20" customWidth="1"/>
    <col min="12" max="12" width="8.5703125" style="853"/>
    <col min="14" max="14" width="17" customWidth="1"/>
    <col min="258" max="258" width="24.5703125" customWidth="1"/>
    <col min="259" max="259" width="24.85546875" customWidth="1"/>
    <col min="261" max="261" width="7" customWidth="1"/>
    <col min="263" max="263" width="17.42578125" customWidth="1"/>
    <col min="264" max="264" width="15.42578125" customWidth="1"/>
    <col min="267" max="267" width="20" customWidth="1"/>
    <col min="270" max="270" width="17" customWidth="1"/>
    <col min="514" max="514" width="24.5703125" customWidth="1"/>
    <col min="515" max="515" width="24.85546875" customWidth="1"/>
    <col min="517" max="517" width="7" customWidth="1"/>
    <col min="519" max="519" width="17.42578125" customWidth="1"/>
    <col min="520" max="520" width="15.42578125" customWidth="1"/>
    <col min="523" max="523" width="20" customWidth="1"/>
    <col min="526" max="526" width="17" customWidth="1"/>
    <col min="770" max="770" width="24.5703125" customWidth="1"/>
    <col min="771" max="771" width="24.85546875" customWidth="1"/>
    <col min="773" max="773" width="7" customWidth="1"/>
    <col min="775" max="775" width="17.42578125" customWidth="1"/>
    <col min="776" max="776" width="15.42578125" customWidth="1"/>
    <col min="779" max="779" width="20" customWidth="1"/>
    <col min="782" max="782" width="17" customWidth="1"/>
    <col min="1026" max="1026" width="24.5703125" customWidth="1"/>
    <col min="1027" max="1027" width="24.85546875" customWidth="1"/>
    <col min="1029" max="1029" width="7" customWidth="1"/>
    <col min="1031" max="1031" width="17.42578125" customWidth="1"/>
    <col min="1032" max="1032" width="15.42578125" customWidth="1"/>
    <col min="1035" max="1035" width="20" customWidth="1"/>
    <col min="1038" max="1038" width="17" customWidth="1"/>
    <col min="1282" max="1282" width="24.5703125" customWidth="1"/>
    <col min="1283" max="1283" width="24.85546875" customWidth="1"/>
    <col min="1285" max="1285" width="7" customWidth="1"/>
    <col min="1287" max="1287" width="17.42578125" customWidth="1"/>
    <col min="1288" max="1288" width="15.42578125" customWidth="1"/>
    <col min="1291" max="1291" width="20" customWidth="1"/>
    <col min="1294" max="1294" width="17" customWidth="1"/>
    <col min="1538" max="1538" width="24.5703125" customWidth="1"/>
    <col min="1539" max="1539" width="24.85546875" customWidth="1"/>
    <col min="1541" max="1541" width="7" customWidth="1"/>
    <col min="1543" max="1543" width="17.42578125" customWidth="1"/>
    <col min="1544" max="1544" width="15.42578125" customWidth="1"/>
    <col min="1547" max="1547" width="20" customWidth="1"/>
    <col min="1550" max="1550" width="17" customWidth="1"/>
    <col min="1794" max="1794" width="24.5703125" customWidth="1"/>
    <col min="1795" max="1795" width="24.85546875" customWidth="1"/>
    <col min="1797" max="1797" width="7" customWidth="1"/>
    <col min="1799" max="1799" width="17.42578125" customWidth="1"/>
    <col min="1800" max="1800" width="15.42578125" customWidth="1"/>
    <col min="1803" max="1803" width="20" customWidth="1"/>
    <col min="1806" max="1806" width="17" customWidth="1"/>
    <col min="2050" max="2050" width="24.5703125" customWidth="1"/>
    <col min="2051" max="2051" width="24.85546875" customWidth="1"/>
    <col min="2053" max="2053" width="7" customWidth="1"/>
    <col min="2055" max="2055" width="17.42578125" customWidth="1"/>
    <col min="2056" max="2056" width="15.42578125" customWidth="1"/>
    <col min="2059" max="2059" width="20" customWidth="1"/>
    <col min="2062" max="2062" width="17" customWidth="1"/>
    <col min="2306" max="2306" width="24.5703125" customWidth="1"/>
    <col min="2307" max="2307" width="24.85546875" customWidth="1"/>
    <col min="2309" max="2309" width="7" customWidth="1"/>
    <col min="2311" max="2311" width="17.42578125" customWidth="1"/>
    <col min="2312" max="2312" width="15.42578125" customWidth="1"/>
    <col min="2315" max="2315" width="20" customWidth="1"/>
    <col min="2318" max="2318" width="17" customWidth="1"/>
    <col min="2562" max="2562" width="24.5703125" customWidth="1"/>
    <col min="2563" max="2563" width="24.85546875" customWidth="1"/>
    <col min="2565" max="2565" width="7" customWidth="1"/>
    <col min="2567" max="2567" width="17.42578125" customWidth="1"/>
    <col min="2568" max="2568" width="15.42578125" customWidth="1"/>
    <col min="2571" max="2571" width="20" customWidth="1"/>
    <col min="2574" max="2574" width="17" customWidth="1"/>
    <col min="2818" max="2818" width="24.5703125" customWidth="1"/>
    <col min="2819" max="2819" width="24.85546875" customWidth="1"/>
    <col min="2821" max="2821" width="7" customWidth="1"/>
    <col min="2823" max="2823" width="17.42578125" customWidth="1"/>
    <col min="2824" max="2824" width="15.42578125" customWidth="1"/>
    <col min="2827" max="2827" width="20" customWidth="1"/>
    <col min="2830" max="2830" width="17" customWidth="1"/>
    <col min="3074" max="3074" width="24.5703125" customWidth="1"/>
    <col min="3075" max="3075" width="24.85546875" customWidth="1"/>
    <col min="3077" max="3077" width="7" customWidth="1"/>
    <col min="3079" max="3079" width="17.42578125" customWidth="1"/>
    <col min="3080" max="3080" width="15.42578125" customWidth="1"/>
    <col min="3083" max="3083" width="20" customWidth="1"/>
    <col min="3086" max="3086" width="17" customWidth="1"/>
    <col min="3330" max="3330" width="24.5703125" customWidth="1"/>
    <col min="3331" max="3331" width="24.85546875" customWidth="1"/>
    <col min="3333" max="3333" width="7" customWidth="1"/>
    <col min="3335" max="3335" width="17.42578125" customWidth="1"/>
    <col min="3336" max="3336" width="15.42578125" customWidth="1"/>
    <col min="3339" max="3339" width="20" customWidth="1"/>
    <col min="3342" max="3342" width="17" customWidth="1"/>
    <col min="3586" max="3586" width="24.5703125" customWidth="1"/>
    <col min="3587" max="3587" width="24.85546875" customWidth="1"/>
    <col min="3589" max="3589" width="7" customWidth="1"/>
    <col min="3591" max="3591" width="17.42578125" customWidth="1"/>
    <col min="3592" max="3592" width="15.42578125" customWidth="1"/>
    <col min="3595" max="3595" width="20" customWidth="1"/>
    <col min="3598" max="3598" width="17" customWidth="1"/>
    <col min="3842" max="3842" width="24.5703125" customWidth="1"/>
    <col min="3843" max="3843" width="24.85546875" customWidth="1"/>
    <col min="3845" max="3845" width="7" customWidth="1"/>
    <col min="3847" max="3847" width="17.42578125" customWidth="1"/>
    <col min="3848" max="3848" width="15.42578125" customWidth="1"/>
    <col min="3851" max="3851" width="20" customWidth="1"/>
    <col min="3854" max="3854" width="17" customWidth="1"/>
    <col min="4098" max="4098" width="24.5703125" customWidth="1"/>
    <col min="4099" max="4099" width="24.85546875" customWidth="1"/>
    <col min="4101" max="4101" width="7" customWidth="1"/>
    <col min="4103" max="4103" width="17.42578125" customWidth="1"/>
    <col min="4104" max="4104" width="15.42578125" customWidth="1"/>
    <col min="4107" max="4107" width="20" customWidth="1"/>
    <col min="4110" max="4110" width="17" customWidth="1"/>
    <col min="4354" max="4354" width="24.5703125" customWidth="1"/>
    <col min="4355" max="4355" width="24.85546875" customWidth="1"/>
    <col min="4357" max="4357" width="7" customWidth="1"/>
    <col min="4359" max="4359" width="17.42578125" customWidth="1"/>
    <col min="4360" max="4360" width="15.42578125" customWidth="1"/>
    <col min="4363" max="4363" width="20" customWidth="1"/>
    <col min="4366" max="4366" width="17" customWidth="1"/>
    <col min="4610" max="4610" width="24.5703125" customWidth="1"/>
    <col min="4611" max="4611" width="24.85546875" customWidth="1"/>
    <col min="4613" max="4613" width="7" customWidth="1"/>
    <col min="4615" max="4615" width="17.42578125" customWidth="1"/>
    <col min="4616" max="4616" width="15.42578125" customWidth="1"/>
    <col min="4619" max="4619" width="20" customWidth="1"/>
    <col min="4622" max="4622" width="17" customWidth="1"/>
    <col min="4866" max="4866" width="24.5703125" customWidth="1"/>
    <col min="4867" max="4867" width="24.85546875" customWidth="1"/>
    <col min="4869" max="4869" width="7" customWidth="1"/>
    <col min="4871" max="4871" width="17.42578125" customWidth="1"/>
    <col min="4872" max="4872" width="15.42578125" customWidth="1"/>
    <col min="4875" max="4875" width="20" customWidth="1"/>
    <col min="4878" max="4878" width="17" customWidth="1"/>
    <col min="5122" max="5122" width="24.5703125" customWidth="1"/>
    <col min="5123" max="5123" width="24.85546875" customWidth="1"/>
    <col min="5125" max="5125" width="7" customWidth="1"/>
    <col min="5127" max="5127" width="17.42578125" customWidth="1"/>
    <col min="5128" max="5128" width="15.42578125" customWidth="1"/>
    <col min="5131" max="5131" width="20" customWidth="1"/>
    <col min="5134" max="5134" width="17" customWidth="1"/>
    <col min="5378" max="5378" width="24.5703125" customWidth="1"/>
    <col min="5379" max="5379" width="24.85546875" customWidth="1"/>
    <col min="5381" max="5381" width="7" customWidth="1"/>
    <col min="5383" max="5383" width="17.42578125" customWidth="1"/>
    <col min="5384" max="5384" width="15.42578125" customWidth="1"/>
    <col min="5387" max="5387" width="20" customWidth="1"/>
    <col min="5390" max="5390" width="17" customWidth="1"/>
    <col min="5634" max="5634" width="24.5703125" customWidth="1"/>
    <col min="5635" max="5635" width="24.85546875" customWidth="1"/>
    <col min="5637" max="5637" width="7" customWidth="1"/>
    <col min="5639" max="5639" width="17.42578125" customWidth="1"/>
    <col min="5640" max="5640" width="15.42578125" customWidth="1"/>
    <col min="5643" max="5643" width="20" customWidth="1"/>
    <col min="5646" max="5646" width="17" customWidth="1"/>
    <col min="5890" max="5890" width="24.5703125" customWidth="1"/>
    <col min="5891" max="5891" width="24.85546875" customWidth="1"/>
    <col min="5893" max="5893" width="7" customWidth="1"/>
    <col min="5895" max="5895" width="17.42578125" customWidth="1"/>
    <col min="5896" max="5896" width="15.42578125" customWidth="1"/>
    <col min="5899" max="5899" width="20" customWidth="1"/>
    <col min="5902" max="5902" width="17" customWidth="1"/>
    <col min="6146" max="6146" width="24.5703125" customWidth="1"/>
    <col min="6147" max="6147" width="24.85546875" customWidth="1"/>
    <col min="6149" max="6149" width="7" customWidth="1"/>
    <col min="6151" max="6151" width="17.42578125" customWidth="1"/>
    <col min="6152" max="6152" width="15.42578125" customWidth="1"/>
    <col min="6155" max="6155" width="20" customWidth="1"/>
    <col min="6158" max="6158" width="17" customWidth="1"/>
    <col min="6402" max="6402" width="24.5703125" customWidth="1"/>
    <col min="6403" max="6403" width="24.85546875" customWidth="1"/>
    <col min="6405" max="6405" width="7" customWidth="1"/>
    <col min="6407" max="6407" width="17.42578125" customWidth="1"/>
    <col min="6408" max="6408" width="15.42578125" customWidth="1"/>
    <col min="6411" max="6411" width="20" customWidth="1"/>
    <col min="6414" max="6414" width="17" customWidth="1"/>
    <col min="6658" max="6658" width="24.5703125" customWidth="1"/>
    <col min="6659" max="6659" width="24.85546875" customWidth="1"/>
    <col min="6661" max="6661" width="7" customWidth="1"/>
    <col min="6663" max="6663" width="17.42578125" customWidth="1"/>
    <col min="6664" max="6664" width="15.42578125" customWidth="1"/>
    <col min="6667" max="6667" width="20" customWidth="1"/>
    <col min="6670" max="6670" width="17" customWidth="1"/>
    <col min="6914" max="6914" width="24.5703125" customWidth="1"/>
    <col min="6915" max="6915" width="24.85546875" customWidth="1"/>
    <col min="6917" max="6917" width="7" customWidth="1"/>
    <col min="6919" max="6919" width="17.42578125" customWidth="1"/>
    <col min="6920" max="6920" width="15.42578125" customWidth="1"/>
    <col min="6923" max="6923" width="20" customWidth="1"/>
    <col min="6926" max="6926" width="17" customWidth="1"/>
    <col min="7170" max="7170" width="24.5703125" customWidth="1"/>
    <col min="7171" max="7171" width="24.85546875" customWidth="1"/>
    <col min="7173" max="7173" width="7" customWidth="1"/>
    <col min="7175" max="7175" width="17.42578125" customWidth="1"/>
    <col min="7176" max="7176" width="15.42578125" customWidth="1"/>
    <col min="7179" max="7179" width="20" customWidth="1"/>
    <col min="7182" max="7182" width="17" customWidth="1"/>
    <col min="7426" max="7426" width="24.5703125" customWidth="1"/>
    <col min="7427" max="7427" width="24.85546875" customWidth="1"/>
    <col min="7429" max="7429" width="7" customWidth="1"/>
    <col min="7431" max="7431" width="17.42578125" customWidth="1"/>
    <col min="7432" max="7432" width="15.42578125" customWidth="1"/>
    <col min="7435" max="7435" width="20" customWidth="1"/>
    <col min="7438" max="7438" width="17" customWidth="1"/>
    <col min="7682" max="7682" width="24.5703125" customWidth="1"/>
    <col min="7683" max="7683" width="24.85546875" customWidth="1"/>
    <col min="7685" max="7685" width="7" customWidth="1"/>
    <col min="7687" max="7687" width="17.42578125" customWidth="1"/>
    <col min="7688" max="7688" width="15.42578125" customWidth="1"/>
    <col min="7691" max="7691" width="20" customWidth="1"/>
    <col min="7694" max="7694" width="17" customWidth="1"/>
    <col min="7938" max="7938" width="24.5703125" customWidth="1"/>
    <col min="7939" max="7939" width="24.85546875" customWidth="1"/>
    <col min="7941" max="7941" width="7" customWidth="1"/>
    <col min="7943" max="7943" width="17.42578125" customWidth="1"/>
    <col min="7944" max="7944" width="15.42578125" customWidth="1"/>
    <col min="7947" max="7947" width="20" customWidth="1"/>
    <col min="7950" max="7950" width="17" customWidth="1"/>
    <col min="8194" max="8194" width="24.5703125" customWidth="1"/>
    <col min="8195" max="8195" width="24.85546875" customWidth="1"/>
    <col min="8197" max="8197" width="7" customWidth="1"/>
    <col min="8199" max="8199" width="17.42578125" customWidth="1"/>
    <col min="8200" max="8200" width="15.42578125" customWidth="1"/>
    <col min="8203" max="8203" width="20" customWidth="1"/>
    <col min="8206" max="8206" width="17" customWidth="1"/>
    <col min="8450" max="8450" width="24.5703125" customWidth="1"/>
    <col min="8451" max="8451" width="24.85546875" customWidth="1"/>
    <col min="8453" max="8453" width="7" customWidth="1"/>
    <col min="8455" max="8455" width="17.42578125" customWidth="1"/>
    <col min="8456" max="8456" width="15.42578125" customWidth="1"/>
    <col min="8459" max="8459" width="20" customWidth="1"/>
    <col min="8462" max="8462" width="17" customWidth="1"/>
    <col min="8706" max="8706" width="24.5703125" customWidth="1"/>
    <col min="8707" max="8707" width="24.85546875" customWidth="1"/>
    <col min="8709" max="8709" width="7" customWidth="1"/>
    <col min="8711" max="8711" width="17.42578125" customWidth="1"/>
    <col min="8712" max="8712" width="15.42578125" customWidth="1"/>
    <col min="8715" max="8715" width="20" customWidth="1"/>
    <col min="8718" max="8718" width="17" customWidth="1"/>
    <col min="8962" max="8962" width="24.5703125" customWidth="1"/>
    <col min="8963" max="8963" width="24.85546875" customWidth="1"/>
    <col min="8965" max="8965" width="7" customWidth="1"/>
    <col min="8967" max="8967" width="17.42578125" customWidth="1"/>
    <col min="8968" max="8968" width="15.42578125" customWidth="1"/>
    <col min="8971" max="8971" width="20" customWidth="1"/>
    <col min="8974" max="8974" width="17" customWidth="1"/>
    <col min="9218" max="9218" width="24.5703125" customWidth="1"/>
    <col min="9219" max="9219" width="24.85546875" customWidth="1"/>
    <col min="9221" max="9221" width="7" customWidth="1"/>
    <col min="9223" max="9223" width="17.42578125" customWidth="1"/>
    <col min="9224" max="9224" width="15.42578125" customWidth="1"/>
    <col min="9227" max="9227" width="20" customWidth="1"/>
    <col min="9230" max="9230" width="17" customWidth="1"/>
    <col min="9474" max="9474" width="24.5703125" customWidth="1"/>
    <col min="9475" max="9475" width="24.85546875" customWidth="1"/>
    <col min="9477" max="9477" width="7" customWidth="1"/>
    <col min="9479" max="9479" width="17.42578125" customWidth="1"/>
    <col min="9480" max="9480" width="15.42578125" customWidth="1"/>
    <col min="9483" max="9483" width="20" customWidth="1"/>
    <col min="9486" max="9486" width="17" customWidth="1"/>
    <col min="9730" max="9730" width="24.5703125" customWidth="1"/>
    <col min="9731" max="9731" width="24.85546875" customWidth="1"/>
    <col min="9733" max="9733" width="7" customWidth="1"/>
    <col min="9735" max="9735" width="17.42578125" customWidth="1"/>
    <col min="9736" max="9736" width="15.42578125" customWidth="1"/>
    <col min="9739" max="9739" width="20" customWidth="1"/>
    <col min="9742" max="9742" width="17" customWidth="1"/>
    <col min="9986" max="9986" width="24.5703125" customWidth="1"/>
    <col min="9987" max="9987" width="24.85546875" customWidth="1"/>
    <col min="9989" max="9989" width="7" customWidth="1"/>
    <col min="9991" max="9991" width="17.42578125" customWidth="1"/>
    <col min="9992" max="9992" width="15.42578125" customWidth="1"/>
    <col min="9995" max="9995" width="20" customWidth="1"/>
    <col min="9998" max="9998" width="17" customWidth="1"/>
    <col min="10242" max="10242" width="24.5703125" customWidth="1"/>
    <col min="10243" max="10243" width="24.85546875" customWidth="1"/>
    <col min="10245" max="10245" width="7" customWidth="1"/>
    <col min="10247" max="10247" width="17.42578125" customWidth="1"/>
    <col min="10248" max="10248" width="15.42578125" customWidth="1"/>
    <col min="10251" max="10251" width="20" customWidth="1"/>
    <col min="10254" max="10254" width="17" customWidth="1"/>
    <col min="10498" max="10498" width="24.5703125" customWidth="1"/>
    <col min="10499" max="10499" width="24.85546875" customWidth="1"/>
    <col min="10501" max="10501" width="7" customWidth="1"/>
    <col min="10503" max="10503" width="17.42578125" customWidth="1"/>
    <col min="10504" max="10504" width="15.42578125" customWidth="1"/>
    <col min="10507" max="10507" width="20" customWidth="1"/>
    <col min="10510" max="10510" width="17" customWidth="1"/>
    <col min="10754" max="10754" width="24.5703125" customWidth="1"/>
    <col min="10755" max="10755" width="24.85546875" customWidth="1"/>
    <col min="10757" max="10757" width="7" customWidth="1"/>
    <col min="10759" max="10759" width="17.42578125" customWidth="1"/>
    <col min="10760" max="10760" width="15.42578125" customWidth="1"/>
    <col min="10763" max="10763" width="20" customWidth="1"/>
    <col min="10766" max="10766" width="17" customWidth="1"/>
    <col min="11010" max="11010" width="24.5703125" customWidth="1"/>
    <col min="11011" max="11011" width="24.85546875" customWidth="1"/>
    <col min="11013" max="11013" width="7" customWidth="1"/>
    <col min="11015" max="11015" width="17.42578125" customWidth="1"/>
    <col min="11016" max="11016" width="15.42578125" customWidth="1"/>
    <col min="11019" max="11019" width="20" customWidth="1"/>
    <col min="11022" max="11022" width="17" customWidth="1"/>
    <col min="11266" max="11266" width="24.5703125" customWidth="1"/>
    <col min="11267" max="11267" width="24.85546875" customWidth="1"/>
    <col min="11269" max="11269" width="7" customWidth="1"/>
    <col min="11271" max="11271" width="17.42578125" customWidth="1"/>
    <col min="11272" max="11272" width="15.42578125" customWidth="1"/>
    <col min="11275" max="11275" width="20" customWidth="1"/>
    <col min="11278" max="11278" width="17" customWidth="1"/>
    <col min="11522" max="11522" width="24.5703125" customWidth="1"/>
    <col min="11523" max="11523" width="24.85546875" customWidth="1"/>
    <col min="11525" max="11525" width="7" customWidth="1"/>
    <col min="11527" max="11527" width="17.42578125" customWidth="1"/>
    <col min="11528" max="11528" width="15.42578125" customWidth="1"/>
    <col min="11531" max="11531" width="20" customWidth="1"/>
    <col min="11534" max="11534" width="17" customWidth="1"/>
    <col min="11778" max="11778" width="24.5703125" customWidth="1"/>
    <col min="11779" max="11779" width="24.85546875" customWidth="1"/>
    <col min="11781" max="11781" width="7" customWidth="1"/>
    <col min="11783" max="11783" width="17.42578125" customWidth="1"/>
    <col min="11784" max="11784" width="15.42578125" customWidth="1"/>
    <col min="11787" max="11787" width="20" customWidth="1"/>
    <col min="11790" max="11790" width="17" customWidth="1"/>
    <col min="12034" max="12034" width="24.5703125" customWidth="1"/>
    <col min="12035" max="12035" width="24.85546875" customWidth="1"/>
    <col min="12037" max="12037" width="7" customWidth="1"/>
    <col min="12039" max="12039" width="17.42578125" customWidth="1"/>
    <col min="12040" max="12040" width="15.42578125" customWidth="1"/>
    <col min="12043" max="12043" width="20" customWidth="1"/>
    <col min="12046" max="12046" width="17" customWidth="1"/>
    <col min="12290" max="12290" width="24.5703125" customWidth="1"/>
    <col min="12291" max="12291" width="24.85546875" customWidth="1"/>
    <col min="12293" max="12293" width="7" customWidth="1"/>
    <col min="12295" max="12295" width="17.42578125" customWidth="1"/>
    <col min="12296" max="12296" width="15.42578125" customWidth="1"/>
    <col min="12299" max="12299" width="20" customWidth="1"/>
    <col min="12302" max="12302" width="17" customWidth="1"/>
    <col min="12546" max="12546" width="24.5703125" customWidth="1"/>
    <col min="12547" max="12547" width="24.85546875" customWidth="1"/>
    <col min="12549" max="12549" width="7" customWidth="1"/>
    <col min="12551" max="12551" width="17.42578125" customWidth="1"/>
    <col min="12552" max="12552" width="15.42578125" customWidth="1"/>
    <col min="12555" max="12555" width="20" customWidth="1"/>
    <col min="12558" max="12558" width="17" customWidth="1"/>
    <col min="12802" max="12802" width="24.5703125" customWidth="1"/>
    <col min="12803" max="12803" width="24.85546875" customWidth="1"/>
    <col min="12805" max="12805" width="7" customWidth="1"/>
    <col min="12807" max="12807" width="17.42578125" customWidth="1"/>
    <col min="12808" max="12808" width="15.42578125" customWidth="1"/>
    <col min="12811" max="12811" width="20" customWidth="1"/>
    <col min="12814" max="12814" width="17" customWidth="1"/>
    <col min="13058" max="13058" width="24.5703125" customWidth="1"/>
    <col min="13059" max="13059" width="24.85546875" customWidth="1"/>
    <col min="13061" max="13061" width="7" customWidth="1"/>
    <col min="13063" max="13063" width="17.42578125" customWidth="1"/>
    <col min="13064" max="13064" width="15.42578125" customWidth="1"/>
    <col min="13067" max="13067" width="20" customWidth="1"/>
    <col min="13070" max="13070" width="17" customWidth="1"/>
    <col min="13314" max="13314" width="24.5703125" customWidth="1"/>
    <col min="13315" max="13315" width="24.85546875" customWidth="1"/>
    <col min="13317" max="13317" width="7" customWidth="1"/>
    <col min="13319" max="13319" width="17.42578125" customWidth="1"/>
    <col min="13320" max="13320" width="15.42578125" customWidth="1"/>
    <col min="13323" max="13323" width="20" customWidth="1"/>
    <col min="13326" max="13326" width="17" customWidth="1"/>
    <col min="13570" max="13570" width="24.5703125" customWidth="1"/>
    <col min="13571" max="13571" width="24.85546875" customWidth="1"/>
    <col min="13573" max="13573" width="7" customWidth="1"/>
    <col min="13575" max="13575" width="17.42578125" customWidth="1"/>
    <col min="13576" max="13576" width="15.42578125" customWidth="1"/>
    <col min="13579" max="13579" width="20" customWidth="1"/>
    <col min="13582" max="13582" width="17" customWidth="1"/>
    <col min="13826" max="13826" width="24.5703125" customWidth="1"/>
    <col min="13827" max="13827" width="24.85546875" customWidth="1"/>
    <col min="13829" max="13829" width="7" customWidth="1"/>
    <col min="13831" max="13831" width="17.42578125" customWidth="1"/>
    <col min="13832" max="13832" width="15.42578125" customWidth="1"/>
    <col min="13835" max="13835" width="20" customWidth="1"/>
    <col min="13838" max="13838" width="17" customWidth="1"/>
    <col min="14082" max="14082" width="24.5703125" customWidth="1"/>
    <col min="14083" max="14083" width="24.85546875" customWidth="1"/>
    <col min="14085" max="14085" width="7" customWidth="1"/>
    <col min="14087" max="14087" width="17.42578125" customWidth="1"/>
    <col min="14088" max="14088" width="15.42578125" customWidth="1"/>
    <col min="14091" max="14091" width="20" customWidth="1"/>
    <col min="14094" max="14094" width="17" customWidth="1"/>
    <col min="14338" max="14338" width="24.5703125" customWidth="1"/>
    <col min="14339" max="14339" width="24.85546875" customWidth="1"/>
    <col min="14341" max="14341" width="7" customWidth="1"/>
    <col min="14343" max="14343" width="17.42578125" customWidth="1"/>
    <col min="14344" max="14344" width="15.42578125" customWidth="1"/>
    <col min="14347" max="14347" width="20" customWidth="1"/>
    <col min="14350" max="14350" width="17" customWidth="1"/>
    <col min="14594" max="14594" width="24.5703125" customWidth="1"/>
    <col min="14595" max="14595" width="24.85546875" customWidth="1"/>
    <col min="14597" max="14597" width="7" customWidth="1"/>
    <col min="14599" max="14599" width="17.42578125" customWidth="1"/>
    <col min="14600" max="14600" width="15.42578125" customWidth="1"/>
    <col min="14603" max="14603" width="20" customWidth="1"/>
    <col min="14606" max="14606" width="17" customWidth="1"/>
    <col min="14850" max="14850" width="24.5703125" customWidth="1"/>
    <col min="14851" max="14851" width="24.85546875" customWidth="1"/>
    <col min="14853" max="14853" width="7" customWidth="1"/>
    <col min="14855" max="14855" width="17.42578125" customWidth="1"/>
    <col min="14856" max="14856" width="15.42578125" customWidth="1"/>
    <col min="14859" max="14859" width="20" customWidth="1"/>
    <col min="14862" max="14862" width="17" customWidth="1"/>
    <col min="15106" max="15106" width="24.5703125" customWidth="1"/>
    <col min="15107" max="15107" width="24.85546875" customWidth="1"/>
    <col min="15109" max="15109" width="7" customWidth="1"/>
    <col min="15111" max="15111" width="17.42578125" customWidth="1"/>
    <col min="15112" max="15112" width="15.42578125" customWidth="1"/>
    <col min="15115" max="15115" width="20" customWidth="1"/>
    <col min="15118" max="15118" width="17" customWidth="1"/>
    <col min="15362" max="15362" width="24.5703125" customWidth="1"/>
    <col min="15363" max="15363" width="24.85546875" customWidth="1"/>
    <col min="15365" max="15365" width="7" customWidth="1"/>
    <col min="15367" max="15367" width="17.42578125" customWidth="1"/>
    <col min="15368" max="15368" width="15.42578125" customWidth="1"/>
    <col min="15371" max="15371" width="20" customWidth="1"/>
    <col min="15374" max="15374" width="17" customWidth="1"/>
    <col min="15618" max="15618" width="24.5703125" customWidth="1"/>
    <col min="15619" max="15619" width="24.85546875" customWidth="1"/>
    <col min="15621" max="15621" width="7" customWidth="1"/>
    <col min="15623" max="15623" width="17.42578125" customWidth="1"/>
    <col min="15624" max="15624" width="15.42578125" customWidth="1"/>
    <col min="15627" max="15627" width="20" customWidth="1"/>
    <col min="15630" max="15630" width="17" customWidth="1"/>
    <col min="15874" max="15874" width="24.5703125" customWidth="1"/>
    <col min="15875" max="15875" width="24.85546875" customWidth="1"/>
    <col min="15877" max="15877" width="7" customWidth="1"/>
    <col min="15879" max="15879" width="17.42578125" customWidth="1"/>
    <col min="15880" max="15880" width="15.42578125" customWidth="1"/>
    <col min="15883" max="15883" width="20" customWidth="1"/>
    <col min="15886" max="15886" width="17" customWidth="1"/>
    <col min="16130" max="16130" width="24.5703125" customWidth="1"/>
    <col min="16131" max="16131" width="24.85546875" customWidth="1"/>
    <col min="16133" max="16133" width="7" customWidth="1"/>
    <col min="16135" max="16135" width="17.42578125" customWidth="1"/>
    <col min="16136" max="16136" width="15.42578125" customWidth="1"/>
    <col min="16139" max="16139" width="20" customWidth="1"/>
    <col min="16142" max="16142" width="17" customWidth="1"/>
  </cols>
  <sheetData>
    <row r="1" spans="1:18" ht="12.75">
      <c r="A1" s="795"/>
      <c r="B1" s="796" t="s">
        <v>51</v>
      </c>
      <c r="C1" s="797" t="s">
        <v>4698</v>
      </c>
      <c r="D1" s="798"/>
      <c r="E1" s="798"/>
      <c r="F1" s="798"/>
      <c r="G1" s="799"/>
      <c r="H1" s="657"/>
      <c r="K1" s="657"/>
    </row>
    <row r="2" spans="1:18" ht="12.75">
      <c r="A2" s="795"/>
      <c r="B2" s="796" t="s">
        <v>52</v>
      </c>
      <c r="C2" s="797" t="s">
        <v>4699</v>
      </c>
      <c r="D2" s="798"/>
      <c r="E2" s="798"/>
      <c r="F2" s="798"/>
      <c r="G2" s="799"/>
      <c r="H2" s="657"/>
      <c r="K2" s="657"/>
    </row>
    <row r="3" spans="1:18" ht="12.75">
      <c r="A3" s="795"/>
      <c r="B3" s="796"/>
      <c r="C3" s="797"/>
      <c r="D3" s="798"/>
      <c r="E3" s="798"/>
      <c r="F3" s="798"/>
      <c r="G3" s="799"/>
      <c r="H3" s="657"/>
      <c r="K3" s="657"/>
    </row>
    <row r="4" spans="1:18" ht="14.25">
      <c r="A4" s="795"/>
      <c r="B4" s="796" t="s">
        <v>1791</v>
      </c>
      <c r="C4" s="800" t="s">
        <v>42</v>
      </c>
      <c r="D4" s="801"/>
      <c r="E4" s="801"/>
      <c r="F4" s="801"/>
      <c r="G4" s="802"/>
      <c r="H4" s="657"/>
      <c r="K4" s="657"/>
    </row>
    <row r="5" spans="1:18" ht="15.75">
      <c r="H5" s="657"/>
      <c r="J5" s="577"/>
      <c r="K5" s="658"/>
      <c r="L5" s="854"/>
      <c r="M5" s="578"/>
    </row>
    <row r="6" spans="1:18" ht="51">
      <c r="A6" s="803" t="s">
        <v>1792</v>
      </c>
      <c r="B6" s="803" t="s">
        <v>1793</v>
      </c>
      <c r="C6" s="803" t="s">
        <v>1794</v>
      </c>
      <c r="D6" s="803" t="s">
        <v>1795</v>
      </c>
      <c r="E6" s="803" t="s">
        <v>1796</v>
      </c>
      <c r="F6" s="978" t="s">
        <v>4700</v>
      </c>
      <c r="G6" s="978"/>
      <c r="H6" s="978"/>
      <c r="I6" s="978" t="s">
        <v>1897</v>
      </c>
      <c r="J6" s="978"/>
      <c r="K6" s="979"/>
      <c r="L6" s="855" t="s">
        <v>1894</v>
      </c>
      <c r="M6" s="578"/>
    </row>
    <row r="7" spans="1:18" ht="23.25" thickBot="1">
      <c r="A7" s="803"/>
      <c r="B7" s="803"/>
      <c r="C7" s="803"/>
      <c r="D7" s="803"/>
      <c r="E7" s="803"/>
      <c r="F7" s="804" t="s">
        <v>1731</v>
      </c>
      <c r="G7" s="805" t="s">
        <v>1797</v>
      </c>
      <c r="H7" s="806" t="s">
        <v>1798</v>
      </c>
      <c r="I7" s="804" t="s">
        <v>1731</v>
      </c>
      <c r="J7" s="805" t="s">
        <v>1797</v>
      </c>
      <c r="K7" s="843" t="s">
        <v>1798</v>
      </c>
      <c r="L7" s="856"/>
    </row>
    <row r="8" spans="1:18" ht="13.5" thickBot="1">
      <c r="A8" s="807" t="s">
        <v>1799</v>
      </c>
      <c r="B8" s="807"/>
      <c r="C8" s="807"/>
      <c r="D8" s="807"/>
      <c r="E8" s="807"/>
      <c r="F8" s="807"/>
      <c r="G8" s="808"/>
      <c r="H8" s="809">
        <v>21214463.670000009</v>
      </c>
      <c r="I8" s="810"/>
      <c r="J8" s="811"/>
      <c r="K8" s="844">
        <v>20619921.835119698</v>
      </c>
      <c r="L8" s="856">
        <f>H8/K8</f>
        <v>1.0288333699630079</v>
      </c>
    </row>
    <row r="9" spans="1:18" ht="24">
      <c r="A9" s="813" t="s">
        <v>4271</v>
      </c>
      <c r="B9" s="814" t="s">
        <v>4272</v>
      </c>
      <c r="C9" s="815" t="s">
        <v>4273</v>
      </c>
      <c r="D9" s="813" t="s">
        <v>4274</v>
      </c>
      <c r="E9" s="816"/>
      <c r="F9" s="817">
        <v>30</v>
      </c>
      <c r="G9" s="817">
        <v>648.80200000000002</v>
      </c>
      <c r="H9" s="818">
        <v>19464.060000000001</v>
      </c>
      <c r="I9" s="803">
        <v>30</v>
      </c>
      <c r="J9" s="819">
        <v>648.80200000000002</v>
      </c>
      <c r="K9" s="820">
        <v>19464.060000000001</v>
      </c>
      <c r="L9" s="856">
        <f t="shared" ref="L9:L72" si="0">H9/K9</f>
        <v>1</v>
      </c>
    </row>
    <row r="10" spans="1:18" ht="36">
      <c r="A10" s="813" t="s">
        <v>4275</v>
      </c>
      <c r="B10" s="814" t="s">
        <v>4276</v>
      </c>
      <c r="C10" s="815" t="s">
        <v>4277</v>
      </c>
      <c r="D10" s="813" t="s">
        <v>4274</v>
      </c>
      <c r="E10" s="817"/>
      <c r="F10" s="821">
        <v>350</v>
      </c>
      <c r="G10" s="821">
        <v>738.74900000000002</v>
      </c>
      <c r="H10" s="821">
        <v>258562.15</v>
      </c>
      <c r="I10" s="821">
        <v>270</v>
      </c>
      <c r="J10" s="821">
        <v>738.74900000000002</v>
      </c>
      <c r="K10" s="845">
        <f t="shared" ref="K10:K62" si="1">I10*J10</f>
        <v>199462.23</v>
      </c>
      <c r="L10" s="856">
        <f t="shared" si="0"/>
        <v>1.2962962962962963</v>
      </c>
    </row>
    <row r="11" spans="1:18" ht="24">
      <c r="A11" s="813" t="s">
        <v>4278</v>
      </c>
      <c r="B11" s="814" t="s">
        <v>4276</v>
      </c>
      <c r="C11" s="815" t="s">
        <v>4279</v>
      </c>
      <c r="D11" s="813" t="s">
        <v>4274</v>
      </c>
      <c r="E11" s="817"/>
      <c r="F11" s="821">
        <v>170</v>
      </c>
      <c r="G11" s="821">
        <v>738.15370588235305</v>
      </c>
      <c r="H11" s="821">
        <v>125486.13</v>
      </c>
      <c r="I11" s="821">
        <v>150</v>
      </c>
      <c r="J11" s="821">
        <v>738.74900000000002</v>
      </c>
      <c r="K11" s="845">
        <f t="shared" si="1"/>
        <v>110812.35</v>
      </c>
      <c r="L11" s="856">
        <f t="shared" si="0"/>
        <v>1.1324200777259936</v>
      </c>
    </row>
    <row r="12" spans="1:18" ht="24">
      <c r="A12" s="813" t="s">
        <v>4383</v>
      </c>
      <c r="B12" s="814" t="s">
        <v>4276</v>
      </c>
      <c r="C12" s="815" t="s">
        <v>4384</v>
      </c>
      <c r="D12" s="822" t="s">
        <v>4274</v>
      </c>
      <c r="E12" s="817"/>
      <c r="F12" s="823">
        <v>50</v>
      </c>
      <c r="G12" s="823">
        <v>738.74900000000002</v>
      </c>
      <c r="H12" s="821">
        <v>36937.449999999997</v>
      </c>
      <c r="I12" s="823">
        <v>70</v>
      </c>
      <c r="J12" s="823">
        <v>738.74900000000002</v>
      </c>
      <c r="K12" s="846">
        <f t="shared" si="1"/>
        <v>51712.43</v>
      </c>
      <c r="L12" s="856">
        <f t="shared" si="0"/>
        <v>0.71428571428571419</v>
      </c>
      <c r="Q12" s="824"/>
      <c r="R12" s="824"/>
    </row>
    <row r="13" spans="1:18" ht="48">
      <c r="A13" s="813" t="s">
        <v>4280</v>
      </c>
      <c r="B13" s="814" t="s">
        <v>4281</v>
      </c>
      <c r="C13" s="815" t="s">
        <v>4282</v>
      </c>
      <c r="D13" s="813" t="s">
        <v>4274</v>
      </c>
      <c r="E13" s="817"/>
      <c r="F13" s="821">
        <v>47</v>
      </c>
      <c r="G13" s="821">
        <v>6997.00063829787</v>
      </c>
      <c r="H13" s="821">
        <v>328859.03000000003</v>
      </c>
      <c r="I13" s="821">
        <v>60</v>
      </c>
      <c r="J13" s="821">
        <v>6997.00063829787</v>
      </c>
      <c r="K13" s="845">
        <f t="shared" si="1"/>
        <v>419820.03829787218</v>
      </c>
      <c r="L13" s="856">
        <f t="shared" si="0"/>
        <v>0.78333333333333366</v>
      </c>
    </row>
    <row r="14" spans="1:18" ht="24">
      <c r="A14" s="813" t="s">
        <v>4283</v>
      </c>
      <c r="B14" s="814" t="s">
        <v>4281</v>
      </c>
      <c r="C14" s="815" t="s">
        <v>4284</v>
      </c>
      <c r="D14" s="813" t="s">
        <v>4274</v>
      </c>
      <c r="E14" s="817"/>
      <c r="F14" s="821">
        <v>23</v>
      </c>
      <c r="G14" s="821">
        <v>6985.87</v>
      </c>
      <c r="H14" s="821">
        <v>160675.01</v>
      </c>
      <c r="I14" s="821">
        <v>26</v>
      </c>
      <c r="J14" s="821">
        <v>6985.87</v>
      </c>
      <c r="K14" s="845">
        <f t="shared" si="1"/>
        <v>181632.62</v>
      </c>
      <c r="L14" s="856">
        <f t="shared" si="0"/>
        <v>0.88461538461538469</v>
      </c>
    </row>
    <row r="15" spans="1:18" ht="24">
      <c r="A15" s="813" t="s">
        <v>4286</v>
      </c>
      <c r="B15" s="814" t="s">
        <v>4285</v>
      </c>
      <c r="C15" s="815" t="s">
        <v>4287</v>
      </c>
      <c r="D15" s="813" t="s">
        <v>4274</v>
      </c>
      <c r="E15" s="817"/>
      <c r="F15" s="821">
        <v>100</v>
      </c>
      <c r="G15" s="821">
        <v>1417.856</v>
      </c>
      <c r="H15" s="821">
        <v>141785.60000000001</v>
      </c>
      <c r="I15" s="821">
        <v>120</v>
      </c>
      <c r="J15" s="821">
        <v>1417.856</v>
      </c>
      <c r="K15" s="845">
        <f t="shared" si="1"/>
        <v>170142.72</v>
      </c>
      <c r="L15" s="856">
        <f t="shared" si="0"/>
        <v>0.83333333333333337</v>
      </c>
      <c r="Q15" s="824"/>
      <c r="R15" s="824"/>
    </row>
    <row r="16" spans="1:18" ht="24">
      <c r="A16" s="813" t="s">
        <v>4288</v>
      </c>
      <c r="B16" s="825" t="s">
        <v>4289</v>
      </c>
      <c r="C16" s="815" t="s">
        <v>4701</v>
      </c>
      <c r="D16" s="813" t="s">
        <v>4274</v>
      </c>
      <c r="E16" s="817"/>
      <c r="F16" s="821">
        <v>65</v>
      </c>
      <c r="G16" s="821">
        <v>1649.076</v>
      </c>
      <c r="H16" s="821">
        <v>107189.94</v>
      </c>
      <c r="I16" s="821">
        <v>80</v>
      </c>
      <c r="J16" s="821">
        <v>1649.076</v>
      </c>
      <c r="K16" s="845">
        <f t="shared" si="1"/>
        <v>131926.08000000002</v>
      </c>
      <c r="L16" s="856">
        <f t="shared" si="0"/>
        <v>0.81249999999999989</v>
      </c>
      <c r="Q16" s="824"/>
      <c r="R16" s="824"/>
    </row>
    <row r="17" spans="1:18" ht="24">
      <c r="A17" s="813" t="s">
        <v>4290</v>
      </c>
      <c r="B17" s="825" t="s">
        <v>4289</v>
      </c>
      <c r="C17" s="815" t="s">
        <v>4702</v>
      </c>
      <c r="D17" s="813" t="s">
        <v>4274</v>
      </c>
      <c r="E17" s="817"/>
      <c r="F17" s="821">
        <v>111</v>
      </c>
      <c r="G17" s="821">
        <v>5503.6844144144197</v>
      </c>
      <c r="H17" s="821">
        <v>610908.97</v>
      </c>
      <c r="I17" s="821">
        <v>90</v>
      </c>
      <c r="J17" s="821">
        <v>5648.0490123456802</v>
      </c>
      <c r="K17" s="845">
        <f t="shared" si="1"/>
        <v>508324.41111111123</v>
      </c>
      <c r="L17" s="856">
        <f t="shared" si="0"/>
        <v>1.2018092317554772</v>
      </c>
      <c r="Q17" s="824"/>
      <c r="R17" s="824"/>
    </row>
    <row r="18" spans="1:18" ht="24">
      <c r="A18" s="813" t="s">
        <v>4291</v>
      </c>
      <c r="B18" s="825" t="s">
        <v>4289</v>
      </c>
      <c r="C18" s="815" t="s">
        <v>4292</v>
      </c>
      <c r="D18" s="813" t="s">
        <v>4274</v>
      </c>
      <c r="E18" s="817"/>
      <c r="F18" s="821">
        <v>33</v>
      </c>
      <c r="G18" s="821">
        <v>1649.0760606060601</v>
      </c>
      <c r="H18" s="821">
        <v>54419.51</v>
      </c>
      <c r="I18" s="821">
        <v>40</v>
      </c>
      <c r="J18" s="821">
        <v>1649.0760606060601</v>
      </c>
      <c r="K18" s="845">
        <f t="shared" si="1"/>
        <v>65963.042424242405</v>
      </c>
      <c r="L18" s="856">
        <f t="shared" si="0"/>
        <v>0.82500000000000029</v>
      </c>
      <c r="Q18" s="824"/>
      <c r="R18" s="824"/>
    </row>
    <row r="19" spans="1:18" ht="24">
      <c r="A19" s="813" t="s">
        <v>4293</v>
      </c>
      <c r="B19" s="825" t="s">
        <v>4289</v>
      </c>
      <c r="C19" s="815" t="s">
        <v>4294</v>
      </c>
      <c r="D19" s="813" t="s">
        <v>4274</v>
      </c>
      <c r="E19" s="817"/>
      <c r="F19" s="821">
        <v>115</v>
      </c>
      <c r="G19" s="821">
        <v>5648.0490434782596</v>
      </c>
      <c r="H19" s="821">
        <v>649525.64</v>
      </c>
      <c r="I19" s="821">
        <v>120</v>
      </c>
      <c r="J19" s="821">
        <v>5648.0490434782596</v>
      </c>
      <c r="K19" s="845">
        <f t="shared" si="1"/>
        <v>677765.88521739119</v>
      </c>
      <c r="L19" s="856">
        <f t="shared" si="0"/>
        <v>0.95833333333333348</v>
      </c>
      <c r="Q19" s="824"/>
      <c r="R19" s="824"/>
    </row>
    <row r="20" spans="1:18" ht="36">
      <c r="A20" s="813" t="s">
        <v>4295</v>
      </c>
      <c r="B20" s="814" t="s">
        <v>4285</v>
      </c>
      <c r="C20" s="815" t="s">
        <v>4296</v>
      </c>
      <c r="D20" s="813" t="s">
        <v>4274</v>
      </c>
      <c r="E20" s="817"/>
      <c r="F20" s="821">
        <v>340</v>
      </c>
      <c r="G20" s="821">
        <v>1419.2669117647099</v>
      </c>
      <c r="H20" s="821">
        <v>482550.75000000099</v>
      </c>
      <c r="I20" s="821">
        <v>320</v>
      </c>
      <c r="J20" s="821">
        <v>1418.74025806452</v>
      </c>
      <c r="K20" s="845">
        <f t="shared" si="1"/>
        <v>453996.88258064643</v>
      </c>
      <c r="L20" s="856">
        <f t="shared" si="0"/>
        <v>1.0628944129683144</v>
      </c>
      <c r="Q20" s="824"/>
      <c r="R20" s="824"/>
    </row>
    <row r="21" spans="1:18" ht="36">
      <c r="A21" s="813" t="s">
        <v>4297</v>
      </c>
      <c r="B21" s="814" t="s">
        <v>4298</v>
      </c>
      <c r="C21" s="815" t="s">
        <v>4299</v>
      </c>
      <c r="D21" s="813" t="s">
        <v>4274</v>
      </c>
      <c r="E21" s="817"/>
      <c r="F21" s="821">
        <v>31</v>
      </c>
      <c r="G21" s="821">
        <v>2093.5483870967701</v>
      </c>
      <c r="H21" s="821">
        <v>64899.999999999898</v>
      </c>
      <c r="I21" s="821">
        <v>40</v>
      </c>
      <c r="J21" s="821">
        <v>2093.5483870967701</v>
      </c>
      <c r="K21" s="845">
        <f t="shared" si="1"/>
        <v>83741.935483870795</v>
      </c>
      <c r="L21" s="856">
        <f t="shared" si="0"/>
        <v>0.77500000000000036</v>
      </c>
      <c r="Q21" s="824"/>
      <c r="R21" s="824"/>
    </row>
    <row r="22" spans="1:18" ht="24">
      <c r="A22" s="813" t="s">
        <v>4522</v>
      </c>
      <c r="B22" s="826" t="s">
        <v>4298</v>
      </c>
      <c r="C22" s="815" t="s">
        <v>4703</v>
      </c>
      <c r="D22" s="813" t="s">
        <v>4274</v>
      </c>
      <c r="E22" s="817"/>
      <c r="F22" s="821">
        <v>112</v>
      </c>
      <c r="G22" s="821">
        <v>4267.6299107142904</v>
      </c>
      <c r="H22" s="821">
        <v>477974.55000000098</v>
      </c>
      <c r="I22" s="821">
        <v>120</v>
      </c>
      <c r="J22" s="821">
        <v>4267.6299107142904</v>
      </c>
      <c r="K22" s="845">
        <f t="shared" si="1"/>
        <v>512115.58928571484</v>
      </c>
      <c r="L22" s="856">
        <f t="shared" si="0"/>
        <v>0.93333333333333424</v>
      </c>
      <c r="Q22" s="824"/>
      <c r="R22" s="824"/>
    </row>
    <row r="23" spans="1:18" ht="36">
      <c r="A23" s="813" t="s">
        <v>4704</v>
      </c>
      <c r="B23" s="817"/>
      <c r="C23" s="815" t="s">
        <v>4705</v>
      </c>
      <c r="D23" s="813" t="s">
        <v>4274</v>
      </c>
      <c r="E23" s="817"/>
      <c r="F23" s="821">
        <v>77</v>
      </c>
      <c r="G23" s="821">
        <v>2261.7857142857101</v>
      </c>
      <c r="H23" s="821">
        <v>174157.5</v>
      </c>
      <c r="I23" s="821">
        <v>90</v>
      </c>
      <c r="J23" s="821">
        <v>2261.7857142857101</v>
      </c>
      <c r="K23" s="845">
        <f t="shared" si="1"/>
        <v>203560.71428571391</v>
      </c>
      <c r="L23" s="856">
        <f t="shared" si="0"/>
        <v>0.85555555555555718</v>
      </c>
      <c r="Q23" s="824"/>
      <c r="R23" s="824"/>
    </row>
    <row r="24" spans="1:18" ht="36">
      <c r="A24" s="813" t="s">
        <v>4300</v>
      </c>
      <c r="B24" s="814" t="s">
        <v>4298</v>
      </c>
      <c r="C24" s="815" t="s">
        <v>4301</v>
      </c>
      <c r="D24" s="813" t="s">
        <v>4274</v>
      </c>
      <c r="E24" s="817"/>
      <c r="F24" s="821">
        <v>11</v>
      </c>
      <c r="G24" s="821">
        <v>1897.5</v>
      </c>
      <c r="H24" s="821">
        <v>20872.5</v>
      </c>
      <c r="I24" s="821">
        <v>15</v>
      </c>
      <c r="J24" s="821">
        <v>1897.5</v>
      </c>
      <c r="K24" s="845">
        <f t="shared" si="1"/>
        <v>28462.5</v>
      </c>
      <c r="L24" s="856">
        <f t="shared" si="0"/>
        <v>0.73333333333333328</v>
      </c>
      <c r="Q24" s="824"/>
      <c r="R24" s="824"/>
    </row>
    <row r="25" spans="1:18" ht="36">
      <c r="A25" s="813" t="s">
        <v>4302</v>
      </c>
      <c r="B25" s="814" t="s">
        <v>4298</v>
      </c>
      <c r="C25" s="815" t="s">
        <v>4303</v>
      </c>
      <c r="D25" s="813" t="s">
        <v>4274</v>
      </c>
      <c r="E25" s="817"/>
      <c r="F25" s="821">
        <v>42</v>
      </c>
      <c r="G25" s="821">
        <v>4066.0840476190501</v>
      </c>
      <c r="H25" s="821">
        <v>170775.53</v>
      </c>
      <c r="I25" s="821">
        <v>50</v>
      </c>
      <c r="J25" s="821">
        <v>4066.0840476190501</v>
      </c>
      <c r="K25" s="845">
        <f t="shared" si="1"/>
        <v>203304.20238095251</v>
      </c>
      <c r="L25" s="856">
        <f t="shared" si="0"/>
        <v>0.83999999999999941</v>
      </c>
      <c r="Q25" s="824"/>
      <c r="R25" s="824"/>
    </row>
    <row r="26" spans="1:18" ht="36">
      <c r="A26" s="813" t="s">
        <v>4304</v>
      </c>
      <c r="B26" s="814" t="s">
        <v>4305</v>
      </c>
      <c r="C26" s="815" t="s">
        <v>4306</v>
      </c>
      <c r="D26" s="813" t="s">
        <v>4274</v>
      </c>
      <c r="E26" s="817"/>
      <c r="F26" s="821">
        <v>50</v>
      </c>
      <c r="G26" s="821">
        <v>550.47299999999996</v>
      </c>
      <c r="H26" s="821">
        <v>27523.65</v>
      </c>
      <c r="I26" s="821">
        <v>60</v>
      </c>
      <c r="J26" s="821">
        <v>550.47299999999996</v>
      </c>
      <c r="K26" s="845">
        <f t="shared" si="1"/>
        <v>33028.379999999997</v>
      </c>
      <c r="L26" s="856">
        <f t="shared" si="0"/>
        <v>0.83333333333333348</v>
      </c>
      <c r="Q26" s="824"/>
      <c r="R26" s="824"/>
    </row>
    <row r="27" spans="1:18" ht="36">
      <c r="A27" s="813" t="s">
        <v>4307</v>
      </c>
      <c r="B27" s="814" t="s">
        <v>4305</v>
      </c>
      <c r="C27" s="815" t="s">
        <v>4308</v>
      </c>
      <c r="D27" s="813" t="s">
        <v>4274</v>
      </c>
      <c r="E27" s="817"/>
      <c r="F27" s="821">
        <v>80</v>
      </c>
      <c r="G27" s="821">
        <v>999.52874999999995</v>
      </c>
      <c r="H27" s="821">
        <v>79962.3</v>
      </c>
      <c r="I27" s="821">
        <v>60</v>
      </c>
      <c r="J27" s="821">
        <v>983.07</v>
      </c>
      <c r="K27" s="845">
        <f t="shared" si="1"/>
        <v>58984.200000000004</v>
      </c>
      <c r="L27" s="856">
        <f t="shared" si="0"/>
        <v>1.3556562604900972</v>
      </c>
      <c r="Q27" s="824"/>
      <c r="R27" s="824"/>
    </row>
    <row r="28" spans="1:18" ht="36">
      <c r="A28" s="813" t="s">
        <v>4312</v>
      </c>
      <c r="B28" s="814" t="s">
        <v>4310</v>
      </c>
      <c r="C28" s="815" t="s">
        <v>4313</v>
      </c>
      <c r="D28" s="813" t="s">
        <v>4274</v>
      </c>
      <c r="E28" s="817"/>
      <c r="F28" s="821">
        <v>15</v>
      </c>
      <c r="G28" s="821">
        <v>579.34799999999996</v>
      </c>
      <c r="H28" s="821">
        <v>8690.2199999999993</v>
      </c>
      <c r="I28" s="821">
        <v>15</v>
      </c>
      <c r="J28" s="821">
        <v>579.34799999999996</v>
      </c>
      <c r="K28" s="845">
        <f t="shared" si="1"/>
        <v>8690.2199999999993</v>
      </c>
      <c r="L28" s="856">
        <f t="shared" si="0"/>
        <v>1</v>
      </c>
      <c r="Q28" s="824"/>
      <c r="R28" s="824"/>
    </row>
    <row r="29" spans="1:18" ht="36">
      <c r="A29" s="813" t="s">
        <v>4309</v>
      </c>
      <c r="B29" s="814" t="s">
        <v>4310</v>
      </c>
      <c r="C29" s="815" t="s">
        <v>4311</v>
      </c>
      <c r="D29" s="813" t="s">
        <v>4274</v>
      </c>
      <c r="E29" s="817"/>
      <c r="F29" s="821">
        <v>350</v>
      </c>
      <c r="G29" s="821">
        <v>1877.8489714285699</v>
      </c>
      <c r="H29" s="821">
        <v>657247.14</v>
      </c>
      <c r="I29" s="821">
        <v>320</v>
      </c>
      <c r="J29" s="821">
        <v>1877.21325</v>
      </c>
      <c r="K29" s="845">
        <f t="shared" si="1"/>
        <v>600708.24</v>
      </c>
      <c r="L29" s="856">
        <f t="shared" si="0"/>
        <v>1.0941204002795102</v>
      </c>
      <c r="Q29" s="824"/>
      <c r="R29" s="824"/>
    </row>
    <row r="30" spans="1:18" ht="24">
      <c r="A30" s="813" t="s">
        <v>4385</v>
      </c>
      <c r="B30" s="814" t="s">
        <v>4386</v>
      </c>
      <c r="C30" s="815" t="s">
        <v>4387</v>
      </c>
      <c r="D30" s="813" t="s">
        <v>4274</v>
      </c>
      <c r="E30" s="817"/>
      <c r="F30" s="821">
        <v>50</v>
      </c>
      <c r="G30" s="821">
        <v>2459.16</v>
      </c>
      <c r="H30" s="821">
        <v>122958</v>
      </c>
      <c r="I30" s="821">
        <v>40</v>
      </c>
      <c r="J30" s="821">
        <v>2459.16</v>
      </c>
      <c r="K30" s="845">
        <f t="shared" si="1"/>
        <v>98366.399999999994</v>
      </c>
      <c r="L30" s="856">
        <f t="shared" si="0"/>
        <v>1.25</v>
      </c>
      <c r="Q30" s="824"/>
      <c r="R30" s="824"/>
    </row>
    <row r="31" spans="1:18" ht="25.5">
      <c r="A31" s="813" t="s">
        <v>4315</v>
      </c>
      <c r="B31" s="825" t="s">
        <v>4314</v>
      </c>
      <c r="C31" s="815" t="s">
        <v>4316</v>
      </c>
      <c r="D31" s="813" t="s">
        <v>4274</v>
      </c>
      <c r="E31" s="817"/>
      <c r="F31" s="821">
        <v>76</v>
      </c>
      <c r="G31" s="821">
        <v>1952.39</v>
      </c>
      <c r="H31" s="821">
        <v>148381.64000000001</v>
      </c>
      <c r="I31" s="821">
        <v>65</v>
      </c>
      <c r="J31" s="821">
        <v>1952.39</v>
      </c>
      <c r="K31" s="845">
        <f t="shared" si="1"/>
        <v>126905.35</v>
      </c>
      <c r="L31" s="856">
        <f t="shared" si="0"/>
        <v>1.1692307692307693</v>
      </c>
      <c r="Q31" s="824"/>
      <c r="R31" s="824"/>
    </row>
    <row r="32" spans="1:18" ht="24">
      <c r="A32" s="813" t="s">
        <v>4317</v>
      </c>
      <c r="B32" s="814" t="s">
        <v>4318</v>
      </c>
      <c r="C32" s="815" t="s">
        <v>4319</v>
      </c>
      <c r="D32" s="813" t="s">
        <v>4274</v>
      </c>
      <c r="E32" s="817"/>
      <c r="F32" s="821">
        <v>40</v>
      </c>
      <c r="G32" s="821">
        <v>394.39425</v>
      </c>
      <c r="H32" s="821">
        <v>15775.77</v>
      </c>
      <c r="I32" s="821">
        <v>30</v>
      </c>
      <c r="J32" s="821">
        <v>390.37933333333302</v>
      </c>
      <c r="K32" s="845">
        <f t="shared" si="1"/>
        <v>11711.37999999999</v>
      </c>
      <c r="L32" s="856">
        <f t="shared" si="0"/>
        <v>1.3470462063394761</v>
      </c>
      <c r="Q32" s="824"/>
      <c r="R32" s="824"/>
    </row>
    <row r="33" spans="1:18" ht="36">
      <c r="A33" s="813" t="s">
        <v>4320</v>
      </c>
      <c r="B33" s="825" t="s">
        <v>4314</v>
      </c>
      <c r="C33" s="815" t="s">
        <v>4321</v>
      </c>
      <c r="D33" s="813" t="s">
        <v>4274</v>
      </c>
      <c r="E33" s="817"/>
      <c r="F33" s="821">
        <v>108</v>
      </c>
      <c r="G33" s="821">
        <v>1952.39</v>
      </c>
      <c r="H33" s="821">
        <v>210858.12</v>
      </c>
      <c r="I33" s="821">
        <v>110</v>
      </c>
      <c r="J33" s="821">
        <v>1952.39</v>
      </c>
      <c r="K33" s="845">
        <f t="shared" si="1"/>
        <v>214762.90000000002</v>
      </c>
      <c r="L33" s="856">
        <f t="shared" si="0"/>
        <v>0.9818181818181817</v>
      </c>
      <c r="Q33" s="824"/>
      <c r="R33" s="824"/>
    </row>
    <row r="34" spans="1:18" ht="36">
      <c r="A34" s="813" t="s">
        <v>4322</v>
      </c>
      <c r="B34" s="825" t="s">
        <v>4314</v>
      </c>
      <c r="C34" s="815" t="s">
        <v>4323</v>
      </c>
      <c r="D34" s="813" t="s">
        <v>4274</v>
      </c>
      <c r="E34" s="817"/>
      <c r="F34" s="821">
        <v>35</v>
      </c>
      <c r="G34" s="821">
        <v>1952.39</v>
      </c>
      <c r="H34" s="821">
        <v>68333.649999999994</v>
      </c>
      <c r="I34" s="821">
        <v>40</v>
      </c>
      <c r="J34" s="821">
        <v>1952.39</v>
      </c>
      <c r="K34" s="845">
        <f t="shared" si="1"/>
        <v>78095.600000000006</v>
      </c>
      <c r="L34" s="856">
        <f t="shared" si="0"/>
        <v>0.87499999999999989</v>
      </c>
      <c r="Q34" s="824"/>
      <c r="R34" s="824"/>
    </row>
    <row r="35" spans="1:18" ht="36">
      <c r="A35" s="813" t="s">
        <v>4324</v>
      </c>
      <c r="B35" s="814" t="s">
        <v>4325</v>
      </c>
      <c r="C35" s="815" t="s">
        <v>4326</v>
      </c>
      <c r="D35" s="813" t="s">
        <v>4274</v>
      </c>
      <c r="E35" s="817"/>
      <c r="F35" s="821">
        <v>197</v>
      </c>
      <c r="G35" s="821">
        <v>2729.9174619289302</v>
      </c>
      <c r="H35" s="821">
        <v>537793.74</v>
      </c>
      <c r="I35" s="821">
        <v>175</v>
      </c>
      <c r="J35" s="821">
        <v>2732.4</v>
      </c>
      <c r="K35" s="845">
        <f t="shared" si="1"/>
        <v>478170</v>
      </c>
      <c r="L35" s="856">
        <f t="shared" si="0"/>
        <v>1.1246915113871636</v>
      </c>
      <c r="Q35" s="824"/>
      <c r="R35" s="824"/>
    </row>
    <row r="36" spans="1:18" ht="36">
      <c r="A36" s="813" t="s">
        <v>4327</v>
      </c>
      <c r="B36" s="814" t="s">
        <v>4325</v>
      </c>
      <c r="C36" s="815" t="s">
        <v>4328</v>
      </c>
      <c r="D36" s="813" t="s">
        <v>4274</v>
      </c>
      <c r="E36" s="817"/>
      <c r="F36" s="821">
        <v>196</v>
      </c>
      <c r="G36" s="821">
        <v>576.19795918367299</v>
      </c>
      <c r="H36" s="821">
        <v>112934.8</v>
      </c>
      <c r="I36" s="821">
        <v>140</v>
      </c>
      <c r="J36" s="821">
        <v>577.03088235294103</v>
      </c>
      <c r="K36" s="845">
        <f t="shared" si="1"/>
        <v>80784.323529411748</v>
      </c>
      <c r="L36" s="856">
        <f t="shared" si="0"/>
        <v>1.397979150730686</v>
      </c>
      <c r="Q36" s="824"/>
      <c r="R36" s="824"/>
    </row>
    <row r="37" spans="1:18" ht="24">
      <c r="A37" s="813" t="s">
        <v>4329</v>
      </c>
      <c r="B37" s="814" t="s">
        <v>4325</v>
      </c>
      <c r="C37" s="815" t="s">
        <v>4330</v>
      </c>
      <c r="D37" s="813" t="s">
        <v>4274</v>
      </c>
      <c r="E37" s="817"/>
      <c r="F37" s="821">
        <v>125</v>
      </c>
      <c r="G37" s="821">
        <v>2724.8760000000002</v>
      </c>
      <c r="H37" s="821">
        <v>340609.5</v>
      </c>
      <c r="I37" s="821">
        <v>125</v>
      </c>
      <c r="J37" s="821">
        <v>2724.8760000000002</v>
      </c>
      <c r="K37" s="845">
        <f t="shared" si="1"/>
        <v>340609.5</v>
      </c>
      <c r="L37" s="856">
        <f t="shared" si="0"/>
        <v>1</v>
      </c>
      <c r="Q37" s="824"/>
      <c r="R37" s="824"/>
    </row>
    <row r="38" spans="1:18" ht="24">
      <c r="A38" s="813" t="s">
        <v>4331</v>
      </c>
      <c r="B38" s="814" t="s">
        <v>4325</v>
      </c>
      <c r="C38" s="815" t="s">
        <v>4332</v>
      </c>
      <c r="D38" s="813" t="s">
        <v>4274</v>
      </c>
      <c r="E38" s="817"/>
      <c r="F38" s="821">
        <v>145</v>
      </c>
      <c r="G38" s="821">
        <v>577.5</v>
      </c>
      <c r="H38" s="821">
        <v>83737.5</v>
      </c>
      <c r="I38" s="821">
        <v>145</v>
      </c>
      <c r="J38" s="821">
        <v>577.5</v>
      </c>
      <c r="K38" s="845">
        <f t="shared" si="1"/>
        <v>83737.5</v>
      </c>
      <c r="L38" s="856">
        <f t="shared" si="0"/>
        <v>1</v>
      </c>
      <c r="Q38" s="824"/>
      <c r="R38" s="824"/>
    </row>
    <row r="39" spans="1:18" ht="84">
      <c r="A39" s="813" t="s">
        <v>4349</v>
      </c>
      <c r="B39" s="814" t="s">
        <v>4335</v>
      </c>
      <c r="C39" s="815" t="s">
        <v>4350</v>
      </c>
      <c r="D39" s="813" t="s">
        <v>4333</v>
      </c>
      <c r="E39" s="817"/>
      <c r="F39" s="821">
        <v>8</v>
      </c>
      <c r="G39" s="821">
        <v>58816.23</v>
      </c>
      <c r="H39" s="821">
        <v>470529.84</v>
      </c>
      <c r="I39" s="821">
        <v>6</v>
      </c>
      <c r="J39" s="821">
        <v>58816.23</v>
      </c>
      <c r="K39" s="845">
        <f t="shared" si="1"/>
        <v>352897.38</v>
      </c>
      <c r="L39" s="856">
        <f t="shared" si="0"/>
        <v>1.3333333333333335</v>
      </c>
      <c r="Q39" s="824"/>
      <c r="R39" s="824"/>
    </row>
    <row r="40" spans="1:18" ht="72">
      <c r="A40" s="813" t="s">
        <v>4334</v>
      </c>
      <c r="B40" s="814" t="s">
        <v>4335</v>
      </c>
      <c r="C40" s="815" t="s">
        <v>4336</v>
      </c>
      <c r="D40" s="813" t="s">
        <v>4333</v>
      </c>
      <c r="E40" s="817"/>
      <c r="F40" s="821">
        <v>43</v>
      </c>
      <c r="G40" s="821">
        <v>8409.7472093023298</v>
      </c>
      <c r="H40" s="821">
        <v>361619.13</v>
      </c>
      <c r="I40" s="821">
        <v>40</v>
      </c>
      <c r="J40" s="821">
        <v>8358.3055263157894</v>
      </c>
      <c r="K40" s="845">
        <f t="shared" si="1"/>
        <v>334332.22105263156</v>
      </c>
      <c r="L40" s="856">
        <f t="shared" si="0"/>
        <v>1.0816161507301232</v>
      </c>
      <c r="Q40" s="824"/>
      <c r="R40" s="824"/>
    </row>
    <row r="41" spans="1:18" ht="72">
      <c r="A41" s="813" t="s">
        <v>4337</v>
      </c>
      <c r="B41" s="814" t="s">
        <v>4335</v>
      </c>
      <c r="C41" s="815" t="s">
        <v>4338</v>
      </c>
      <c r="D41" s="813" t="s">
        <v>4333</v>
      </c>
      <c r="E41" s="817"/>
      <c r="F41" s="821">
        <v>78</v>
      </c>
      <c r="G41" s="821">
        <v>22873.582179487199</v>
      </c>
      <c r="H41" s="821">
        <v>1784139.41</v>
      </c>
      <c r="I41" s="821">
        <v>64</v>
      </c>
      <c r="J41" s="821">
        <v>22668.826093750002</v>
      </c>
      <c r="K41" s="845">
        <f t="shared" si="1"/>
        <v>1450804.87</v>
      </c>
      <c r="L41" s="856">
        <f t="shared" si="0"/>
        <v>1.2297583547537994</v>
      </c>
      <c r="Q41" s="824"/>
      <c r="R41" s="824"/>
    </row>
    <row r="42" spans="1:18" ht="12.75">
      <c r="A42" s="813" t="s">
        <v>4523</v>
      </c>
      <c r="B42" s="826" t="s">
        <v>4335</v>
      </c>
      <c r="C42" s="815" t="s">
        <v>4706</v>
      </c>
      <c r="D42" s="813" t="s">
        <v>4333</v>
      </c>
      <c r="E42" s="817"/>
      <c r="F42" s="821">
        <v>18</v>
      </c>
      <c r="G42" s="821">
        <v>14113.08</v>
      </c>
      <c r="H42" s="821">
        <v>254035.43999999901</v>
      </c>
      <c r="I42" s="821">
        <v>20</v>
      </c>
      <c r="J42" s="821">
        <v>14110.8252941176</v>
      </c>
      <c r="K42" s="845">
        <f t="shared" si="1"/>
        <v>282216.50588235201</v>
      </c>
      <c r="L42" s="856">
        <f t="shared" si="0"/>
        <v>0.90014380698873486</v>
      </c>
      <c r="Q42" s="824"/>
      <c r="R42" s="824"/>
    </row>
    <row r="43" spans="1:18" ht="36">
      <c r="A43" s="813" t="s">
        <v>4339</v>
      </c>
      <c r="B43" s="814" t="s">
        <v>4340</v>
      </c>
      <c r="C43" s="815" t="s">
        <v>4341</v>
      </c>
      <c r="D43" s="813" t="s">
        <v>4333</v>
      </c>
      <c r="E43" s="817"/>
      <c r="F43" s="821">
        <v>148</v>
      </c>
      <c r="G43" s="821">
        <v>10493.9286486487</v>
      </c>
      <c r="H43" s="821">
        <v>1553101.44000001</v>
      </c>
      <c r="I43" s="821">
        <v>145</v>
      </c>
      <c r="J43" s="821">
        <v>10476.227826087001</v>
      </c>
      <c r="K43" s="845">
        <f t="shared" si="1"/>
        <v>1519053.034782615</v>
      </c>
      <c r="L43" s="856">
        <f t="shared" si="0"/>
        <v>1.0224142307330748</v>
      </c>
      <c r="Q43" s="824"/>
      <c r="R43" s="824"/>
    </row>
    <row r="44" spans="1:18" ht="48">
      <c r="A44" s="813" t="s">
        <v>4342</v>
      </c>
      <c r="B44" s="814" t="s">
        <v>4343</v>
      </c>
      <c r="C44" s="815" t="s">
        <v>4344</v>
      </c>
      <c r="D44" s="813" t="s">
        <v>4274</v>
      </c>
      <c r="E44" s="817"/>
      <c r="F44" s="821">
        <v>121</v>
      </c>
      <c r="G44" s="821">
        <v>11100.43</v>
      </c>
      <c r="H44" s="821">
        <v>1343152.03</v>
      </c>
      <c r="I44" s="821">
        <v>120</v>
      </c>
      <c r="J44" s="821">
        <v>11100.43</v>
      </c>
      <c r="K44" s="845">
        <f t="shared" si="1"/>
        <v>1332051.6000000001</v>
      </c>
      <c r="L44" s="856">
        <f t="shared" si="0"/>
        <v>1.0083333333333333</v>
      </c>
      <c r="Q44" s="824"/>
      <c r="R44" s="824"/>
    </row>
    <row r="45" spans="1:18" ht="48">
      <c r="A45" s="813" t="s">
        <v>4345</v>
      </c>
      <c r="B45" s="814" t="s">
        <v>4343</v>
      </c>
      <c r="C45" s="815" t="s">
        <v>4346</v>
      </c>
      <c r="D45" s="813" t="s">
        <v>4274</v>
      </c>
      <c r="E45" s="817"/>
      <c r="F45" s="821">
        <v>49</v>
      </c>
      <c r="G45" s="821">
        <v>33301.18</v>
      </c>
      <c r="H45" s="821">
        <v>1631757.82</v>
      </c>
      <c r="I45" s="821">
        <v>60</v>
      </c>
      <c r="J45" s="821">
        <v>33301.18</v>
      </c>
      <c r="K45" s="845">
        <f t="shared" si="1"/>
        <v>1998070.8</v>
      </c>
      <c r="L45" s="856">
        <f t="shared" si="0"/>
        <v>0.81666666666666665</v>
      </c>
      <c r="Q45" s="824"/>
      <c r="R45" s="824"/>
    </row>
    <row r="46" spans="1:18" ht="48">
      <c r="A46" s="813" t="s">
        <v>4347</v>
      </c>
      <c r="B46" s="814" t="s">
        <v>4343</v>
      </c>
      <c r="C46" s="815" t="s">
        <v>4348</v>
      </c>
      <c r="D46" s="813" t="s">
        <v>4274</v>
      </c>
      <c r="E46" s="817"/>
      <c r="F46" s="821">
        <v>4</v>
      </c>
      <c r="G46" s="821">
        <v>66602.58</v>
      </c>
      <c r="H46" s="821">
        <v>266410.32</v>
      </c>
      <c r="I46" s="821">
        <v>4</v>
      </c>
      <c r="J46" s="821">
        <v>66602.58</v>
      </c>
      <c r="K46" s="845">
        <f t="shared" si="1"/>
        <v>266410.32</v>
      </c>
      <c r="L46" s="856">
        <f t="shared" si="0"/>
        <v>1</v>
      </c>
      <c r="Q46" s="824"/>
      <c r="R46" s="824"/>
    </row>
    <row r="47" spans="1:18" ht="12.75">
      <c r="A47" s="813" t="s">
        <v>4390</v>
      </c>
      <c r="B47" s="814" t="s">
        <v>4391</v>
      </c>
      <c r="C47" s="815" t="s">
        <v>4392</v>
      </c>
      <c r="D47" s="813" t="s">
        <v>4274</v>
      </c>
      <c r="E47" s="817"/>
      <c r="F47" s="821">
        <v>28</v>
      </c>
      <c r="G47" s="821">
        <v>7040</v>
      </c>
      <c r="H47" s="821">
        <v>197120</v>
      </c>
      <c r="I47" s="821">
        <v>30</v>
      </c>
      <c r="J47" s="821">
        <v>7040</v>
      </c>
      <c r="K47" s="845">
        <f t="shared" si="1"/>
        <v>211200</v>
      </c>
      <c r="L47" s="856">
        <f t="shared" si="0"/>
        <v>0.93333333333333335</v>
      </c>
      <c r="Q47" s="824"/>
      <c r="R47" s="824"/>
    </row>
    <row r="48" spans="1:18" ht="24">
      <c r="A48" s="813" t="s">
        <v>4351</v>
      </c>
      <c r="B48" s="814" t="s">
        <v>4352</v>
      </c>
      <c r="C48" s="815" t="s">
        <v>4353</v>
      </c>
      <c r="D48" s="813" t="s">
        <v>4274</v>
      </c>
      <c r="E48" s="817"/>
      <c r="F48" s="821">
        <v>95</v>
      </c>
      <c r="G48" s="821">
        <v>917.4</v>
      </c>
      <c r="H48" s="821">
        <v>87153</v>
      </c>
      <c r="I48" s="821">
        <v>100</v>
      </c>
      <c r="J48" s="821">
        <v>917.4</v>
      </c>
      <c r="K48" s="845">
        <f t="shared" si="1"/>
        <v>91740</v>
      </c>
      <c r="L48" s="856">
        <f t="shared" si="0"/>
        <v>0.95</v>
      </c>
      <c r="Q48" s="824"/>
      <c r="R48" s="824"/>
    </row>
    <row r="49" spans="1:18" ht="48">
      <c r="A49" s="813" t="s">
        <v>4380</v>
      </c>
      <c r="B49" s="814" t="s">
        <v>4376</v>
      </c>
      <c r="C49" s="815" t="s">
        <v>4381</v>
      </c>
      <c r="D49" s="813" t="s">
        <v>4274</v>
      </c>
      <c r="E49" s="817"/>
      <c r="F49" s="821">
        <v>40</v>
      </c>
      <c r="G49" s="821">
        <v>470.8</v>
      </c>
      <c r="H49" s="821">
        <v>18832</v>
      </c>
      <c r="I49" s="821">
        <v>40</v>
      </c>
      <c r="J49" s="821">
        <v>470.8</v>
      </c>
      <c r="K49" s="845">
        <f t="shared" si="1"/>
        <v>18832</v>
      </c>
      <c r="L49" s="856">
        <f t="shared" si="0"/>
        <v>1</v>
      </c>
      <c r="Q49" s="824"/>
      <c r="R49" s="824"/>
    </row>
    <row r="50" spans="1:18" ht="24">
      <c r="A50" s="813" t="s">
        <v>4355</v>
      </c>
      <c r="B50" s="814" t="s">
        <v>4354</v>
      </c>
      <c r="C50" s="815" t="s">
        <v>4707</v>
      </c>
      <c r="D50" s="813" t="s">
        <v>4333</v>
      </c>
      <c r="E50" s="817"/>
      <c r="F50" s="821">
        <v>94</v>
      </c>
      <c r="G50" s="821">
        <v>16238.969574467999</v>
      </c>
      <c r="H50" s="821">
        <v>1526463.14</v>
      </c>
      <c r="I50" s="821">
        <v>90</v>
      </c>
      <c r="J50" s="821">
        <v>16576.7470454545</v>
      </c>
      <c r="K50" s="845">
        <f t="shared" si="1"/>
        <v>1491907.2340909049</v>
      </c>
      <c r="L50" s="856">
        <f t="shared" si="0"/>
        <v>1.0231622349697578</v>
      </c>
      <c r="Q50" s="824"/>
      <c r="R50" s="824"/>
    </row>
    <row r="51" spans="1:18" ht="72">
      <c r="A51" s="813" t="s">
        <v>4708</v>
      </c>
      <c r="B51" s="817"/>
      <c r="C51" s="815" t="s">
        <v>4709</v>
      </c>
      <c r="D51" s="813" t="s">
        <v>4333</v>
      </c>
      <c r="E51" s="817"/>
      <c r="F51" s="821">
        <v>12</v>
      </c>
      <c r="G51" s="821">
        <v>10853.509166666699</v>
      </c>
      <c r="H51" s="821">
        <v>130242.11</v>
      </c>
      <c r="I51" s="821">
        <v>10</v>
      </c>
      <c r="J51" s="821">
        <v>9990.7275000000009</v>
      </c>
      <c r="K51" s="845">
        <f t="shared" si="1"/>
        <v>99907.275000000009</v>
      </c>
      <c r="L51" s="856">
        <f t="shared" si="0"/>
        <v>1.3036298908162594</v>
      </c>
      <c r="Q51" s="824"/>
      <c r="R51" s="824"/>
    </row>
    <row r="52" spans="1:18" ht="36">
      <c r="A52" s="813" t="s">
        <v>4356</v>
      </c>
      <c r="B52" s="814" t="s">
        <v>4357</v>
      </c>
      <c r="C52" s="815" t="s">
        <v>4358</v>
      </c>
      <c r="D52" s="813" t="s">
        <v>4274</v>
      </c>
      <c r="E52" s="817"/>
      <c r="F52" s="821">
        <v>40</v>
      </c>
      <c r="G52" s="821">
        <v>2533.3000000000002</v>
      </c>
      <c r="H52" s="821">
        <v>101332</v>
      </c>
      <c r="I52" s="821">
        <v>42</v>
      </c>
      <c r="J52" s="821">
        <v>2533.3000000000002</v>
      </c>
      <c r="K52" s="845">
        <f t="shared" si="1"/>
        <v>106398.6</v>
      </c>
      <c r="L52" s="856">
        <f t="shared" si="0"/>
        <v>0.95238095238095233</v>
      </c>
      <c r="Q52" s="824"/>
      <c r="R52" s="824"/>
    </row>
    <row r="53" spans="1:18" ht="36">
      <c r="A53" s="813" t="s">
        <v>4359</v>
      </c>
      <c r="B53" s="814" t="s">
        <v>4357</v>
      </c>
      <c r="C53" s="815" t="s">
        <v>4360</v>
      </c>
      <c r="D53" s="813" t="s">
        <v>4274</v>
      </c>
      <c r="E53" s="817"/>
      <c r="F53" s="821">
        <v>70</v>
      </c>
      <c r="G53" s="821">
        <v>9477.8092857142892</v>
      </c>
      <c r="H53" s="821">
        <v>663446.65</v>
      </c>
      <c r="I53" s="821">
        <v>72</v>
      </c>
      <c r="J53" s="821">
        <v>9477.8092857142892</v>
      </c>
      <c r="K53" s="845">
        <f t="shared" si="1"/>
        <v>682402.26857142884</v>
      </c>
      <c r="L53" s="856">
        <f t="shared" si="0"/>
        <v>0.97222222222222188</v>
      </c>
      <c r="Q53" s="824"/>
      <c r="R53" s="824"/>
    </row>
    <row r="54" spans="1:18" ht="36">
      <c r="A54" s="813" t="s">
        <v>4361</v>
      </c>
      <c r="B54" s="814" t="s">
        <v>4362</v>
      </c>
      <c r="C54" s="815" t="s">
        <v>4363</v>
      </c>
      <c r="D54" s="813" t="s">
        <v>4364</v>
      </c>
      <c r="E54" s="817"/>
      <c r="F54" s="821">
        <v>2230</v>
      </c>
      <c r="G54" s="821">
        <v>191.33715695067301</v>
      </c>
      <c r="H54" s="821">
        <v>426681.86</v>
      </c>
      <c r="I54" s="821">
        <v>1930</v>
      </c>
      <c r="J54" s="821">
        <v>191.31200000000001</v>
      </c>
      <c r="K54" s="845">
        <f t="shared" si="1"/>
        <v>369232.16000000003</v>
      </c>
      <c r="L54" s="856">
        <f t="shared" si="0"/>
        <v>1.1555923514354762</v>
      </c>
      <c r="Q54" s="824"/>
      <c r="R54" s="824"/>
    </row>
    <row r="55" spans="1:18" ht="36">
      <c r="A55" s="813" t="s">
        <v>4710</v>
      </c>
      <c r="B55" s="814" t="s">
        <v>4365</v>
      </c>
      <c r="C55" s="815" t="s">
        <v>4711</v>
      </c>
      <c r="D55" s="813" t="s">
        <v>4366</v>
      </c>
      <c r="E55" s="817"/>
      <c r="F55" s="821">
        <v>720</v>
      </c>
      <c r="G55" s="821">
        <v>82.863</v>
      </c>
      <c r="H55" s="821">
        <v>59661.36</v>
      </c>
      <c r="I55" s="821">
        <v>798</v>
      </c>
      <c r="J55" s="821">
        <v>82.863</v>
      </c>
      <c r="K55" s="845">
        <f t="shared" si="1"/>
        <v>66124.673999999999</v>
      </c>
      <c r="L55" s="856">
        <f t="shared" si="0"/>
        <v>0.90225563909774442</v>
      </c>
      <c r="Q55" s="824"/>
      <c r="R55" s="824"/>
    </row>
    <row r="56" spans="1:18" ht="24">
      <c r="A56" s="813" t="s">
        <v>4367</v>
      </c>
      <c r="B56" s="814" t="s">
        <v>4365</v>
      </c>
      <c r="C56" s="815" t="s">
        <v>4712</v>
      </c>
      <c r="D56" s="813" t="s">
        <v>4368</v>
      </c>
      <c r="E56" s="817"/>
      <c r="F56" s="821">
        <v>9360</v>
      </c>
      <c r="G56" s="821">
        <v>82.872025641025701</v>
      </c>
      <c r="H56" s="821">
        <v>775682.16</v>
      </c>
      <c r="I56" s="821">
        <v>9000</v>
      </c>
      <c r="J56" s="821">
        <v>82.868028571428596</v>
      </c>
      <c r="K56" s="845">
        <f t="shared" si="1"/>
        <v>745812.25714285742</v>
      </c>
      <c r="L56" s="856">
        <f t="shared" si="0"/>
        <v>1.040050163524493</v>
      </c>
      <c r="Q56" s="824"/>
      <c r="R56" s="824"/>
    </row>
    <row r="57" spans="1:18" ht="24">
      <c r="A57" s="813" t="s">
        <v>4713</v>
      </c>
      <c r="B57" s="814" t="s">
        <v>4365</v>
      </c>
      <c r="C57" s="815" t="s">
        <v>4369</v>
      </c>
      <c r="D57" s="813" t="s">
        <v>4366</v>
      </c>
      <c r="E57" s="817"/>
      <c r="F57" s="821">
        <v>9720</v>
      </c>
      <c r="G57" s="821">
        <v>82.867888888888899</v>
      </c>
      <c r="H57" s="821">
        <v>805475.88</v>
      </c>
      <c r="I57" s="821">
        <v>9000</v>
      </c>
      <c r="J57" s="821">
        <v>82.863</v>
      </c>
      <c r="K57" s="845">
        <f t="shared" si="1"/>
        <v>745767</v>
      </c>
      <c r="L57" s="856">
        <f t="shared" si="0"/>
        <v>1.080063719633612</v>
      </c>
      <c r="Q57" s="824"/>
      <c r="R57" s="824"/>
    </row>
    <row r="58" spans="1:18" ht="24">
      <c r="A58" s="813" t="s">
        <v>4370</v>
      </c>
      <c r="B58" s="814" t="s">
        <v>4371</v>
      </c>
      <c r="C58" s="815" t="s">
        <v>4372</v>
      </c>
      <c r="D58" s="813" t="s">
        <v>4366</v>
      </c>
      <c r="E58" s="817"/>
      <c r="F58" s="821">
        <v>480</v>
      </c>
      <c r="G58" s="821">
        <v>199.54</v>
      </c>
      <c r="H58" s="821">
        <v>95779.199999999997</v>
      </c>
      <c r="I58" s="821">
        <v>500</v>
      </c>
      <c r="J58" s="821">
        <v>199.54</v>
      </c>
      <c r="K58" s="845">
        <f t="shared" si="1"/>
        <v>99770</v>
      </c>
      <c r="L58" s="856">
        <f t="shared" si="0"/>
        <v>0.96</v>
      </c>
      <c r="Q58" s="824"/>
      <c r="R58" s="824"/>
    </row>
    <row r="59" spans="1:18" ht="24">
      <c r="A59" s="813" t="s">
        <v>4714</v>
      </c>
      <c r="B59" s="825" t="s">
        <v>4373</v>
      </c>
      <c r="C59" s="815" t="s">
        <v>4374</v>
      </c>
      <c r="D59" s="813" t="s">
        <v>4366</v>
      </c>
      <c r="E59" s="817"/>
      <c r="F59" s="821">
        <v>1590</v>
      </c>
      <c r="G59" s="821">
        <v>756.51890566037696</v>
      </c>
      <c r="H59" s="821">
        <v>1202865.06</v>
      </c>
      <c r="I59" s="821">
        <v>1410</v>
      </c>
      <c r="J59" s="821">
        <v>760.92046808510599</v>
      </c>
      <c r="K59" s="845">
        <f t="shared" si="1"/>
        <v>1072897.8599999994</v>
      </c>
      <c r="L59" s="856">
        <f t="shared" si="0"/>
        <v>1.121136601018107</v>
      </c>
      <c r="Q59" s="824"/>
      <c r="R59" s="824"/>
    </row>
    <row r="60" spans="1:18" ht="24">
      <c r="A60" s="813" t="s">
        <v>4715</v>
      </c>
      <c r="B60" s="825" t="s">
        <v>4373</v>
      </c>
      <c r="C60" s="815" t="s">
        <v>4375</v>
      </c>
      <c r="D60" s="813" t="s">
        <v>4366</v>
      </c>
      <c r="E60" s="817"/>
      <c r="F60" s="821">
        <v>420</v>
      </c>
      <c r="G60" s="821">
        <v>771.76235714285701</v>
      </c>
      <c r="H60" s="821">
        <v>324140.19</v>
      </c>
      <c r="I60" s="821">
        <v>420</v>
      </c>
      <c r="J60" s="821">
        <v>771.76235714285701</v>
      </c>
      <c r="K60" s="845">
        <f t="shared" si="1"/>
        <v>324140.18999999994</v>
      </c>
      <c r="L60" s="856">
        <f t="shared" si="0"/>
        <v>1.0000000000000002</v>
      </c>
      <c r="Q60" s="824"/>
      <c r="R60" s="824"/>
    </row>
    <row r="61" spans="1:18" ht="36">
      <c r="A61" s="813" t="s">
        <v>4377</v>
      </c>
      <c r="B61" s="814" t="s">
        <v>4376</v>
      </c>
      <c r="C61" s="815" t="s">
        <v>4378</v>
      </c>
      <c r="D61" s="813" t="s">
        <v>4274</v>
      </c>
      <c r="E61" s="817"/>
      <c r="F61" s="821">
        <v>360</v>
      </c>
      <c r="G61" s="821">
        <v>610.09666666666703</v>
      </c>
      <c r="H61" s="821">
        <v>219634.8</v>
      </c>
      <c r="I61" s="821">
        <v>329</v>
      </c>
      <c r="J61" s="821">
        <v>470.8</v>
      </c>
      <c r="K61" s="845">
        <f t="shared" si="1"/>
        <v>154893.20000000001</v>
      </c>
      <c r="L61" s="856">
        <f t="shared" si="0"/>
        <v>1.4179757407039171</v>
      </c>
      <c r="Q61" s="824"/>
      <c r="R61" s="824"/>
    </row>
    <row r="62" spans="1:18" ht="48">
      <c r="A62" s="813" t="s">
        <v>4379</v>
      </c>
      <c r="B62" s="814" t="s">
        <v>4376</v>
      </c>
      <c r="C62" s="815" t="s">
        <v>4716</v>
      </c>
      <c r="D62" s="813" t="s">
        <v>4274</v>
      </c>
      <c r="E62" s="817"/>
      <c r="F62" s="821">
        <v>422</v>
      </c>
      <c r="G62" s="821">
        <v>916.3</v>
      </c>
      <c r="H62" s="821">
        <v>386678.6</v>
      </c>
      <c r="I62" s="821">
        <v>430</v>
      </c>
      <c r="J62" s="821">
        <v>916.3</v>
      </c>
      <c r="K62" s="845">
        <f t="shared" si="1"/>
        <v>394009</v>
      </c>
      <c r="L62" s="856">
        <f t="shared" si="0"/>
        <v>0.98139534883720925</v>
      </c>
      <c r="Q62" s="824"/>
      <c r="R62" s="824"/>
    </row>
    <row r="63" spans="1:18" ht="27.75" customHeight="1">
      <c r="A63" s="813"/>
      <c r="B63" s="814" t="s">
        <v>4376</v>
      </c>
      <c r="C63" s="815" t="s">
        <v>4382</v>
      </c>
      <c r="D63" s="813" t="s">
        <v>4274</v>
      </c>
      <c r="E63" s="827"/>
      <c r="F63" s="827">
        <v>3</v>
      </c>
      <c r="G63" s="827">
        <v>26400</v>
      </c>
      <c r="H63" s="821">
        <v>79200</v>
      </c>
      <c r="I63" s="821">
        <v>3</v>
      </c>
      <c r="J63" s="821">
        <v>26400</v>
      </c>
      <c r="K63" s="845">
        <v>79200</v>
      </c>
      <c r="L63" s="856">
        <f t="shared" si="0"/>
        <v>1</v>
      </c>
      <c r="Q63" s="824"/>
      <c r="R63" s="824"/>
    </row>
    <row r="64" spans="1:18" ht="12.75">
      <c r="A64" s="813" t="s">
        <v>4388</v>
      </c>
      <c r="B64" s="817" t="s">
        <v>4717</v>
      </c>
      <c r="C64" s="815" t="s">
        <v>4718</v>
      </c>
      <c r="D64" s="813" t="s">
        <v>4389</v>
      </c>
      <c r="E64" s="817"/>
      <c r="F64" s="821">
        <v>10</v>
      </c>
      <c r="G64" s="821">
        <v>9570</v>
      </c>
      <c r="H64" s="821">
        <v>95700</v>
      </c>
      <c r="I64" s="821">
        <v>12</v>
      </c>
      <c r="J64" s="821">
        <v>9570</v>
      </c>
      <c r="K64" s="845">
        <f>I64*J64</f>
        <v>114840</v>
      </c>
      <c r="L64" s="856">
        <f t="shared" si="0"/>
        <v>0.83333333333333337</v>
      </c>
      <c r="Q64" s="824"/>
      <c r="R64" s="824"/>
    </row>
    <row r="65" spans="1:18" ht="36">
      <c r="A65" s="813" t="s">
        <v>4656</v>
      </c>
      <c r="B65" s="817" t="s">
        <v>4719</v>
      </c>
      <c r="C65" s="815" t="s">
        <v>4657</v>
      </c>
      <c r="D65" s="813" t="s">
        <v>4364</v>
      </c>
      <c r="E65" s="817"/>
      <c r="F65" s="821">
        <v>16</v>
      </c>
      <c r="G65" s="821">
        <v>3361.2424999999998</v>
      </c>
      <c r="H65" s="821">
        <v>53779.88</v>
      </c>
      <c r="I65" s="821">
        <v>15</v>
      </c>
      <c r="J65" s="821">
        <v>3829.98</v>
      </c>
      <c r="K65" s="845">
        <f>I65*J65</f>
        <v>57449.7</v>
      </c>
      <c r="L65" s="856">
        <f t="shared" si="0"/>
        <v>0.9361211633829245</v>
      </c>
      <c r="Q65" s="824"/>
      <c r="R65" s="824"/>
    </row>
    <row r="66" spans="1:18" ht="13.5" thickBot="1">
      <c r="A66" s="817"/>
      <c r="B66" s="817"/>
      <c r="C66" s="817"/>
      <c r="D66" s="817"/>
      <c r="E66" s="817"/>
      <c r="F66" s="817"/>
      <c r="G66" s="817"/>
      <c r="H66" s="828"/>
      <c r="I66" s="817"/>
      <c r="J66" s="803"/>
      <c r="K66" s="847"/>
      <c r="L66" s="856" t="e">
        <f t="shared" si="0"/>
        <v>#DIV/0!</v>
      </c>
      <c r="Q66" s="824"/>
      <c r="R66" s="824"/>
    </row>
    <row r="67" spans="1:18" ht="13.5" thickBot="1">
      <c r="A67" s="807" t="s">
        <v>4720</v>
      </c>
      <c r="B67" s="807"/>
      <c r="C67" s="807"/>
      <c r="D67" s="807"/>
      <c r="E67" s="807"/>
      <c r="F67" s="807"/>
      <c r="G67" s="808"/>
      <c r="H67" s="812">
        <v>0</v>
      </c>
      <c r="I67" s="810"/>
      <c r="J67" s="811"/>
      <c r="K67" s="844">
        <v>39871.4</v>
      </c>
      <c r="L67" s="856">
        <f t="shared" si="0"/>
        <v>0</v>
      </c>
      <c r="Q67" s="824"/>
      <c r="R67" s="824"/>
    </row>
    <row r="68" spans="1:18" ht="26.25" thickBot="1">
      <c r="A68" s="807" t="s">
        <v>4721</v>
      </c>
      <c r="B68" s="829" t="s">
        <v>4722</v>
      </c>
      <c r="C68" s="829" t="s">
        <v>4723</v>
      </c>
      <c r="D68" s="813" t="s">
        <v>4364</v>
      </c>
      <c r="E68" s="807"/>
      <c r="F68" s="821">
        <v>0</v>
      </c>
      <c r="G68" s="821">
        <v>3987.14</v>
      </c>
      <c r="H68" s="821">
        <f>F68*G68</f>
        <v>0</v>
      </c>
      <c r="I68" s="821">
        <v>10</v>
      </c>
      <c r="J68" s="821">
        <v>3987.14</v>
      </c>
      <c r="K68" s="845">
        <f>I68*J68</f>
        <v>39871.4</v>
      </c>
      <c r="L68" s="856">
        <f t="shared" si="0"/>
        <v>0</v>
      </c>
      <c r="Q68" s="824"/>
      <c r="R68" s="824"/>
    </row>
    <row r="69" spans="1:18" ht="13.5" thickBot="1">
      <c r="A69" s="807"/>
      <c r="B69" s="807"/>
      <c r="C69" s="807"/>
      <c r="D69" s="807"/>
      <c r="E69" s="807"/>
      <c r="F69" s="807"/>
      <c r="G69" s="808"/>
      <c r="H69" s="809">
        <v>15435596</v>
      </c>
      <c r="I69" s="810"/>
      <c r="J69" s="811"/>
      <c r="K69" s="844">
        <v>18204920.359999999</v>
      </c>
      <c r="L69" s="856">
        <f t="shared" si="0"/>
        <v>0.84788044631687698</v>
      </c>
      <c r="Q69" s="824"/>
      <c r="R69" s="824"/>
    </row>
    <row r="70" spans="1:18" ht="38.25">
      <c r="A70" s="827" t="s">
        <v>4400</v>
      </c>
      <c r="B70" s="830" t="s">
        <v>4724</v>
      </c>
      <c r="C70" s="827" t="s">
        <v>4401</v>
      </c>
      <c r="D70" s="827" t="s">
        <v>4395</v>
      </c>
      <c r="E70" s="830"/>
      <c r="F70" s="827">
        <v>11000</v>
      </c>
      <c r="G70" s="827">
        <v>48.4</v>
      </c>
      <c r="H70" s="821">
        <v>532400</v>
      </c>
      <c r="I70" s="827">
        <v>11000</v>
      </c>
      <c r="J70" s="827">
        <v>48.4</v>
      </c>
      <c r="K70" s="845">
        <f t="shared" ref="K70:K75" si="2">I70*J70</f>
        <v>532400</v>
      </c>
      <c r="L70" s="856">
        <f t="shared" si="0"/>
        <v>1</v>
      </c>
      <c r="Q70" s="824"/>
      <c r="R70" s="824"/>
    </row>
    <row r="71" spans="1:18" ht="38.25">
      <c r="A71" s="827" t="s">
        <v>4402</v>
      </c>
      <c r="B71" s="830" t="s">
        <v>4724</v>
      </c>
      <c r="C71" s="827" t="s">
        <v>4403</v>
      </c>
      <c r="D71" s="827" t="s">
        <v>4725</v>
      </c>
      <c r="E71" s="830"/>
      <c r="F71" s="827">
        <v>25000</v>
      </c>
      <c r="G71" s="827">
        <v>48.4</v>
      </c>
      <c r="H71" s="821">
        <v>1210000</v>
      </c>
      <c r="I71" s="827">
        <v>30000</v>
      </c>
      <c r="J71" s="827">
        <v>48.4</v>
      </c>
      <c r="K71" s="845">
        <f t="shared" si="2"/>
        <v>1452000</v>
      </c>
      <c r="L71" s="856">
        <f t="shared" si="0"/>
        <v>0.83333333333333337</v>
      </c>
      <c r="Q71" s="824"/>
      <c r="R71" s="824"/>
    </row>
    <row r="72" spans="1:18" ht="38.25">
      <c r="A72" s="827" t="s">
        <v>4524</v>
      </c>
      <c r="B72" s="830" t="s">
        <v>4724</v>
      </c>
      <c r="C72" s="827" t="s">
        <v>4525</v>
      </c>
      <c r="D72" s="827" t="s">
        <v>4395</v>
      </c>
      <c r="E72" s="830"/>
      <c r="F72" s="827">
        <v>80000</v>
      </c>
      <c r="G72" s="827">
        <v>48.4</v>
      </c>
      <c r="H72" s="821">
        <v>3872000</v>
      </c>
      <c r="I72" s="827">
        <v>90000</v>
      </c>
      <c r="J72" s="827">
        <v>48.4</v>
      </c>
      <c r="K72" s="845">
        <f t="shared" si="2"/>
        <v>4356000</v>
      </c>
      <c r="L72" s="856">
        <f t="shared" si="0"/>
        <v>0.88888888888888884</v>
      </c>
      <c r="Q72" s="824"/>
      <c r="R72" s="824"/>
    </row>
    <row r="73" spans="1:18" ht="89.25">
      <c r="A73" s="827" t="s">
        <v>4393</v>
      </c>
      <c r="B73" s="830" t="s">
        <v>4726</v>
      </c>
      <c r="C73" s="827" t="s">
        <v>4394</v>
      </c>
      <c r="D73" s="827" t="s">
        <v>4395</v>
      </c>
      <c r="E73" s="830"/>
      <c r="F73" s="827">
        <v>11000</v>
      </c>
      <c r="G73" s="827">
        <v>8.3160000000000007</v>
      </c>
      <c r="H73" s="821">
        <v>91476</v>
      </c>
      <c r="I73" s="827">
        <v>15710</v>
      </c>
      <c r="J73" s="827">
        <v>8.3160000000000007</v>
      </c>
      <c r="K73" s="845">
        <f t="shared" si="2"/>
        <v>130644.36000000002</v>
      </c>
      <c r="L73" s="856">
        <f t="shared" ref="L73:L95" si="3">H73/K73</f>
        <v>0.70019096117122848</v>
      </c>
      <c r="Q73" s="824"/>
      <c r="R73" s="824"/>
    </row>
    <row r="74" spans="1:18" ht="89.25">
      <c r="A74" s="827" t="s">
        <v>4396</v>
      </c>
      <c r="B74" s="830" t="s">
        <v>4726</v>
      </c>
      <c r="C74" s="827" t="s">
        <v>4397</v>
      </c>
      <c r="D74" s="827" t="s">
        <v>4395</v>
      </c>
      <c r="E74" s="830"/>
      <c r="F74" s="827">
        <v>471000</v>
      </c>
      <c r="G74" s="827">
        <v>8.3160000000000007</v>
      </c>
      <c r="H74" s="821">
        <v>3916836</v>
      </c>
      <c r="I74" s="827">
        <v>601000</v>
      </c>
      <c r="J74" s="827">
        <v>8.3160000000000007</v>
      </c>
      <c r="K74" s="845">
        <f t="shared" si="2"/>
        <v>4997916</v>
      </c>
      <c r="L74" s="856">
        <f t="shared" si="3"/>
        <v>0.78369384359400995</v>
      </c>
      <c r="Q74" s="824"/>
      <c r="R74" s="824"/>
    </row>
    <row r="75" spans="1:18" ht="90" thickBot="1">
      <c r="A75" s="827" t="s">
        <v>4398</v>
      </c>
      <c r="B75" s="830" t="s">
        <v>4726</v>
      </c>
      <c r="C75" s="827" t="s">
        <v>4399</v>
      </c>
      <c r="D75" s="827" t="s">
        <v>4395</v>
      </c>
      <c r="E75" s="830"/>
      <c r="F75" s="827">
        <v>699000</v>
      </c>
      <c r="G75" s="827">
        <v>8.3160000000000007</v>
      </c>
      <c r="H75" s="821">
        <v>5812884</v>
      </c>
      <c r="I75" s="827">
        <v>810000</v>
      </c>
      <c r="J75" s="827">
        <v>8.3160000000000007</v>
      </c>
      <c r="K75" s="845">
        <f t="shared" si="2"/>
        <v>6735960.0000000009</v>
      </c>
      <c r="L75" s="856">
        <f t="shared" si="3"/>
        <v>0.86296296296296282</v>
      </c>
      <c r="Q75" s="824"/>
      <c r="R75" s="824"/>
    </row>
    <row r="76" spans="1:18" ht="13.5" thickBot="1">
      <c r="A76" s="807" t="s">
        <v>1800</v>
      </c>
      <c r="B76" s="807"/>
      <c r="C76" s="807"/>
      <c r="D76" s="807"/>
      <c r="E76" s="807"/>
      <c r="F76" s="807"/>
      <c r="G76" s="808"/>
      <c r="H76" s="831"/>
      <c r="I76" s="810"/>
      <c r="J76" s="811"/>
      <c r="K76" s="848"/>
      <c r="L76" s="856" t="e">
        <f t="shared" si="3"/>
        <v>#DIV/0!</v>
      </c>
      <c r="Q76" s="824"/>
      <c r="R76" s="824"/>
    </row>
    <row r="77" spans="1:18" ht="12.75">
      <c r="A77" s="817"/>
      <c r="B77" s="830"/>
      <c r="C77" s="830"/>
      <c r="D77" s="830"/>
      <c r="E77" s="830"/>
      <c r="F77" s="817"/>
      <c r="G77" s="817"/>
      <c r="H77" s="818"/>
      <c r="I77" s="817"/>
      <c r="J77" s="803"/>
      <c r="K77" s="849"/>
      <c r="L77" s="856" t="e">
        <f t="shared" si="3"/>
        <v>#DIV/0!</v>
      </c>
    </row>
    <row r="78" spans="1:18" ht="12.75">
      <c r="A78" s="817"/>
      <c r="B78" s="830"/>
      <c r="C78" s="830"/>
      <c r="D78" s="830"/>
      <c r="E78" s="830"/>
      <c r="F78" s="817"/>
      <c r="G78" s="817"/>
      <c r="H78" s="832"/>
      <c r="I78" s="817"/>
      <c r="J78" s="803"/>
      <c r="K78" s="850"/>
      <c r="L78" s="856" t="e">
        <f t="shared" si="3"/>
        <v>#DIV/0!</v>
      </c>
    </row>
    <row r="79" spans="1:18" ht="13.5" thickBot="1">
      <c r="A79" s="817"/>
      <c r="B79" s="830"/>
      <c r="C79" s="830"/>
      <c r="D79" s="830"/>
      <c r="E79" s="830"/>
      <c r="F79" s="817"/>
      <c r="G79" s="817"/>
      <c r="H79" s="828"/>
      <c r="I79" s="817"/>
      <c r="J79" s="803"/>
      <c r="K79" s="847"/>
      <c r="L79" s="856" t="e">
        <f t="shared" si="3"/>
        <v>#DIV/0!</v>
      </c>
    </row>
    <row r="80" spans="1:18" ht="15" thickBot="1">
      <c r="A80" s="807" t="s">
        <v>1801</v>
      </c>
      <c r="B80" s="807"/>
      <c r="C80" s="807"/>
      <c r="D80" s="807"/>
      <c r="E80" s="807"/>
      <c r="F80" s="807"/>
      <c r="G80" s="808"/>
      <c r="H80" s="833">
        <v>99051686.489999995</v>
      </c>
      <c r="I80" s="810"/>
      <c r="J80" s="811"/>
      <c r="K80" s="851">
        <v>106007000</v>
      </c>
      <c r="L80" s="856">
        <f t="shared" si="3"/>
        <v>0.93438816766817279</v>
      </c>
    </row>
    <row r="81" spans="1:12" ht="12.75">
      <c r="A81" s="807" t="s">
        <v>1802</v>
      </c>
      <c r="B81" s="830" t="s">
        <v>1803</v>
      </c>
      <c r="C81" s="816"/>
      <c r="D81" s="816"/>
      <c r="E81" s="816"/>
      <c r="F81" s="816"/>
      <c r="G81" s="816"/>
      <c r="H81" s="818">
        <v>7442433.46</v>
      </c>
      <c r="I81" s="834"/>
      <c r="J81" s="835"/>
      <c r="K81" s="849">
        <v>6447813.7300000004</v>
      </c>
      <c r="L81" s="856">
        <f t="shared" si="3"/>
        <v>1.1542568956935422</v>
      </c>
    </row>
    <row r="82" spans="1:12" ht="12.75">
      <c r="A82" s="807" t="s">
        <v>1804</v>
      </c>
      <c r="B82" s="830" t="s">
        <v>1805</v>
      </c>
      <c r="C82" s="816"/>
      <c r="D82" s="816"/>
      <c r="E82" s="816"/>
      <c r="F82" s="816"/>
      <c r="G82" s="816"/>
      <c r="H82" s="836">
        <v>42454846.170000002</v>
      </c>
      <c r="I82" s="834"/>
      <c r="J82" s="835"/>
      <c r="K82" s="852">
        <v>45789357.359999999</v>
      </c>
      <c r="L82" s="856">
        <f t="shared" si="3"/>
        <v>0.92717715682743096</v>
      </c>
    </row>
    <row r="83" spans="1:12" ht="12.75">
      <c r="A83" s="807" t="s">
        <v>1806</v>
      </c>
      <c r="B83" s="830" t="s">
        <v>1807</v>
      </c>
      <c r="C83" s="816"/>
      <c r="D83" s="816"/>
      <c r="E83" s="816"/>
      <c r="F83" s="816"/>
      <c r="G83" s="816"/>
      <c r="H83" s="836">
        <v>1990845.3</v>
      </c>
      <c r="I83" s="834"/>
      <c r="J83" s="835"/>
      <c r="K83" s="852">
        <v>2459605.2599999998</v>
      </c>
      <c r="L83" s="856">
        <f t="shared" si="3"/>
        <v>0.80941658906681646</v>
      </c>
    </row>
    <row r="84" spans="1:12" ht="12.75">
      <c r="A84" s="807" t="s">
        <v>1808</v>
      </c>
      <c r="B84" s="830" t="s">
        <v>1809</v>
      </c>
      <c r="C84" s="816"/>
      <c r="D84" s="816"/>
      <c r="E84" s="816"/>
      <c r="F84" s="816"/>
      <c r="G84" s="816"/>
      <c r="H84" s="836">
        <v>249350.94</v>
      </c>
      <c r="I84" s="834"/>
      <c r="J84" s="835"/>
      <c r="K84" s="852">
        <v>206861.54</v>
      </c>
      <c r="L84" s="856">
        <f t="shared" si="3"/>
        <v>1.2054001918384636</v>
      </c>
    </row>
    <row r="85" spans="1:12" ht="12.75">
      <c r="A85" s="807" t="s">
        <v>1810</v>
      </c>
      <c r="B85" s="830" t="s">
        <v>1811</v>
      </c>
      <c r="C85" s="816"/>
      <c r="D85" s="816"/>
      <c r="E85" s="816"/>
      <c r="F85" s="816"/>
      <c r="G85" s="816"/>
      <c r="H85" s="836">
        <v>95091.75</v>
      </c>
      <c r="I85" s="834"/>
      <c r="J85" s="835"/>
      <c r="K85" s="852">
        <v>78888.12</v>
      </c>
      <c r="L85" s="856">
        <f t="shared" si="3"/>
        <v>1.2054001286885783</v>
      </c>
    </row>
    <row r="86" spans="1:12" ht="12.75">
      <c r="A86" s="807" t="s">
        <v>1812</v>
      </c>
      <c r="B86" s="830" t="s">
        <v>1813</v>
      </c>
      <c r="C86" s="816"/>
      <c r="D86" s="816"/>
      <c r="E86" s="816"/>
      <c r="F86" s="816"/>
      <c r="G86" s="816"/>
      <c r="H86" s="836">
        <v>1510248.3</v>
      </c>
      <c r="I86" s="834"/>
      <c r="J86" s="835"/>
      <c r="K86" s="852">
        <v>1252901.99</v>
      </c>
      <c r="L86" s="856">
        <f t="shared" si="3"/>
        <v>1.2054001925561633</v>
      </c>
    </row>
    <row r="87" spans="1:12" ht="12.75">
      <c r="A87" s="807" t="s">
        <v>1814</v>
      </c>
      <c r="B87" s="830" t="s">
        <v>1815</v>
      </c>
      <c r="C87" s="816"/>
      <c r="D87" s="816"/>
      <c r="E87" s="816"/>
      <c r="F87" s="816"/>
      <c r="G87" s="816"/>
      <c r="H87" s="836">
        <v>14519924.880000001</v>
      </c>
      <c r="I87" s="834"/>
      <c r="J87" s="835"/>
      <c r="K87" s="852">
        <v>15750369.359999999</v>
      </c>
      <c r="L87" s="856">
        <f t="shared" si="3"/>
        <v>0.92187837301613618</v>
      </c>
    </row>
    <row r="88" spans="1:12" ht="12.75">
      <c r="A88" s="807" t="s">
        <v>1816</v>
      </c>
      <c r="B88" s="830" t="s">
        <v>1817</v>
      </c>
      <c r="C88" s="816"/>
      <c r="D88" s="816"/>
      <c r="E88" s="816"/>
      <c r="F88" s="816"/>
      <c r="G88" s="816"/>
      <c r="H88" s="836">
        <v>546250.80000000005</v>
      </c>
      <c r="I88" s="834"/>
      <c r="J88" s="835"/>
      <c r="K88" s="852">
        <v>453169.66</v>
      </c>
      <c r="L88" s="856">
        <f t="shared" si="3"/>
        <v>1.2054002026525785</v>
      </c>
    </row>
    <row r="89" spans="1:12" ht="12.75">
      <c r="A89" s="807" t="s">
        <v>1818</v>
      </c>
      <c r="B89" s="830" t="s">
        <v>1819</v>
      </c>
      <c r="C89" s="816"/>
      <c r="D89" s="816"/>
      <c r="E89" s="816"/>
      <c r="F89" s="816"/>
      <c r="G89" s="816"/>
      <c r="H89" s="836">
        <v>945241.52</v>
      </c>
      <c r="I89" s="834"/>
      <c r="J89" s="835"/>
      <c r="K89" s="852">
        <v>784172.37</v>
      </c>
      <c r="L89" s="856">
        <f t="shared" si="3"/>
        <v>1.2054001851659222</v>
      </c>
    </row>
    <row r="90" spans="1:12" ht="12.75">
      <c r="A90" s="807" t="s">
        <v>1820</v>
      </c>
      <c r="B90" s="830" t="s">
        <v>1821</v>
      </c>
      <c r="C90" s="816"/>
      <c r="D90" s="816"/>
      <c r="E90" s="816"/>
      <c r="F90" s="816"/>
      <c r="G90" s="816"/>
      <c r="H90" s="836">
        <v>22959663.949999999</v>
      </c>
      <c r="I90" s="834"/>
      <c r="J90" s="835"/>
      <c r="K90" s="852">
        <v>25478956</v>
      </c>
      <c r="L90" s="856">
        <f t="shared" si="3"/>
        <v>0.90112263430259854</v>
      </c>
    </row>
    <row r="91" spans="1:12" ht="12.75">
      <c r="A91" s="807" t="s">
        <v>1822</v>
      </c>
      <c r="B91" s="830" t="s">
        <v>1823</v>
      </c>
      <c r="C91" s="816"/>
      <c r="D91" s="816"/>
      <c r="E91" s="816"/>
      <c r="F91" s="816"/>
      <c r="G91" s="816"/>
      <c r="H91" s="836">
        <v>62569.96</v>
      </c>
      <c r="I91" s="834"/>
      <c r="J91" s="834"/>
      <c r="K91" s="852">
        <v>51908.04</v>
      </c>
      <c r="L91" s="856">
        <f t="shared" si="3"/>
        <v>1.2054001653693724</v>
      </c>
    </row>
    <row r="92" spans="1:12" ht="12.75">
      <c r="A92" s="807" t="s">
        <v>1824</v>
      </c>
      <c r="B92" s="830" t="s">
        <v>1825</v>
      </c>
      <c r="C92" s="816"/>
      <c r="D92" s="816"/>
      <c r="E92" s="816"/>
      <c r="F92" s="816"/>
      <c r="G92" s="816"/>
      <c r="H92" s="836">
        <v>468377.87</v>
      </c>
      <c r="I92" s="834"/>
      <c r="J92" s="834"/>
      <c r="K92" s="852">
        <v>388566.28</v>
      </c>
      <c r="L92" s="856">
        <f t="shared" si="3"/>
        <v>1.2054001958173004</v>
      </c>
    </row>
    <row r="93" spans="1:12" ht="12.75">
      <c r="A93" s="807" t="s">
        <v>1826</v>
      </c>
      <c r="B93" s="830" t="s">
        <v>1827</v>
      </c>
      <c r="C93" s="816"/>
      <c r="D93" s="816"/>
      <c r="E93" s="816"/>
      <c r="F93" s="816"/>
      <c r="G93" s="816"/>
      <c r="H93" s="836">
        <v>132035.98000000001</v>
      </c>
      <c r="I93" s="834"/>
      <c r="J93" s="834"/>
      <c r="K93" s="852">
        <v>109537.05</v>
      </c>
      <c r="L93" s="856">
        <f t="shared" si="3"/>
        <v>1.2054001819475695</v>
      </c>
    </row>
    <row r="94" spans="1:12" ht="12.75">
      <c r="A94" s="807" t="s">
        <v>1828</v>
      </c>
      <c r="B94" s="830" t="s">
        <v>1829</v>
      </c>
      <c r="C94" s="816"/>
      <c r="D94" s="816"/>
      <c r="E94" s="816"/>
      <c r="F94" s="816"/>
      <c r="G94" s="816"/>
      <c r="H94" s="828">
        <v>5674805.6100000003</v>
      </c>
      <c r="I94" s="834"/>
      <c r="J94" s="834"/>
      <c r="K94" s="847">
        <v>6754893.2400000002</v>
      </c>
      <c r="L94" s="856">
        <f t="shared" si="3"/>
        <v>0.84010293107163903</v>
      </c>
    </row>
    <row r="95" spans="1:12" ht="14.25">
      <c r="A95" s="837" t="s">
        <v>129</v>
      </c>
      <c r="B95" s="838"/>
      <c r="C95" s="838"/>
      <c r="D95" s="838"/>
      <c r="E95" s="838"/>
      <c r="F95" s="839"/>
      <c r="G95" s="840"/>
      <c r="H95" s="841">
        <f>SUM(H8+H67+H69+H80)</f>
        <v>135701746.16</v>
      </c>
      <c r="I95" s="842"/>
      <c r="J95" s="840"/>
      <c r="K95" s="841">
        <f>SUM(K8+K67+K69+K80)</f>
        <v>144871713.59511971</v>
      </c>
      <c r="L95" s="856">
        <f t="shared" si="3"/>
        <v>0.9367028441401094</v>
      </c>
    </row>
  </sheetData>
  <mergeCells count="2">
    <mergeCell ref="F6:H6"/>
    <mergeCell ref="I6:K6"/>
  </mergeCells>
  <pageMargins left="0.23622047244094499" right="0.23622047244094499" top="0.74803149606299202" bottom="0.74803149606299202" header="0.31496062992126" footer="0.31496062992126"/>
  <pageSetup paperSize="9" scale="98" fitToHeight="0" orientation="landscape" horizontalDpi="1200" verticalDpi="1200" r:id="rId1"/>
  <headerFooter alignWithMargins="0">
    <oddFooter>&amp;R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44"/>
  <sheetViews>
    <sheetView view="pageBreakPreview" zoomScaleNormal="100" zoomScaleSheetLayoutView="100" workbookViewId="0">
      <pane ySplit="7" topLeftCell="A113" activePane="bottomLeft" state="frozen"/>
      <selection pane="bottomLeft" activeCell="D136" sqref="D136"/>
    </sheetView>
  </sheetViews>
  <sheetFormatPr defaultColWidth="9.140625" defaultRowHeight="11.25"/>
  <cols>
    <col min="1" max="1" width="9.42578125" style="38" customWidth="1"/>
    <col min="2" max="2" width="52.5703125" style="38" customWidth="1"/>
    <col min="3" max="3" width="13.28515625" style="38" customWidth="1"/>
    <col min="4" max="4" width="15.42578125" style="38" customWidth="1"/>
    <col min="5" max="7" width="13.28515625" style="38" customWidth="1"/>
    <col min="8" max="8" width="15.85546875" style="38" customWidth="1"/>
    <col min="9" max="11" width="13.28515625" style="38" customWidth="1"/>
    <col min="12" max="16384" width="9.140625" style="38"/>
  </cols>
  <sheetData>
    <row r="1" spans="1:11" ht="12">
      <c r="A1" s="1"/>
      <c r="B1" s="2" t="s">
        <v>51</v>
      </c>
      <c r="C1" s="3" t="s">
        <v>1947</v>
      </c>
      <c r="D1" s="4"/>
      <c r="E1" s="4"/>
      <c r="F1" s="4"/>
      <c r="G1" s="5"/>
    </row>
    <row r="2" spans="1:11" ht="12">
      <c r="A2" s="1"/>
      <c r="B2" s="2" t="s">
        <v>52</v>
      </c>
      <c r="C2" s="3">
        <v>17688383</v>
      </c>
      <c r="D2" s="4"/>
      <c r="E2" s="4"/>
      <c r="F2" s="4"/>
      <c r="G2" s="5"/>
    </row>
    <row r="3" spans="1:11" ht="12">
      <c r="A3" s="1"/>
      <c r="B3" s="2"/>
      <c r="C3" s="3"/>
      <c r="D3" s="4"/>
      <c r="E3" s="4"/>
      <c r="F3" s="4"/>
      <c r="G3" s="5"/>
    </row>
    <row r="4" spans="1:11" ht="14.25">
      <c r="A4" s="1"/>
      <c r="B4" s="2" t="s">
        <v>1830</v>
      </c>
      <c r="C4" s="7" t="s">
        <v>44</v>
      </c>
      <c r="D4" s="8"/>
      <c r="E4" s="8"/>
      <c r="F4" s="8"/>
      <c r="G4" s="9"/>
    </row>
    <row r="5" spans="1:11" s="25" customFormat="1" ht="15.75"/>
    <row r="6" spans="1:11" ht="11.25" customHeight="1">
      <c r="A6" s="918" t="s">
        <v>187</v>
      </c>
      <c r="B6" s="918" t="s">
        <v>1831</v>
      </c>
      <c r="C6" s="959" t="s">
        <v>1897</v>
      </c>
      <c r="D6" s="980"/>
      <c r="E6" s="980"/>
      <c r="F6" s="960"/>
      <c r="G6" s="981" t="s">
        <v>4659</v>
      </c>
      <c r="H6" s="980"/>
      <c r="I6" s="980"/>
      <c r="J6" s="960"/>
      <c r="K6" s="317" t="s">
        <v>1894</v>
      </c>
    </row>
    <row r="7" spans="1:11" ht="56.25">
      <c r="A7" s="918"/>
      <c r="B7" s="918"/>
      <c r="C7" s="49" t="s">
        <v>1731</v>
      </c>
      <c r="D7" s="42" t="s">
        <v>1732</v>
      </c>
      <c r="E7" s="42" t="s">
        <v>1832</v>
      </c>
      <c r="F7" s="42" t="s">
        <v>1833</v>
      </c>
      <c r="G7" s="49" t="s">
        <v>1731</v>
      </c>
      <c r="H7" s="42" t="s">
        <v>1732</v>
      </c>
      <c r="I7" s="42" t="s">
        <v>1832</v>
      </c>
      <c r="J7" s="57" t="s">
        <v>1834</v>
      </c>
      <c r="K7" s="275" t="s">
        <v>1732</v>
      </c>
    </row>
    <row r="8" spans="1:11" ht="12.75">
      <c r="A8" s="50" t="s">
        <v>1891</v>
      </c>
      <c r="B8" s="51"/>
      <c r="C8" s="52"/>
      <c r="D8" s="52"/>
      <c r="E8" s="52"/>
      <c r="F8" s="52"/>
      <c r="G8" s="52"/>
      <c r="H8" s="52"/>
      <c r="I8" s="52"/>
      <c r="J8" s="52"/>
      <c r="K8" s="75" t="e">
        <f>SUM(H8/D8*100)</f>
        <v>#DIV/0!</v>
      </c>
    </row>
    <row r="9" spans="1:11" ht="12.75">
      <c r="A9" s="50"/>
      <c r="B9" s="51"/>
      <c r="C9" s="52"/>
      <c r="D9" s="52"/>
      <c r="E9" s="52"/>
      <c r="F9" s="52"/>
      <c r="G9" s="620"/>
      <c r="H9" s="52"/>
      <c r="I9" s="52"/>
      <c r="J9" s="52"/>
      <c r="K9" s="75" t="e">
        <f t="shared" ref="K9:K144" si="0">SUM(H9/D9*100)</f>
        <v>#DIV/0!</v>
      </c>
    </row>
    <row r="10" spans="1:11" ht="12.75">
      <c r="A10" s="857" t="s">
        <v>4410</v>
      </c>
      <c r="B10" s="858" t="s">
        <v>1901</v>
      </c>
      <c r="C10" s="860">
        <v>841</v>
      </c>
      <c r="D10" s="861">
        <f>C10*E10</f>
        <v>44052.360928571434</v>
      </c>
      <c r="E10" s="861">
        <v>52.380928571428576</v>
      </c>
      <c r="F10" s="323"/>
      <c r="G10" s="621">
        <v>840</v>
      </c>
      <c r="H10" s="617">
        <v>43999.98</v>
      </c>
      <c r="I10" s="618">
        <f t="shared" ref="I10:I21" si="1">H10/G10</f>
        <v>52.380928571428576</v>
      </c>
      <c r="J10" s="621">
        <v>840</v>
      </c>
      <c r="K10" s="75">
        <f t="shared" ref="K10:K16" si="2">SUM(H10/D10*100)</f>
        <v>99.881093935790716</v>
      </c>
    </row>
    <row r="11" spans="1:11" ht="12.75">
      <c r="A11" s="857" t="s">
        <v>4411</v>
      </c>
      <c r="B11" s="858" t="s">
        <v>4404</v>
      </c>
      <c r="C11" s="860">
        <v>122</v>
      </c>
      <c r="D11" s="861">
        <f t="shared" ref="D11:D19" si="3">C11*E11</f>
        <v>39141.666666666664</v>
      </c>
      <c r="E11" s="861">
        <v>320.83333333333331</v>
      </c>
      <c r="F11" s="323"/>
      <c r="G11" s="621">
        <v>120</v>
      </c>
      <c r="H11" s="617">
        <v>38500</v>
      </c>
      <c r="I11" s="618">
        <f t="shared" si="1"/>
        <v>320.83333333333331</v>
      </c>
      <c r="J11" s="621">
        <v>120</v>
      </c>
      <c r="K11" s="75">
        <f t="shared" ref="K11:K15" si="4">SUM(H11/D11*100)</f>
        <v>98.360655737704931</v>
      </c>
    </row>
    <row r="12" spans="1:11" ht="12.75">
      <c r="A12" s="857" t="s">
        <v>4412</v>
      </c>
      <c r="B12" s="858" t="s">
        <v>1902</v>
      </c>
      <c r="C12" s="860">
        <v>144</v>
      </c>
      <c r="D12" s="861">
        <f t="shared" si="3"/>
        <v>475200</v>
      </c>
      <c r="E12" s="861">
        <v>3300</v>
      </c>
      <c r="F12" s="323"/>
      <c r="G12" s="621">
        <v>143</v>
      </c>
      <c r="H12" s="617">
        <v>471900</v>
      </c>
      <c r="I12" s="618">
        <f t="shared" ref="I12:I15" si="5">H12/G12</f>
        <v>3300</v>
      </c>
      <c r="J12" s="621">
        <v>143</v>
      </c>
      <c r="K12" s="75">
        <f t="shared" si="4"/>
        <v>99.305555555555557</v>
      </c>
    </row>
    <row r="13" spans="1:11" ht="12.75">
      <c r="A13" s="857" t="s">
        <v>4413</v>
      </c>
      <c r="B13" s="858" t="s">
        <v>1903</v>
      </c>
      <c r="C13" s="860">
        <v>6</v>
      </c>
      <c r="D13" s="861">
        <f t="shared" si="3"/>
        <v>21120</v>
      </c>
      <c r="E13" s="861">
        <v>3520</v>
      </c>
      <c r="F13" s="323"/>
      <c r="G13" s="621">
        <v>5</v>
      </c>
      <c r="H13" s="617">
        <v>17600</v>
      </c>
      <c r="I13" s="618">
        <f t="shared" si="5"/>
        <v>3520</v>
      </c>
      <c r="J13" s="621">
        <v>5</v>
      </c>
      <c r="K13" s="75">
        <f t="shared" si="4"/>
        <v>83.333333333333343</v>
      </c>
    </row>
    <row r="14" spans="1:11" ht="12.75">
      <c r="A14" s="857" t="s">
        <v>4414</v>
      </c>
      <c r="B14" s="858" t="s">
        <v>1904</v>
      </c>
      <c r="C14" s="860">
        <v>3</v>
      </c>
      <c r="D14" s="861">
        <f t="shared" si="3"/>
        <v>19470</v>
      </c>
      <c r="E14" s="861">
        <v>6490</v>
      </c>
      <c r="F14" s="52"/>
      <c r="G14" s="621">
        <v>2</v>
      </c>
      <c r="H14" s="617">
        <v>12980</v>
      </c>
      <c r="I14" s="618">
        <f t="shared" si="5"/>
        <v>6490</v>
      </c>
      <c r="J14" s="621">
        <v>2</v>
      </c>
      <c r="K14" s="75">
        <f t="shared" si="4"/>
        <v>66.666666666666657</v>
      </c>
    </row>
    <row r="15" spans="1:11" ht="12.75">
      <c r="A15" s="857" t="s">
        <v>4415</v>
      </c>
      <c r="B15" s="858" t="s">
        <v>4405</v>
      </c>
      <c r="C15" s="860">
        <v>22</v>
      </c>
      <c r="D15" s="861">
        <f t="shared" si="3"/>
        <v>413050</v>
      </c>
      <c r="E15" s="861">
        <v>18775</v>
      </c>
      <c r="F15" s="52"/>
      <c r="G15" s="622">
        <v>22</v>
      </c>
      <c r="H15" s="617">
        <v>413050</v>
      </c>
      <c r="I15" s="618">
        <f t="shared" si="5"/>
        <v>18775</v>
      </c>
      <c r="J15" s="622">
        <v>22</v>
      </c>
      <c r="K15" s="75">
        <f t="shared" si="4"/>
        <v>100</v>
      </c>
    </row>
    <row r="16" spans="1:11" ht="12.75">
      <c r="A16" s="857" t="s">
        <v>4526</v>
      </c>
      <c r="B16" s="858" t="s">
        <v>4528</v>
      </c>
      <c r="C16" s="860">
        <v>2</v>
      </c>
      <c r="D16" s="861">
        <f t="shared" si="3"/>
        <v>53680</v>
      </c>
      <c r="E16" s="861">
        <v>26840</v>
      </c>
      <c r="F16" s="323"/>
      <c r="G16" s="621">
        <v>2</v>
      </c>
      <c r="H16" s="617">
        <v>53680</v>
      </c>
      <c r="I16" s="618">
        <f t="shared" si="1"/>
        <v>26840</v>
      </c>
      <c r="J16" s="621">
        <v>2</v>
      </c>
      <c r="K16" s="75">
        <f t="shared" si="2"/>
        <v>100</v>
      </c>
    </row>
    <row r="17" spans="1:11" ht="12.75">
      <c r="A17" s="857" t="s">
        <v>4527</v>
      </c>
      <c r="B17" s="858" t="s">
        <v>4528</v>
      </c>
      <c r="C17" s="860">
        <v>2</v>
      </c>
      <c r="D17" s="861">
        <f t="shared" si="3"/>
        <v>55220</v>
      </c>
      <c r="E17" s="861">
        <v>27610</v>
      </c>
      <c r="F17" s="323"/>
      <c r="G17" s="621">
        <v>2</v>
      </c>
      <c r="H17" s="617">
        <v>55220</v>
      </c>
      <c r="I17" s="618">
        <f t="shared" si="1"/>
        <v>27610</v>
      </c>
      <c r="J17" s="621">
        <v>2</v>
      </c>
      <c r="K17" s="75">
        <f t="shared" si="0"/>
        <v>100</v>
      </c>
    </row>
    <row r="18" spans="1:11" ht="12.75">
      <c r="A18" s="857" t="s">
        <v>4727</v>
      </c>
      <c r="B18" s="858" t="s">
        <v>4528</v>
      </c>
      <c r="C18" s="860">
        <v>1</v>
      </c>
      <c r="D18" s="861">
        <f t="shared" si="3"/>
        <v>26840</v>
      </c>
      <c r="E18" s="861">
        <v>26840</v>
      </c>
      <c r="F18" s="52"/>
      <c r="G18" s="621">
        <v>1</v>
      </c>
      <c r="H18" s="617">
        <v>26840</v>
      </c>
      <c r="I18" s="618">
        <f t="shared" si="1"/>
        <v>26840</v>
      </c>
      <c r="J18" s="621">
        <v>1</v>
      </c>
      <c r="K18" s="75">
        <f t="shared" si="0"/>
        <v>100</v>
      </c>
    </row>
    <row r="19" spans="1:11" ht="12.75">
      <c r="A19" s="857" t="s">
        <v>4728</v>
      </c>
      <c r="B19" s="858" t="s">
        <v>4528</v>
      </c>
      <c r="C19" s="860">
        <v>2</v>
      </c>
      <c r="D19" s="861">
        <f t="shared" si="3"/>
        <v>55220</v>
      </c>
      <c r="E19" s="861">
        <v>27610</v>
      </c>
      <c r="F19" s="52"/>
      <c r="G19" s="622">
        <v>1</v>
      </c>
      <c r="H19" s="617">
        <v>27610</v>
      </c>
      <c r="I19" s="618">
        <f t="shared" si="1"/>
        <v>27610</v>
      </c>
      <c r="J19" s="622">
        <v>1</v>
      </c>
      <c r="K19" s="75">
        <f t="shared" si="0"/>
        <v>50</v>
      </c>
    </row>
    <row r="20" spans="1:11" ht="12.75">
      <c r="A20" s="583"/>
      <c r="B20" s="619"/>
      <c r="C20" s="52"/>
      <c r="D20" s="324">
        <f t="shared" ref="D20:D21" si="6">C20*E20</f>
        <v>0</v>
      </c>
      <c r="E20" s="618"/>
      <c r="F20" s="52"/>
      <c r="G20" s="620"/>
      <c r="H20" s="617"/>
      <c r="I20" s="618" t="e">
        <f t="shared" si="1"/>
        <v>#DIV/0!</v>
      </c>
      <c r="J20" s="52"/>
      <c r="K20" s="75" t="e">
        <f t="shared" ref="K20:K21" si="7">SUM(H20/D20*100)</f>
        <v>#DIV/0!</v>
      </c>
    </row>
    <row r="21" spans="1:11" ht="12.75">
      <c r="A21" s="583"/>
      <c r="B21" s="619"/>
      <c r="C21" s="52"/>
      <c r="D21" s="324">
        <f t="shared" si="6"/>
        <v>0</v>
      </c>
      <c r="E21" s="618"/>
      <c r="F21" s="52"/>
      <c r="G21" s="620"/>
      <c r="H21" s="617"/>
      <c r="I21" s="618" t="e">
        <f t="shared" si="1"/>
        <v>#DIV/0!</v>
      </c>
      <c r="J21" s="52"/>
      <c r="K21" s="75" t="e">
        <f t="shared" si="7"/>
        <v>#DIV/0!</v>
      </c>
    </row>
    <row r="22" spans="1:11" ht="12.75">
      <c r="A22" s="50"/>
      <c r="B22" s="51"/>
      <c r="C22" s="52"/>
      <c r="D22" s="52"/>
      <c r="E22" s="52"/>
      <c r="F22" s="52"/>
      <c r="G22" s="620"/>
      <c r="H22" s="617"/>
      <c r="I22" s="618"/>
      <c r="J22" s="52"/>
      <c r="K22" s="75" t="e">
        <f t="shared" ref="K22" si="8">SUM(H22/D22*100)</f>
        <v>#DIV/0!</v>
      </c>
    </row>
    <row r="23" spans="1:11" ht="12.75">
      <c r="A23" s="50"/>
      <c r="B23" s="51"/>
      <c r="C23" s="52"/>
      <c r="D23" s="52"/>
      <c r="E23" s="52"/>
      <c r="F23" s="52"/>
      <c r="G23" s="620"/>
      <c r="H23" s="52"/>
      <c r="I23" s="618"/>
      <c r="J23" s="52"/>
      <c r="K23" s="75" t="e">
        <f t="shared" ref="K23:K24" si="9">SUM(H23/D23*100)</f>
        <v>#DIV/0!</v>
      </c>
    </row>
    <row r="24" spans="1:11" ht="12.75">
      <c r="A24" s="50"/>
      <c r="B24" s="325" t="s">
        <v>1905</v>
      </c>
      <c r="C24" s="52"/>
      <c r="D24" s="326">
        <f>SUM(D10:D23)</f>
        <v>1202994.0275952381</v>
      </c>
      <c r="E24" s="52"/>
      <c r="F24" s="52"/>
      <c r="G24" s="52"/>
      <c r="H24" s="326">
        <f>SUM(H10:H23)</f>
        <v>1161379.98</v>
      </c>
      <c r="I24" s="52"/>
      <c r="J24" s="52"/>
      <c r="K24" s="75">
        <f t="shared" si="9"/>
        <v>96.540793500161953</v>
      </c>
    </row>
    <row r="25" spans="1:11" ht="12.75">
      <c r="A25" s="50"/>
      <c r="B25" s="51"/>
      <c r="C25" s="52"/>
      <c r="D25" s="52"/>
      <c r="E25" s="52"/>
      <c r="F25" s="52"/>
      <c r="G25" s="52"/>
      <c r="H25" s="52"/>
      <c r="I25" s="52"/>
      <c r="J25" s="52"/>
      <c r="K25" s="75" t="e">
        <f t="shared" ref="K25" si="10">SUM(H25/D25*100)</f>
        <v>#DIV/0!</v>
      </c>
    </row>
    <row r="26" spans="1:11" ht="12.75">
      <c r="A26" s="50"/>
      <c r="B26" s="51"/>
      <c r="C26" s="52"/>
      <c r="D26" s="52"/>
      <c r="E26" s="52"/>
      <c r="F26" s="52"/>
      <c r="G26" s="52"/>
      <c r="H26" s="52"/>
      <c r="I26" s="52"/>
      <c r="J26" s="52"/>
      <c r="K26" s="75" t="e">
        <f t="shared" si="0"/>
        <v>#DIV/0!</v>
      </c>
    </row>
    <row r="27" spans="1:11" ht="12.75">
      <c r="A27" s="50" t="s">
        <v>1835</v>
      </c>
      <c r="B27" s="51"/>
      <c r="C27" s="52"/>
      <c r="D27" s="324"/>
      <c r="E27" s="52"/>
      <c r="F27" s="52"/>
      <c r="G27" s="52"/>
      <c r="H27" s="52"/>
      <c r="I27" s="52"/>
      <c r="J27" s="52"/>
      <c r="K27" s="75" t="e">
        <f t="shared" si="0"/>
        <v>#DIV/0!</v>
      </c>
    </row>
    <row r="28" spans="1:11" ht="12.75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75" t="e">
        <f t="shared" si="0"/>
        <v>#DIV/0!</v>
      </c>
    </row>
    <row r="29" spans="1:11" ht="12.75">
      <c r="A29" s="50"/>
      <c r="B29" s="51"/>
      <c r="C29" s="52"/>
      <c r="D29" s="52"/>
      <c r="E29" s="52"/>
      <c r="F29" s="52"/>
      <c r="G29" s="52"/>
      <c r="H29" s="52"/>
      <c r="I29" s="52"/>
      <c r="J29" s="52"/>
      <c r="K29" s="75" t="e">
        <f t="shared" si="0"/>
        <v>#DIV/0!</v>
      </c>
    </row>
    <row r="30" spans="1:11" ht="12.75">
      <c r="A30" s="53" t="s">
        <v>1836</v>
      </c>
      <c r="B30" s="54"/>
      <c r="C30" s="52"/>
      <c r="D30" s="52"/>
      <c r="E30" s="52"/>
      <c r="F30" s="52"/>
      <c r="G30" s="52"/>
      <c r="H30" s="52"/>
      <c r="I30" s="52"/>
      <c r="J30" s="52"/>
      <c r="K30" s="75" t="e">
        <f t="shared" si="0"/>
        <v>#DIV/0!</v>
      </c>
    </row>
    <row r="31" spans="1:11" ht="12.75">
      <c r="A31" s="50"/>
      <c r="B31" s="51"/>
      <c r="C31" s="52"/>
      <c r="D31" s="52"/>
      <c r="E31" s="52"/>
      <c r="F31" s="52"/>
      <c r="G31" s="52"/>
      <c r="H31" s="52"/>
      <c r="I31" s="52"/>
      <c r="J31" s="52"/>
      <c r="K31" s="75" t="e">
        <f t="shared" si="0"/>
        <v>#DIV/0!</v>
      </c>
    </row>
    <row r="32" spans="1:11" ht="12.75">
      <c r="A32" s="50"/>
      <c r="B32" s="51"/>
      <c r="C32" s="52"/>
      <c r="D32" s="52"/>
      <c r="E32" s="52"/>
      <c r="F32" s="52"/>
      <c r="G32" s="52"/>
      <c r="H32" s="52"/>
      <c r="I32" s="52"/>
      <c r="J32" s="52"/>
      <c r="K32" s="75" t="e">
        <f t="shared" si="0"/>
        <v>#DIV/0!</v>
      </c>
    </row>
    <row r="33" spans="1:11" ht="12.75">
      <c r="A33" s="50" t="s">
        <v>1837</v>
      </c>
      <c r="B33" s="51"/>
      <c r="C33" s="52"/>
      <c r="D33" s="52"/>
      <c r="E33" s="52"/>
      <c r="F33" s="52"/>
      <c r="G33" s="52"/>
      <c r="H33" s="52"/>
      <c r="I33" s="52"/>
      <c r="J33" s="52"/>
      <c r="K33" s="75" t="e">
        <f t="shared" si="0"/>
        <v>#DIV/0!</v>
      </c>
    </row>
    <row r="34" spans="1:11" ht="12.75">
      <c r="A34" s="50"/>
      <c r="B34" s="51"/>
      <c r="C34" s="52"/>
      <c r="D34" s="52"/>
      <c r="E34" s="52"/>
      <c r="F34" s="52"/>
      <c r="G34" s="52"/>
      <c r="H34" s="52"/>
      <c r="I34" s="52"/>
      <c r="J34" s="52"/>
      <c r="K34" s="75" t="e">
        <f t="shared" si="0"/>
        <v>#DIV/0!</v>
      </c>
    </row>
    <row r="35" spans="1:11" ht="12.75">
      <c r="A35" s="50"/>
      <c r="B35" s="51"/>
      <c r="C35" s="52"/>
      <c r="D35" s="52"/>
      <c r="E35" s="52"/>
      <c r="F35" s="52"/>
      <c r="G35" s="52"/>
      <c r="H35" s="52"/>
      <c r="I35" s="52"/>
      <c r="J35" s="52"/>
      <c r="K35" s="75" t="e">
        <f t="shared" si="0"/>
        <v>#DIV/0!</v>
      </c>
    </row>
    <row r="36" spans="1:11" ht="12.75">
      <c r="A36" s="50" t="s">
        <v>1838</v>
      </c>
      <c r="B36" s="51"/>
      <c r="C36" s="52"/>
      <c r="D36" s="52"/>
      <c r="E36" s="52"/>
      <c r="F36" s="52"/>
      <c r="G36" s="52"/>
      <c r="H36" s="52"/>
      <c r="I36" s="52"/>
      <c r="J36" s="52"/>
      <c r="K36" s="75" t="e">
        <f t="shared" si="0"/>
        <v>#DIV/0!</v>
      </c>
    </row>
    <row r="37" spans="1:11" ht="12.75">
      <c r="A37" s="50"/>
      <c r="B37" s="51"/>
      <c r="C37" s="52"/>
      <c r="D37" s="52"/>
      <c r="E37" s="52"/>
      <c r="F37" s="52"/>
      <c r="G37" s="52"/>
      <c r="H37" s="52"/>
      <c r="I37" s="52"/>
      <c r="J37" s="52"/>
      <c r="K37" s="75" t="e">
        <f t="shared" si="0"/>
        <v>#DIV/0!</v>
      </c>
    </row>
    <row r="38" spans="1:11" ht="12.75">
      <c r="A38" s="50"/>
      <c r="B38" s="51"/>
      <c r="C38" s="52"/>
      <c r="D38" s="52"/>
      <c r="E38" s="52"/>
      <c r="F38" s="52"/>
      <c r="G38" s="52"/>
      <c r="H38" s="52"/>
      <c r="I38" s="52"/>
      <c r="J38" s="52"/>
      <c r="K38" s="75" t="e">
        <f t="shared" si="0"/>
        <v>#DIV/0!</v>
      </c>
    </row>
    <row r="39" spans="1:11" ht="12.75">
      <c r="A39" s="50" t="s">
        <v>1839</v>
      </c>
      <c r="B39" s="51"/>
      <c r="C39" s="52"/>
      <c r="D39" s="52"/>
      <c r="E39" s="52"/>
      <c r="F39" s="52"/>
      <c r="G39" s="52"/>
      <c r="H39" s="52"/>
      <c r="I39" s="52"/>
      <c r="J39" s="52"/>
      <c r="K39" s="75" t="e">
        <f t="shared" si="0"/>
        <v>#DIV/0!</v>
      </c>
    </row>
    <row r="40" spans="1:11" ht="12.75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75" t="e">
        <f t="shared" si="0"/>
        <v>#DIV/0!</v>
      </c>
    </row>
    <row r="41" spans="1:11" ht="12.75">
      <c r="A41" s="50"/>
      <c r="B41" s="51"/>
      <c r="C41" s="52"/>
      <c r="D41" s="52"/>
      <c r="E41" s="52"/>
      <c r="F41" s="52"/>
      <c r="G41" s="52"/>
      <c r="H41" s="52"/>
      <c r="I41" s="52"/>
      <c r="J41" s="52"/>
      <c r="K41" s="75" t="e">
        <f t="shared" si="0"/>
        <v>#DIV/0!</v>
      </c>
    </row>
    <row r="42" spans="1:11" ht="12.75">
      <c r="A42" s="50" t="s">
        <v>1840</v>
      </c>
      <c r="B42" s="51"/>
      <c r="C42" s="52"/>
      <c r="D42" s="52"/>
      <c r="E42" s="52"/>
      <c r="F42" s="52"/>
      <c r="G42" s="52"/>
      <c r="H42" s="52"/>
      <c r="I42" s="52"/>
      <c r="J42" s="52"/>
      <c r="K42" s="75" t="e">
        <f t="shared" si="0"/>
        <v>#DIV/0!</v>
      </c>
    </row>
    <row r="43" spans="1:11" ht="12.75">
      <c r="A43" s="50"/>
      <c r="B43" s="51"/>
      <c r="C43" s="52"/>
      <c r="D43" s="52"/>
      <c r="E43" s="52"/>
      <c r="F43" s="52"/>
      <c r="G43" s="52"/>
      <c r="H43" s="52"/>
      <c r="I43" s="52"/>
      <c r="J43" s="52"/>
      <c r="K43" s="75" t="e">
        <f t="shared" si="0"/>
        <v>#DIV/0!</v>
      </c>
    </row>
    <row r="44" spans="1:11" ht="12.75">
      <c r="A44" s="50"/>
      <c r="B44" s="51"/>
      <c r="C44" s="52"/>
      <c r="D44" s="52"/>
      <c r="E44" s="52"/>
      <c r="F44" s="52"/>
      <c r="G44" s="52"/>
      <c r="H44" s="52"/>
      <c r="I44" s="52"/>
      <c r="J44" s="52"/>
      <c r="K44" s="75" t="e">
        <f t="shared" si="0"/>
        <v>#DIV/0!</v>
      </c>
    </row>
    <row r="45" spans="1:11" ht="12" customHeight="1">
      <c r="A45" s="50" t="s">
        <v>1841</v>
      </c>
      <c r="B45" s="50"/>
      <c r="C45" s="52"/>
      <c r="D45" s="52"/>
      <c r="E45" s="52"/>
      <c r="F45" s="52"/>
      <c r="G45" s="52"/>
      <c r="H45" s="52"/>
      <c r="I45" s="52"/>
      <c r="J45" s="52"/>
      <c r="K45" s="75" t="e">
        <f t="shared" si="0"/>
        <v>#DIV/0!</v>
      </c>
    </row>
    <row r="46" spans="1:11" ht="12" customHeight="1">
      <c r="A46" s="50"/>
      <c r="B46" s="50"/>
      <c r="C46" s="52"/>
      <c r="D46" s="52"/>
      <c r="E46" s="52"/>
      <c r="F46" s="52"/>
      <c r="G46" s="52"/>
      <c r="H46" s="52"/>
      <c r="I46" s="52"/>
      <c r="J46" s="52"/>
      <c r="K46" s="75" t="e">
        <f t="shared" si="0"/>
        <v>#DIV/0!</v>
      </c>
    </row>
    <row r="47" spans="1:11" ht="12" customHeight="1">
      <c r="A47" s="50"/>
      <c r="B47" s="50"/>
      <c r="C47" s="52"/>
      <c r="D47" s="52"/>
      <c r="E47" s="52"/>
      <c r="F47" s="52"/>
      <c r="G47" s="52"/>
      <c r="H47" s="52"/>
      <c r="I47" s="52"/>
      <c r="J47" s="52"/>
      <c r="K47" s="75" t="e">
        <f t="shared" si="0"/>
        <v>#DIV/0!</v>
      </c>
    </row>
    <row r="48" spans="1:11" ht="12" customHeight="1">
      <c r="A48" s="50" t="s">
        <v>1842</v>
      </c>
      <c r="B48" s="50"/>
      <c r="C48" s="55"/>
      <c r="D48" s="55"/>
      <c r="E48" s="55"/>
      <c r="F48" s="55"/>
      <c r="G48" s="55"/>
      <c r="H48" s="55"/>
      <c r="I48" s="55"/>
      <c r="J48" s="58"/>
      <c r="K48" s="75" t="e">
        <f t="shared" si="0"/>
        <v>#DIV/0!</v>
      </c>
    </row>
    <row r="49" spans="1:11" ht="12" customHeight="1">
      <c r="A49" s="50"/>
      <c r="B49" s="50"/>
      <c r="C49" s="52"/>
      <c r="D49" s="52"/>
      <c r="E49" s="52"/>
      <c r="F49" s="52"/>
      <c r="G49" s="52"/>
      <c r="H49" s="52"/>
      <c r="I49" s="52"/>
      <c r="J49" s="52"/>
      <c r="K49" s="75" t="e">
        <f t="shared" si="0"/>
        <v>#DIV/0!</v>
      </c>
    </row>
    <row r="50" spans="1:11" ht="12" customHeight="1">
      <c r="A50" s="50"/>
      <c r="B50" s="327" t="s">
        <v>1906</v>
      </c>
      <c r="C50" s="52"/>
      <c r="D50" s="52"/>
      <c r="E50" s="52"/>
      <c r="F50" s="52"/>
      <c r="G50" s="52"/>
      <c r="H50" s="52"/>
      <c r="I50" s="52"/>
      <c r="J50" s="52"/>
      <c r="K50" s="75" t="e">
        <f t="shared" ref="K50:K123" si="11">SUM(H50/D50*100)</f>
        <v>#DIV/0!</v>
      </c>
    </row>
    <row r="51" spans="1:11" ht="12" customHeight="1">
      <c r="A51" s="50"/>
      <c r="B51" s="580"/>
      <c r="C51" s="52"/>
      <c r="D51" s="52"/>
      <c r="E51" s="52"/>
      <c r="F51" s="52"/>
      <c r="G51" s="52"/>
      <c r="H51" s="52"/>
      <c r="I51" s="52"/>
      <c r="J51" s="52"/>
      <c r="K51" s="75"/>
    </row>
    <row r="52" spans="1:11" ht="12" customHeight="1">
      <c r="A52" s="857" t="s">
        <v>4419</v>
      </c>
      <c r="B52" s="857" t="s">
        <v>1907</v>
      </c>
      <c r="C52" s="859">
        <v>10</v>
      </c>
      <c r="D52" s="859">
        <f>C52*E52</f>
        <v>63600</v>
      </c>
      <c r="E52" s="861">
        <v>6360</v>
      </c>
      <c r="F52" s="859">
        <v>10</v>
      </c>
      <c r="G52" s="859">
        <v>14</v>
      </c>
      <c r="H52" s="859">
        <v>89040</v>
      </c>
      <c r="I52" s="861">
        <f>H52/G52</f>
        <v>6360</v>
      </c>
      <c r="J52" s="859">
        <v>14</v>
      </c>
      <c r="K52" s="75">
        <f t="shared" ref="K52" si="12">SUM(H52/D52*100)</f>
        <v>140</v>
      </c>
    </row>
    <row r="53" spans="1:11" ht="12" customHeight="1">
      <c r="A53" s="857" t="s">
        <v>4420</v>
      </c>
      <c r="B53" s="857" t="s">
        <v>1908</v>
      </c>
      <c r="C53" s="859">
        <v>11</v>
      </c>
      <c r="D53" s="859">
        <f t="shared" ref="D53:D116" si="13">C53*E53</f>
        <v>36960</v>
      </c>
      <c r="E53" s="861">
        <v>3360</v>
      </c>
      <c r="F53" s="859">
        <v>11</v>
      </c>
      <c r="G53" s="859">
        <v>14</v>
      </c>
      <c r="H53" s="859">
        <v>47040</v>
      </c>
      <c r="I53" s="861">
        <f t="shared" ref="I53:I119" si="14">H53/G53</f>
        <v>3360</v>
      </c>
      <c r="J53" s="859">
        <v>14</v>
      </c>
      <c r="K53" s="75">
        <f t="shared" si="11"/>
        <v>127.27272727272727</v>
      </c>
    </row>
    <row r="54" spans="1:11" ht="12" customHeight="1">
      <c r="A54" s="857" t="s">
        <v>4432</v>
      </c>
      <c r="B54" s="857" t="s">
        <v>4407</v>
      </c>
      <c r="C54" s="859">
        <v>30</v>
      </c>
      <c r="D54" s="859">
        <f t="shared" si="13"/>
        <v>257580</v>
      </c>
      <c r="E54" s="861">
        <v>8586</v>
      </c>
      <c r="F54" s="859">
        <v>30</v>
      </c>
      <c r="G54" s="859">
        <v>31</v>
      </c>
      <c r="H54" s="859">
        <v>266166</v>
      </c>
      <c r="I54" s="861">
        <f t="shared" si="14"/>
        <v>8586</v>
      </c>
      <c r="J54" s="859">
        <v>31</v>
      </c>
      <c r="K54" s="75">
        <f t="shared" ref="K54:K113" si="15">SUM(H54/D54*100)</f>
        <v>103.33333333333334</v>
      </c>
    </row>
    <row r="55" spans="1:11" ht="12" customHeight="1">
      <c r="A55" s="857" t="s">
        <v>4421</v>
      </c>
      <c r="B55" s="857" t="s">
        <v>1909</v>
      </c>
      <c r="C55" s="859">
        <v>40</v>
      </c>
      <c r="D55" s="859">
        <f t="shared" si="13"/>
        <v>1056000</v>
      </c>
      <c r="E55" s="861">
        <v>26400</v>
      </c>
      <c r="F55" s="859">
        <v>40</v>
      </c>
      <c r="G55" s="859">
        <v>52</v>
      </c>
      <c r="H55" s="859">
        <v>1372800</v>
      </c>
      <c r="I55" s="861">
        <f t="shared" si="14"/>
        <v>26400</v>
      </c>
      <c r="J55" s="859">
        <v>52</v>
      </c>
      <c r="K55" s="75">
        <f t="shared" si="15"/>
        <v>130</v>
      </c>
    </row>
    <row r="56" spans="1:11" ht="12" customHeight="1">
      <c r="A56" s="857" t="s">
        <v>4422</v>
      </c>
      <c r="B56" s="857" t="s">
        <v>1910</v>
      </c>
      <c r="C56" s="859">
        <v>40</v>
      </c>
      <c r="D56" s="859">
        <f t="shared" si="13"/>
        <v>704000</v>
      </c>
      <c r="E56" s="861">
        <v>17600</v>
      </c>
      <c r="F56" s="859">
        <v>40</v>
      </c>
      <c r="G56" s="859">
        <v>52</v>
      </c>
      <c r="H56" s="859">
        <v>915200</v>
      </c>
      <c r="I56" s="861">
        <f t="shared" si="14"/>
        <v>17600</v>
      </c>
      <c r="J56" s="859">
        <v>52</v>
      </c>
      <c r="K56" s="75">
        <f t="shared" si="15"/>
        <v>130</v>
      </c>
    </row>
    <row r="57" spans="1:11" ht="12" customHeight="1">
      <c r="A57" s="857" t="s">
        <v>4423</v>
      </c>
      <c r="B57" s="857" t="s">
        <v>1911</v>
      </c>
      <c r="C57" s="859">
        <v>52</v>
      </c>
      <c r="D57" s="859">
        <f t="shared" si="13"/>
        <v>1590160</v>
      </c>
      <c r="E57" s="861">
        <v>30580</v>
      </c>
      <c r="F57" s="859">
        <v>52</v>
      </c>
      <c r="G57" s="859">
        <v>52</v>
      </c>
      <c r="H57" s="859">
        <v>1590160</v>
      </c>
      <c r="I57" s="861">
        <f t="shared" si="14"/>
        <v>30580</v>
      </c>
      <c r="J57" s="859">
        <v>52</v>
      </c>
      <c r="K57" s="75">
        <f t="shared" si="15"/>
        <v>100</v>
      </c>
    </row>
    <row r="58" spans="1:11" ht="12" customHeight="1">
      <c r="A58" s="857" t="s">
        <v>4424</v>
      </c>
      <c r="B58" s="857" t="s">
        <v>1912</v>
      </c>
      <c r="C58" s="859">
        <v>30</v>
      </c>
      <c r="D58" s="859">
        <f t="shared" si="13"/>
        <v>2310000</v>
      </c>
      <c r="E58" s="861">
        <v>77000</v>
      </c>
      <c r="F58" s="859">
        <v>30</v>
      </c>
      <c r="G58" s="859">
        <v>37</v>
      </c>
      <c r="H58" s="859">
        <v>2849000</v>
      </c>
      <c r="I58" s="861">
        <f t="shared" si="14"/>
        <v>77000</v>
      </c>
      <c r="J58" s="859">
        <v>37</v>
      </c>
      <c r="K58" s="75">
        <f t="shared" si="15"/>
        <v>123.33333333333334</v>
      </c>
    </row>
    <row r="59" spans="1:11" ht="12" customHeight="1">
      <c r="A59" s="857" t="s">
        <v>4425</v>
      </c>
      <c r="B59" s="857" t="s">
        <v>1913</v>
      </c>
      <c r="C59" s="859">
        <v>30</v>
      </c>
      <c r="D59" s="859">
        <f t="shared" si="13"/>
        <v>528000</v>
      </c>
      <c r="E59" s="861">
        <v>17600</v>
      </c>
      <c r="F59" s="859">
        <v>30</v>
      </c>
      <c r="G59" s="859">
        <v>37</v>
      </c>
      <c r="H59" s="859">
        <v>651200</v>
      </c>
      <c r="I59" s="861">
        <f t="shared" si="14"/>
        <v>17600</v>
      </c>
      <c r="J59" s="859">
        <v>37</v>
      </c>
      <c r="K59" s="75">
        <f t="shared" si="15"/>
        <v>123.33333333333334</v>
      </c>
    </row>
    <row r="60" spans="1:11" ht="12" customHeight="1">
      <c r="A60" s="857" t="s">
        <v>4426</v>
      </c>
      <c r="B60" s="857" t="s">
        <v>1914</v>
      </c>
      <c r="C60" s="859">
        <v>30</v>
      </c>
      <c r="D60" s="859">
        <f t="shared" si="13"/>
        <v>1171500</v>
      </c>
      <c r="E60" s="861">
        <v>39050</v>
      </c>
      <c r="F60" s="859">
        <v>30</v>
      </c>
      <c r="G60" s="859">
        <v>37</v>
      </c>
      <c r="H60" s="859">
        <v>1444850</v>
      </c>
      <c r="I60" s="861">
        <f t="shared" si="14"/>
        <v>39050</v>
      </c>
      <c r="J60" s="859">
        <v>37</v>
      </c>
      <c r="K60" s="75">
        <f t="shared" si="15"/>
        <v>123.33333333333334</v>
      </c>
    </row>
    <row r="61" spans="1:11" ht="12" customHeight="1">
      <c r="A61" s="857" t="s">
        <v>4427</v>
      </c>
      <c r="B61" s="857" t="s">
        <v>1915</v>
      </c>
      <c r="C61" s="859">
        <v>30</v>
      </c>
      <c r="D61" s="859">
        <f t="shared" si="13"/>
        <v>709500</v>
      </c>
      <c r="E61" s="861">
        <v>23650</v>
      </c>
      <c r="F61" s="859">
        <v>30</v>
      </c>
      <c r="G61" s="859">
        <v>37</v>
      </c>
      <c r="H61" s="859">
        <v>875050</v>
      </c>
      <c r="I61" s="861">
        <f t="shared" si="14"/>
        <v>23650</v>
      </c>
      <c r="J61" s="859">
        <v>37</v>
      </c>
      <c r="K61" s="75">
        <f t="shared" si="15"/>
        <v>123.33333333333334</v>
      </c>
    </row>
    <row r="62" spans="1:11" ht="12" customHeight="1">
      <c r="A62" s="857" t="s">
        <v>4428</v>
      </c>
      <c r="B62" s="857" t="s">
        <v>4409</v>
      </c>
      <c r="C62" s="859">
        <v>26</v>
      </c>
      <c r="D62" s="859">
        <f t="shared" si="13"/>
        <v>617760</v>
      </c>
      <c r="E62" s="861">
        <v>23760</v>
      </c>
      <c r="F62" s="859">
        <v>26</v>
      </c>
      <c r="G62" s="859">
        <v>26</v>
      </c>
      <c r="H62" s="859">
        <v>617760</v>
      </c>
      <c r="I62" s="861">
        <f t="shared" si="14"/>
        <v>23760</v>
      </c>
      <c r="J62" s="859">
        <v>26</v>
      </c>
      <c r="K62" s="75">
        <f t="shared" si="15"/>
        <v>100</v>
      </c>
    </row>
    <row r="63" spans="1:11" ht="12" customHeight="1">
      <c r="A63" s="857" t="s">
        <v>4429</v>
      </c>
      <c r="B63" s="857" t="s">
        <v>4406</v>
      </c>
      <c r="C63" s="859">
        <v>19</v>
      </c>
      <c r="D63" s="859">
        <f t="shared" si="13"/>
        <v>1001632.5</v>
      </c>
      <c r="E63" s="861">
        <v>52717.5</v>
      </c>
      <c r="F63" s="859">
        <v>19</v>
      </c>
      <c r="G63" s="859">
        <v>19</v>
      </c>
      <c r="H63" s="859">
        <v>1001632.5</v>
      </c>
      <c r="I63" s="861">
        <f t="shared" si="14"/>
        <v>52717.5</v>
      </c>
      <c r="J63" s="859">
        <v>19</v>
      </c>
      <c r="K63" s="75">
        <f t="shared" si="15"/>
        <v>100</v>
      </c>
    </row>
    <row r="64" spans="1:11" ht="12" customHeight="1">
      <c r="A64" s="857" t="s">
        <v>4430</v>
      </c>
      <c r="B64" s="857" t="s">
        <v>4408</v>
      </c>
      <c r="C64" s="859">
        <v>4</v>
      </c>
      <c r="D64" s="859">
        <f t="shared" si="13"/>
        <v>127710</v>
      </c>
      <c r="E64" s="861">
        <v>31927.5</v>
      </c>
      <c r="F64" s="859">
        <v>4</v>
      </c>
      <c r="G64" s="859">
        <v>4</v>
      </c>
      <c r="H64" s="859">
        <v>127710</v>
      </c>
      <c r="I64" s="861">
        <f t="shared" si="14"/>
        <v>31927.5</v>
      </c>
      <c r="J64" s="859">
        <v>4</v>
      </c>
      <c r="K64" s="75">
        <f t="shared" si="15"/>
        <v>100</v>
      </c>
    </row>
    <row r="65" spans="1:11" ht="12" customHeight="1">
      <c r="A65" s="857" t="s">
        <v>4431</v>
      </c>
      <c r="B65" s="857" t="s">
        <v>4436</v>
      </c>
      <c r="C65" s="859">
        <v>7</v>
      </c>
      <c r="D65" s="859">
        <f t="shared" si="13"/>
        <v>727650</v>
      </c>
      <c r="E65" s="861">
        <v>103950</v>
      </c>
      <c r="F65" s="859">
        <v>7</v>
      </c>
      <c r="G65" s="859">
        <v>7</v>
      </c>
      <c r="H65" s="859">
        <v>727650</v>
      </c>
      <c r="I65" s="861">
        <f t="shared" si="14"/>
        <v>103950</v>
      </c>
      <c r="J65" s="859">
        <v>7</v>
      </c>
      <c r="K65" s="75">
        <f t="shared" si="15"/>
        <v>100</v>
      </c>
    </row>
    <row r="66" spans="1:11" ht="12" customHeight="1">
      <c r="A66" s="857" t="s">
        <v>4433</v>
      </c>
      <c r="B66" s="857" t="s">
        <v>4437</v>
      </c>
      <c r="C66" s="859">
        <v>55</v>
      </c>
      <c r="D66" s="859">
        <f t="shared" si="13"/>
        <v>81675</v>
      </c>
      <c r="E66" s="861">
        <v>1485</v>
      </c>
      <c r="F66" s="859">
        <v>55</v>
      </c>
      <c r="G66" s="859">
        <v>54</v>
      </c>
      <c r="H66" s="859">
        <v>80190</v>
      </c>
      <c r="I66" s="861">
        <f t="shared" si="14"/>
        <v>1485</v>
      </c>
      <c r="J66" s="859">
        <v>54</v>
      </c>
      <c r="K66" s="75">
        <f t="shared" si="15"/>
        <v>98.181818181818187</v>
      </c>
    </row>
    <row r="67" spans="1:11" ht="12" customHeight="1">
      <c r="A67" s="857" t="s">
        <v>4434</v>
      </c>
      <c r="B67" s="857" t="s">
        <v>4438</v>
      </c>
      <c r="C67" s="859">
        <v>15</v>
      </c>
      <c r="D67" s="859">
        <f t="shared" si="13"/>
        <v>22275</v>
      </c>
      <c r="E67" s="861">
        <v>1485</v>
      </c>
      <c r="F67" s="859">
        <v>15</v>
      </c>
      <c r="G67" s="859">
        <v>15</v>
      </c>
      <c r="H67" s="859">
        <v>22275</v>
      </c>
      <c r="I67" s="861">
        <f t="shared" si="14"/>
        <v>1485</v>
      </c>
      <c r="J67" s="859">
        <v>15</v>
      </c>
      <c r="K67" s="75">
        <f t="shared" si="15"/>
        <v>100</v>
      </c>
    </row>
    <row r="68" spans="1:11" ht="12" customHeight="1">
      <c r="A68" s="857" t="s">
        <v>4435</v>
      </c>
      <c r="B68" s="857" t="s">
        <v>1916</v>
      </c>
      <c r="C68" s="859">
        <v>74</v>
      </c>
      <c r="D68" s="859">
        <f t="shared" si="13"/>
        <v>81400</v>
      </c>
      <c r="E68" s="861">
        <v>1100</v>
      </c>
      <c r="F68" s="859">
        <v>74</v>
      </c>
      <c r="G68" s="859">
        <v>74</v>
      </c>
      <c r="H68" s="859">
        <v>81400</v>
      </c>
      <c r="I68" s="861">
        <f t="shared" si="14"/>
        <v>1100</v>
      </c>
      <c r="J68" s="859">
        <v>74</v>
      </c>
      <c r="K68" s="75">
        <f t="shared" si="15"/>
        <v>100</v>
      </c>
    </row>
    <row r="69" spans="1:11" ht="12" customHeight="1">
      <c r="A69" s="857" t="s">
        <v>4532</v>
      </c>
      <c r="B69" s="857" t="s">
        <v>4533</v>
      </c>
      <c r="C69" s="859">
        <v>34</v>
      </c>
      <c r="D69" s="859">
        <f t="shared" si="13"/>
        <v>1211760</v>
      </c>
      <c r="E69" s="861">
        <v>35640</v>
      </c>
      <c r="F69" s="859">
        <v>34</v>
      </c>
      <c r="G69" s="859">
        <v>34</v>
      </c>
      <c r="H69" s="859">
        <v>1211760</v>
      </c>
      <c r="I69" s="861">
        <f t="shared" si="14"/>
        <v>35640</v>
      </c>
      <c r="J69" s="859">
        <v>34</v>
      </c>
      <c r="K69" s="75">
        <f t="shared" si="15"/>
        <v>100</v>
      </c>
    </row>
    <row r="70" spans="1:11" ht="12" customHeight="1">
      <c r="A70" s="857" t="s">
        <v>4534</v>
      </c>
      <c r="B70" s="857" t="s">
        <v>4535</v>
      </c>
      <c r="C70" s="859">
        <v>20</v>
      </c>
      <c r="D70" s="859">
        <f t="shared" si="13"/>
        <v>825660</v>
      </c>
      <c r="E70" s="861">
        <v>41283</v>
      </c>
      <c r="F70" s="859">
        <v>20</v>
      </c>
      <c r="G70" s="859">
        <v>20</v>
      </c>
      <c r="H70" s="859">
        <v>825660</v>
      </c>
      <c r="I70" s="861">
        <f t="shared" si="14"/>
        <v>41283</v>
      </c>
      <c r="J70" s="859">
        <v>20</v>
      </c>
      <c r="K70" s="75">
        <f t="shared" si="15"/>
        <v>100</v>
      </c>
    </row>
    <row r="71" spans="1:11" ht="12" customHeight="1">
      <c r="A71" s="857" t="s">
        <v>4536</v>
      </c>
      <c r="B71" s="857" t="s">
        <v>4537</v>
      </c>
      <c r="C71" s="859">
        <v>40</v>
      </c>
      <c r="D71" s="859">
        <f t="shared" si="13"/>
        <v>950400</v>
      </c>
      <c r="E71" s="861">
        <v>23760</v>
      </c>
      <c r="F71" s="859">
        <v>40</v>
      </c>
      <c r="G71" s="859">
        <v>42</v>
      </c>
      <c r="H71" s="859">
        <v>997920</v>
      </c>
      <c r="I71" s="861">
        <f t="shared" si="14"/>
        <v>23760</v>
      </c>
      <c r="J71" s="859">
        <v>42</v>
      </c>
      <c r="K71" s="75">
        <f t="shared" si="15"/>
        <v>105</v>
      </c>
    </row>
    <row r="72" spans="1:11" ht="12" customHeight="1">
      <c r="A72" s="857" t="s">
        <v>4538</v>
      </c>
      <c r="B72" s="857" t="s">
        <v>4539</v>
      </c>
      <c r="C72" s="859">
        <v>40</v>
      </c>
      <c r="D72" s="859">
        <f t="shared" si="13"/>
        <v>1425600</v>
      </c>
      <c r="E72" s="861">
        <v>35640</v>
      </c>
      <c r="F72" s="859">
        <v>40</v>
      </c>
      <c r="G72" s="859">
        <v>47</v>
      </c>
      <c r="H72" s="859">
        <v>1675080</v>
      </c>
      <c r="I72" s="861">
        <f t="shared" si="14"/>
        <v>35640</v>
      </c>
      <c r="J72" s="859">
        <v>47</v>
      </c>
      <c r="K72" s="75">
        <f t="shared" si="15"/>
        <v>117.5</v>
      </c>
    </row>
    <row r="73" spans="1:11" ht="12" customHeight="1">
      <c r="A73" s="857" t="s">
        <v>4540</v>
      </c>
      <c r="B73" s="857" t="s">
        <v>4541</v>
      </c>
      <c r="C73" s="859">
        <v>1</v>
      </c>
      <c r="D73" s="859">
        <f t="shared" si="13"/>
        <v>103950</v>
      </c>
      <c r="E73" s="861">
        <v>103950</v>
      </c>
      <c r="F73" s="859">
        <v>1</v>
      </c>
      <c r="G73" s="859">
        <v>12</v>
      </c>
      <c r="H73" s="859">
        <v>1247400</v>
      </c>
      <c r="I73" s="861">
        <f t="shared" si="14"/>
        <v>103950</v>
      </c>
      <c r="J73" s="859">
        <v>12</v>
      </c>
      <c r="K73" s="75">
        <f t="shared" si="15"/>
        <v>1200</v>
      </c>
    </row>
    <row r="74" spans="1:11" ht="12" customHeight="1">
      <c r="A74" s="857" t="s">
        <v>4542</v>
      </c>
      <c r="B74" s="857" t="s">
        <v>4543</v>
      </c>
      <c r="C74" s="859">
        <v>18</v>
      </c>
      <c r="D74" s="859">
        <f t="shared" si="13"/>
        <v>948915</v>
      </c>
      <c r="E74" s="861">
        <v>52717.5</v>
      </c>
      <c r="F74" s="859">
        <v>18</v>
      </c>
      <c r="G74" s="859">
        <v>18</v>
      </c>
      <c r="H74" s="859">
        <v>948915</v>
      </c>
      <c r="I74" s="861">
        <f t="shared" si="14"/>
        <v>52717.5</v>
      </c>
      <c r="J74" s="859">
        <v>18</v>
      </c>
      <c r="K74" s="75">
        <f t="shared" si="15"/>
        <v>100</v>
      </c>
    </row>
    <row r="75" spans="1:11" ht="12" customHeight="1">
      <c r="A75" s="857" t="s">
        <v>4544</v>
      </c>
      <c r="B75" s="857" t="s">
        <v>4545</v>
      </c>
      <c r="C75" s="859">
        <v>17</v>
      </c>
      <c r="D75" s="859">
        <f t="shared" si="13"/>
        <v>542767.5</v>
      </c>
      <c r="E75" s="861">
        <v>31927.5</v>
      </c>
      <c r="F75" s="859">
        <v>17</v>
      </c>
      <c r="G75" s="859">
        <v>17</v>
      </c>
      <c r="H75" s="859">
        <v>542767.5</v>
      </c>
      <c r="I75" s="861">
        <f t="shared" si="14"/>
        <v>31927.5</v>
      </c>
      <c r="J75" s="859">
        <v>17</v>
      </c>
      <c r="K75" s="75">
        <f t="shared" si="15"/>
        <v>100</v>
      </c>
    </row>
    <row r="76" spans="1:11" ht="12" customHeight="1">
      <c r="A76" s="857" t="s">
        <v>4546</v>
      </c>
      <c r="B76" s="857" t="s">
        <v>4547</v>
      </c>
      <c r="C76" s="859">
        <v>8</v>
      </c>
      <c r="D76" s="859">
        <f t="shared" si="13"/>
        <v>330264</v>
      </c>
      <c r="E76" s="861">
        <v>41283</v>
      </c>
      <c r="F76" s="859">
        <v>8</v>
      </c>
      <c r="G76" s="859">
        <v>8</v>
      </c>
      <c r="H76" s="859">
        <v>330264</v>
      </c>
      <c r="I76" s="861">
        <f t="shared" si="14"/>
        <v>41283</v>
      </c>
      <c r="J76" s="859">
        <v>8</v>
      </c>
      <c r="K76" s="75">
        <f t="shared" si="15"/>
        <v>100</v>
      </c>
    </row>
    <row r="77" spans="1:11" ht="12" customHeight="1">
      <c r="A77" s="857" t="s">
        <v>4548</v>
      </c>
      <c r="B77" s="857" t="s">
        <v>4537</v>
      </c>
      <c r="C77" s="859">
        <v>55</v>
      </c>
      <c r="D77" s="859">
        <f t="shared" si="13"/>
        <v>1306800</v>
      </c>
      <c r="E77" s="861">
        <v>23760</v>
      </c>
      <c r="F77" s="859">
        <v>55</v>
      </c>
      <c r="G77" s="859">
        <v>55</v>
      </c>
      <c r="H77" s="859">
        <v>1306800</v>
      </c>
      <c r="I77" s="861">
        <f t="shared" si="14"/>
        <v>23760</v>
      </c>
      <c r="J77" s="859">
        <v>55</v>
      </c>
      <c r="K77" s="75">
        <f t="shared" si="15"/>
        <v>100</v>
      </c>
    </row>
    <row r="78" spans="1:11" ht="12" customHeight="1">
      <c r="A78" s="857" t="s">
        <v>4549</v>
      </c>
      <c r="B78" s="857" t="s">
        <v>4550</v>
      </c>
      <c r="C78" s="859">
        <v>122</v>
      </c>
      <c r="D78" s="859">
        <f t="shared" si="13"/>
        <v>181170</v>
      </c>
      <c r="E78" s="861">
        <v>1485</v>
      </c>
      <c r="F78" s="859">
        <v>122</v>
      </c>
      <c r="G78" s="859">
        <v>122</v>
      </c>
      <c r="H78" s="859">
        <v>181170</v>
      </c>
      <c r="I78" s="861">
        <f t="shared" si="14"/>
        <v>1485</v>
      </c>
      <c r="J78" s="859">
        <v>122</v>
      </c>
      <c r="K78" s="75">
        <f t="shared" si="15"/>
        <v>100</v>
      </c>
    </row>
    <row r="79" spans="1:11" ht="12" customHeight="1">
      <c r="A79" s="857" t="s">
        <v>4551</v>
      </c>
      <c r="B79" s="857" t="s">
        <v>4552</v>
      </c>
      <c r="C79" s="859">
        <v>110</v>
      </c>
      <c r="D79" s="859">
        <f t="shared" si="13"/>
        <v>944460</v>
      </c>
      <c r="E79" s="861">
        <v>8586</v>
      </c>
      <c r="F79" s="859">
        <v>110</v>
      </c>
      <c r="G79" s="859">
        <v>110</v>
      </c>
      <c r="H79" s="859">
        <v>944460</v>
      </c>
      <c r="I79" s="861">
        <f t="shared" si="14"/>
        <v>8586</v>
      </c>
      <c r="J79" s="859">
        <v>110</v>
      </c>
      <c r="K79" s="75">
        <f t="shared" si="15"/>
        <v>100</v>
      </c>
    </row>
    <row r="80" spans="1:11" ht="12" customHeight="1">
      <c r="A80" s="857" t="s">
        <v>4553</v>
      </c>
      <c r="B80" s="857" t="s">
        <v>4541</v>
      </c>
      <c r="C80" s="859">
        <v>1</v>
      </c>
      <c r="D80" s="859">
        <f t="shared" si="13"/>
        <v>103950</v>
      </c>
      <c r="E80" s="861">
        <v>103950</v>
      </c>
      <c r="F80" s="859">
        <v>1</v>
      </c>
      <c r="G80" s="859">
        <v>2</v>
      </c>
      <c r="H80" s="859">
        <v>207900</v>
      </c>
      <c r="I80" s="861">
        <f t="shared" si="14"/>
        <v>103950</v>
      </c>
      <c r="J80" s="859">
        <v>2</v>
      </c>
      <c r="K80" s="75">
        <f t="shared" si="15"/>
        <v>200</v>
      </c>
    </row>
    <row r="81" spans="1:11" ht="12" customHeight="1">
      <c r="A81" s="857" t="s">
        <v>4554</v>
      </c>
      <c r="B81" s="857" t="s">
        <v>4539</v>
      </c>
      <c r="C81" s="859">
        <v>11</v>
      </c>
      <c r="D81" s="859">
        <f t="shared" si="13"/>
        <v>392040</v>
      </c>
      <c r="E81" s="861">
        <v>35640</v>
      </c>
      <c r="F81" s="859">
        <v>11</v>
      </c>
      <c r="G81" s="859">
        <v>11</v>
      </c>
      <c r="H81" s="859">
        <v>392040</v>
      </c>
      <c r="I81" s="861">
        <f t="shared" si="14"/>
        <v>35640</v>
      </c>
      <c r="J81" s="859">
        <v>11</v>
      </c>
      <c r="K81" s="75">
        <f t="shared" si="15"/>
        <v>100</v>
      </c>
    </row>
    <row r="82" spans="1:11" ht="12" customHeight="1">
      <c r="A82" s="857" t="s">
        <v>4555</v>
      </c>
      <c r="B82" s="857" t="s">
        <v>4556</v>
      </c>
      <c r="C82" s="859">
        <v>22</v>
      </c>
      <c r="D82" s="859">
        <f t="shared" si="13"/>
        <v>522720</v>
      </c>
      <c r="E82" s="861">
        <v>23760</v>
      </c>
      <c r="F82" s="859">
        <v>22</v>
      </c>
      <c r="G82" s="859">
        <v>22</v>
      </c>
      <c r="H82" s="859">
        <v>522720</v>
      </c>
      <c r="I82" s="861">
        <f t="shared" si="14"/>
        <v>23760</v>
      </c>
      <c r="J82" s="859">
        <v>22</v>
      </c>
      <c r="K82" s="75">
        <f t="shared" si="15"/>
        <v>100</v>
      </c>
    </row>
    <row r="83" spans="1:11" ht="12" customHeight="1">
      <c r="A83" s="857" t="s">
        <v>4557</v>
      </c>
      <c r="B83" s="857" t="s">
        <v>4533</v>
      </c>
      <c r="C83" s="859">
        <v>11</v>
      </c>
      <c r="D83" s="859">
        <f t="shared" si="13"/>
        <v>392040</v>
      </c>
      <c r="E83" s="861">
        <v>35640</v>
      </c>
      <c r="F83" s="859">
        <v>11</v>
      </c>
      <c r="G83" s="859">
        <v>11</v>
      </c>
      <c r="H83" s="859">
        <v>392040</v>
      </c>
      <c r="I83" s="861">
        <f t="shared" si="14"/>
        <v>35640</v>
      </c>
      <c r="J83" s="859">
        <v>11</v>
      </c>
      <c r="K83" s="75">
        <f t="shared" si="15"/>
        <v>100</v>
      </c>
    </row>
    <row r="84" spans="1:11" ht="12" customHeight="1">
      <c r="A84" s="857" t="s">
        <v>4558</v>
      </c>
      <c r="B84" s="857" t="s">
        <v>4559</v>
      </c>
      <c r="C84" s="859">
        <v>12</v>
      </c>
      <c r="D84" s="859">
        <f t="shared" si="13"/>
        <v>495396</v>
      </c>
      <c r="E84" s="861">
        <v>41283</v>
      </c>
      <c r="F84" s="859">
        <v>12</v>
      </c>
      <c r="G84" s="859">
        <v>12</v>
      </c>
      <c r="H84" s="859">
        <v>495396</v>
      </c>
      <c r="I84" s="861">
        <f t="shared" si="14"/>
        <v>41283</v>
      </c>
      <c r="J84" s="859">
        <v>12</v>
      </c>
      <c r="K84" s="75">
        <f t="shared" si="15"/>
        <v>100</v>
      </c>
    </row>
    <row r="85" spans="1:11" ht="12" customHeight="1">
      <c r="A85" s="857" t="s">
        <v>4560</v>
      </c>
      <c r="B85" s="857" t="s">
        <v>4541</v>
      </c>
      <c r="C85" s="859">
        <v>1</v>
      </c>
      <c r="D85" s="859">
        <f t="shared" si="13"/>
        <v>103950</v>
      </c>
      <c r="E85" s="861">
        <v>103950</v>
      </c>
      <c r="F85" s="859">
        <v>1</v>
      </c>
      <c r="G85" s="859">
        <v>2</v>
      </c>
      <c r="H85" s="859">
        <v>207900</v>
      </c>
      <c r="I85" s="861">
        <f t="shared" si="14"/>
        <v>103950</v>
      </c>
      <c r="J85" s="859">
        <v>2</v>
      </c>
      <c r="K85" s="75">
        <f t="shared" si="15"/>
        <v>200</v>
      </c>
    </row>
    <row r="86" spans="1:11" ht="12" customHeight="1">
      <c r="A86" s="857" t="s">
        <v>4561</v>
      </c>
      <c r="B86" s="857" t="s">
        <v>4543</v>
      </c>
      <c r="C86" s="859">
        <v>1</v>
      </c>
      <c r="D86" s="859">
        <f t="shared" si="13"/>
        <v>52717.5</v>
      </c>
      <c r="E86" s="861">
        <v>52717.5</v>
      </c>
      <c r="F86" s="859">
        <v>1</v>
      </c>
      <c r="G86" s="859">
        <v>1</v>
      </c>
      <c r="H86" s="859">
        <v>52717.5</v>
      </c>
      <c r="I86" s="861">
        <f t="shared" si="14"/>
        <v>52717.5</v>
      </c>
      <c r="J86" s="859">
        <v>1</v>
      </c>
      <c r="K86" s="75">
        <f t="shared" si="15"/>
        <v>100</v>
      </c>
    </row>
    <row r="87" spans="1:11" ht="12" customHeight="1">
      <c r="A87" s="857" t="s">
        <v>4562</v>
      </c>
      <c r="B87" s="857" t="s">
        <v>4545</v>
      </c>
      <c r="C87" s="859">
        <v>1</v>
      </c>
      <c r="D87" s="859">
        <f t="shared" si="13"/>
        <v>31927.5</v>
      </c>
      <c r="E87" s="861">
        <v>31927.5</v>
      </c>
      <c r="F87" s="859">
        <v>1</v>
      </c>
      <c r="G87" s="859">
        <v>1</v>
      </c>
      <c r="H87" s="859">
        <v>31927.5</v>
      </c>
      <c r="I87" s="861">
        <f t="shared" si="14"/>
        <v>31927.5</v>
      </c>
      <c r="J87" s="859">
        <v>1</v>
      </c>
      <c r="K87" s="75">
        <f t="shared" si="15"/>
        <v>100</v>
      </c>
    </row>
    <row r="88" spans="1:11" ht="12" customHeight="1">
      <c r="A88" s="857" t="s">
        <v>4564</v>
      </c>
      <c r="B88" s="857" t="s">
        <v>4563</v>
      </c>
      <c r="C88" s="859">
        <v>26</v>
      </c>
      <c r="D88" s="859">
        <f t="shared" si="13"/>
        <v>617760</v>
      </c>
      <c r="E88" s="861">
        <v>23760</v>
      </c>
      <c r="F88" s="859">
        <v>26</v>
      </c>
      <c r="G88" s="859">
        <v>26</v>
      </c>
      <c r="H88" s="859">
        <v>617760</v>
      </c>
      <c r="I88" s="861">
        <f t="shared" si="14"/>
        <v>23760</v>
      </c>
      <c r="J88" s="859">
        <v>26</v>
      </c>
      <c r="K88" s="75">
        <f t="shared" si="15"/>
        <v>100</v>
      </c>
    </row>
    <row r="89" spans="1:11" ht="12" customHeight="1">
      <c r="A89" s="857" t="s">
        <v>4565</v>
      </c>
      <c r="B89" s="857" t="s">
        <v>4566</v>
      </c>
      <c r="C89" s="859">
        <v>7</v>
      </c>
      <c r="D89" s="859">
        <f t="shared" si="13"/>
        <v>288981</v>
      </c>
      <c r="E89" s="861">
        <v>41283</v>
      </c>
      <c r="F89" s="859">
        <v>7</v>
      </c>
      <c r="G89" s="859">
        <v>7</v>
      </c>
      <c r="H89" s="859">
        <v>288981</v>
      </c>
      <c r="I89" s="861">
        <f t="shared" si="14"/>
        <v>41283</v>
      </c>
      <c r="J89" s="859">
        <v>7</v>
      </c>
      <c r="K89" s="75">
        <f t="shared" si="15"/>
        <v>100</v>
      </c>
    </row>
    <row r="90" spans="1:11" ht="12" customHeight="1">
      <c r="A90" s="857" t="s">
        <v>4567</v>
      </c>
      <c r="B90" s="857" t="s">
        <v>4568</v>
      </c>
      <c r="C90" s="859">
        <v>1</v>
      </c>
      <c r="D90" s="859">
        <f t="shared" si="13"/>
        <v>103950</v>
      </c>
      <c r="E90" s="861">
        <v>103950</v>
      </c>
      <c r="F90" s="859">
        <v>1</v>
      </c>
      <c r="G90" s="859">
        <v>14</v>
      </c>
      <c r="H90" s="859">
        <v>1455300</v>
      </c>
      <c r="I90" s="861">
        <f t="shared" si="14"/>
        <v>103950</v>
      </c>
      <c r="J90" s="859">
        <v>14</v>
      </c>
      <c r="K90" s="75">
        <f t="shared" si="15"/>
        <v>1400</v>
      </c>
    </row>
    <row r="91" spans="1:11" ht="12" customHeight="1">
      <c r="A91" s="857" t="s">
        <v>4569</v>
      </c>
      <c r="B91" s="857" t="s">
        <v>4543</v>
      </c>
      <c r="C91" s="859">
        <v>22</v>
      </c>
      <c r="D91" s="859">
        <f t="shared" si="13"/>
        <v>1159785</v>
      </c>
      <c r="E91" s="861">
        <v>52717.5</v>
      </c>
      <c r="F91" s="859">
        <v>22</v>
      </c>
      <c r="G91" s="859">
        <v>22</v>
      </c>
      <c r="H91" s="859">
        <v>1159785</v>
      </c>
      <c r="I91" s="861">
        <f t="shared" si="14"/>
        <v>52717.5</v>
      </c>
      <c r="J91" s="859">
        <v>22</v>
      </c>
      <c r="K91" s="75">
        <f t="shared" si="15"/>
        <v>100</v>
      </c>
    </row>
    <row r="92" spans="1:11" ht="12" customHeight="1">
      <c r="A92" s="857" t="s">
        <v>4570</v>
      </c>
      <c r="B92" s="857" t="s">
        <v>4545</v>
      </c>
      <c r="C92" s="859">
        <v>19</v>
      </c>
      <c r="D92" s="859">
        <f t="shared" si="13"/>
        <v>606622.5</v>
      </c>
      <c r="E92" s="861">
        <v>31927.5</v>
      </c>
      <c r="F92" s="859">
        <v>19</v>
      </c>
      <c r="G92" s="859">
        <v>19</v>
      </c>
      <c r="H92" s="859">
        <v>606622.5</v>
      </c>
      <c r="I92" s="861">
        <f t="shared" si="14"/>
        <v>31927.5</v>
      </c>
      <c r="J92" s="859">
        <v>19</v>
      </c>
      <c r="K92" s="75">
        <f t="shared" si="15"/>
        <v>100</v>
      </c>
    </row>
    <row r="93" spans="1:11" ht="12" customHeight="1">
      <c r="A93" s="857" t="s">
        <v>4571</v>
      </c>
      <c r="B93" s="857" t="s">
        <v>4543</v>
      </c>
      <c r="C93" s="859">
        <v>21</v>
      </c>
      <c r="D93" s="859">
        <f t="shared" si="13"/>
        <v>1107067.5</v>
      </c>
      <c r="E93" s="861">
        <v>52717.5</v>
      </c>
      <c r="F93" s="859">
        <v>21</v>
      </c>
      <c r="G93" s="859">
        <v>21</v>
      </c>
      <c r="H93" s="859">
        <v>1107067.5</v>
      </c>
      <c r="I93" s="861">
        <f t="shared" si="14"/>
        <v>52717.5</v>
      </c>
      <c r="J93" s="859">
        <v>21</v>
      </c>
      <c r="K93" s="75">
        <f t="shared" si="15"/>
        <v>100</v>
      </c>
    </row>
    <row r="94" spans="1:11" ht="12" customHeight="1">
      <c r="A94" s="857" t="s">
        <v>4572</v>
      </c>
      <c r="B94" s="857" t="s">
        <v>4573</v>
      </c>
      <c r="C94" s="859">
        <v>30</v>
      </c>
      <c r="D94" s="859">
        <f t="shared" si="13"/>
        <v>957825</v>
      </c>
      <c r="E94" s="861">
        <v>31927.5</v>
      </c>
      <c r="F94" s="859">
        <v>30</v>
      </c>
      <c r="G94" s="859">
        <v>30</v>
      </c>
      <c r="H94" s="859">
        <v>957825</v>
      </c>
      <c r="I94" s="861">
        <f t="shared" si="14"/>
        <v>31927.5</v>
      </c>
      <c r="J94" s="859">
        <v>30</v>
      </c>
      <c r="K94" s="75">
        <f t="shared" si="15"/>
        <v>100</v>
      </c>
    </row>
    <row r="95" spans="1:11" ht="12" customHeight="1">
      <c r="A95" s="857" t="s">
        <v>4574</v>
      </c>
      <c r="B95" s="857" t="s">
        <v>4575</v>
      </c>
      <c r="C95" s="859">
        <v>34</v>
      </c>
      <c r="D95" s="859">
        <f t="shared" si="13"/>
        <v>50490</v>
      </c>
      <c r="E95" s="861">
        <v>1485</v>
      </c>
      <c r="F95" s="859">
        <v>34</v>
      </c>
      <c r="G95" s="859">
        <v>34</v>
      </c>
      <c r="H95" s="859">
        <v>50490</v>
      </c>
      <c r="I95" s="861">
        <f t="shared" si="14"/>
        <v>1485</v>
      </c>
      <c r="J95" s="859">
        <v>34</v>
      </c>
      <c r="K95" s="75">
        <f t="shared" si="15"/>
        <v>100</v>
      </c>
    </row>
    <row r="96" spans="1:11" ht="12" customHeight="1">
      <c r="A96" s="857" t="s">
        <v>4576</v>
      </c>
      <c r="B96" s="857" t="s">
        <v>4541</v>
      </c>
      <c r="C96" s="859">
        <v>1</v>
      </c>
      <c r="D96" s="859">
        <f t="shared" si="13"/>
        <v>103950</v>
      </c>
      <c r="E96" s="861">
        <v>103950</v>
      </c>
      <c r="F96" s="859">
        <v>1</v>
      </c>
      <c r="G96" s="859">
        <v>8</v>
      </c>
      <c r="H96" s="859">
        <v>831600</v>
      </c>
      <c r="I96" s="861">
        <f t="shared" si="14"/>
        <v>103950</v>
      </c>
      <c r="J96" s="859">
        <v>8</v>
      </c>
      <c r="K96" s="75">
        <f t="shared" si="15"/>
        <v>800</v>
      </c>
    </row>
    <row r="97" spans="1:11" ht="12" customHeight="1">
      <c r="A97" s="857" t="s">
        <v>4577</v>
      </c>
      <c r="B97" s="857" t="s">
        <v>4543</v>
      </c>
      <c r="C97" s="859">
        <v>3</v>
      </c>
      <c r="D97" s="859">
        <f t="shared" si="13"/>
        <v>158152.5</v>
      </c>
      <c r="E97" s="861">
        <v>52717.5</v>
      </c>
      <c r="F97" s="859">
        <v>3</v>
      </c>
      <c r="G97" s="859">
        <v>3</v>
      </c>
      <c r="H97" s="859">
        <v>158152.5</v>
      </c>
      <c r="I97" s="861">
        <f t="shared" si="14"/>
        <v>52717.5</v>
      </c>
      <c r="J97" s="859">
        <v>3</v>
      </c>
      <c r="K97" s="75">
        <f t="shared" si="15"/>
        <v>100</v>
      </c>
    </row>
    <row r="98" spans="1:11" ht="12" customHeight="1">
      <c r="A98" s="857" t="s">
        <v>4578</v>
      </c>
      <c r="B98" s="857" t="s">
        <v>4543</v>
      </c>
      <c r="C98" s="859">
        <v>9</v>
      </c>
      <c r="D98" s="859">
        <f t="shared" si="13"/>
        <v>474457.5</v>
      </c>
      <c r="E98" s="861">
        <v>52717.5</v>
      </c>
      <c r="F98" s="859">
        <v>9</v>
      </c>
      <c r="G98" s="859">
        <v>9</v>
      </c>
      <c r="H98" s="859">
        <v>474457.5</v>
      </c>
      <c r="I98" s="861">
        <f t="shared" si="14"/>
        <v>52717.5</v>
      </c>
      <c r="J98" s="859">
        <v>9</v>
      </c>
      <c r="K98" s="75">
        <f t="shared" si="15"/>
        <v>100</v>
      </c>
    </row>
    <row r="99" spans="1:11" ht="12" customHeight="1">
      <c r="A99" s="857" t="s">
        <v>4579</v>
      </c>
      <c r="B99" s="857" t="s">
        <v>4543</v>
      </c>
      <c r="C99" s="859">
        <v>3</v>
      </c>
      <c r="D99" s="859">
        <f t="shared" si="13"/>
        <v>158152.5</v>
      </c>
      <c r="E99" s="861">
        <v>52717.5</v>
      </c>
      <c r="F99" s="859">
        <v>3</v>
      </c>
      <c r="G99" s="859">
        <v>3</v>
      </c>
      <c r="H99" s="859">
        <v>158152.5</v>
      </c>
      <c r="I99" s="861">
        <f t="shared" si="14"/>
        <v>52717.5</v>
      </c>
      <c r="J99" s="859">
        <v>3</v>
      </c>
      <c r="K99" s="75">
        <f t="shared" si="15"/>
        <v>100</v>
      </c>
    </row>
    <row r="100" spans="1:11" ht="12" customHeight="1">
      <c r="A100" s="857" t="s">
        <v>4580</v>
      </c>
      <c r="B100" s="857" t="s">
        <v>4545</v>
      </c>
      <c r="C100" s="859">
        <v>3</v>
      </c>
      <c r="D100" s="859">
        <f t="shared" si="13"/>
        <v>95782.5</v>
      </c>
      <c r="E100" s="861">
        <v>31927.5</v>
      </c>
      <c r="F100" s="859">
        <v>3</v>
      </c>
      <c r="G100" s="859">
        <v>3</v>
      </c>
      <c r="H100" s="859">
        <v>95782.5</v>
      </c>
      <c r="I100" s="861">
        <f t="shared" si="14"/>
        <v>31927.5</v>
      </c>
      <c r="J100" s="859">
        <v>3</v>
      </c>
      <c r="K100" s="75">
        <f t="shared" si="15"/>
        <v>100</v>
      </c>
    </row>
    <row r="101" spans="1:11" ht="12" customHeight="1">
      <c r="A101" s="857" t="s">
        <v>4581</v>
      </c>
      <c r="B101" s="857" t="s">
        <v>4543</v>
      </c>
      <c r="C101" s="859">
        <v>10</v>
      </c>
      <c r="D101" s="859">
        <f t="shared" si="13"/>
        <v>515625</v>
      </c>
      <c r="E101" s="861">
        <v>51562.5</v>
      </c>
      <c r="F101" s="859">
        <v>10</v>
      </c>
      <c r="G101" s="859">
        <v>18</v>
      </c>
      <c r="H101" s="859">
        <v>928125</v>
      </c>
      <c r="I101" s="861">
        <f t="shared" si="14"/>
        <v>51562.5</v>
      </c>
      <c r="J101" s="859">
        <v>18</v>
      </c>
      <c r="K101" s="75">
        <f t="shared" si="15"/>
        <v>180</v>
      </c>
    </row>
    <row r="102" spans="1:11" ht="12" customHeight="1">
      <c r="A102" s="857" t="s">
        <v>4582</v>
      </c>
      <c r="B102" s="857" t="s">
        <v>4545</v>
      </c>
      <c r="C102" s="859">
        <v>10</v>
      </c>
      <c r="D102" s="859">
        <f t="shared" si="13"/>
        <v>319275</v>
      </c>
      <c r="E102" s="861">
        <v>31927.5</v>
      </c>
      <c r="F102" s="859">
        <v>10</v>
      </c>
      <c r="G102" s="859">
        <v>16</v>
      </c>
      <c r="H102" s="859">
        <v>510840</v>
      </c>
      <c r="I102" s="861">
        <f t="shared" si="14"/>
        <v>31927.5</v>
      </c>
      <c r="J102" s="859">
        <v>16</v>
      </c>
      <c r="K102" s="75">
        <f t="shared" si="15"/>
        <v>160</v>
      </c>
    </row>
    <row r="103" spans="1:11" ht="12" customHeight="1">
      <c r="A103" s="857" t="s">
        <v>4583</v>
      </c>
      <c r="B103" s="857" t="s">
        <v>4584</v>
      </c>
      <c r="C103" s="859">
        <v>7</v>
      </c>
      <c r="D103" s="859">
        <f t="shared" si="13"/>
        <v>288981</v>
      </c>
      <c r="E103" s="861">
        <v>41283</v>
      </c>
      <c r="F103" s="859">
        <v>7</v>
      </c>
      <c r="G103" s="859">
        <v>12</v>
      </c>
      <c r="H103" s="859">
        <v>495396</v>
      </c>
      <c r="I103" s="861">
        <f t="shared" si="14"/>
        <v>41283</v>
      </c>
      <c r="J103" s="859">
        <v>12</v>
      </c>
      <c r="K103" s="75">
        <f t="shared" si="15"/>
        <v>171.42857142857142</v>
      </c>
    </row>
    <row r="104" spans="1:11" ht="12" customHeight="1">
      <c r="A104" s="857" t="s">
        <v>4585</v>
      </c>
      <c r="B104" s="857" t="s">
        <v>4541</v>
      </c>
      <c r="C104" s="859">
        <v>1</v>
      </c>
      <c r="D104" s="859">
        <f t="shared" si="13"/>
        <v>103950</v>
      </c>
      <c r="E104" s="861">
        <v>103950</v>
      </c>
      <c r="F104" s="859">
        <v>1</v>
      </c>
      <c r="G104" s="859">
        <v>10</v>
      </c>
      <c r="H104" s="859">
        <v>1039500</v>
      </c>
      <c r="I104" s="861">
        <f t="shared" si="14"/>
        <v>103950</v>
      </c>
      <c r="J104" s="859">
        <v>10</v>
      </c>
      <c r="K104" s="75">
        <f t="shared" si="15"/>
        <v>1000</v>
      </c>
    </row>
    <row r="105" spans="1:11" ht="12" customHeight="1">
      <c r="A105" s="857" t="s">
        <v>4586</v>
      </c>
      <c r="B105" s="857" t="s">
        <v>4541</v>
      </c>
      <c r="C105" s="859">
        <v>1</v>
      </c>
      <c r="D105" s="859">
        <f t="shared" si="13"/>
        <v>103950</v>
      </c>
      <c r="E105" s="861">
        <v>103950</v>
      </c>
      <c r="F105" s="859">
        <v>1</v>
      </c>
      <c r="G105" s="859">
        <v>16</v>
      </c>
      <c r="H105" s="859">
        <v>1663200</v>
      </c>
      <c r="I105" s="861">
        <f t="shared" si="14"/>
        <v>103950</v>
      </c>
      <c r="J105" s="859">
        <v>16</v>
      </c>
      <c r="K105" s="75">
        <f t="shared" si="15"/>
        <v>1600</v>
      </c>
    </row>
    <row r="106" spans="1:11" ht="12" customHeight="1">
      <c r="A106" s="857" t="s">
        <v>4587</v>
      </c>
      <c r="B106" s="857" t="s">
        <v>4588</v>
      </c>
      <c r="C106" s="859">
        <v>1</v>
      </c>
      <c r="D106" s="859">
        <f t="shared" si="13"/>
        <v>41283</v>
      </c>
      <c r="E106" s="861">
        <v>41283</v>
      </c>
      <c r="F106" s="859">
        <v>1</v>
      </c>
      <c r="G106" s="859">
        <v>5</v>
      </c>
      <c r="H106" s="859">
        <v>206415</v>
      </c>
      <c r="I106" s="861">
        <f t="shared" si="14"/>
        <v>41283</v>
      </c>
      <c r="J106" s="859">
        <v>5</v>
      </c>
      <c r="K106" s="75">
        <f t="shared" si="15"/>
        <v>500</v>
      </c>
    </row>
    <row r="107" spans="1:11" ht="12" customHeight="1">
      <c r="A107" s="857" t="s">
        <v>4589</v>
      </c>
      <c r="B107" s="857" t="s">
        <v>4545</v>
      </c>
      <c r="C107" s="859">
        <v>1</v>
      </c>
      <c r="D107" s="859">
        <f t="shared" si="13"/>
        <v>31927.5</v>
      </c>
      <c r="E107" s="861">
        <v>31927.5</v>
      </c>
      <c r="F107" s="859">
        <v>1</v>
      </c>
      <c r="G107" s="859">
        <v>15</v>
      </c>
      <c r="H107" s="859">
        <v>478912.5</v>
      </c>
      <c r="I107" s="861">
        <f t="shared" si="14"/>
        <v>31927.5</v>
      </c>
      <c r="J107" s="859">
        <v>15</v>
      </c>
      <c r="K107" s="75">
        <f t="shared" si="15"/>
        <v>1500</v>
      </c>
    </row>
    <row r="108" spans="1:11" ht="12" customHeight="1">
      <c r="A108" s="857" t="s">
        <v>4590</v>
      </c>
      <c r="B108" s="857" t="s">
        <v>4541</v>
      </c>
      <c r="C108" s="859">
        <v>1</v>
      </c>
      <c r="D108" s="859">
        <f t="shared" si="13"/>
        <v>103950</v>
      </c>
      <c r="E108" s="861">
        <v>103950</v>
      </c>
      <c r="F108" s="859">
        <v>1</v>
      </c>
      <c r="G108" s="859">
        <v>1</v>
      </c>
      <c r="H108" s="859">
        <v>103950</v>
      </c>
      <c r="I108" s="861">
        <f t="shared" si="14"/>
        <v>103950</v>
      </c>
      <c r="J108" s="859">
        <v>1</v>
      </c>
      <c r="K108" s="75">
        <f t="shared" si="15"/>
        <v>100</v>
      </c>
    </row>
    <row r="109" spans="1:11" ht="12" customHeight="1">
      <c r="A109" s="857" t="s">
        <v>4591</v>
      </c>
      <c r="B109" s="857" t="s">
        <v>4552</v>
      </c>
      <c r="C109" s="859">
        <v>2</v>
      </c>
      <c r="D109" s="859">
        <f t="shared" si="13"/>
        <v>12960</v>
      </c>
      <c r="E109" s="861">
        <v>6480</v>
      </c>
      <c r="F109" s="859">
        <v>2</v>
      </c>
      <c r="G109" s="859">
        <v>6</v>
      </c>
      <c r="H109" s="859">
        <v>38880</v>
      </c>
      <c r="I109" s="861">
        <f t="shared" si="14"/>
        <v>6480</v>
      </c>
      <c r="J109" s="859">
        <v>6</v>
      </c>
      <c r="K109" s="75">
        <f t="shared" si="15"/>
        <v>300</v>
      </c>
    </row>
    <row r="110" spans="1:11" ht="12" customHeight="1">
      <c r="A110" s="857" t="s">
        <v>4729</v>
      </c>
      <c r="B110" s="857" t="s">
        <v>4541</v>
      </c>
      <c r="C110" s="859">
        <v>1</v>
      </c>
      <c r="D110" s="859">
        <f t="shared" si="13"/>
        <v>103950</v>
      </c>
      <c r="E110" s="861">
        <v>103950</v>
      </c>
      <c r="F110" s="859">
        <v>1</v>
      </c>
      <c r="G110" s="859">
        <v>3</v>
      </c>
      <c r="H110" s="859">
        <v>311850</v>
      </c>
      <c r="I110" s="861">
        <f t="shared" si="14"/>
        <v>103950</v>
      </c>
      <c r="J110" s="859">
        <v>3</v>
      </c>
      <c r="K110" s="75">
        <f t="shared" si="15"/>
        <v>300</v>
      </c>
    </row>
    <row r="111" spans="1:11" ht="12" customHeight="1">
      <c r="A111" s="857" t="s">
        <v>4730</v>
      </c>
      <c r="B111" s="857" t="s">
        <v>4731</v>
      </c>
      <c r="C111" s="859">
        <v>1</v>
      </c>
      <c r="D111" s="859">
        <f t="shared" si="13"/>
        <v>41283</v>
      </c>
      <c r="E111" s="861">
        <v>41283</v>
      </c>
      <c r="F111" s="859">
        <v>1</v>
      </c>
      <c r="G111" s="859">
        <v>1</v>
      </c>
      <c r="H111" s="859">
        <v>41283</v>
      </c>
      <c r="I111" s="861">
        <f t="shared" si="14"/>
        <v>41283</v>
      </c>
      <c r="J111" s="859">
        <v>1</v>
      </c>
      <c r="K111" s="75">
        <f t="shared" si="15"/>
        <v>100</v>
      </c>
    </row>
    <row r="112" spans="1:11" ht="12" customHeight="1">
      <c r="A112" s="857" t="s">
        <v>4732</v>
      </c>
      <c r="B112" s="857" t="s">
        <v>4733</v>
      </c>
      <c r="C112" s="859">
        <v>1</v>
      </c>
      <c r="D112" s="859">
        <f t="shared" si="13"/>
        <v>23760</v>
      </c>
      <c r="E112" s="861">
        <v>23760</v>
      </c>
      <c r="F112" s="859">
        <v>1</v>
      </c>
      <c r="G112" s="859">
        <v>1</v>
      </c>
      <c r="H112" s="859">
        <v>23760</v>
      </c>
      <c r="I112" s="861">
        <f t="shared" si="14"/>
        <v>23760</v>
      </c>
      <c r="J112" s="859">
        <v>1</v>
      </c>
      <c r="K112" s="75">
        <f t="shared" si="15"/>
        <v>100</v>
      </c>
    </row>
    <row r="113" spans="1:11" ht="12" customHeight="1">
      <c r="A113" s="857" t="s">
        <v>4734</v>
      </c>
      <c r="B113" s="857" t="s">
        <v>4735</v>
      </c>
      <c r="C113" s="859">
        <v>1</v>
      </c>
      <c r="D113" s="859">
        <f t="shared" si="13"/>
        <v>23760</v>
      </c>
      <c r="E113" s="861">
        <v>23760</v>
      </c>
      <c r="F113" s="859">
        <v>1</v>
      </c>
      <c r="G113" s="859">
        <v>2</v>
      </c>
      <c r="H113" s="859">
        <v>47520</v>
      </c>
      <c r="I113" s="861">
        <f t="shared" si="14"/>
        <v>23760</v>
      </c>
      <c r="J113" s="859">
        <v>2</v>
      </c>
      <c r="K113" s="75">
        <f t="shared" si="15"/>
        <v>200</v>
      </c>
    </row>
    <row r="114" spans="1:11" ht="12" customHeight="1">
      <c r="A114" s="857" t="s">
        <v>4736</v>
      </c>
      <c r="B114" s="857" t="s">
        <v>4735</v>
      </c>
      <c r="C114" s="859">
        <v>1</v>
      </c>
      <c r="D114" s="859">
        <f t="shared" si="13"/>
        <v>23760</v>
      </c>
      <c r="E114" s="861">
        <v>23760</v>
      </c>
      <c r="F114" s="859">
        <v>1</v>
      </c>
      <c r="G114" s="859">
        <v>2</v>
      </c>
      <c r="H114" s="859">
        <v>47520</v>
      </c>
      <c r="I114" s="861">
        <f t="shared" si="14"/>
        <v>23760</v>
      </c>
      <c r="J114" s="859">
        <v>2</v>
      </c>
      <c r="K114" s="75">
        <f t="shared" si="11"/>
        <v>200</v>
      </c>
    </row>
    <row r="115" spans="1:11" ht="12" customHeight="1">
      <c r="A115" s="857" t="s">
        <v>4737</v>
      </c>
      <c r="B115" s="857" t="s">
        <v>4738</v>
      </c>
      <c r="C115" s="859">
        <v>1</v>
      </c>
      <c r="D115" s="859">
        <f t="shared" si="13"/>
        <v>23760</v>
      </c>
      <c r="E115" s="861">
        <v>23760</v>
      </c>
      <c r="F115" s="859">
        <v>1</v>
      </c>
      <c r="G115" s="859">
        <v>2</v>
      </c>
      <c r="H115" s="859">
        <v>47520</v>
      </c>
      <c r="I115" s="861">
        <f t="shared" si="14"/>
        <v>23760</v>
      </c>
      <c r="J115" s="859">
        <v>2</v>
      </c>
      <c r="K115" s="75">
        <f t="shared" ref="K115" si="16">SUM(H115/D115*100)</f>
        <v>200</v>
      </c>
    </row>
    <row r="116" spans="1:11" ht="12" customHeight="1">
      <c r="A116" s="857" t="s">
        <v>4739</v>
      </c>
      <c r="B116" s="857" t="s">
        <v>4545</v>
      </c>
      <c r="C116" s="859">
        <v>1</v>
      </c>
      <c r="D116" s="859">
        <f t="shared" si="13"/>
        <v>31927.5</v>
      </c>
      <c r="E116" s="861">
        <v>31927.5</v>
      </c>
      <c r="F116" s="859">
        <v>1</v>
      </c>
      <c r="G116" s="859">
        <v>3</v>
      </c>
      <c r="H116" s="859">
        <v>95782.5</v>
      </c>
      <c r="I116" s="861">
        <f t="shared" si="14"/>
        <v>31927.5</v>
      </c>
      <c r="J116" s="859">
        <v>3</v>
      </c>
      <c r="K116" s="75">
        <f t="shared" si="11"/>
        <v>300</v>
      </c>
    </row>
    <row r="117" spans="1:11" ht="12" customHeight="1">
      <c r="A117" s="857" t="s">
        <v>4740</v>
      </c>
      <c r="B117" s="857" t="s">
        <v>4545</v>
      </c>
      <c r="C117" s="859">
        <v>1</v>
      </c>
      <c r="D117" s="859">
        <f t="shared" ref="D117:D119" si="17">C117*E117</f>
        <v>31927.5</v>
      </c>
      <c r="E117" s="861">
        <v>31927.5</v>
      </c>
      <c r="F117" s="859">
        <v>1</v>
      </c>
      <c r="G117" s="859">
        <v>2</v>
      </c>
      <c r="H117" s="859">
        <v>63855</v>
      </c>
      <c r="I117" s="861">
        <f t="shared" si="14"/>
        <v>31927.5</v>
      </c>
      <c r="J117" s="859">
        <v>2</v>
      </c>
      <c r="K117" s="75">
        <f t="shared" si="11"/>
        <v>200</v>
      </c>
    </row>
    <row r="118" spans="1:11" ht="12" customHeight="1">
      <c r="A118" s="857" t="s">
        <v>4741</v>
      </c>
      <c r="B118" s="857" t="s">
        <v>4573</v>
      </c>
      <c r="C118" s="859">
        <v>1</v>
      </c>
      <c r="D118" s="859">
        <f t="shared" si="17"/>
        <v>31927.5</v>
      </c>
      <c r="E118" s="861">
        <v>31927.5</v>
      </c>
      <c r="F118" s="859">
        <v>1</v>
      </c>
      <c r="G118" s="859">
        <v>1</v>
      </c>
      <c r="H118" s="859">
        <v>31927.5</v>
      </c>
      <c r="I118" s="861">
        <f t="shared" si="14"/>
        <v>31927.5</v>
      </c>
      <c r="J118" s="859">
        <v>1</v>
      </c>
      <c r="K118" s="75">
        <f t="shared" si="11"/>
        <v>100</v>
      </c>
    </row>
    <row r="119" spans="1:11" ht="12" customHeight="1">
      <c r="A119" s="857" t="s">
        <v>4742</v>
      </c>
      <c r="B119" s="857" t="s">
        <v>4545</v>
      </c>
      <c r="C119" s="859">
        <v>1</v>
      </c>
      <c r="D119" s="859">
        <f t="shared" si="17"/>
        <v>31927.5</v>
      </c>
      <c r="E119" s="861">
        <v>31927.5</v>
      </c>
      <c r="F119" s="859">
        <v>1</v>
      </c>
      <c r="G119" s="859">
        <v>1</v>
      </c>
      <c r="H119" s="859">
        <v>31927.5</v>
      </c>
      <c r="I119" s="861">
        <f t="shared" si="14"/>
        <v>31927.5</v>
      </c>
      <c r="J119" s="859">
        <v>1</v>
      </c>
      <c r="K119" s="75">
        <f t="shared" si="11"/>
        <v>100</v>
      </c>
    </row>
    <row r="120" spans="1:11" ht="12" customHeight="1">
      <c r="A120" s="583"/>
      <c r="B120" s="582"/>
      <c r="C120" s="329"/>
      <c r="D120" s="323"/>
      <c r="E120" s="323"/>
      <c r="F120" s="329"/>
      <c r="G120" s="329"/>
      <c r="H120" s="323"/>
      <c r="I120" s="323"/>
      <c r="J120" s="329"/>
      <c r="K120" s="75" t="e">
        <f t="shared" si="11"/>
        <v>#DIV/0!</v>
      </c>
    </row>
    <row r="121" spans="1:11" ht="12" customHeight="1">
      <c r="A121" s="50"/>
      <c r="B121" s="50"/>
      <c r="C121" s="52"/>
      <c r="D121" s="52"/>
      <c r="E121" s="52"/>
      <c r="F121" s="52"/>
      <c r="G121" s="52"/>
      <c r="H121" s="52"/>
      <c r="I121" s="52"/>
      <c r="J121" s="52"/>
      <c r="K121" s="75" t="e">
        <f t="shared" si="11"/>
        <v>#DIV/0!</v>
      </c>
    </row>
    <row r="122" spans="1:11" ht="12" customHeight="1">
      <c r="A122" s="50"/>
      <c r="B122" s="330" t="s">
        <v>1917</v>
      </c>
      <c r="C122" s="52"/>
      <c r="D122" s="326">
        <f>SUM(D52:D120)</f>
        <v>29726750.5</v>
      </c>
      <c r="E122" s="52"/>
      <c r="F122" s="324"/>
      <c r="G122" s="52"/>
      <c r="H122" s="326">
        <f>SUM(H52:H120)</f>
        <v>39444101</v>
      </c>
      <c r="I122" s="52"/>
      <c r="J122" s="52"/>
      <c r="K122" s="75">
        <f t="shared" si="11"/>
        <v>132.68890927045658</v>
      </c>
    </row>
    <row r="123" spans="1:11" ht="12" customHeight="1">
      <c r="A123" s="50"/>
      <c r="B123" s="50"/>
      <c r="C123" s="52"/>
      <c r="D123" s="324"/>
      <c r="E123" s="324"/>
      <c r="F123" s="52"/>
      <c r="G123" s="52"/>
      <c r="H123" s="52"/>
      <c r="I123" s="52"/>
      <c r="J123" s="52"/>
      <c r="K123" s="75" t="e">
        <f t="shared" si="11"/>
        <v>#DIV/0!</v>
      </c>
    </row>
    <row r="124" spans="1:11" ht="12" customHeight="1">
      <c r="A124" s="50"/>
      <c r="B124" s="327" t="s">
        <v>1918</v>
      </c>
      <c r="C124" s="52"/>
      <c r="D124" s="52"/>
      <c r="E124" s="52"/>
      <c r="F124" s="52"/>
      <c r="G124" s="52"/>
      <c r="H124" s="52"/>
      <c r="I124" s="52"/>
      <c r="J124" s="52"/>
      <c r="K124" s="75" t="e">
        <f t="shared" si="0"/>
        <v>#DIV/0!</v>
      </c>
    </row>
    <row r="125" spans="1:11" ht="12" customHeight="1">
      <c r="A125" s="50"/>
      <c r="B125" s="328"/>
      <c r="C125" s="52"/>
      <c r="D125" s="52"/>
      <c r="E125" s="52"/>
      <c r="F125" s="52"/>
      <c r="G125" s="52"/>
      <c r="H125" s="52"/>
      <c r="I125" s="52"/>
      <c r="J125" s="52"/>
      <c r="K125" s="75" t="e">
        <f t="shared" si="0"/>
        <v>#DIV/0!</v>
      </c>
    </row>
    <row r="126" spans="1:11" ht="12" customHeight="1">
      <c r="A126" s="857" t="s">
        <v>4416</v>
      </c>
      <c r="B126" s="858" t="s">
        <v>1919</v>
      </c>
      <c r="C126" s="293">
        <v>12</v>
      </c>
      <c r="D126" s="859">
        <f t="shared" ref="D126:D130" si="18">C126*E126</f>
        <v>409200</v>
      </c>
      <c r="E126" s="859">
        <v>34100</v>
      </c>
      <c r="F126" s="329"/>
      <c r="G126" s="293">
        <v>7</v>
      </c>
      <c r="H126" s="859">
        <v>238700</v>
      </c>
      <c r="I126" s="861">
        <f t="shared" ref="I126:I130" si="19">H126/G126</f>
        <v>34100</v>
      </c>
      <c r="J126" s="293">
        <v>7</v>
      </c>
      <c r="K126" s="75">
        <f t="shared" si="0"/>
        <v>58.333333333333336</v>
      </c>
    </row>
    <row r="127" spans="1:11" ht="12" customHeight="1">
      <c r="A127" s="857" t="s">
        <v>4417</v>
      </c>
      <c r="B127" s="858" t="s">
        <v>1920</v>
      </c>
      <c r="C127" s="293">
        <v>12</v>
      </c>
      <c r="D127" s="859">
        <f t="shared" si="18"/>
        <v>158400</v>
      </c>
      <c r="E127" s="859">
        <v>13200</v>
      </c>
      <c r="F127" s="329"/>
      <c r="G127" s="293">
        <v>7</v>
      </c>
      <c r="H127" s="859">
        <v>92400</v>
      </c>
      <c r="I127" s="861">
        <f t="shared" si="19"/>
        <v>13200</v>
      </c>
      <c r="J127" s="293">
        <v>7</v>
      </c>
      <c r="K127" s="75">
        <f t="shared" si="0"/>
        <v>58.333333333333336</v>
      </c>
    </row>
    <row r="128" spans="1:11" ht="12" customHeight="1">
      <c r="A128" s="857" t="s">
        <v>4418</v>
      </c>
      <c r="B128" s="858" t="s">
        <v>1921</v>
      </c>
      <c r="C128" s="293">
        <v>9</v>
      </c>
      <c r="D128" s="859">
        <f t="shared" si="18"/>
        <v>9399.69</v>
      </c>
      <c r="E128" s="859">
        <v>1044.4100000000001</v>
      </c>
      <c r="F128" s="329"/>
      <c r="G128" s="293">
        <v>7</v>
      </c>
      <c r="H128" s="859">
        <v>7700</v>
      </c>
      <c r="I128" s="861">
        <f t="shared" si="19"/>
        <v>1100</v>
      </c>
      <c r="J128" s="293">
        <v>7</v>
      </c>
      <c r="K128" s="75">
        <f t="shared" si="0"/>
        <v>81.917595154733817</v>
      </c>
    </row>
    <row r="129" spans="1:11" ht="12" customHeight="1">
      <c r="A129" s="857" t="s">
        <v>4529</v>
      </c>
      <c r="B129" s="858" t="s">
        <v>1922</v>
      </c>
      <c r="C129" s="293">
        <v>4</v>
      </c>
      <c r="D129" s="859">
        <f t="shared" si="18"/>
        <v>303600</v>
      </c>
      <c r="E129" s="859">
        <v>75900</v>
      </c>
      <c r="F129" s="329"/>
      <c r="G129" s="293">
        <v>1</v>
      </c>
      <c r="H129" s="859">
        <v>75900</v>
      </c>
      <c r="I129" s="861">
        <f t="shared" si="19"/>
        <v>75900</v>
      </c>
      <c r="J129" s="293">
        <v>1</v>
      </c>
      <c r="K129" s="75">
        <f t="shared" ref="K129:K133" si="20">SUM(H129/D129*100)</f>
        <v>25</v>
      </c>
    </row>
    <row r="130" spans="1:11" ht="12" customHeight="1">
      <c r="A130" s="857" t="s">
        <v>4530</v>
      </c>
      <c r="B130" s="858" t="s">
        <v>4531</v>
      </c>
      <c r="C130" s="293">
        <v>6</v>
      </c>
      <c r="D130" s="859">
        <f t="shared" si="18"/>
        <v>521400</v>
      </c>
      <c r="E130" s="859">
        <v>86900</v>
      </c>
      <c r="F130" s="52"/>
      <c r="G130" s="293">
        <v>3</v>
      </c>
      <c r="H130" s="859">
        <v>260700</v>
      </c>
      <c r="I130" s="861">
        <f t="shared" si="19"/>
        <v>86900</v>
      </c>
      <c r="J130" s="293">
        <v>3</v>
      </c>
      <c r="K130" s="75">
        <f t="shared" ref="K130" si="21">SUM(H130/D130*100)</f>
        <v>50</v>
      </c>
    </row>
    <row r="131" spans="1:11" ht="12" customHeight="1">
      <c r="A131" s="50"/>
      <c r="B131" s="328"/>
      <c r="C131" s="52"/>
      <c r="D131" s="324"/>
      <c r="E131" s="52"/>
      <c r="F131" s="52"/>
      <c r="G131" s="52"/>
      <c r="H131" s="52"/>
      <c r="I131" s="52"/>
      <c r="J131" s="52"/>
      <c r="K131" s="75" t="e">
        <f t="shared" si="20"/>
        <v>#DIV/0!</v>
      </c>
    </row>
    <row r="132" spans="1:11" ht="12" customHeight="1">
      <c r="A132" s="50"/>
      <c r="B132" s="330" t="s">
        <v>1923</v>
      </c>
      <c r="C132" s="52"/>
      <c r="D132" s="326">
        <f>SUM(D126:D130)</f>
        <v>1401999.69</v>
      </c>
      <c r="E132" s="52"/>
      <c r="F132" s="52"/>
      <c r="G132" s="52"/>
      <c r="H132" s="326">
        <f>SUM(H126:H130)</f>
        <v>675400</v>
      </c>
      <c r="I132" s="52"/>
      <c r="J132" s="52"/>
      <c r="K132" s="75">
        <f t="shared" si="20"/>
        <v>48.1740477417652</v>
      </c>
    </row>
    <row r="133" spans="1:11" ht="12" customHeight="1">
      <c r="A133" s="50"/>
      <c r="B133" s="50"/>
      <c r="C133" s="52"/>
      <c r="D133" s="52"/>
      <c r="E133" s="324"/>
      <c r="F133" s="52"/>
      <c r="G133" s="52"/>
      <c r="H133" s="52"/>
      <c r="I133" s="52"/>
      <c r="J133" s="52"/>
      <c r="K133" s="75" t="e">
        <f t="shared" si="20"/>
        <v>#DIV/0!</v>
      </c>
    </row>
    <row r="134" spans="1:11" s="25" customFormat="1" ht="12" customHeight="1">
      <c r="A134" s="50"/>
      <c r="B134" s="50"/>
      <c r="C134" s="52"/>
      <c r="D134" s="52"/>
      <c r="E134" s="52"/>
      <c r="F134" s="52"/>
      <c r="G134" s="52"/>
      <c r="H134" s="52"/>
      <c r="I134" s="52"/>
      <c r="J134" s="52"/>
      <c r="K134" s="75" t="e">
        <f t="shared" si="0"/>
        <v>#DIV/0!</v>
      </c>
    </row>
    <row r="135" spans="1:11" ht="12" customHeight="1">
      <c r="A135" s="50" t="s">
        <v>1843</v>
      </c>
      <c r="B135" s="50"/>
      <c r="C135" s="52"/>
      <c r="D135" s="52"/>
      <c r="E135" s="52"/>
      <c r="F135" s="52"/>
      <c r="G135" s="52"/>
      <c r="H135" s="52"/>
      <c r="I135" s="52"/>
      <c r="J135" s="52"/>
      <c r="K135" s="75" t="e">
        <f t="shared" si="0"/>
        <v>#DIV/0!</v>
      </c>
    </row>
    <row r="136" spans="1:11" ht="12" customHeight="1">
      <c r="A136" s="50"/>
      <c r="B136" s="50"/>
      <c r="C136" s="52"/>
      <c r="D136" s="52"/>
      <c r="E136" s="52"/>
      <c r="F136" s="52"/>
      <c r="G136" s="52"/>
      <c r="H136" s="52"/>
      <c r="I136" s="52"/>
      <c r="J136" s="52"/>
      <c r="K136" s="75" t="e">
        <f t="shared" si="0"/>
        <v>#DIV/0!</v>
      </c>
    </row>
    <row r="137" spans="1:11" ht="12.75">
      <c r="A137" s="50"/>
      <c r="B137" s="51"/>
      <c r="C137" s="52"/>
      <c r="D137" s="52"/>
      <c r="E137" s="52"/>
      <c r="F137" s="52"/>
      <c r="G137" s="52"/>
      <c r="H137" s="52"/>
      <c r="I137" s="52"/>
      <c r="J137" s="52"/>
      <c r="K137" s="75" t="e">
        <f t="shared" si="0"/>
        <v>#DIV/0!</v>
      </c>
    </row>
    <row r="138" spans="1:11" ht="12" customHeight="1">
      <c r="A138" s="50" t="s">
        <v>1844</v>
      </c>
      <c r="B138" s="53"/>
      <c r="C138" s="52"/>
      <c r="D138" s="52"/>
      <c r="E138" s="52"/>
      <c r="F138" s="52"/>
      <c r="G138" s="52"/>
      <c r="H138" s="52"/>
      <c r="I138" s="52"/>
      <c r="J138" s="52"/>
      <c r="K138" s="75" t="e">
        <f t="shared" si="0"/>
        <v>#DIV/0!</v>
      </c>
    </row>
    <row r="139" spans="1:11" ht="12" customHeight="1">
      <c r="A139" s="50"/>
      <c r="B139" s="50"/>
      <c r="C139" s="52"/>
      <c r="D139" s="52"/>
      <c r="E139" s="52"/>
      <c r="F139" s="52"/>
      <c r="G139" s="52"/>
      <c r="H139" s="52"/>
      <c r="I139" s="52"/>
      <c r="J139" s="52"/>
      <c r="K139" s="75" t="e">
        <f t="shared" si="0"/>
        <v>#DIV/0!</v>
      </c>
    </row>
    <row r="140" spans="1:11" ht="12.75">
      <c r="A140" s="50"/>
      <c r="B140" s="51"/>
      <c r="C140" s="52"/>
      <c r="D140" s="52"/>
      <c r="E140" s="52"/>
      <c r="F140" s="52"/>
      <c r="G140" s="52"/>
      <c r="H140" s="52"/>
      <c r="I140" s="52"/>
      <c r="J140" s="52"/>
      <c r="K140" s="75" t="e">
        <f t="shared" si="0"/>
        <v>#DIV/0!</v>
      </c>
    </row>
    <row r="141" spans="1:11" ht="12" customHeight="1">
      <c r="A141" s="50" t="s">
        <v>1845</v>
      </c>
      <c r="B141" s="50"/>
      <c r="C141" s="52"/>
      <c r="D141" s="52"/>
      <c r="E141" s="52"/>
      <c r="F141" s="52"/>
      <c r="G141" s="52"/>
      <c r="H141" s="52"/>
      <c r="I141" s="52"/>
      <c r="J141" s="52"/>
      <c r="K141" s="75" t="e">
        <f t="shared" si="0"/>
        <v>#DIV/0!</v>
      </c>
    </row>
    <row r="142" spans="1:11" ht="12.75">
      <c r="A142" s="50"/>
      <c r="B142" s="50"/>
      <c r="C142" s="52"/>
      <c r="D142" s="52"/>
      <c r="E142" s="52"/>
      <c r="F142" s="52"/>
      <c r="G142" s="52"/>
      <c r="H142" s="52"/>
      <c r="I142" s="52"/>
      <c r="J142" s="52"/>
      <c r="K142" s="75" t="e">
        <f t="shared" si="0"/>
        <v>#DIV/0!</v>
      </c>
    </row>
    <row r="143" spans="1:11" ht="12.75">
      <c r="A143" s="50"/>
      <c r="B143" s="50"/>
      <c r="C143" s="52"/>
      <c r="D143" s="52"/>
      <c r="E143" s="52"/>
      <c r="F143" s="52"/>
      <c r="G143" s="52"/>
      <c r="H143" s="52"/>
      <c r="I143" s="52"/>
      <c r="J143" s="52"/>
      <c r="K143" s="75" t="e">
        <f t="shared" si="0"/>
        <v>#DIV/0!</v>
      </c>
    </row>
    <row r="144" spans="1:11" ht="12.75">
      <c r="A144" s="331" t="s">
        <v>129</v>
      </c>
      <c r="B144" s="56"/>
      <c r="C144" s="56"/>
      <c r="D144" s="332">
        <f>SUM(D24,D122,D132)</f>
        <v>32331744.217595238</v>
      </c>
      <c r="E144" s="56"/>
      <c r="F144" s="56"/>
      <c r="G144" s="55"/>
      <c r="H144" s="332">
        <f>SUM(H24,H122,H132)</f>
        <v>41280880.979999997</v>
      </c>
      <c r="I144" s="55"/>
      <c r="J144" s="55"/>
      <c r="K144" s="75">
        <f t="shared" si="0"/>
        <v>127.67910293418241</v>
      </c>
    </row>
  </sheetData>
  <mergeCells count="4">
    <mergeCell ref="C6:F6"/>
    <mergeCell ref="G6:J6"/>
    <mergeCell ref="A6:A7"/>
    <mergeCell ref="B6:B7"/>
  </mergeCells>
  <pageMargins left="0.23622047244094499" right="0.23622047244094499" top="0.35433070866141703" bottom="0.35433070866141703" header="0.31496062992126" footer="0.31496062992126"/>
  <pageSetup paperSize="9" scale="54" fitToHeight="0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view="pageBreakPreview" zoomScale="60" zoomScaleNormal="100" workbookViewId="0">
      <selection activeCell="E10" sqref="E10"/>
    </sheetView>
  </sheetViews>
  <sheetFormatPr defaultColWidth="9.140625" defaultRowHeight="11.25"/>
  <cols>
    <col min="1" max="1" width="5.42578125" style="38" customWidth="1"/>
    <col min="2" max="2" width="40" style="38" customWidth="1"/>
    <col min="3" max="3" width="12.7109375" style="38" customWidth="1"/>
    <col min="4" max="4" width="12.5703125" style="38" customWidth="1"/>
    <col min="5" max="16384" width="9.140625" style="38"/>
  </cols>
  <sheetData>
    <row r="1" spans="1:7" s="25" customFormat="1" ht="15.75">
      <c r="A1" s="1"/>
      <c r="B1" s="2" t="s">
        <v>51</v>
      </c>
      <c r="C1" s="3" t="s">
        <v>1947</v>
      </c>
      <c r="D1" s="4"/>
      <c r="E1" s="4"/>
      <c r="F1" s="4"/>
      <c r="G1" s="5"/>
    </row>
    <row r="2" spans="1:7" s="25" customFormat="1" ht="15.75">
      <c r="A2" s="1"/>
      <c r="B2" s="2" t="s">
        <v>52</v>
      </c>
      <c r="C2" s="3">
        <v>17688383</v>
      </c>
      <c r="D2" s="4"/>
      <c r="E2" s="4"/>
      <c r="F2" s="4"/>
      <c r="G2" s="5"/>
    </row>
    <row r="3" spans="1:7" s="25" customFormat="1" ht="15.75">
      <c r="A3" s="1"/>
      <c r="B3" s="2"/>
      <c r="C3" s="3"/>
      <c r="D3" s="4"/>
      <c r="E3" s="4"/>
      <c r="F3" s="4"/>
      <c r="G3" s="5"/>
    </row>
    <row r="4" spans="1:7" ht="14.25">
      <c r="A4" s="1"/>
      <c r="B4" s="2" t="s">
        <v>1846</v>
      </c>
      <c r="C4" s="7" t="s">
        <v>46</v>
      </c>
      <c r="D4" s="8"/>
      <c r="E4" s="8"/>
      <c r="F4" s="8"/>
      <c r="G4" s="9"/>
    </row>
    <row r="5" spans="1:7" ht="15.75">
      <c r="A5" s="39"/>
      <c r="B5" s="40"/>
      <c r="C5" s="11"/>
      <c r="D5" s="41"/>
    </row>
    <row r="6" spans="1:7" ht="12.75" customHeight="1">
      <c r="A6" s="976" t="s">
        <v>199</v>
      </c>
      <c r="B6" s="920" t="s">
        <v>1847</v>
      </c>
      <c r="C6" s="920" t="s">
        <v>1798</v>
      </c>
      <c r="D6" s="920"/>
      <c r="E6" s="920"/>
    </row>
    <row r="7" spans="1:7" ht="22.5">
      <c r="A7" s="976"/>
      <c r="B7" s="920"/>
      <c r="C7" s="274" t="s">
        <v>1897</v>
      </c>
      <c r="D7" s="656" t="s">
        <v>4659</v>
      </c>
      <c r="E7" s="317" t="s">
        <v>1894</v>
      </c>
    </row>
    <row r="8" spans="1:7">
      <c r="A8" s="44" t="s">
        <v>1848</v>
      </c>
      <c r="B8" s="45" t="s">
        <v>1849</v>
      </c>
      <c r="C8" s="862">
        <v>15836061</v>
      </c>
      <c r="D8" s="863">
        <v>15615850</v>
      </c>
      <c r="E8" s="579">
        <f t="shared" ref="E8:E15" si="0">D8/C8</f>
        <v>0.98609433242269018</v>
      </c>
    </row>
    <row r="9" spans="1:7">
      <c r="A9" s="46" t="s">
        <v>1850</v>
      </c>
      <c r="B9" s="45" t="s">
        <v>1851</v>
      </c>
      <c r="C9" s="863">
        <v>1752000</v>
      </c>
      <c r="D9" s="863">
        <v>1751200.8</v>
      </c>
      <c r="E9" s="579">
        <f t="shared" si="0"/>
        <v>0.99954383561643834</v>
      </c>
    </row>
    <row r="10" spans="1:7" ht="22.5">
      <c r="A10" s="44" t="s">
        <v>1852</v>
      </c>
      <c r="B10" s="45" t="s">
        <v>1853</v>
      </c>
      <c r="C10" s="863">
        <v>64954000</v>
      </c>
      <c r="D10" s="863">
        <v>98257443.560000002</v>
      </c>
      <c r="E10" s="579">
        <f t="shared" si="0"/>
        <v>1.5127235206453797</v>
      </c>
    </row>
    <row r="11" spans="1:7">
      <c r="A11" s="44" t="s">
        <v>1854</v>
      </c>
      <c r="B11" s="47" t="s">
        <v>1855</v>
      </c>
      <c r="C11" s="864">
        <v>30554688.390000001</v>
      </c>
      <c r="D11" s="864">
        <v>30554688.390000001</v>
      </c>
      <c r="E11" s="579">
        <f t="shared" si="0"/>
        <v>1</v>
      </c>
    </row>
    <row r="12" spans="1:7" s="25" customFormat="1" ht="15.75">
      <c r="A12" s="44" t="s">
        <v>1856</v>
      </c>
      <c r="B12" s="45" t="s">
        <v>1857</v>
      </c>
      <c r="C12" s="864">
        <v>6600182.1500000004</v>
      </c>
      <c r="D12" s="864">
        <v>6600182.1500000004</v>
      </c>
      <c r="E12" s="579">
        <f t="shared" si="0"/>
        <v>1</v>
      </c>
    </row>
    <row r="13" spans="1:7" s="25" customFormat="1" ht="23.25">
      <c r="A13" s="48" t="s">
        <v>1858</v>
      </c>
      <c r="B13" s="45" t="s">
        <v>1859</v>
      </c>
      <c r="C13" s="863">
        <v>55056939</v>
      </c>
      <c r="D13" s="863">
        <v>38235250.479999997</v>
      </c>
      <c r="E13" s="579">
        <f t="shared" si="0"/>
        <v>0.69446742180853893</v>
      </c>
    </row>
    <row r="14" spans="1:7" s="25" customFormat="1" ht="23.25">
      <c r="A14" s="44" t="s">
        <v>1860</v>
      </c>
      <c r="B14" s="45" t="s">
        <v>1861</v>
      </c>
      <c r="C14" s="863">
        <v>3260000</v>
      </c>
      <c r="D14" s="863">
        <v>3259722</v>
      </c>
      <c r="E14" s="579">
        <f t="shared" si="0"/>
        <v>0.99991472392638037</v>
      </c>
    </row>
    <row r="15" spans="1:7" ht="22.5">
      <c r="A15" s="44" t="s">
        <v>21</v>
      </c>
      <c r="B15" s="45" t="s">
        <v>1862</v>
      </c>
      <c r="C15" s="659">
        <f>SUM(C8,C9,C10,C13,C14)</f>
        <v>140859000</v>
      </c>
      <c r="D15" s="659">
        <f>SUM(D8,D9,D10,D13,D14)</f>
        <v>157119466.84</v>
      </c>
      <c r="E15" s="579">
        <f t="shared" si="0"/>
        <v>1.1154378977559121</v>
      </c>
    </row>
  </sheetData>
  <mergeCells count="3">
    <mergeCell ref="A6:A7"/>
    <mergeCell ref="B6:B7"/>
    <mergeCell ref="C6:E6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7"/>
  <sheetViews>
    <sheetView view="pageBreakPreview" zoomScaleNormal="100" zoomScaleSheetLayoutView="100" workbookViewId="0">
      <selection activeCell="K39" sqref="K39"/>
    </sheetView>
  </sheetViews>
  <sheetFormatPr defaultRowHeight="12.75"/>
  <cols>
    <col min="1" max="1" width="8.85546875" style="22" customWidth="1"/>
    <col min="2" max="2" width="53" style="22" customWidth="1"/>
    <col min="3" max="3" width="9.140625" style="24"/>
    <col min="4" max="5" width="9.42578125" style="23" customWidth="1"/>
    <col min="6" max="6" width="11.42578125" style="23" bestFit="1" customWidth="1"/>
    <col min="7" max="7" width="11" style="23" customWidth="1"/>
    <col min="8" max="8" width="11.5703125" style="23" customWidth="1"/>
    <col min="9" max="16384" width="9.140625" style="24"/>
  </cols>
  <sheetData>
    <row r="1" spans="1:9">
      <c r="A1" s="1"/>
      <c r="B1" s="2" t="s">
        <v>51</v>
      </c>
      <c r="C1" s="3" t="s">
        <v>1947</v>
      </c>
      <c r="E1" s="4"/>
      <c r="F1" s="4"/>
      <c r="G1" s="4"/>
      <c r="H1" s="4"/>
    </row>
    <row r="2" spans="1:9">
      <c r="A2" s="1"/>
      <c r="B2" s="2" t="s">
        <v>52</v>
      </c>
      <c r="C2" s="3">
        <v>17688383</v>
      </c>
      <c r="E2" s="4"/>
      <c r="F2" s="4"/>
      <c r="G2" s="4"/>
      <c r="H2" s="4"/>
    </row>
    <row r="3" spans="1:9">
      <c r="A3" s="1"/>
      <c r="B3" s="2"/>
      <c r="C3" s="3"/>
      <c r="E3" s="4"/>
      <c r="F3" s="4"/>
      <c r="G3" s="4"/>
      <c r="H3" s="4"/>
    </row>
    <row r="4" spans="1:9" ht="14.25">
      <c r="A4" s="1"/>
      <c r="B4" s="2" t="s">
        <v>1863</v>
      </c>
      <c r="C4" s="7" t="s">
        <v>48</v>
      </c>
      <c r="E4" s="8"/>
      <c r="F4" s="8"/>
      <c r="G4" s="8"/>
      <c r="H4" s="8"/>
    </row>
    <row r="5" spans="1:9" ht="15.75">
      <c r="A5" s="25"/>
      <c r="B5" s="27"/>
      <c r="D5" s="27"/>
      <c r="E5" s="27"/>
      <c r="G5" s="27"/>
      <c r="H5" s="27"/>
    </row>
    <row r="6" spans="1:9" s="20" customFormat="1" ht="90">
      <c r="A6" s="269" t="s">
        <v>1635</v>
      </c>
      <c r="B6" s="269" t="s">
        <v>1864</v>
      </c>
      <c r="C6" s="865" t="s">
        <v>1893</v>
      </c>
      <c r="D6" s="865" t="s">
        <v>4743</v>
      </c>
      <c r="E6" s="865" t="s">
        <v>1895</v>
      </c>
      <c r="F6" s="865" t="s">
        <v>4744</v>
      </c>
      <c r="G6" s="865" t="s">
        <v>1896</v>
      </c>
      <c r="H6" s="865" t="s">
        <v>4745</v>
      </c>
      <c r="I6" s="270"/>
    </row>
    <row r="7" spans="1:9">
      <c r="A7" s="29" t="s">
        <v>1865</v>
      </c>
      <c r="B7" s="29"/>
      <c r="C7" s="36"/>
      <c r="D7" s="30"/>
      <c r="E7" s="30"/>
      <c r="F7" s="30"/>
      <c r="G7" s="30"/>
      <c r="H7" s="30"/>
    </row>
    <row r="8" spans="1:9">
      <c r="A8" s="31"/>
      <c r="B8" s="252"/>
      <c r="C8" s="36"/>
      <c r="D8" s="30"/>
      <c r="E8" s="30"/>
      <c r="F8" s="30"/>
      <c r="G8" s="30"/>
      <c r="H8" s="30"/>
    </row>
    <row r="9" spans="1:9">
      <c r="A9" s="29" t="s">
        <v>1866</v>
      </c>
      <c r="B9" s="29"/>
      <c r="C9" s="36"/>
      <c r="D9" s="30"/>
      <c r="E9" s="30"/>
      <c r="F9" s="30"/>
      <c r="G9" s="30"/>
      <c r="H9" s="30"/>
    </row>
    <row r="10" spans="1:9">
      <c r="A10" s="31"/>
      <c r="B10" s="252"/>
      <c r="C10" s="36"/>
      <c r="D10" s="30"/>
      <c r="E10" s="30"/>
      <c r="F10" s="30"/>
      <c r="G10" s="30"/>
      <c r="H10" s="30"/>
    </row>
    <row r="11" spans="1:9">
      <c r="A11" s="29" t="s">
        <v>1867</v>
      </c>
      <c r="B11" s="29"/>
      <c r="C11" s="36"/>
      <c r="D11" s="30"/>
      <c r="E11" s="30"/>
      <c r="F11" s="30"/>
      <c r="G11" s="30"/>
      <c r="H11" s="30"/>
    </row>
    <row r="12" spans="1:9">
      <c r="A12" s="31"/>
      <c r="B12" s="252"/>
      <c r="C12" s="36"/>
      <c r="D12" s="30"/>
      <c r="E12" s="30"/>
      <c r="F12" s="30"/>
      <c r="G12" s="30"/>
      <c r="H12" s="30"/>
    </row>
    <row r="13" spans="1:9">
      <c r="A13" s="31"/>
      <c r="B13" s="252"/>
      <c r="C13" s="36"/>
      <c r="D13" s="30"/>
      <c r="E13" s="30"/>
      <c r="F13" s="30"/>
      <c r="G13" s="30"/>
      <c r="H13" s="30"/>
    </row>
    <row r="14" spans="1:9">
      <c r="A14" s="29" t="s">
        <v>1868</v>
      </c>
      <c r="B14" s="29"/>
      <c r="C14" s="36"/>
      <c r="D14" s="30"/>
      <c r="E14" s="30"/>
      <c r="F14" s="30"/>
      <c r="G14" s="30"/>
      <c r="H14" s="30"/>
    </row>
    <row r="15" spans="1:9">
      <c r="A15" s="32" t="s">
        <v>1869</v>
      </c>
      <c r="B15" s="252"/>
      <c r="C15" s="36"/>
      <c r="D15" s="30"/>
      <c r="E15" s="30"/>
      <c r="F15" s="30"/>
      <c r="G15" s="30"/>
      <c r="H15" s="30"/>
    </row>
    <row r="16" spans="1:9">
      <c r="A16" s="32"/>
      <c r="B16" s="252"/>
      <c r="C16" s="36"/>
      <c r="D16" s="30"/>
      <c r="E16" s="30"/>
      <c r="F16" s="30"/>
      <c r="G16" s="30"/>
      <c r="H16" s="30"/>
    </row>
    <row r="17" spans="1:8">
      <c r="A17" s="32"/>
      <c r="B17" s="252"/>
      <c r="C17" s="36"/>
      <c r="D17" s="30"/>
      <c r="E17" s="30"/>
      <c r="F17" s="30"/>
      <c r="G17" s="30"/>
      <c r="H17" s="30"/>
    </row>
    <row r="18" spans="1:8">
      <c r="A18" s="32" t="s">
        <v>1870</v>
      </c>
      <c r="B18" s="252"/>
      <c r="C18" s="36"/>
      <c r="D18" s="30"/>
      <c r="E18" s="30"/>
      <c r="F18" s="30"/>
      <c r="G18" s="30"/>
      <c r="H18" s="30"/>
    </row>
    <row r="19" spans="1:8">
      <c r="A19" s="32"/>
      <c r="B19" s="252"/>
      <c r="C19" s="36"/>
      <c r="D19" s="30"/>
      <c r="E19" s="30"/>
      <c r="F19" s="30"/>
      <c r="G19" s="30"/>
      <c r="H19" s="30"/>
    </row>
    <row r="20" spans="1:8">
      <c r="A20" s="32"/>
      <c r="B20" s="252"/>
      <c r="C20" s="36"/>
      <c r="D20" s="30"/>
      <c r="E20" s="30"/>
      <c r="F20" s="30"/>
      <c r="G20" s="30"/>
      <c r="H20" s="30"/>
    </row>
    <row r="21" spans="1:8">
      <c r="A21" s="29" t="s">
        <v>1871</v>
      </c>
      <c r="B21" s="29"/>
      <c r="C21" s="36"/>
      <c r="D21" s="30"/>
      <c r="E21" s="30"/>
      <c r="F21" s="30"/>
      <c r="G21" s="30"/>
      <c r="H21" s="30"/>
    </row>
    <row r="22" spans="1:8">
      <c r="A22" s="31"/>
      <c r="B22" s="252"/>
      <c r="C22" s="36"/>
      <c r="D22" s="30"/>
      <c r="E22" s="30"/>
      <c r="F22" s="30"/>
      <c r="G22" s="30"/>
      <c r="H22" s="30"/>
    </row>
    <row r="23" spans="1:8">
      <c r="A23" s="31"/>
      <c r="B23" s="252"/>
      <c r="C23" s="36"/>
      <c r="D23" s="30"/>
      <c r="E23" s="30"/>
      <c r="F23" s="30"/>
      <c r="G23" s="30"/>
      <c r="H23" s="30"/>
    </row>
    <row r="24" spans="1:8">
      <c r="A24" s="29" t="s">
        <v>1872</v>
      </c>
      <c r="B24" s="29"/>
      <c r="C24" s="36"/>
      <c r="D24" s="30"/>
      <c r="E24" s="30"/>
      <c r="F24" s="30"/>
      <c r="G24" s="30"/>
      <c r="H24" s="30"/>
    </row>
    <row r="25" spans="1:8">
      <c r="A25" s="31"/>
      <c r="B25" s="252"/>
      <c r="C25" s="36"/>
      <c r="D25" s="30"/>
      <c r="E25" s="30"/>
      <c r="F25" s="30"/>
      <c r="G25" s="30"/>
      <c r="H25" s="30"/>
    </row>
    <row r="26" spans="1:8">
      <c r="A26" s="31"/>
      <c r="B26" s="252"/>
      <c r="C26" s="36"/>
      <c r="D26" s="30"/>
      <c r="E26" s="30"/>
      <c r="F26" s="30"/>
      <c r="G26" s="30"/>
      <c r="H26" s="30"/>
    </row>
    <row r="27" spans="1:8">
      <c r="A27" s="29" t="s">
        <v>1873</v>
      </c>
      <c r="B27" s="29"/>
      <c r="C27" s="36"/>
      <c r="D27" s="30"/>
      <c r="E27" s="30"/>
      <c r="F27" s="30"/>
      <c r="G27" s="30"/>
      <c r="H27" s="30"/>
    </row>
    <row r="28" spans="1:8">
      <c r="A28" s="31"/>
      <c r="B28" s="252"/>
      <c r="C28" s="36"/>
      <c r="D28" s="30"/>
      <c r="E28" s="30"/>
      <c r="F28" s="30"/>
      <c r="G28" s="30"/>
      <c r="H28" s="30"/>
    </row>
    <row r="29" spans="1:8">
      <c r="A29" s="31"/>
      <c r="B29" s="252"/>
      <c r="C29" s="36"/>
      <c r="D29" s="30"/>
      <c r="E29" s="30"/>
      <c r="F29" s="30"/>
      <c r="G29" s="30"/>
      <c r="H29" s="30"/>
    </row>
    <row r="30" spans="1:8" s="21" customFormat="1">
      <c r="A30" s="29" t="s">
        <v>1874</v>
      </c>
      <c r="B30" s="29"/>
      <c r="C30" s="37"/>
      <c r="D30" s="30"/>
      <c r="E30" s="30"/>
      <c r="F30" s="30"/>
      <c r="G30" s="30"/>
      <c r="H30" s="30"/>
    </row>
    <row r="31" spans="1:8">
      <c r="A31" s="31"/>
      <c r="B31" s="252"/>
      <c r="C31" s="36"/>
      <c r="D31" s="30"/>
      <c r="E31" s="30"/>
      <c r="F31" s="30"/>
      <c r="G31" s="30"/>
      <c r="H31" s="30"/>
    </row>
    <row r="32" spans="1:8">
      <c r="A32" s="31"/>
      <c r="B32" s="252"/>
      <c r="C32" s="36"/>
      <c r="D32" s="30"/>
      <c r="E32" s="30"/>
      <c r="F32" s="30"/>
      <c r="G32" s="30"/>
      <c r="H32" s="30"/>
    </row>
    <row r="33" spans="1:8">
      <c r="A33" s="29" t="s">
        <v>1875</v>
      </c>
      <c r="B33" s="29"/>
      <c r="C33" s="866">
        <v>215</v>
      </c>
      <c r="D33" s="867">
        <v>189</v>
      </c>
      <c r="E33" s="866">
        <v>200</v>
      </c>
      <c r="F33" s="867">
        <v>289</v>
      </c>
      <c r="G33" s="866">
        <v>170</v>
      </c>
      <c r="H33" s="867">
        <v>242</v>
      </c>
    </row>
    <row r="34" spans="1:8">
      <c r="A34" s="31"/>
      <c r="B34" s="252"/>
      <c r="C34" s="36"/>
      <c r="D34" s="30"/>
      <c r="E34" s="30"/>
      <c r="F34" s="30"/>
      <c r="G34" s="30"/>
      <c r="H34" s="30"/>
    </row>
    <row r="35" spans="1:8">
      <c r="A35" s="31"/>
      <c r="B35" s="252"/>
      <c r="C35" s="36"/>
      <c r="D35" s="30"/>
      <c r="E35" s="30"/>
      <c r="F35" s="30"/>
      <c r="G35" s="30"/>
      <c r="H35" s="30"/>
    </row>
    <row r="36" spans="1:8">
      <c r="A36" s="982" t="s">
        <v>129</v>
      </c>
      <c r="B36" s="982"/>
      <c r="C36" s="36"/>
      <c r="D36" s="33"/>
      <c r="E36" s="33"/>
      <c r="F36" s="33"/>
      <c r="G36" s="33"/>
      <c r="H36" s="33"/>
    </row>
    <row r="37" spans="1:8">
      <c r="A37" s="34"/>
      <c r="B37" s="34"/>
      <c r="D37" s="35"/>
      <c r="E37" s="35"/>
      <c r="F37" s="35"/>
      <c r="G37" s="35"/>
      <c r="H37" s="35"/>
    </row>
  </sheetData>
  <mergeCells count="1">
    <mergeCell ref="A36:B36"/>
  </mergeCells>
  <pageMargins left="0.23622047244094499" right="0.23622047244094499" top="0.35433070866141703" bottom="0.35433070866141703" header="0.31496062992126" footer="0.31496062992126"/>
  <pageSetup paperSize="9" scale="72" orientation="landscape" r:id="rId1"/>
  <headerFooter alignWithMargins="0">
    <oddFooter>&amp;R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workbookViewId="0">
      <selection activeCell="B42" sqref="B42"/>
    </sheetView>
  </sheetViews>
  <sheetFormatPr defaultColWidth="9" defaultRowHeight="12"/>
  <cols>
    <col min="1" max="1" width="12.7109375" customWidth="1"/>
    <col min="2" max="2" width="48.28515625" customWidth="1"/>
    <col min="3" max="8" width="6.7109375" customWidth="1"/>
  </cols>
  <sheetData>
    <row r="1" spans="1:8" ht="12.75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5"/>
      <c r="H1" s="6"/>
    </row>
    <row r="2" spans="1:8" ht="12.75">
      <c r="A2" s="1"/>
      <c r="B2" s="2" t="s">
        <v>52</v>
      </c>
      <c r="C2" s="3">
        <f>Kadar.ode.!C2</f>
        <v>17688383</v>
      </c>
      <c r="D2" s="4"/>
      <c r="E2" s="4"/>
      <c r="F2" s="4"/>
      <c r="G2" s="5"/>
      <c r="H2" s="6"/>
    </row>
    <row r="3" spans="1:8" ht="12.75">
      <c r="A3" s="1"/>
      <c r="B3" s="2"/>
      <c r="C3" s="3"/>
      <c r="D3" s="4"/>
      <c r="E3" s="4"/>
      <c r="F3" s="4"/>
      <c r="G3" s="5"/>
      <c r="H3" s="6"/>
    </row>
    <row r="4" spans="1:8" ht="48.75" customHeight="1">
      <c r="A4" s="1"/>
      <c r="B4" s="2" t="s">
        <v>1876</v>
      </c>
      <c r="C4" s="990" t="s">
        <v>50</v>
      </c>
      <c r="D4" s="991"/>
      <c r="E4" s="991"/>
      <c r="F4" s="991"/>
      <c r="G4" s="991"/>
      <c r="H4" s="991"/>
    </row>
    <row r="5" spans="1:8" ht="14.25">
      <c r="A5" s="1"/>
      <c r="B5" s="2" t="s">
        <v>186</v>
      </c>
      <c r="C5" s="7"/>
      <c r="D5" s="8"/>
      <c r="E5" s="8"/>
      <c r="F5" s="8"/>
      <c r="G5" s="9"/>
      <c r="H5" s="6"/>
    </row>
    <row r="6" spans="1:8" ht="15.75">
      <c r="A6" s="10"/>
      <c r="B6" s="10"/>
      <c r="C6" s="10"/>
      <c r="D6" s="10"/>
      <c r="E6" s="10"/>
      <c r="F6" s="10"/>
      <c r="G6" s="11"/>
      <c r="H6" s="11"/>
    </row>
    <row r="7" spans="1:8" ht="36" customHeight="1">
      <c r="A7" s="12" t="s">
        <v>1635</v>
      </c>
      <c r="B7" s="992" t="s">
        <v>1636</v>
      </c>
      <c r="C7" s="993"/>
      <c r="D7" s="993"/>
      <c r="E7" s="993"/>
      <c r="F7" s="993"/>
      <c r="G7" s="993"/>
      <c r="H7" s="993"/>
    </row>
    <row r="8" spans="1:8" ht="12.75">
      <c r="A8" s="13"/>
      <c r="B8" s="994"/>
      <c r="C8" s="995"/>
      <c r="D8" s="995"/>
      <c r="E8" s="995"/>
      <c r="F8" s="995"/>
      <c r="G8" s="995"/>
      <c r="H8" s="995"/>
    </row>
    <row r="9" spans="1:8" ht="14.25">
      <c r="A9" s="14"/>
      <c r="B9" s="996"/>
      <c r="C9" s="997"/>
      <c r="D9" s="997"/>
      <c r="E9" s="997"/>
      <c r="F9" s="997"/>
      <c r="G9" s="997"/>
      <c r="H9" s="997"/>
    </row>
    <row r="10" spans="1:8" ht="14.25">
      <c r="A10" s="14"/>
      <c r="B10" s="998"/>
      <c r="C10" s="986"/>
      <c r="D10" s="986"/>
      <c r="E10" s="986"/>
      <c r="F10" s="986"/>
      <c r="G10" s="986"/>
      <c r="H10" s="986"/>
    </row>
    <row r="11" spans="1:8" ht="14.25">
      <c r="A11" s="14"/>
      <c r="B11" s="987"/>
      <c r="C11" s="988"/>
      <c r="D11" s="988"/>
      <c r="E11" s="988"/>
      <c r="F11" s="988"/>
      <c r="G11" s="988"/>
      <c r="H11" s="988"/>
    </row>
    <row r="12" spans="1:8" ht="14.25">
      <c r="A12" s="14"/>
      <c r="B12" s="985"/>
      <c r="C12" s="986"/>
      <c r="D12" s="986"/>
      <c r="E12" s="986"/>
      <c r="F12" s="986"/>
      <c r="G12" s="986"/>
      <c r="H12" s="989"/>
    </row>
    <row r="13" spans="1:8" ht="14.25">
      <c r="A13" s="14"/>
      <c r="B13" s="987"/>
      <c r="C13" s="988"/>
      <c r="D13" s="988"/>
      <c r="E13" s="988"/>
      <c r="F13" s="988"/>
      <c r="G13" s="988"/>
      <c r="H13" s="988"/>
    </row>
    <row r="14" spans="1:8" ht="14.25">
      <c r="A14" s="14"/>
      <c r="B14" s="985"/>
      <c r="C14" s="986"/>
      <c r="D14" s="986"/>
      <c r="E14" s="986"/>
      <c r="F14" s="986"/>
      <c r="G14" s="986"/>
      <c r="H14" s="986"/>
    </row>
    <row r="15" spans="1:8" ht="14.25">
      <c r="A15" s="14"/>
      <c r="B15" s="985"/>
      <c r="C15" s="986"/>
      <c r="D15" s="986"/>
      <c r="E15" s="986"/>
      <c r="F15" s="986"/>
      <c r="G15" s="986"/>
      <c r="H15" s="986"/>
    </row>
    <row r="16" spans="1:8" ht="14.25">
      <c r="A16" s="14"/>
      <c r="B16" s="987"/>
      <c r="C16" s="988"/>
      <c r="D16" s="988"/>
      <c r="E16" s="988"/>
      <c r="F16" s="988"/>
      <c r="G16" s="988"/>
      <c r="H16" s="988"/>
    </row>
    <row r="17" spans="1:8" ht="14.25">
      <c r="A17" s="14"/>
      <c r="B17" s="985"/>
      <c r="C17" s="986"/>
      <c r="D17" s="986"/>
      <c r="E17" s="986"/>
      <c r="F17" s="986"/>
      <c r="G17" s="986"/>
      <c r="H17" s="986"/>
    </row>
    <row r="18" spans="1:8" ht="14.25">
      <c r="A18" s="14"/>
      <c r="B18" s="987"/>
      <c r="C18" s="988"/>
      <c r="D18" s="988"/>
      <c r="E18" s="988"/>
      <c r="F18" s="988"/>
      <c r="G18" s="988"/>
      <c r="H18" s="988"/>
    </row>
    <row r="19" spans="1:8" ht="14.25">
      <c r="A19" s="14"/>
      <c r="B19" s="983"/>
      <c r="C19" s="984"/>
      <c r="D19" s="984"/>
      <c r="E19" s="984"/>
      <c r="F19" s="984"/>
      <c r="G19" s="984"/>
      <c r="H19" s="984"/>
    </row>
    <row r="20" spans="1:8" ht="14.25">
      <c r="A20" s="14"/>
      <c r="B20" s="985"/>
      <c r="C20" s="986"/>
      <c r="D20" s="986"/>
      <c r="E20" s="986"/>
      <c r="F20" s="986"/>
      <c r="G20" s="986"/>
      <c r="H20" s="986"/>
    </row>
    <row r="21" spans="1:8" ht="14.25">
      <c r="A21" s="14"/>
      <c r="B21" s="985"/>
      <c r="C21" s="986"/>
      <c r="D21" s="986"/>
      <c r="E21" s="986"/>
      <c r="F21" s="986"/>
      <c r="G21" s="986"/>
      <c r="H21" s="986"/>
    </row>
    <row r="22" spans="1:8" ht="14.25">
      <c r="A22" s="14"/>
      <c r="B22" s="987"/>
      <c r="C22" s="988"/>
      <c r="D22" s="988"/>
      <c r="E22" s="988"/>
      <c r="F22" s="988"/>
      <c r="G22" s="988"/>
      <c r="H22" s="988"/>
    </row>
    <row r="23" spans="1:8" ht="14.25">
      <c r="A23" s="14"/>
      <c r="B23" s="983"/>
      <c r="C23" s="984"/>
      <c r="D23" s="984"/>
      <c r="E23" s="984"/>
      <c r="F23" s="984"/>
      <c r="G23" s="984"/>
      <c r="H23" s="984"/>
    </row>
    <row r="24" spans="1:8" ht="14.25">
      <c r="A24" s="14"/>
      <c r="B24" s="983"/>
      <c r="C24" s="984"/>
      <c r="D24" s="984"/>
      <c r="E24" s="984"/>
      <c r="F24" s="984"/>
      <c r="G24" s="984"/>
      <c r="H24" s="984"/>
    </row>
    <row r="25" spans="1:8" ht="14.25">
      <c r="A25" s="14"/>
      <c r="B25" s="983"/>
      <c r="C25" s="984"/>
      <c r="D25" s="984"/>
      <c r="E25" s="984"/>
      <c r="F25" s="984"/>
      <c r="G25" s="984"/>
      <c r="H25" s="984"/>
    </row>
    <row r="26" spans="1:8" ht="14.25">
      <c r="A26" s="14"/>
      <c r="B26" s="983"/>
      <c r="C26" s="984"/>
      <c r="D26" s="984"/>
      <c r="E26" s="984"/>
      <c r="F26" s="984"/>
      <c r="G26" s="984"/>
      <c r="H26" s="984"/>
    </row>
    <row r="27" spans="1:8" ht="14.25">
      <c r="A27" s="14"/>
      <c r="B27" s="985"/>
      <c r="C27" s="986"/>
      <c r="D27" s="986"/>
      <c r="E27" s="986"/>
      <c r="F27" s="986"/>
      <c r="G27" s="986"/>
      <c r="H27" s="986"/>
    </row>
    <row r="28" spans="1:8" ht="14.25">
      <c r="A28" s="14"/>
      <c r="B28" s="985"/>
      <c r="C28" s="986"/>
      <c r="D28" s="986"/>
      <c r="E28" s="986"/>
      <c r="F28" s="986"/>
      <c r="G28" s="986"/>
      <c r="H28" s="986"/>
    </row>
    <row r="29" spans="1:8" ht="14.25">
      <c r="A29" s="14"/>
      <c r="B29" s="987"/>
      <c r="C29" s="988"/>
      <c r="D29" s="988"/>
      <c r="E29" s="988"/>
      <c r="F29" s="988"/>
      <c r="G29" s="988"/>
      <c r="H29" s="988"/>
    </row>
    <row r="30" spans="1:8" ht="14.25">
      <c r="A30" s="14"/>
      <c r="B30" s="985"/>
      <c r="C30" s="986"/>
      <c r="D30" s="986"/>
      <c r="E30" s="986"/>
      <c r="F30" s="986"/>
      <c r="G30" s="986"/>
      <c r="H30" s="986"/>
    </row>
    <row r="31" spans="1:8" ht="14.25">
      <c r="A31" s="14"/>
      <c r="B31" s="983"/>
      <c r="C31" s="984"/>
      <c r="D31" s="984"/>
      <c r="E31" s="984"/>
      <c r="F31" s="984"/>
      <c r="G31" s="984"/>
      <c r="H31" s="984"/>
    </row>
    <row r="32" spans="1:8" ht="14.25">
      <c r="A32" s="14"/>
      <c r="B32" s="985"/>
      <c r="C32" s="986"/>
      <c r="D32" s="986"/>
      <c r="E32" s="986"/>
      <c r="F32" s="986"/>
      <c r="G32" s="986"/>
      <c r="H32" s="986"/>
    </row>
    <row r="33" spans="1:8" ht="14.25">
      <c r="A33" s="14"/>
      <c r="B33" s="985"/>
      <c r="C33" s="986"/>
      <c r="D33" s="986"/>
      <c r="E33" s="986"/>
      <c r="F33" s="986"/>
      <c r="G33" s="986"/>
      <c r="H33" s="986"/>
    </row>
    <row r="34" spans="1:8" ht="14.25">
      <c r="A34" s="14"/>
      <c r="B34" s="985"/>
      <c r="C34" s="986"/>
      <c r="D34" s="986"/>
      <c r="E34" s="986"/>
      <c r="F34" s="986"/>
      <c r="G34" s="986"/>
      <c r="H34" s="986"/>
    </row>
    <row r="35" spans="1:8" ht="14.25">
      <c r="A35" s="15"/>
      <c r="B35" s="986"/>
      <c r="C35" s="986"/>
      <c r="D35" s="986"/>
      <c r="E35" s="986"/>
      <c r="F35" s="986"/>
      <c r="G35" s="986"/>
      <c r="H35" s="986"/>
    </row>
    <row r="36" spans="1:8" ht="12.75" customHeight="1">
      <c r="A36" s="16"/>
      <c r="B36" s="16"/>
    </row>
    <row r="37" spans="1:8" ht="12.75" customHeight="1">
      <c r="A37" s="16"/>
      <c r="B37" s="16"/>
    </row>
    <row r="38" spans="1:8" ht="14.25">
      <c r="A38" s="11"/>
      <c r="B38" s="17"/>
      <c r="C38" s="17"/>
      <c r="D38" s="17"/>
      <c r="E38" s="18"/>
      <c r="F38" s="18"/>
      <c r="G38" s="19"/>
      <c r="H38" s="18"/>
    </row>
  </sheetData>
  <mergeCells count="30">
    <mergeCell ref="C4:H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</mergeCells>
  <pageMargins left="0.23622047244094499" right="0.23622047244094499" top="0.35433070866141703" bottom="0.35433070866141703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4"/>
  <sheetViews>
    <sheetView zoomScaleNormal="100" zoomScaleSheetLayoutView="100" workbookViewId="0">
      <selection activeCell="C3" sqref="C3"/>
    </sheetView>
  </sheetViews>
  <sheetFormatPr defaultRowHeight="12.75"/>
  <cols>
    <col min="1" max="1" width="21.5703125" style="715" customWidth="1"/>
    <col min="2" max="2" width="9.140625" style="715"/>
    <col min="3" max="3" width="5.85546875" style="715" customWidth="1"/>
    <col min="4" max="4" width="8" style="715" customWidth="1"/>
    <col min="5" max="5" width="5.85546875" style="716" customWidth="1"/>
    <col min="6" max="7" width="6.28515625" style="716" customWidth="1"/>
    <col min="8" max="8" width="6" style="716" customWidth="1"/>
    <col min="9" max="9" width="5.85546875" style="716" customWidth="1"/>
    <col min="10" max="10" width="6" style="716" customWidth="1"/>
    <col min="11" max="11" width="6.7109375" style="716" customWidth="1"/>
    <col min="12" max="12" width="6.42578125" style="716" customWidth="1"/>
    <col min="13" max="13" width="5.85546875" style="715" customWidth="1"/>
    <col min="14" max="14" width="6.28515625" style="715" customWidth="1"/>
    <col min="15" max="15" width="6.7109375" style="715" customWidth="1"/>
    <col min="16" max="16" width="5.7109375" style="705" customWidth="1"/>
    <col min="17" max="18" width="6.7109375" style="705" customWidth="1"/>
    <col min="19" max="256" width="9.140625" style="705"/>
    <col min="257" max="257" width="21.5703125" style="705" customWidth="1"/>
    <col min="258" max="258" width="9.140625" style="705"/>
    <col min="259" max="259" width="5.85546875" style="705" customWidth="1"/>
    <col min="260" max="260" width="8" style="705" customWidth="1"/>
    <col min="261" max="261" width="5.85546875" style="705" customWidth="1"/>
    <col min="262" max="263" width="6.28515625" style="705" customWidth="1"/>
    <col min="264" max="264" width="6" style="705" customWidth="1"/>
    <col min="265" max="265" width="5.85546875" style="705" customWidth="1"/>
    <col min="266" max="266" width="6" style="705" customWidth="1"/>
    <col min="267" max="267" width="6.7109375" style="705" customWidth="1"/>
    <col min="268" max="268" width="6.42578125" style="705" customWidth="1"/>
    <col min="269" max="269" width="5.85546875" style="705" customWidth="1"/>
    <col min="270" max="270" width="6.28515625" style="705" customWidth="1"/>
    <col min="271" max="271" width="6.7109375" style="705" customWidth="1"/>
    <col min="272" max="272" width="5.7109375" style="705" customWidth="1"/>
    <col min="273" max="274" width="6.7109375" style="705" customWidth="1"/>
    <col min="275" max="512" width="9.140625" style="705"/>
    <col min="513" max="513" width="21.5703125" style="705" customWidth="1"/>
    <col min="514" max="514" width="9.140625" style="705"/>
    <col min="515" max="515" width="5.85546875" style="705" customWidth="1"/>
    <col min="516" max="516" width="8" style="705" customWidth="1"/>
    <col min="517" max="517" width="5.85546875" style="705" customWidth="1"/>
    <col min="518" max="519" width="6.28515625" style="705" customWidth="1"/>
    <col min="520" max="520" width="6" style="705" customWidth="1"/>
    <col min="521" max="521" width="5.85546875" style="705" customWidth="1"/>
    <col min="522" max="522" width="6" style="705" customWidth="1"/>
    <col min="523" max="523" width="6.7109375" style="705" customWidth="1"/>
    <col min="524" max="524" width="6.42578125" style="705" customWidth="1"/>
    <col min="525" max="525" width="5.85546875" style="705" customWidth="1"/>
    <col min="526" max="526" width="6.28515625" style="705" customWidth="1"/>
    <col min="527" max="527" width="6.7109375" style="705" customWidth="1"/>
    <col min="528" max="528" width="5.7109375" style="705" customWidth="1"/>
    <col min="529" max="530" width="6.7109375" style="705" customWidth="1"/>
    <col min="531" max="768" width="9.140625" style="705"/>
    <col min="769" max="769" width="21.5703125" style="705" customWidth="1"/>
    <col min="770" max="770" width="9.140625" style="705"/>
    <col min="771" max="771" width="5.85546875" style="705" customWidth="1"/>
    <col min="772" max="772" width="8" style="705" customWidth="1"/>
    <col min="773" max="773" width="5.85546875" style="705" customWidth="1"/>
    <col min="774" max="775" width="6.28515625" style="705" customWidth="1"/>
    <col min="776" max="776" width="6" style="705" customWidth="1"/>
    <col min="777" max="777" width="5.85546875" style="705" customWidth="1"/>
    <col min="778" max="778" width="6" style="705" customWidth="1"/>
    <col min="779" max="779" width="6.7109375" style="705" customWidth="1"/>
    <col min="780" max="780" width="6.42578125" style="705" customWidth="1"/>
    <col min="781" max="781" width="5.85546875" style="705" customWidth="1"/>
    <col min="782" max="782" width="6.28515625" style="705" customWidth="1"/>
    <col min="783" max="783" width="6.7109375" style="705" customWidth="1"/>
    <col min="784" max="784" width="5.7109375" style="705" customWidth="1"/>
    <col min="785" max="786" width="6.7109375" style="705" customWidth="1"/>
    <col min="787" max="1024" width="9.140625" style="705"/>
    <col min="1025" max="1025" width="21.5703125" style="705" customWidth="1"/>
    <col min="1026" max="1026" width="9.140625" style="705"/>
    <col min="1027" max="1027" width="5.85546875" style="705" customWidth="1"/>
    <col min="1028" max="1028" width="8" style="705" customWidth="1"/>
    <col min="1029" max="1029" width="5.85546875" style="705" customWidth="1"/>
    <col min="1030" max="1031" width="6.28515625" style="705" customWidth="1"/>
    <col min="1032" max="1032" width="6" style="705" customWidth="1"/>
    <col min="1033" max="1033" width="5.85546875" style="705" customWidth="1"/>
    <col min="1034" max="1034" width="6" style="705" customWidth="1"/>
    <col min="1035" max="1035" width="6.7109375" style="705" customWidth="1"/>
    <col min="1036" max="1036" width="6.42578125" style="705" customWidth="1"/>
    <col min="1037" max="1037" width="5.85546875" style="705" customWidth="1"/>
    <col min="1038" max="1038" width="6.28515625" style="705" customWidth="1"/>
    <col min="1039" max="1039" width="6.7109375" style="705" customWidth="1"/>
    <col min="1040" max="1040" width="5.7109375" style="705" customWidth="1"/>
    <col min="1041" max="1042" width="6.7109375" style="705" customWidth="1"/>
    <col min="1043" max="1280" width="9.140625" style="705"/>
    <col min="1281" max="1281" width="21.5703125" style="705" customWidth="1"/>
    <col min="1282" max="1282" width="9.140625" style="705"/>
    <col min="1283" max="1283" width="5.85546875" style="705" customWidth="1"/>
    <col min="1284" max="1284" width="8" style="705" customWidth="1"/>
    <col min="1285" max="1285" width="5.85546875" style="705" customWidth="1"/>
    <col min="1286" max="1287" width="6.28515625" style="705" customWidth="1"/>
    <col min="1288" max="1288" width="6" style="705" customWidth="1"/>
    <col min="1289" max="1289" width="5.85546875" style="705" customWidth="1"/>
    <col min="1290" max="1290" width="6" style="705" customWidth="1"/>
    <col min="1291" max="1291" width="6.7109375" style="705" customWidth="1"/>
    <col min="1292" max="1292" width="6.42578125" style="705" customWidth="1"/>
    <col min="1293" max="1293" width="5.85546875" style="705" customWidth="1"/>
    <col min="1294" max="1294" width="6.28515625" style="705" customWidth="1"/>
    <col min="1295" max="1295" width="6.7109375" style="705" customWidth="1"/>
    <col min="1296" max="1296" width="5.7109375" style="705" customWidth="1"/>
    <col min="1297" max="1298" width="6.7109375" style="705" customWidth="1"/>
    <col min="1299" max="1536" width="9.140625" style="705"/>
    <col min="1537" max="1537" width="21.5703125" style="705" customWidth="1"/>
    <col min="1538" max="1538" width="9.140625" style="705"/>
    <col min="1539" max="1539" width="5.85546875" style="705" customWidth="1"/>
    <col min="1540" max="1540" width="8" style="705" customWidth="1"/>
    <col min="1541" max="1541" width="5.85546875" style="705" customWidth="1"/>
    <col min="1542" max="1543" width="6.28515625" style="705" customWidth="1"/>
    <col min="1544" max="1544" width="6" style="705" customWidth="1"/>
    <col min="1545" max="1545" width="5.85546875" style="705" customWidth="1"/>
    <col min="1546" max="1546" width="6" style="705" customWidth="1"/>
    <col min="1547" max="1547" width="6.7109375" style="705" customWidth="1"/>
    <col min="1548" max="1548" width="6.42578125" style="705" customWidth="1"/>
    <col min="1549" max="1549" width="5.85546875" style="705" customWidth="1"/>
    <col min="1550" max="1550" width="6.28515625" style="705" customWidth="1"/>
    <col min="1551" max="1551" width="6.7109375" style="705" customWidth="1"/>
    <col min="1552" max="1552" width="5.7109375" style="705" customWidth="1"/>
    <col min="1553" max="1554" width="6.7109375" style="705" customWidth="1"/>
    <col min="1555" max="1792" width="9.140625" style="705"/>
    <col min="1793" max="1793" width="21.5703125" style="705" customWidth="1"/>
    <col min="1794" max="1794" width="9.140625" style="705"/>
    <col min="1795" max="1795" width="5.85546875" style="705" customWidth="1"/>
    <col min="1796" max="1796" width="8" style="705" customWidth="1"/>
    <col min="1797" max="1797" width="5.85546875" style="705" customWidth="1"/>
    <col min="1798" max="1799" width="6.28515625" style="705" customWidth="1"/>
    <col min="1800" max="1800" width="6" style="705" customWidth="1"/>
    <col min="1801" max="1801" width="5.85546875" style="705" customWidth="1"/>
    <col min="1802" max="1802" width="6" style="705" customWidth="1"/>
    <col min="1803" max="1803" width="6.7109375" style="705" customWidth="1"/>
    <col min="1804" max="1804" width="6.42578125" style="705" customWidth="1"/>
    <col min="1805" max="1805" width="5.85546875" style="705" customWidth="1"/>
    <col min="1806" max="1806" width="6.28515625" style="705" customWidth="1"/>
    <col min="1807" max="1807" width="6.7109375" style="705" customWidth="1"/>
    <col min="1808" max="1808" width="5.7109375" style="705" customWidth="1"/>
    <col min="1809" max="1810" width="6.7109375" style="705" customWidth="1"/>
    <col min="1811" max="2048" width="9.140625" style="705"/>
    <col min="2049" max="2049" width="21.5703125" style="705" customWidth="1"/>
    <col min="2050" max="2050" width="9.140625" style="705"/>
    <col min="2051" max="2051" width="5.85546875" style="705" customWidth="1"/>
    <col min="2052" max="2052" width="8" style="705" customWidth="1"/>
    <col min="2053" max="2053" width="5.85546875" style="705" customWidth="1"/>
    <col min="2054" max="2055" width="6.28515625" style="705" customWidth="1"/>
    <col min="2056" max="2056" width="6" style="705" customWidth="1"/>
    <col min="2057" max="2057" width="5.85546875" style="705" customWidth="1"/>
    <col min="2058" max="2058" width="6" style="705" customWidth="1"/>
    <col min="2059" max="2059" width="6.7109375" style="705" customWidth="1"/>
    <col min="2060" max="2060" width="6.42578125" style="705" customWidth="1"/>
    <col min="2061" max="2061" width="5.85546875" style="705" customWidth="1"/>
    <col min="2062" max="2062" width="6.28515625" style="705" customWidth="1"/>
    <col min="2063" max="2063" width="6.7109375" style="705" customWidth="1"/>
    <col min="2064" max="2064" width="5.7109375" style="705" customWidth="1"/>
    <col min="2065" max="2066" width="6.7109375" style="705" customWidth="1"/>
    <col min="2067" max="2304" width="9.140625" style="705"/>
    <col min="2305" max="2305" width="21.5703125" style="705" customWidth="1"/>
    <col min="2306" max="2306" width="9.140625" style="705"/>
    <col min="2307" max="2307" width="5.85546875" style="705" customWidth="1"/>
    <col min="2308" max="2308" width="8" style="705" customWidth="1"/>
    <col min="2309" max="2309" width="5.85546875" style="705" customWidth="1"/>
    <col min="2310" max="2311" width="6.28515625" style="705" customWidth="1"/>
    <col min="2312" max="2312" width="6" style="705" customWidth="1"/>
    <col min="2313" max="2313" width="5.85546875" style="705" customWidth="1"/>
    <col min="2314" max="2314" width="6" style="705" customWidth="1"/>
    <col min="2315" max="2315" width="6.7109375" style="705" customWidth="1"/>
    <col min="2316" max="2316" width="6.42578125" style="705" customWidth="1"/>
    <col min="2317" max="2317" width="5.85546875" style="705" customWidth="1"/>
    <col min="2318" max="2318" width="6.28515625" style="705" customWidth="1"/>
    <col min="2319" max="2319" width="6.7109375" style="705" customWidth="1"/>
    <col min="2320" max="2320" width="5.7109375" style="705" customWidth="1"/>
    <col min="2321" max="2322" width="6.7109375" style="705" customWidth="1"/>
    <col min="2323" max="2560" width="9.140625" style="705"/>
    <col min="2561" max="2561" width="21.5703125" style="705" customWidth="1"/>
    <col min="2562" max="2562" width="9.140625" style="705"/>
    <col min="2563" max="2563" width="5.85546875" style="705" customWidth="1"/>
    <col min="2564" max="2564" width="8" style="705" customWidth="1"/>
    <col min="2565" max="2565" width="5.85546875" style="705" customWidth="1"/>
    <col min="2566" max="2567" width="6.28515625" style="705" customWidth="1"/>
    <col min="2568" max="2568" width="6" style="705" customWidth="1"/>
    <col min="2569" max="2569" width="5.85546875" style="705" customWidth="1"/>
    <col min="2570" max="2570" width="6" style="705" customWidth="1"/>
    <col min="2571" max="2571" width="6.7109375" style="705" customWidth="1"/>
    <col min="2572" max="2572" width="6.42578125" style="705" customWidth="1"/>
    <col min="2573" max="2573" width="5.85546875" style="705" customWidth="1"/>
    <col min="2574" max="2574" width="6.28515625" style="705" customWidth="1"/>
    <col min="2575" max="2575" width="6.7109375" style="705" customWidth="1"/>
    <col min="2576" max="2576" width="5.7109375" style="705" customWidth="1"/>
    <col min="2577" max="2578" width="6.7109375" style="705" customWidth="1"/>
    <col min="2579" max="2816" width="9.140625" style="705"/>
    <col min="2817" max="2817" width="21.5703125" style="705" customWidth="1"/>
    <col min="2818" max="2818" width="9.140625" style="705"/>
    <col min="2819" max="2819" width="5.85546875" style="705" customWidth="1"/>
    <col min="2820" max="2820" width="8" style="705" customWidth="1"/>
    <col min="2821" max="2821" width="5.85546875" style="705" customWidth="1"/>
    <col min="2822" max="2823" width="6.28515625" style="705" customWidth="1"/>
    <col min="2824" max="2824" width="6" style="705" customWidth="1"/>
    <col min="2825" max="2825" width="5.85546875" style="705" customWidth="1"/>
    <col min="2826" max="2826" width="6" style="705" customWidth="1"/>
    <col min="2827" max="2827" width="6.7109375" style="705" customWidth="1"/>
    <col min="2828" max="2828" width="6.42578125" style="705" customWidth="1"/>
    <col min="2829" max="2829" width="5.85546875" style="705" customWidth="1"/>
    <col min="2830" max="2830" width="6.28515625" style="705" customWidth="1"/>
    <col min="2831" max="2831" width="6.7109375" style="705" customWidth="1"/>
    <col min="2832" max="2832" width="5.7109375" style="705" customWidth="1"/>
    <col min="2833" max="2834" width="6.7109375" style="705" customWidth="1"/>
    <col min="2835" max="3072" width="9.140625" style="705"/>
    <col min="3073" max="3073" width="21.5703125" style="705" customWidth="1"/>
    <col min="3074" max="3074" width="9.140625" style="705"/>
    <col min="3075" max="3075" width="5.85546875" style="705" customWidth="1"/>
    <col min="3076" max="3076" width="8" style="705" customWidth="1"/>
    <col min="3077" max="3077" width="5.85546875" style="705" customWidth="1"/>
    <col min="3078" max="3079" width="6.28515625" style="705" customWidth="1"/>
    <col min="3080" max="3080" width="6" style="705" customWidth="1"/>
    <col min="3081" max="3081" width="5.85546875" style="705" customWidth="1"/>
    <col min="3082" max="3082" width="6" style="705" customWidth="1"/>
    <col min="3083" max="3083" width="6.7109375" style="705" customWidth="1"/>
    <col min="3084" max="3084" width="6.42578125" style="705" customWidth="1"/>
    <col min="3085" max="3085" width="5.85546875" style="705" customWidth="1"/>
    <col min="3086" max="3086" width="6.28515625" style="705" customWidth="1"/>
    <col min="3087" max="3087" width="6.7109375" style="705" customWidth="1"/>
    <col min="3088" max="3088" width="5.7109375" style="705" customWidth="1"/>
    <col min="3089" max="3090" width="6.7109375" style="705" customWidth="1"/>
    <col min="3091" max="3328" width="9.140625" style="705"/>
    <col min="3329" max="3329" width="21.5703125" style="705" customWidth="1"/>
    <col min="3330" max="3330" width="9.140625" style="705"/>
    <col min="3331" max="3331" width="5.85546875" style="705" customWidth="1"/>
    <col min="3332" max="3332" width="8" style="705" customWidth="1"/>
    <col min="3333" max="3333" width="5.85546875" style="705" customWidth="1"/>
    <col min="3334" max="3335" width="6.28515625" style="705" customWidth="1"/>
    <col min="3336" max="3336" width="6" style="705" customWidth="1"/>
    <col min="3337" max="3337" width="5.85546875" style="705" customWidth="1"/>
    <col min="3338" max="3338" width="6" style="705" customWidth="1"/>
    <col min="3339" max="3339" width="6.7109375" style="705" customWidth="1"/>
    <col min="3340" max="3340" width="6.42578125" style="705" customWidth="1"/>
    <col min="3341" max="3341" width="5.85546875" style="705" customWidth="1"/>
    <col min="3342" max="3342" width="6.28515625" style="705" customWidth="1"/>
    <col min="3343" max="3343" width="6.7109375" style="705" customWidth="1"/>
    <col min="3344" max="3344" width="5.7109375" style="705" customWidth="1"/>
    <col min="3345" max="3346" width="6.7109375" style="705" customWidth="1"/>
    <col min="3347" max="3584" width="9.140625" style="705"/>
    <col min="3585" max="3585" width="21.5703125" style="705" customWidth="1"/>
    <col min="3586" max="3586" width="9.140625" style="705"/>
    <col min="3587" max="3587" width="5.85546875" style="705" customWidth="1"/>
    <col min="3588" max="3588" width="8" style="705" customWidth="1"/>
    <col min="3589" max="3589" width="5.85546875" style="705" customWidth="1"/>
    <col min="3590" max="3591" width="6.28515625" style="705" customWidth="1"/>
    <col min="3592" max="3592" width="6" style="705" customWidth="1"/>
    <col min="3593" max="3593" width="5.85546875" style="705" customWidth="1"/>
    <col min="3594" max="3594" width="6" style="705" customWidth="1"/>
    <col min="3595" max="3595" width="6.7109375" style="705" customWidth="1"/>
    <col min="3596" max="3596" width="6.42578125" style="705" customWidth="1"/>
    <col min="3597" max="3597" width="5.85546875" style="705" customWidth="1"/>
    <col min="3598" max="3598" width="6.28515625" style="705" customWidth="1"/>
    <col min="3599" max="3599" width="6.7109375" style="705" customWidth="1"/>
    <col min="3600" max="3600" width="5.7109375" style="705" customWidth="1"/>
    <col min="3601" max="3602" width="6.7109375" style="705" customWidth="1"/>
    <col min="3603" max="3840" width="9.140625" style="705"/>
    <col min="3841" max="3841" width="21.5703125" style="705" customWidth="1"/>
    <col min="3842" max="3842" width="9.140625" style="705"/>
    <col min="3843" max="3843" width="5.85546875" style="705" customWidth="1"/>
    <col min="3844" max="3844" width="8" style="705" customWidth="1"/>
    <col min="3845" max="3845" width="5.85546875" style="705" customWidth="1"/>
    <col min="3846" max="3847" width="6.28515625" style="705" customWidth="1"/>
    <col min="3848" max="3848" width="6" style="705" customWidth="1"/>
    <col min="3849" max="3849" width="5.85546875" style="705" customWidth="1"/>
    <col min="3850" max="3850" width="6" style="705" customWidth="1"/>
    <col min="3851" max="3851" width="6.7109375" style="705" customWidth="1"/>
    <col min="3852" max="3852" width="6.42578125" style="705" customWidth="1"/>
    <col min="3853" max="3853" width="5.85546875" style="705" customWidth="1"/>
    <col min="3854" max="3854" width="6.28515625" style="705" customWidth="1"/>
    <col min="3855" max="3855" width="6.7109375" style="705" customWidth="1"/>
    <col min="3856" max="3856" width="5.7109375" style="705" customWidth="1"/>
    <col min="3857" max="3858" width="6.7109375" style="705" customWidth="1"/>
    <col min="3859" max="4096" width="9.140625" style="705"/>
    <col min="4097" max="4097" width="21.5703125" style="705" customWidth="1"/>
    <col min="4098" max="4098" width="9.140625" style="705"/>
    <col min="4099" max="4099" width="5.85546875" style="705" customWidth="1"/>
    <col min="4100" max="4100" width="8" style="705" customWidth="1"/>
    <col min="4101" max="4101" width="5.85546875" style="705" customWidth="1"/>
    <col min="4102" max="4103" width="6.28515625" style="705" customWidth="1"/>
    <col min="4104" max="4104" width="6" style="705" customWidth="1"/>
    <col min="4105" max="4105" width="5.85546875" style="705" customWidth="1"/>
    <col min="4106" max="4106" width="6" style="705" customWidth="1"/>
    <col min="4107" max="4107" width="6.7109375" style="705" customWidth="1"/>
    <col min="4108" max="4108" width="6.42578125" style="705" customWidth="1"/>
    <col min="4109" max="4109" width="5.85546875" style="705" customWidth="1"/>
    <col min="4110" max="4110" width="6.28515625" style="705" customWidth="1"/>
    <col min="4111" max="4111" width="6.7109375" style="705" customWidth="1"/>
    <col min="4112" max="4112" width="5.7109375" style="705" customWidth="1"/>
    <col min="4113" max="4114" width="6.7109375" style="705" customWidth="1"/>
    <col min="4115" max="4352" width="9.140625" style="705"/>
    <col min="4353" max="4353" width="21.5703125" style="705" customWidth="1"/>
    <col min="4354" max="4354" width="9.140625" style="705"/>
    <col min="4355" max="4355" width="5.85546875" style="705" customWidth="1"/>
    <col min="4356" max="4356" width="8" style="705" customWidth="1"/>
    <col min="4357" max="4357" width="5.85546875" style="705" customWidth="1"/>
    <col min="4358" max="4359" width="6.28515625" style="705" customWidth="1"/>
    <col min="4360" max="4360" width="6" style="705" customWidth="1"/>
    <col min="4361" max="4361" width="5.85546875" style="705" customWidth="1"/>
    <col min="4362" max="4362" width="6" style="705" customWidth="1"/>
    <col min="4363" max="4363" width="6.7109375" style="705" customWidth="1"/>
    <col min="4364" max="4364" width="6.42578125" style="705" customWidth="1"/>
    <col min="4365" max="4365" width="5.85546875" style="705" customWidth="1"/>
    <col min="4366" max="4366" width="6.28515625" style="705" customWidth="1"/>
    <col min="4367" max="4367" width="6.7109375" style="705" customWidth="1"/>
    <col min="4368" max="4368" width="5.7109375" style="705" customWidth="1"/>
    <col min="4369" max="4370" width="6.7109375" style="705" customWidth="1"/>
    <col min="4371" max="4608" width="9.140625" style="705"/>
    <col min="4609" max="4609" width="21.5703125" style="705" customWidth="1"/>
    <col min="4610" max="4610" width="9.140625" style="705"/>
    <col min="4611" max="4611" width="5.85546875" style="705" customWidth="1"/>
    <col min="4612" max="4612" width="8" style="705" customWidth="1"/>
    <col min="4613" max="4613" width="5.85546875" style="705" customWidth="1"/>
    <col min="4614" max="4615" width="6.28515625" style="705" customWidth="1"/>
    <col min="4616" max="4616" width="6" style="705" customWidth="1"/>
    <col min="4617" max="4617" width="5.85546875" style="705" customWidth="1"/>
    <col min="4618" max="4618" width="6" style="705" customWidth="1"/>
    <col min="4619" max="4619" width="6.7109375" style="705" customWidth="1"/>
    <col min="4620" max="4620" width="6.42578125" style="705" customWidth="1"/>
    <col min="4621" max="4621" width="5.85546875" style="705" customWidth="1"/>
    <col min="4622" max="4622" width="6.28515625" style="705" customWidth="1"/>
    <col min="4623" max="4623" width="6.7109375" style="705" customWidth="1"/>
    <col min="4624" max="4624" width="5.7109375" style="705" customWidth="1"/>
    <col min="4625" max="4626" width="6.7109375" style="705" customWidth="1"/>
    <col min="4627" max="4864" width="9.140625" style="705"/>
    <col min="4865" max="4865" width="21.5703125" style="705" customWidth="1"/>
    <col min="4866" max="4866" width="9.140625" style="705"/>
    <col min="4867" max="4867" width="5.85546875" style="705" customWidth="1"/>
    <col min="4868" max="4868" width="8" style="705" customWidth="1"/>
    <col min="4869" max="4869" width="5.85546875" style="705" customWidth="1"/>
    <col min="4870" max="4871" width="6.28515625" style="705" customWidth="1"/>
    <col min="4872" max="4872" width="6" style="705" customWidth="1"/>
    <col min="4873" max="4873" width="5.85546875" style="705" customWidth="1"/>
    <col min="4874" max="4874" width="6" style="705" customWidth="1"/>
    <col min="4875" max="4875" width="6.7109375" style="705" customWidth="1"/>
    <col min="4876" max="4876" width="6.42578125" style="705" customWidth="1"/>
    <col min="4877" max="4877" width="5.85546875" style="705" customWidth="1"/>
    <col min="4878" max="4878" width="6.28515625" style="705" customWidth="1"/>
    <col min="4879" max="4879" width="6.7109375" style="705" customWidth="1"/>
    <col min="4880" max="4880" width="5.7109375" style="705" customWidth="1"/>
    <col min="4881" max="4882" width="6.7109375" style="705" customWidth="1"/>
    <col min="4883" max="5120" width="9.140625" style="705"/>
    <col min="5121" max="5121" width="21.5703125" style="705" customWidth="1"/>
    <col min="5122" max="5122" width="9.140625" style="705"/>
    <col min="5123" max="5123" width="5.85546875" style="705" customWidth="1"/>
    <col min="5124" max="5124" width="8" style="705" customWidth="1"/>
    <col min="5125" max="5125" width="5.85546875" style="705" customWidth="1"/>
    <col min="5126" max="5127" width="6.28515625" style="705" customWidth="1"/>
    <col min="5128" max="5128" width="6" style="705" customWidth="1"/>
    <col min="5129" max="5129" width="5.85546875" style="705" customWidth="1"/>
    <col min="5130" max="5130" width="6" style="705" customWidth="1"/>
    <col min="5131" max="5131" width="6.7109375" style="705" customWidth="1"/>
    <col min="5132" max="5132" width="6.42578125" style="705" customWidth="1"/>
    <col min="5133" max="5133" width="5.85546875" style="705" customWidth="1"/>
    <col min="5134" max="5134" width="6.28515625" style="705" customWidth="1"/>
    <col min="5135" max="5135" width="6.7109375" style="705" customWidth="1"/>
    <col min="5136" max="5136" width="5.7109375" style="705" customWidth="1"/>
    <col min="5137" max="5138" width="6.7109375" style="705" customWidth="1"/>
    <col min="5139" max="5376" width="9.140625" style="705"/>
    <col min="5377" max="5377" width="21.5703125" style="705" customWidth="1"/>
    <col min="5378" max="5378" width="9.140625" style="705"/>
    <col min="5379" max="5379" width="5.85546875" style="705" customWidth="1"/>
    <col min="5380" max="5380" width="8" style="705" customWidth="1"/>
    <col min="5381" max="5381" width="5.85546875" style="705" customWidth="1"/>
    <col min="5382" max="5383" width="6.28515625" style="705" customWidth="1"/>
    <col min="5384" max="5384" width="6" style="705" customWidth="1"/>
    <col min="5385" max="5385" width="5.85546875" style="705" customWidth="1"/>
    <col min="5386" max="5386" width="6" style="705" customWidth="1"/>
    <col min="5387" max="5387" width="6.7109375" style="705" customWidth="1"/>
    <col min="5388" max="5388" width="6.42578125" style="705" customWidth="1"/>
    <col min="5389" max="5389" width="5.85546875" style="705" customWidth="1"/>
    <col min="5390" max="5390" width="6.28515625" style="705" customWidth="1"/>
    <col min="5391" max="5391" width="6.7109375" style="705" customWidth="1"/>
    <col min="5392" max="5392" width="5.7109375" style="705" customWidth="1"/>
    <col min="5393" max="5394" width="6.7109375" style="705" customWidth="1"/>
    <col min="5395" max="5632" width="9.140625" style="705"/>
    <col min="5633" max="5633" width="21.5703125" style="705" customWidth="1"/>
    <col min="5634" max="5634" width="9.140625" style="705"/>
    <col min="5635" max="5635" width="5.85546875" style="705" customWidth="1"/>
    <col min="5636" max="5636" width="8" style="705" customWidth="1"/>
    <col min="5637" max="5637" width="5.85546875" style="705" customWidth="1"/>
    <col min="5638" max="5639" width="6.28515625" style="705" customWidth="1"/>
    <col min="5640" max="5640" width="6" style="705" customWidth="1"/>
    <col min="5641" max="5641" width="5.85546875" style="705" customWidth="1"/>
    <col min="5642" max="5642" width="6" style="705" customWidth="1"/>
    <col min="5643" max="5643" width="6.7109375" style="705" customWidth="1"/>
    <col min="5644" max="5644" width="6.42578125" style="705" customWidth="1"/>
    <col min="5645" max="5645" width="5.85546875" style="705" customWidth="1"/>
    <col min="5646" max="5646" width="6.28515625" style="705" customWidth="1"/>
    <col min="5647" max="5647" width="6.7109375" style="705" customWidth="1"/>
    <col min="5648" max="5648" width="5.7109375" style="705" customWidth="1"/>
    <col min="5649" max="5650" width="6.7109375" style="705" customWidth="1"/>
    <col min="5651" max="5888" width="9.140625" style="705"/>
    <col min="5889" max="5889" width="21.5703125" style="705" customWidth="1"/>
    <col min="5890" max="5890" width="9.140625" style="705"/>
    <col min="5891" max="5891" width="5.85546875" style="705" customWidth="1"/>
    <col min="5892" max="5892" width="8" style="705" customWidth="1"/>
    <col min="5893" max="5893" width="5.85546875" style="705" customWidth="1"/>
    <col min="5894" max="5895" width="6.28515625" style="705" customWidth="1"/>
    <col min="5896" max="5896" width="6" style="705" customWidth="1"/>
    <col min="5897" max="5897" width="5.85546875" style="705" customWidth="1"/>
    <col min="5898" max="5898" width="6" style="705" customWidth="1"/>
    <col min="5899" max="5899" width="6.7109375" style="705" customWidth="1"/>
    <col min="5900" max="5900" width="6.42578125" style="705" customWidth="1"/>
    <col min="5901" max="5901" width="5.85546875" style="705" customWidth="1"/>
    <col min="5902" max="5902" width="6.28515625" style="705" customWidth="1"/>
    <col min="5903" max="5903" width="6.7109375" style="705" customWidth="1"/>
    <col min="5904" max="5904" width="5.7109375" style="705" customWidth="1"/>
    <col min="5905" max="5906" width="6.7109375" style="705" customWidth="1"/>
    <col min="5907" max="6144" width="9.140625" style="705"/>
    <col min="6145" max="6145" width="21.5703125" style="705" customWidth="1"/>
    <col min="6146" max="6146" width="9.140625" style="705"/>
    <col min="6147" max="6147" width="5.85546875" style="705" customWidth="1"/>
    <col min="6148" max="6148" width="8" style="705" customWidth="1"/>
    <col min="6149" max="6149" width="5.85546875" style="705" customWidth="1"/>
    <col min="6150" max="6151" width="6.28515625" style="705" customWidth="1"/>
    <col min="6152" max="6152" width="6" style="705" customWidth="1"/>
    <col min="6153" max="6153" width="5.85546875" style="705" customWidth="1"/>
    <col min="6154" max="6154" width="6" style="705" customWidth="1"/>
    <col min="6155" max="6155" width="6.7109375" style="705" customWidth="1"/>
    <col min="6156" max="6156" width="6.42578125" style="705" customWidth="1"/>
    <col min="6157" max="6157" width="5.85546875" style="705" customWidth="1"/>
    <col min="6158" max="6158" width="6.28515625" style="705" customWidth="1"/>
    <col min="6159" max="6159" width="6.7109375" style="705" customWidth="1"/>
    <col min="6160" max="6160" width="5.7109375" style="705" customWidth="1"/>
    <col min="6161" max="6162" width="6.7109375" style="705" customWidth="1"/>
    <col min="6163" max="6400" width="9.140625" style="705"/>
    <col min="6401" max="6401" width="21.5703125" style="705" customWidth="1"/>
    <col min="6402" max="6402" width="9.140625" style="705"/>
    <col min="6403" max="6403" width="5.85546875" style="705" customWidth="1"/>
    <col min="6404" max="6404" width="8" style="705" customWidth="1"/>
    <col min="6405" max="6405" width="5.85546875" style="705" customWidth="1"/>
    <col min="6406" max="6407" width="6.28515625" style="705" customWidth="1"/>
    <col min="6408" max="6408" width="6" style="705" customWidth="1"/>
    <col min="6409" max="6409" width="5.85546875" style="705" customWidth="1"/>
    <col min="6410" max="6410" width="6" style="705" customWidth="1"/>
    <col min="6411" max="6411" width="6.7109375" style="705" customWidth="1"/>
    <col min="6412" max="6412" width="6.42578125" style="705" customWidth="1"/>
    <col min="6413" max="6413" width="5.85546875" style="705" customWidth="1"/>
    <col min="6414" max="6414" width="6.28515625" style="705" customWidth="1"/>
    <col min="6415" max="6415" width="6.7109375" style="705" customWidth="1"/>
    <col min="6416" max="6416" width="5.7109375" style="705" customWidth="1"/>
    <col min="6417" max="6418" width="6.7109375" style="705" customWidth="1"/>
    <col min="6419" max="6656" width="9.140625" style="705"/>
    <col min="6657" max="6657" width="21.5703125" style="705" customWidth="1"/>
    <col min="6658" max="6658" width="9.140625" style="705"/>
    <col min="6659" max="6659" width="5.85546875" style="705" customWidth="1"/>
    <col min="6660" max="6660" width="8" style="705" customWidth="1"/>
    <col min="6661" max="6661" width="5.85546875" style="705" customWidth="1"/>
    <col min="6662" max="6663" width="6.28515625" style="705" customWidth="1"/>
    <col min="6664" max="6664" width="6" style="705" customWidth="1"/>
    <col min="6665" max="6665" width="5.85546875" style="705" customWidth="1"/>
    <col min="6666" max="6666" width="6" style="705" customWidth="1"/>
    <col min="6667" max="6667" width="6.7109375" style="705" customWidth="1"/>
    <col min="6668" max="6668" width="6.42578125" style="705" customWidth="1"/>
    <col min="6669" max="6669" width="5.85546875" style="705" customWidth="1"/>
    <col min="6670" max="6670" width="6.28515625" style="705" customWidth="1"/>
    <col min="6671" max="6671" width="6.7109375" style="705" customWidth="1"/>
    <col min="6672" max="6672" width="5.7109375" style="705" customWidth="1"/>
    <col min="6673" max="6674" width="6.7109375" style="705" customWidth="1"/>
    <col min="6675" max="6912" width="9.140625" style="705"/>
    <col min="6913" max="6913" width="21.5703125" style="705" customWidth="1"/>
    <col min="6914" max="6914" width="9.140625" style="705"/>
    <col min="6915" max="6915" width="5.85546875" style="705" customWidth="1"/>
    <col min="6916" max="6916" width="8" style="705" customWidth="1"/>
    <col min="6917" max="6917" width="5.85546875" style="705" customWidth="1"/>
    <col min="6918" max="6919" width="6.28515625" style="705" customWidth="1"/>
    <col min="6920" max="6920" width="6" style="705" customWidth="1"/>
    <col min="6921" max="6921" width="5.85546875" style="705" customWidth="1"/>
    <col min="6922" max="6922" width="6" style="705" customWidth="1"/>
    <col min="6923" max="6923" width="6.7109375" style="705" customWidth="1"/>
    <col min="6924" max="6924" width="6.42578125" style="705" customWidth="1"/>
    <col min="6925" max="6925" width="5.85546875" style="705" customWidth="1"/>
    <col min="6926" max="6926" width="6.28515625" style="705" customWidth="1"/>
    <col min="6927" max="6927" width="6.7109375" style="705" customWidth="1"/>
    <col min="6928" max="6928" width="5.7109375" style="705" customWidth="1"/>
    <col min="6929" max="6930" width="6.7109375" style="705" customWidth="1"/>
    <col min="6931" max="7168" width="9.140625" style="705"/>
    <col min="7169" max="7169" width="21.5703125" style="705" customWidth="1"/>
    <col min="7170" max="7170" width="9.140625" style="705"/>
    <col min="7171" max="7171" width="5.85546875" style="705" customWidth="1"/>
    <col min="7172" max="7172" width="8" style="705" customWidth="1"/>
    <col min="7173" max="7173" width="5.85546875" style="705" customWidth="1"/>
    <col min="7174" max="7175" width="6.28515625" style="705" customWidth="1"/>
    <col min="7176" max="7176" width="6" style="705" customWidth="1"/>
    <col min="7177" max="7177" width="5.85546875" style="705" customWidth="1"/>
    <col min="7178" max="7178" width="6" style="705" customWidth="1"/>
    <col min="7179" max="7179" width="6.7109375" style="705" customWidth="1"/>
    <col min="7180" max="7180" width="6.42578125" style="705" customWidth="1"/>
    <col min="7181" max="7181" width="5.85546875" style="705" customWidth="1"/>
    <col min="7182" max="7182" width="6.28515625" style="705" customWidth="1"/>
    <col min="7183" max="7183" width="6.7109375" style="705" customWidth="1"/>
    <col min="7184" max="7184" width="5.7109375" style="705" customWidth="1"/>
    <col min="7185" max="7186" width="6.7109375" style="705" customWidth="1"/>
    <col min="7187" max="7424" width="9.140625" style="705"/>
    <col min="7425" max="7425" width="21.5703125" style="705" customWidth="1"/>
    <col min="7426" max="7426" width="9.140625" style="705"/>
    <col min="7427" max="7427" width="5.85546875" style="705" customWidth="1"/>
    <col min="7428" max="7428" width="8" style="705" customWidth="1"/>
    <col min="7429" max="7429" width="5.85546875" style="705" customWidth="1"/>
    <col min="7430" max="7431" width="6.28515625" style="705" customWidth="1"/>
    <col min="7432" max="7432" width="6" style="705" customWidth="1"/>
    <col min="7433" max="7433" width="5.85546875" style="705" customWidth="1"/>
    <col min="7434" max="7434" width="6" style="705" customWidth="1"/>
    <col min="7435" max="7435" width="6.7109375" style="705" customWidth="1"/>
    <col min="7436" max="7436" width="6.42578125" style="705" customWidth="1"/>
    <col min="7437" max="7437" width="5.85546875" style="705" customWidth="1"/>
    <col min="7438" max="7438" width="6.28515625" style="705" customWidth="1"/>
    <col min="7439" max="7439" width="6.7109375" style="705" customWidth="1"/>
    <col min="7440" max="7440" width="5.7109375" style="705" customWidth="1"/>
    <col min="7441" max="7442" width="6.7109375" style="705" customWidth="1"/>
    <col min="7443" max="7680" width="9.140625" style="705"/>
    <col min="7681" max="7681" width="21.5703125" style="705" customWidth="1"/>
    <col min="7682" max="7682" width="9.140625" style="705"/>
    <col min="7683" max="7683" width="5.85546875" style="705" customWidth="1"/>
    <col min="7684" max="7684" width="8" style="705" customWidth="1"/>
    <col min="7685" max="7685" width="5.85546875" style="705" customWidth="1"/>
    <col min="7686" max="7687" width="6.28515625" style="705" customWidth="1"/>
    <col min="7688" max="7688" width="6" style="705" customWidth="1"/>
    <col min="7689" max="7689" width="5.85546875" style="705" customWidth="1"/>
    <col min="7690" max="7690" width="6" style="705" customWidth="1"/>
    <col min="7691" max="7691" width="6.7109375" style="705" customWidth="1"/>
    <col min="7692" max="7692" width="6.42578125" style="705" customWidth="1"/>
    <col min="7693" max="7693" width="5.85546875" style="705" customWidth="1"/>
    <col min="7694" max="7694" width="6.28515625" style="705" customWidth="1"/>
    <col min="7695" max="7695" width="6.7109375" style="705" customWidth="1"/>
    <col min="7696" max="7696" width="5.7109375" style="705" customWidth="1"/>
    <col min="7697" max="7698" width="6.7109375" style="705" customWidth="1"/>
    <col min="7699" max="7936" width="9.140625" style="705"/>
    <col min="7937" max="7937" width="21.5703125" style="705" customWidth="1"/>
    <col min="7938" max="7938" width="9.140625" style="705"/>
    <col min="7939" max="7939" width="5.85546875" style="705" customWidth="1"/>
    <col min="7940" max="7940" width="8" style="705" customWidth="1"/>
    <col min="7941" max="7941" width="5.85546875" style="705" customWidth="1"/>
    <col min="7942" max="7943" width="6.28515625" style="705" customWidth="1"/>
    <col min="7944" max="7944" width="6" style="705" customWidth="1"/>
    <col min="7945" max="7945" width="5.85546875" style="705" customWidth="1"/>
    <col min="7946" max="7946" width="6" style="705" customWidth="1"/>
    <col min="7947" max="7947" width="6.7109375" style="705" customWidth="1"/>
    <col min="7948" max="7948" width="6.42578125" style="705" customWidth="1"/>
    <col min="7949" max="7949" width="5.85546875" style="705" customWidth="1"/>
    <col min="7950" max="7950" width="6.28515625" style="705" customWidth="1"/>
    <col min="7951" max="7951" width="6.7109375" style="705" customWidth="1"/>
    <col min="7952" max="7952" width="5.7109375" style="705" customWidth="1"/>
    <col min="7953" max="7954" width="6.7109375" style="705" customWidth="1"/>
    <col min="7955" max="8192" width="9.140625" style="705"/>
    <col min="8193" max="8193" width="21.5703125" style="705" customWidth="1"/>
    <col min="8194" max="8194" width="9.140625" style="705"/>
    <col min="8195" max="8195" width="5.85546875" style="705" customWidth="1"/>
    <col min="8196" max="8196" width="8" style="705" customWidth="1"/>
    <col min="8197" max="8197" width="5.85546875" style="705" customWidth="1"/>
    <col min="8198" max="8199" width="6.28515625" style="705" customWidth="1"/>
    <col min="8200" max="8200" width="6" style="705" customWidth="1"/>
    <col min="8201" max="8201" width="5.85546875" style="705" customWidth="1"/>
    <col min="8202" max="8202" width="6" style="705" customWidth="1"/>
    <col min="8203" max="8203" width="6.7109375" style="705" customWidth="1"/>
    <col min="8204" max="8204" width="6.42578125" style="705" customWidth="1"/>
    <col min="8205" max="8205" width="5.85546875" style="705" customWidth="1"/>
    <col min="8206" max="8206" width="6.28515625" style="705" customWidth="1"/>
    <col min="8207" max="8207" width="6.7109375" style="705" customWidth="1"/>
    <col min="8208" max="8208" width="5.7109375" style="705" customWidth="1"/>
    <col min="8209" max="8210" width="6.7109375" style="705" customWidth="1"/>
    <col min="8211" max="8448" width="9.140625" style="705"/>
    <col min="8449" max="8449" width="21.5703125" style="705" customWidth="1"/>
    <col min="8450" max="8450" width="9.140625" style="705"/>
    <col min="8451" max="8451" width="5.85546875" style="705" customWidth="1"/>
    <col min="8452" max="8452" width="8" style="705" customWidth="1"/>
    <col min="8453" max="8453" width="5.85546875" style="705" customWidth="1"/>
    <col min="8454" max="8455" width="6.28515625" style="705" customWidth="1"/>
    <col min="8456" max="8456" width="6" style="705" customWidth="1"/>
    <col min="8457" max="8457" width="5.85546875" style="705" customWidth="1"/>
    <col min="8458" max="8458" width="6" style="705" customWidth="1"/>
    <col min="8459" max="8459" width="6.7109375" style="705" customWidth="1"/>
    <col min="8460" max="8460" width="6.42578125" style="705" customWidth="1"/>
    <col min="8461" max="8461" width="5.85546875" style="705" customWidth="1"/>
    <col min="8462" max="8462" width="6.28515625" style="705" customWidth="1"/>
    <col min="8463" max="8463" width="6.7109375" style="705" customWidth="1"/>
    <col min="8464" max="8464" width="5.7109375" style="705" customWidth="1"/>
    <col min="8465" max="8466" width="6.7109375" style="705" customWidth="1"/>
    <col min="8467" max="8704" width="9.140625" style="705"/>
    <col min="8705" max="8705" width="21.5703125" style="705" customWidth="1"/>
    <col min="8706" max="8706" width="9.140625" style="705"/>
    <col min="8707" max="8707" width="5.85546875" style="705" customWidth="1"/>
    <col min="8708" max="8708" width="8" style="705" customWidth="1"/>
    <col min="8709" max="8709" width="5.85546875" style="705" customWidth="1"/>
    <col min="8710" max="8711" width="6.28515625" style="705" customWidth="1"/>
    <col min="8712" max="8712" width="6" style="705" customWidth="1"/>
    <col min="8713" max="8713" width="5.85546875" style="705" customWidth="1"/>
    <col min="8714" max="8714" width="6" style="705" customWidth="1"/>
    <col min="8715" max="8715" width="6.7109375" style="705" customWidth="1"/>
    <col min="8716" max="8716" width="6.42578125" style="705" customWidth="1"/>
    <col min="8717" max="8717" width="5.85546875" style="705" customWidth="1"/>
    <col min="8718" max="8718" width="6.28515625" style="705" customWidth="1"/>
    <col min="8719" max="8719" width="6.7109375" style="705" customWidth="1"/>
    <col min="8720" max="8720" width="5.7109375" style="705" customWidth="1"/>
    <col min="8721" max="8722" width="6.7109375" style="705" customWidth="1"/>
    <col min="8723" max="8960" width="9.140625" style="705"/>
    <col min="8961" max="8961" width="21.5703125" style="705" customWidth="1"/>
    <col min="8962" max="8962" width="9.140625" style="705"/>
    <col min="8963" max="8963" width="5.85546875" style="705" customWidth="1"/>
    <col min="8964" max="8964" width="8" style="705" customWidth="1"/>
    <col min="8965" max="8965" width="5.85546875" style="705" customWidth="1"/>
    <col min="8966" max="8967" width="6.28515625" style="705" customWidth="1"/>
    <col min="8968" max="8968" width="6" style="705" customWidth="1"/>
    <col min="8969" max="8969" width="5.85546875" style="705" customWidth="1"/>
    <col min="8970" max="8970" width="6" style="705" customWidth="1"/>
    <col min="8971" max="8971" width="6.7109375" style="705" customWidth="1"/>
    <col min="8972" max="8972" width="6.42578125" style="705" customWidth="1"/>
    <col min="8973" max="8973" width="5.85546875" style="705" customWidth="1"/>
    <col min="8974" max="8974" width="6.28515625" style="705" customWidth="1"/>
    <col min="8975" max="8975" width="6.7109375" style="705" customWidth="1"/>
    <col min="8976" max="8976" width="5.7109375" style="705" customWidth="1"/>
    <col min="8977" max="8978" width="6.7109375" style="705" customWidth="1"/>
    <col min="8979" max="9216" width="9.140625" style="705"/>
    <col min="9217" max="9217" width="21.5703125" style="705" customWidth="1"/>
    <col min="9218" max="9218" width="9.140625" style="705"/>
    <col min="9219" max="9219" width="5.85546875" style="705" customWidth="1"/>
    <col min="9220" max="9220" width="8" style="705" customWidth="1"/>
    <col min="9221" max="9221" width="5.85546875" style="705" customWidth="1"/>
    <col min="9222" max="9223" width="6.28515625" style="705" customWidth="1"/>
    <col min="9224" max="9224" width="6" style="705" customWidth="1"/>
    <col min="9225" max="9225" width="5.85546875" style="705" customWidth="1"/>
    <col min="9226" max="9226" width="6" style="705" customWidth="1"/>
    <col min="9227" max="9227" width="6.7109375" style="705" customWidth="1"/>
    <col min="9228" max="9228" width="6.42578125" style="705" customWidth="1"/>
    <col min="9229" max="9229" width="5.85546875" style="705" customWidth="1"/>
    <col min="9230" max="9230" width="6.28515625" style="705" customWidth="1"/>
    <col min="9231" max="9231" width="6.7109375" style="705" customWidth="1"/>
    <col min="9232" max="9232" width="5.7109375" style="705" customWidth="1"/>
    <col min="9233" max="9234" width="6.7109375" style="705" customWidth="1"/>
    <col min="9235" max="9472" width="9.140625" style="705"/>
    <col min="9473" max="9473" width="21.5703125" style="705" customWidth="1"/>
    <col min="9474" max="9474" width="9.140625" style="705"/>
    <col min="9475" max="9475" width="5.85546875" style="705" customWidth="1"/>
    <col min="9476" max="9476" width="8" style="705" customWidth="1"/>
    <col min="9477" max="9477" width="5.85546875" style="705" customWidth="1"/>
    <col min="9478" max="9479" width="6.28515625" style="705" customWidth="1"/>
    <col min="9480" max="9480" width="6" style="705" customWidth="1"/>
    <col min="9481" max="9481" width="5.85546875" style="705" customWidth="1"/>
    <col min="9482" max="9482" width="6" style="705" customWidth="1"/>
    <col min="9483" max="9483" width="6.7109375" style="705" customWidth="1"/>
    <col min="9484" max="9484" width="6.42578125" style="705" customWidth="1"/>
    <col min="9485" max="9485" width="5.85546875" style="705" customWidth="1"/>
    <col min="9486" max="9486" width="6.28515625" style="705" customWidth="1"/>
    <col min="9487" max="9487" width="6.7109375" style="705" customWidth="1"/>
    <col min="9488" max="9488" width="5.7109375" style="705" customWidth="1"/>
    <col min="9489" max="9490" width="6.7109375" style="705" customWidth="1"/>
    <col min="9491" max="9728" width="9.140625" style="705"/>
    <col min="9729" max="9729" width="21.5703125" style="705" customWidth="1"/>
    <col min="9730" max="9730" width="9.140625" style="705"/>
    <col min="9731" max="9731" width="5.85546875" style="705" customWidth="1"/>
    <col min="9732" max="9732" width="8" style="705" customWidth="1"/>
    <col min="9733" max="9733" width="5.85546875" style="705" customWidth="1"/>
    <col min="9734" max="9735" width="6.28515625" style="705" customWidth="1"/>
    <col min="9736" max="9736" width="6" style="705" customWidth="1"/>
    <col min="9737" max="9737" width="5.85546875" style="705" customWidth="1"/>
    <col min="9738" max="9738" width="6" style="705" customWidth="1"/>
    <col min="9739" max="9739" width="6.7109375" style="705" customWidth="1"/>
    <col min="9740" max="9740" width="6.42578125" style="705" customWidth="1"/>
    <col min="9741" max="9741" width="5.85546875" style="705" customWidth="1"/>
    <col min="9742" max="9742" width="6.28515625" style="705" customWidth="1"/>
    <col min="9743" max="9743" width="6.7109375" style="705" customWidth="1"/>
    <col min="9744" max="9744" width="5.7109375" style="705" customWidth="1"/>
    <col min="9745" max="9746" width="6.7109375" style="705" customWidth="1"/>
    <col min="9747" max="9984" width="9.140625" style="705"/>
    <col min="9985" max="9985" width="21.5703125" style="705" customWidth="1"/>
    <col min="9986" max="9986" width="9.140625" style="705"/>
    <col min="9987" max="9987" width="5.85546875" style="705" customWidth="1"/>
    <col min="9988" max="9988" width="8" style="705" customWidth="1"/>
    <col min="9989" max="9989" width="5.85546875" style="705" customWidth="1"/>
    <col min="9990" max="9991" width="6.28515625" style="705" customWidth="1"/>
    <col min="9992" max="9992" width="6" style="705" customWidth="1"/>
    <col min="9993" max="9993" width="5.85546875" style="705" customWidth="1"/>
    <col min="9994" max="9994" width="6" style="705" customWidth="1"/>
    <col min="9995" max="9995" width="6.7109375" style="705" customWidth="1"/>
    <col min="9996" max="9996" width="6.42578125" style="705" customWidth="1"/>
    <col min="9997" max="9997" width="5.85546875" style="705" customWidth="1"/>
    <col min="9998" max="9998" width="6.28515625" style="705" customWidth="1"/>
    <col min="9999" max="9999" width="6.7109375" style="705" customWidth="1"/>
    <col min="10000" max="10000" width="5.7109375" style="705" customWidth="1"/>
    <col min="10001" max="10002" width="6.7109375" style="705" customWidth="1"/>
    <col min="10003" max="10240" width="9.140625" style="705"/>
    <col min="10241" max="10241" width="21.5703125" style="705" customWidth="1"/>
    <col min="10242" max="10242" width="9.140625" style="705"/>
    <col min="10243" max="10243" width="5.85546875" style="705" customWidth="1"/>
    <col min="10244" max="10244" width="8" style="705" customWidth="1"/>
    <col min="10245" max="10245" width="5.85546875" style="705" customWidth="1"/>
    <col min="10246" max="10247" width="6.28515625" style="705" customWidth="1"/>
    <col min="10248" max="10248" width="6" style="705" customWidth="1"/>
    <col min="10249" max="10249" width="5.85546875" style="705" customWidth="1"/>
    <col min="10250" max="10250" width="6" style="705" customWidth="1"/>
    <col min="10251" max="10251" width="6.7109375" style="705" customWidth="1"/>
    <col min="10252" max="10252" width="6.42578125" style="705" customWidth="1"/>
    <col min="10253" max="10253" width="5.85546875" style="705" customWidth="1"/>
    <col min="10254" max="10254" width="6.28515625" style="705" customWidth="1"/>
    <col min="10255" max="10255" width="6.7109375" style="705" customWidth="1"/>
    <col min="10256" max="10256" width="5.7109375" style="705" customWidth="1"/>
    <col min="10257" max="10258" width="6.7109375" style="705" customWidth="1"/>
    <col min="10259" max="10496" width="9.140625" style="705"/>
    <col min="10497" max="10497" width="21.5703125" style="705" customWidth="1"/>
    <col min="10498" max="10498" width="9.140625" style="705"/>
    <col min="10499" max="10499" width="5.85546875" style="705" customWidth="1"/>
    <col min="10500" max="10500" width="8" style="705" customWidth="1"/>
    <col min="10501" max="10501" width="5.85546875" style="705" customWidth="1"/>
    <col min="10502" max="10503" width="6.28515625" style="705" customWidth="1"/>
    <col min="10504" max="10504" width="6" style="705" customWidth="1"/>
    <col min="10505" max="10505" width="5.85546875" style="705" customWidth="1"/>
    <col min="10506" max="10506" width="6" style="705" customWidth="1"/>
    <col min="10507" max="10507" width="6.7109375" style="705" customWidth="1"/>
    <col min="10508" max="10508" width="6.42578125" style="705" customWidth="1"/>
    <col min="10509" max="10509" width="5.85546875" style="705" customWidth="1"/>
    <col min="10510" max="10510" width="6.28515625" style="705" customWidth="1"/>
    <col min="10511" max="10511" width="6.7109375" style="705" customWidth="1"/>
    <col min="10512" max="10512" width="5.7109375" style="705" customWidth="1"/>
    <col min="10513" max="10514" width="6.7109375" style="705" customWidth="1"/>
    <col min="10515" max="10752" width="9.140625" style="705"/>
    <col min="10753" max="10753" width="21.5703125" style="705" customWidth="1"/>
    <col min="10754" max="10754" width="9.140625" style="705"/>
    <col min="10755" max="10755" width="5.85546875" style="705" customWidth="1"/>
    <col min="10756" max="10756" width="8" style="705" customWidth="1"/>
    <col min="10757" max="10757" width="5.85546875" style="705" customWidth="1"/>
    <col min="10758" max="10759" width="6.28515625" style="705" customWidth="1"/>
    <col min="10760" max="10760" width="6" style="705" customWidth="1"/>
    <col min="10761" max="10761" width="5.85546875" style="705" customWidth="1"/>
    <col min="10762" max="10762" width="6" style="705" customWidth="1"/>
    <col min="10763" max="10763" width="6.7109375" style="705" customWidth="1"/>
    <col min="10764" max="10764" width="6.42578125" style="705" customWidth="1"/>
    <col min="10765" max="10765" width="5.85546875" style="705" customWidth="1"/>
    <col min="10766" max="10766" width="6.28515625" style="705" customWidth="1"/>
    <col min="10767" max="10767" width="6.7109375" style="705" customWidth="1"/>
    <col min="10768" max="10768" width="5.7109375" style="705" customWidth="1"/>
    <col min="10769" max="10770" width="6.7109375" style="705" customWidth="1"/>
    <col min="10771" max="11008" width="9.140625" style="705"/>
    <col min="11009" max="11009" width="21.5703125" style="705" customWidth="1"/>
    <col min="11010" max="11010" width="9.140625" style="705"/>
    <col min="11011" max="11011" width="5.85546875" style="705" customWidth="1"/>
    <col min="11012" max="11012" width="8" style="705" customWidth="1"/>
    <col min="11013" max="11013" width="5.85546875" style="705" customWidth="1"/>
    <col min="11014" max="11015" width="6.28515625" style="705" customWidth="1"/>
    <col min="11016" max="11016" width="6" style="705" customWidth="1"/>
    <col min="11017" max="11017" width="5.85546875" style="705" customWidth="1"/>
    <col min="11018" max="11018" width="6" style="705" customWidth="1"/>
    <col min="11019" max="11019" width="6.7109375" style="705" customWidth="1"/>
    <col min="11020" max="11020" width="6.42578125" style="705" customWidth="1"/>
    <col min="11021" max="11021" width="5.85546875" style="705" customWidth="1"/>
    <col min="11022" max="11022" width="6.28515625" style="705" customWidth="1"/>
    <col min="11023" max="11023" width="6.7109375" style="705" customWidth="1"/>
    <col min="11024" max="11024" width="5.7109375" style="705" customWidth="1"/>
    <col min="11025" max="11026" width="6.7109375" style="705" customWidth="1"/>
    <col min="11027" max="11264" width="9.140625" style="705"/>
    <col min="11265" max="11265" width="21.5703125" style="705" customWidth="1"/>
    <col min="11266" max="11266" width="9.140625" style="705"/>
    <col min="11267" max="11267" width="5.85546875" style="705" customWidth="1"/>
    <col min="11268" max="11268" width="8" style="705" customWidth="1"/>
    <col min="11269" max="11269" width="5.85546875" style="705" customWidth="1"/>
    <col min="11270" max="11271" width="6.28515625" style="705" customWidth="1"/>
    <col min="11272" max="11272" width="6" style="705" customWidth="1"/>
    <col min="11273" max="11273" width="5.85546875" style="705" customWidth="1"/>
    <col min="11274" max="11274" width="6" style="705" customWidth="1"/>
    <col min="11275" max="11275" width="6.7109375" style="705" customWidth="1"/>
    <col min="11276" max="11276" width="6.42578125" style="705" customWidth="1"/>
    <col min="11277" max="11277" width="5.85546875" style="705" customWidth="1"/>
    <col min="11278" max="11278" width="6.28515625" style="705" customWidth="1"/>
    <col min="11279" max="11279" width="6.7109375" style="705" customWidth="1"/>
    <col min="11280" max="11280" width="5.7109375" style="705" customWidth="1"/>
    <col min="11281" max="11282" width="6.7109375" style="705" customWidth="1"/>
    <col min="11283" max="11520" width="9.140625" style="705"/>
    <col min="11521" max="11521" width="21.5703125" style="705" customWidth="1"/>
    <col min="11522" max="11522" width="9.140625" style="705"/>
    <col min="11523" max="11523" width="5.85546875" style="705" customWidth="1"/>
    <col min="11524" max="11524" width="8" style="705" customWidth="1"/>
    <col min="11525" max="11525" width="5.85546875" style="705" customWidth="1"/>
    <col min="11526" max="11527" width="6.28515625" style="705" customWidth="1"/>
    <col min="11528" max="11528" width="6" style="705" customWidth="1"/>
    <col min="11529" max="11529" width="5.85546875" style="705" customWidth="1"/>
    <col min="11530" max="11530" width="6" style="705" customWidth="1"/>
    <col min="11531" max="11531" width="6.7109375" style="705" customWidth="1"/>
    <col min="11532" max="11532" width="6.42578125" style="705" customWidth="1"/>
    <col min="11533" max="11533" width="5.85546875" style="705" customWidth="1"/>
    <col min="11534" max="11534" width="6.28515625" style="705" customWidth="1"/>
    <col min="11535" max="11535" width="6.7109375" style="705" customWidth="1"/>
    <col min="11536" max="11536" width="5.7109375" style="705" customWidth="1"/>
    <col min="11537" max="11538" width="6.7109375" style="705" customWidth="1"/>
    <col min="11539" max="11776" width="9.140625" style="705"/>
    <col min="11777" max="11777" width="21.5703125" style="705" customWidth="1"/>
    <col min="11778" max="11778" width="9.140625" style="705"/>
    <col min="11779" max="11779" width="5.85546875" style="705" customWidth="1"/>
    <col min="11780" max="11780" width="8" style="705" customWidth="1"/>
    <col min="11781" max="11781" width="5.85546875" style="705" customWidth="1"/>
    <col min="11782" max="11783" width="6.28515625" style="705" customWidth="1"/>
    <col min="11784" max="11784" width="6" style="705" customWidth="1"/>
    <col min="11785" max="11785" width="5.85546875" style="705" customWidth="1"/>
    <col min="11786" max="11786" width="6" style="705" customWidth="1"/>
    <col min="11787" max="11787" width="6.7109375" style="705" customWidth="1"/>
    <col min="11788" max="11788" width="6.42578125" style="705" customWidth="1"/>
    <col min="11789" max="11789" width="5.85546875" style="705" customWidth="1"/>
    <col min="11790" max="11790" width="6.28515625" style="705" customWidth="1"/>
    <col min="11791" max="11791" width="6.7109375" style="705" customWidth="1"/>
    <col min="11792" max="11792" width="5.7109375" style="705" customWidth="1"/>
    <col min="11793" max="11794" width="6.7109375" style="705" customWidth="1"/>
    <col min="11795" max="12032" width="9.140625" style="705"/>
    <col min="12033" max="12033" width="21.5703125" style="705" customWidth="1"/>
    <col min="12034" max="12034" width="9.140625" style="705"/>
    <col min="12035" max="12035" width="5.85546875" style="705" customWidth="1"/>
    <col min="12036" max="12036" width="8" style="705" customWidth="1"/>
    <col min="12037" max="12037" width="5.85546875" style="705" customWidth="1"/>
    <col min="12038" max="12039" width="6.28515625" style="705" customWidth="1"/>
    <col min="12040" max="12040" width="6" style="705" customWidth="1"/>
    <col min="12041" max="12041" width="5.85546875" style="705" customWidth="1"/>
    <col min="12042" max="12042" width="6" style="705" customWidth="1"/>
    <col min="12043" max="12043" width="6.7109375" style="705" customWidth="1"/>
    <col min="12044" max="12044" width="6.42578125" style="705" customWidth="1"/>
    <col min="12045" max="12045" width="5.85546875" style="705" customWidth="1"/>
    <col min="12046" max="12046" width="6.28515625" style="705" customWidth="1"/>
    <col min="12047" max="12047" width="6.7109375" style="705" customWidth="1"/>
    <col min="12048" max="12048" width="5.7109375" style="705" customWidth="1"/>
    <col min="12049" max="12050" width="6.7109375" style="705" customWidth="1"/>
    <col min="12051" max="12288" width="9.140625" style="705"/>
    <col min="12289" max="12289" width="21.5703125" style="705" customWidth="1"/>
    <col min="12290" max="12290" width="9.140625" style="705"/>
    <col min="12291" max="12291" width="5.85546875" style="705" customWidth="1"/>
    <col min="12292" max="12292" width="8" style="705" customWidth="1"/>
    <col min="12293" max="12293" width="5.85546875" style="705" customWidth="1"/>
    <col min="12294" max="12295" width="6.28515625" style="705" customWidth="1"/>
    <col min="12296" max="12296" width="6" style="705" customWidth="1"/>
    <col min="12297" max="12297" width="5.85546875" style="705" customWidth="1"/>
    <col min="12298" max="12298" width="6" style="705" customWidth="1"/>
    <col min="12299" max="12299" width="6.7109375" style="705" customWidth="1"/>
    <col min="12300" max="12300" width="6.42578125" style="705" customWidth="1"/>
    <col min="12301" max="12301" width="5.85546875" style="705" customWidth="1"/>
    <col min="12302" max="12302" width="6.28515625" style="705" customWidth="1"/>
    <col min="12303" max="12303" width="6.7109375" style="705" customWidth="1"/>
    <col min="12304" max="12304" width="5.7109375" style="705" customWidth="1"/>
    <col min="12305" max="12306" width="6.7109375" style="705" customWidth="1"/>
    <col min="12307" max="12544" width="9.140625" style="705"/>
    <col min="12545" max="12545" width="21.5703125" style="705" customWidth="1"/>
    <col min="12546" max="12546" width="9.140625" style="705"/>
    <col min="12547" max="12547" width="5.85546875" style="705" customWidth="1"/>
    <col min="12548" max="12548" width="8" style="705" customWidth="1"/>
    <col min="12549" max="12549" width="5.85546875" style="705" customWidth="1"/>
    <col min="12550" max="12551" width="6.28515625" style="705" customWidth="1"/>
    <col min="12552" max="12552" width="6" style="705" customWidth="1"/>
    <col min="12553" max="12553" width="5.85546875" style="705" customWidth="1"/>
    <col min="12554" max="12554" width="6" style="705" customWidth="1"/>
    <col min="12555" max="12555" width="6.7109375" style="705" customWidth="1"/>
    <col min="12556" max="12556" width="6.42578125" style="705" customWidth="1"/>
    <col min="12557" max="12557" width="5.85546875" style="705" customWidth="1"/>
    <col min="12558" max="12558" width="6.28515625" style="705" customWidth="1"/>
    <col min="12559" max="12559" width="6.7109375" style="705" customWidth="1"/>
    <col min="12560" max="12560" width="5.7109375" style="705" customWidth="1"/>
    <col min="12561" max="12562" width="6.7109375" style="705" customWidth="1"/>
    <col min="12563" max="12800" width="9.140625" style="705"/>
    <col min="12801" max="12801" width="21.5703125" style="705" customWidth="1"/>
    <col min="12802" max="12802" width="9.140625" style="705"/>
    <col min="12803" max="12803" width="5.85546875" style="705" customWidth="1"/>
    <col min="12804" max="12804" width="8" style="705" customWidth="1"/>
    <col min="12805" max="12805" width="5.85546875" style="705" customWidth="1"/>
    <col min="12806" max="12807" width="6.28515625" style="705" customWidth="1"/>
    <col min="12808" max="12808" width="6" style="705" customWidth="1"/>
    <col min="12809" max="12809" width="5.85546875" style="705" customWidth="1"/>
    <col min="12810" max="12810" width="6" style="705" customWidth="1"/>
    <col min="12811" max="12811" width="6.7109375" style="705" customWidth="1"/>
    <col min="12812" max="12812" width="6.42578125" style="705" customWidth="1"/>
    <col min="12813" max="12813" width="5.85546875" style="705" customWidth="1"/>
    <col min="12814" max="12814" width="6.28515625" style="705" customWidth="1"/>
    <col min="12815" max="12815" width="6.7109375" style="705" customWidth="1"/>
    <col min="12816" max="12816" width="5.7109375" style="705" customWidth="1"/>
    <col min="12817" max="12818" width="6.7109375" style="705" customWidth="1"/>
    <col min="12819" max="13056" width="9.140625" style="705"/>
    <col min="13057" max="13057" width="21.5703125" style="705" customWidth="1"/>
    <col min="13058" max="13058" width="9.140625" style="705"/>
    <col min="13059" max="13059" width="5.85546875" style="705" customWidth="1"/>
    <col min="13060" max="13060" width="8" style="705" customWidth="1"/>
    <col min="13061" max="13061" width="5.85546875" style="705" customWidth="1"/>
    <col min="13062" max="13063" width="6.28515625" style="705" customWidth="1"/>
    <col min="13064" max="13064" width="6" style="705" customWidth="1"/>
    <col min="13065" max="13065" width="5.85546875" style="705" customWidth="1"/>
    <col min="13066" max="13066" width="6" style="705" customWidth="1"/>
    <col min="13067" max="13067" width="6.7109375" style="705" customWidth="1"/>
    <col min="13068" max="13068" width="6.42578125" style="705" customWidth="1"/>
    <col min="13069" max="13069" width="5.85546875" style="705" customWidth="1"/>
    <col min="13070" max="13070" width="6.28515625" style="705" customWidth="1"/>
    <col min="13071" max="13071" width="6.7109375" style="705" customWidth="1"/>
    <col min="13072" max="13072" width="5.7109375" style="705" customWidth="1"/>
    <col min="13073" max="13074" width="6.7109375" style="705" customWidth="1"/>
    <col min="13075" max="13312" width="9.140625" style="705"/>
    <col min="13313" max="13313" width="21.5703125" style="705" customWidth="1"/>
    <col min="13314" max="13314" width="9.140625" style="705"/>
    <col min="13315" max="13315" width="5.85546875" style="705" customWidth="1"/>
    <col min="13316" max="13316" width="8" style="705" customWidth="1"/>
    <col min="13317" max="13317" width="5.85546875" style="705" customWidth="1"/>
    <col min="13318" max="13319" width="6.28515625" style="705" customWidth="1"/>
    <col min="13320" max="13320" width="6" style="705" customWidth="1"/>
    <col min="13321" max="13321" width="5.85546875" style="705" customWidth="1"/>
    <col min="13322" max="13322" width="6" style="705" customWidth="1"/>
    <col min="13323" max="13323" width="6.7109375" style="705" customWidth="1"/>
    <col min="13324" max="13324" width="6.42578125" style="705" customWidth="1"/>
    <col min="13325" max="13325" width="5.85546875" style="705" customWidth="1"/>
    <col min="13326" max="13326" width="6.28515625" style="705" customWidth="1"/>
    <col min="13327" max="13327" width="6.7109375" style="705" customWidth="1"/>
    <col min="13328" max="13328" width="5.7109375" style="705" customWidth="1"/>
    <col min="13329" max="13330" width="6.7109375" style="705" customWidth="1"/>
    <col min="13331" max="13568" width="9.140625" style="705"/>
    <col min="13569" max="13569" width="21.5703125" style="705" customWidth="1"/>
    <col min="13570" max="13570" width="9.140625" style="705"/>
    <col min="13571" max="13571" width="5.85546875" style="705" customWidth="1"/>
    <col min="13572" max="13572" width="8" style="705" customWidth="1"/>
    <col min="13573" max="13573" width="5.85546875" style="705" customWidth="1"/>
    <col min="13574" max="13575" width="6.28515625" style="705" customWidth="1"/>
    <col min="13576" max="13576" width="6" style="705" customWidth="1"/>
    <col min="13577" max="13577" width="5.85546875" style="705" customWidth="1"/>
    <col min="13578" max="13578" width="6" style="705" customWidth="1"/>
    <col min="13579" max="13579" width="6.7109375" style="705" customWidth="1"/>
    <col min="13580" max="13580" width="6.42578125" style="705" customWidth="1"/>
    <col min="13581" max="13581" width="5.85546875" style="705" customWidth="1"/>
    <col min="13582" max="13582" width="6.28515625" style="705" customWidth="1"/>
    <col min="13583" max="13583" width="6.7109375" style="705" customWidth="1"/>
    <col min="13584" max="13584" width="5.7109375" style="705" customWidth="1"/>
    <col min="13585" max="13586" width="6.7109375" style="705" customWidth="1"/>
    <col min="13587" max="13824" width="9.140625" style="705"/>
    <col min="13825" max="13825" width="21.5703125" style="705" customWidth="1"/>
    <col min="13826" max="13826" width="9.140625" style="705"/>
    <col min="13827" max="13827" width="5.85546875" style="705" customWidth="1"/>
    <col min="13828" max="13828" width="8" style="705" customWidth="1"/>
    <col min="13829" max="13829" width="5.85546875" style="705" customWidth="1"/>
    <col min="13830" max="13831" width="6.28515625" style="705" customWidth="1"/>
    <col min="13832" max="13832" width="6" style="705" customWidth="1"/>
    <col min="13833" max="13833" width="5.85546875" style="705" customWidth="1"/>
    <col min="13834" max="13834" width="6" style="705" customWidth="1"/>
    <col min="13835" max="13835" width="6.7109375" style="705" customWidth="1"/>
    <col min="13836" max="13836" width="6.42578125" style="705" customWidth="1"/>
    <col min="13837" max="13837" width="5.85546875" style="705" customWidth="1"/>
    <col min="13838" max="13838" width="6.28515625" style="705" customWidth="1"/>
    <col min="13839" max="13839" width="6.7109375" style="705" customWidth="1"/>
    <col min="13840" max="13840" width="5.7109375" style="705" customWidth="1"/>
    <col min="13841" max="13842" width="6.7109375" style="705" customWidth="1"/>
    <col min="13843" max="14080" width="9.140625" style="705"/>
    <col min="14081" max="14081" width="21.5703125" style="705" customWidth="1"/>
    <col min="14082" max="14082" width="9.140625" style="705"/>
    <col min="14083" max="14083" width="5.85546875" style="705" customWidth="1"/>
    <col min="14084" max="14084" width="8" style="705" customWidth="1"/>
    <col min="14085" max="14085" width="5.85546875" style="705" customWidth="1"/>
    <col min="14086" max="14087" width="6.28515625" style="705" customWidth="1"/>
    <col min="14088" max="14088" width="6" style="705" customWidth="1"/>
    <col min="14089" max="14089" width="5.85546875" style="705" customWidth="1"/>
    <col min="14090" max="14090" width="6" style="705" customWidth="1"/>
    <col min="14091" max="14091" width="6.7109375" style="705" customWidth="1"/>
    <col min="14092" max="14092" width="6.42578125" style="705" customWidth="1"/>
    <col min="14093" max="14093" width="5.85546875" style="705" customWidth="1"/>
    <col min="14094" max="14094" width="6.28515625" style="705" customWidth="1"/>
    <col min="14095" max="14095" width="6.7109375" style="705" customWidth="1"/>
    <col min="14096" max="14096" width="5.7109375" style="705" customWidth="1"/>
    <col min="14097" max="14098" width="6.7109375" style="705" customWidth="1"/>
    <col min="14099" max="14336" width="9.140625" style="705"/>
    <col min="14337" max="14337" width="21.5703125" style="705" customWidth="1"/>
    <col min="14338" max="14338" width="9.140625" style="705"/>
    <col min="14339" max="14339" width="5.85546875" style="705" customWidth="1"/>
    <col min="14340" max="14340" width="8" style="705" customWidth="1"/>
    <col min="14341" max="14341" width="5.85546875" style="705" customWidth="1"/>
    <col min="14342" max="14343" width="6.28515625" style="705" customWidth="1"/>
    <col min="14344" max="14344" width="6" style="705" customWidth="1"/>
    <col min="14345" max="14345" width="5.85546875" style="705" customWidth="1"/>
    <col min="14346" max="14346" width="6" style="705" customWidth="1"/>
    <col min="14347" max="14347" width="6.7109375" style="705" customWidth="1"/>
    <col min="14348" max="14348" width="6.42578125" style="705" customWidth="1"/>
    <col min="14349" max="14349" width="5.85546875" style="705" customWidth="1"/>
    <col min="14350" max="14350" width="6.28515625" style="705" customWidth="1"/>
    <col min="14351" max="14351" width="6.7109375" style="705" customWidth="1"/>
    <col min="14352" max="14352" width="5.7109375" style="705" customWidth="1"/>
    <col min="14353" max="14354" width="6.7109375" style="705" customWidth="1"/>
    <col min="14355" max="14592" width="9.140625" style="705"/>
    <col min="14593" max="14593" width="21.5703125" style="705" customWidth="1"/>
    <col min="14594" max="14594" width="9.140625" style="705"/>
    <col min="14595" max="14595" width="5.85546875" style="705" customWidth="1"/>
    <col min="14596" max="14596" width="8" style="705" customWidth="1"/>
    <col min="14597" max="14597" width="5.85546875" style="705" customWidth="1"/>
    <col min="14598" max="14599" width="6.28515625" style="705" customWidth="1"/>
    <col min="14600" max="14600" width="6" style="705" customWidth="1"/>
    <col min="14601" max="14601" width="5.85546875" style="705" customWidth="1"/>
    <col min="14602" max="14602" width="6" style="705" customWidth="1"/>
    <col min="14603" max="14603" width="6.7109375" style="705" customWidth="1"/>
    <col min="14604" max="14604" width="6.42578125" style="705" customWidth="1"/>
    <col min="14605" max="14605" width="5.85546875" style="705" customWidth="1"/>
    <col min="14606" max="14606" width="6.28515625" style="705" customWidth="1"/>
    <col min="14607" max="14607" width="6.7109375" style="705" customWidth="1"/>
    <col min="14608" max="14608" width="5.7109375" style="705" customWidth="1"/>
    <col min="14609" max="14610" width="6.7109375" style="705" customWidth="1"/>
    <col min="14611" max="14848" width="9.140625" style="705"/>
    <col min="14849" max="14849" width="21.5703125" style="705" customWidth="1"/>
    <col min="14850" max="14850" width="9.140625" style="705"/>
    <col min="14851" max="14851" width="5.85546875" style="705" customWidth="1"/>
    <col min="14852" max="14852" width="8" style="705" customWidth="1"/>
    <col min="14853" max="14853" width="5.85546875" style="705" customWidth="1"/>
    <col min="14854" max="14855" width="6.28515625" style="705" customWidth="1"/>
    <col min="14856" max="14856" width="6" style="705" customWidth="1"/>
    <col min="14857" max="14857" width="5.85546875" style="705" customWidth="1"/>
    <col min="14858" max="14858" width="6" style="705" customWidth="1"/>
    <col min="14859" max="14859" width="6.7109375" style="705" customWidth="1"/>
    <col min="14860" max="14860" width="6.42578125" style="705" customWidth="1"/>
    <col min="14861" max="14861" width="5.85546875" style="705" customWidth="1"/>
    <col min="14862" max="14862" width="6.28515625" style="705" customWidth="1"/>
    <col min="14863" max="14863" width="6.7109375" style="705" customWidth="1"/>
    <col min="14864" max="14864" width="5.7109375" style="705" customWidth="1"/>
    <col min="14865" max="14866" width="6.7109375" style="705" customWidth="1"/>
    <col min="14867" max="15104" width="9.140625" style="705"/>
    <col min="15105" max="15105" width="21.5703125" style="705" customWidth="1"/>
    <col min="15106" max="15106" width="9.140625" style="705"/>
    <col min="15107" max="15107" width="5.85546875" style="705" customWidth="1"/>
    <col min="15108" max="15108" width="8" style="705" customWidth="1"/>
    <col min="15109" max="15109" width="5.85546875" style="705" customWidth="1"/>
    <col min="15110" max="15111" width="6.28515625" style="705" customWidth="1"/>
    <col min="15112" max="15112" width="6" style="705" customWidth="1"/>
    <col min="15113" max="15113" width="5.85546875" style="705" customWidth="1"/>
    <col min="15114" max="15114" width="6" style="705" customWidth="1"/>
    <col min="15115" max="15115" width="6.7109375" style="705" customWidth="1"/>
    <col min="15116" max="15116" width="6.42578125" style="705" customWidth="1"/>
    <col min="15117" max="15117" width="5.85546875" style="705" customWidth="1"/>
    <col min="15118" max="15118" width="6.28515625" style="705" customWidth="1"/>
    <col min="15119" max="15119" width="6.7109375" style="705" customWidth="1"/>
    <col min="15120" max="15120" width="5.7109375" style="705" customWidth="1"/>
    <col min="15121" max="15122" width="6.7109375" style="705" customWidth="1"/>
    <col min="15123" max="15360" width="9.140625" style="705"/>
    <col min="15361" max="15361" width="21.5703125" style="705" customWidth="1"/>
    <col min="15362" max="15362" width="9.140625" style="705"/>
    <col min="15363" max="15363" width="5.85546875" style="705" customWidth="1"/>
    <col min="15364" max="15364" width="8" style="705" customWidth="1"/>
    <col min="15365" max="15365" width="5.85546875" style="705" customWidth="1"/>
    <col min="15366" max="15367" width="6.28515625" style="705" customWidth="1"/>
    <col min="15368" max="15368" width="6" style="705" customWidth="1"/>
    <col min="15369" max="15369" width="5.85546875" style="705" customWidth="1"/>
    <col min="15370" max="15370" width="6" style="705" customWidth="1"/>
    <col min="15371" max="15371" width="6.7109375" style="705" customWidth="1"/>
    <col min="15372" max="15372" width="6.42578125" style="705" customWidth="1"/>
    <col min="15373" max="15373" width="5.85546875" style="705" customWidth="1"/>
    <col min="15374" max="15374" width="6.28515625" style="705" customWidth="1"/>
    <col min="15375" max="15375" width="6.7109375" style="705" customWidth="1"/>
    <col min="15376" max="15376" width="5.7109375" style="705" customWidth="1"/>
    <col min="15377" max="15378" width="6.7109375" style="705" customWidth="1"/>
    <col min="15379" max="15616" width="9.140625" style="705"/>
    <col min="15617" max="15617" width="21.5703125" style="705" customWidth="1"/>
    <col min="15618" max="15618" width="9.140625" style="705"/>
    <col min="15619" max="15619" width="5.85546875" style="705" customWidth="1"/>
    <col min="15620" max="15620" width="8" style="705" customWidth="1"/>
    <col min="15621" max="15621" width="5.85546875" style="705" customWidth="1"/>
    <col min="15622" max="15623" width="6.28515625" style="705" customWidth="1"/>
    <col min="15624" max="15624" width="6" style="705" customWidth="1"/>
    <col min="15625" max="15625" width="5.85546875" style="705" customWidth="1"/>
    <col min="15626" max="15626" width="6" style="705" customWidth="1"/>
    <col min="15627" max="15627" width="6.7109375" style="705" customWidth="1"/>
    <col min="15628" max="15628" width="6.42578125" style="705" customWidth="1"/>
    <col min="15629" max="15629" width="5.85546875" style="705" customWidth="1"/>
    <col min="15630" max="15630" width="6.28515625" style="705" customWidth="1"/>
    <col min="15631" max="15631" width="6.7109375" style="705" customWidth="1"/>
    <col min="15632" max="15632" width="5.7109375" style="705" customWidth="1"/>
    <col min="15633" max="15634" width="6.7109375" style="705" customWidth="1"/>
    <col min="15635" max="15872" width="9.140625" style="705"/>
    <col min="15873" max="15873" width="21.5703125" style="705" customWidth="1"/>
    <col min="15874" max="15874" width="9.140625" style="705"/>
    <col min="15875" max="15875" width="5.85546875" style="705" customWidth="1"/>
    <col min="15876" max="15876" width="8" style="705" customWidth="1"/>
    <col min="15877" max="15877" width="5.85546875" style="705" customWidth="1"/>
    <col min="15878" max="15879" width="6.28515625" style="705" customWidth="1"/>
    <col min="15880" max="15880" width="6" style="705" customWidth="1"/>
    <col min="15881" max="15881" width="5.85546875" style="705" customWidth="1"/>
    <col min="15882" max="15882" width="6" style="705" customWidth="1"/>
    <col min="15883" max="15883" width="6.7109375" style="705" customWidth="1"/>
    <col min="15884" max="15884" width="6.42578125" style="705" customWidth="1"/>
    <col min="15885" max="15885" width="5.85546875" style="705" customWidth="1"/>
    <col min="15886" max="15886" width="6.28515625" style="705" customWidth="1"/>
    <col min="15887" max="15887" width="6.7109375" style="705" customWidth="1"/>
    <col min="15888" max="15888" width="5.7109375" style="705" customWidth="1"/>
    <col min="15889" max="15890" width="6.7109375" style="705" customWidth="1"/>
    <col min="15891" max="16128" width="9.140625" style="705"/>
    <col min="16129" max="16129" width="21.5703125" style="705" customWidth="1"/>
    <col min="16130" max="16130" width="9.140625" style="705"/>
    <col min="16131" max="16131" width="5.85546875" style="705" customWidth="1"/>
    <col min="16132" max="16132" width="8" style="705" customWidth="1"/>
    <col min="16133" max="16133" width="5.85546875" style="705" customWidth="1"/>
    <col min="16134" max="16135" width="6.28515625" style="705" customWidth="1"/>
    <col min="16136" max="16136" width="6" style="705" customWidth="1"/>
    <col min="16137" max="16137" width="5.85546875" style="705" customWidth="1"/>
    <col min="16138" max="16138" width="6" style="705" customWidth="1"/>
    <col min="16139" max="16139" width="6.7109375" style="705" customWidth="1"/>
    <col min="16140" max="16140" width="6.42578125" style="705" customWidth="1"/>
    <col min="16141" max="16141" width="5.85546875" style="705" customWidth="1"/>
    <col min="16142" max="16142" width="6.28515625" style="705" customWidth="1"/>
    <col min="16143" max="16143" width="6.7109375" style="705" customWidth="1"/>
    <col min="16144" max="16144" width="5.7109375" style="705" customWidth="1"/>
    <col min="16145" max="16146" width="6.7109375" style="705" customWidth="1"/>
    <col min="16147" max="16384" width="9.140625" style="705"/>
  </cols>
  <sheetData>
    <row r="1" spans="1:23" s="667" customFormat="1" ht="15.75">
      <c r="A1" s="696"/>
      <c r="B1" s="697" t="s">
        <v>51</v>
      </c>
      <c r="C1" s="698" t="str">
        <f>[1]Kadar.ode.!C1</f>
        <v>Унети назив здравствене установе</v>
      </c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700"/>
      <c r="O1" s="665"/>
      <c r="P1" s="665"/>
      <c r="Q1" s="665"/>
      <c r="R1" s="666"/>
      <c r="S1" s="665"/>
      <c r="T1" s="666"/>
      <c r="W1" s="668"/>
    </row>
    <row r="2" spans="1:23" s="667" customFormat="1" ht="15.75">
      <c r="A2" s="696"/>
      <c r="B2" s="697" t="s">
        <v>52</v>
      </c>
      <c r="C2" s="698" t="str">
        <f>[1]Kadar.ode.!C2</f>
        <v>Унети матични број здравствене установе</v>
      </c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700"/>
      <c r="O2" s="665"/>
      <c r="P2" s="665"/>
      <c r="Q2" s="665"/>
      <c r="R2" s="666"/>
      <c r="S2" s="665"/>
      <c r="T2" s="666"/>
      <c r="W2" s="668"/>
    </row>
    <row r="3" spans="1:23" s="667" customFormat="1" ht="15.75">
      <c r="A3" s="696"/>
      <c r="B3" s="697" t="s">
        <v>53</v>
      </c>
      <c r="C3" s="662" t="s">
        <v>4658</v>
      </c>
      <c r="D3" s="701"/>
      <c r="E3" s="699"/>
      <c r="F3" s="699"/>
      <c r="G3" s="699"/>
      <c r="H3" s="699"/>
      <c r="I3" s="699"/>
      <c r="J3" s="699"/>
      <c r="K3" s="699"/>
      <c r="L3" s="699"/>
      <c r="M3" s="699"/>
      <c r="N3" s="700"/>
      <c r="O3" s="665"/>
      <c r="P3" s="665"/>
      <c r="Q3" s="665"/>
      <c r="R3" s="666"/>
      <c r="S3" s="665"/>
      <c r="T3" s="666"/>
      <c r="W3" s="668"/>
    </row>
    <row r="4" spans="1:23" s="667" customFormat="1" ht="15.75">
      <c r="A4" s="696"/>
      <c r="B4" s="697" t="s">
        <v>84</v>
      </c>
      <c r="C4" s="669" t="s">
        <v>10</v>
      </c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3"/>
      <c r="O4" s="665"/>
      <c r="P4" s="665"/>
      <c r="Q4" s="665"/>
      <c r="R4" s="666"/>
      <c r="S4" s="665"/>
      <c r="T4" s="666"/>
      <c r="W4" s="668"/>
    </row>
    <row r="5" spans="1:23" s="667" customFormat="1" ht="10.5" customHeight="1">
      <c r="A5" s="672"/>
      <c r="C5" s="704"/>
      <c r="F5" s="674"/>
      <c r="G5" s="674"/>
      <c r="H5" s="674"/>
      <c r="I5" s="674"/>
      <c r="J5" s="674"/>
      <c r="K5" s="674"/>
      <c r="L5" s="674"/>
      <c r="M5" s="674"/>
      <c r="O5" s="665"/>
      <c r="P5" s="665"/>
      <c r="Q5" s="665"/>
      <c r="R5" s="666"/>
      <c r="S5" s="665"/>
      <c r="T5" s="666"/>
      <c r="W5" s="668"/>
    </row>
    <row r="6" spans="1:23" ht="55.5" customHeight="1">
      <c r="A6" s="899" t="s">
        <v>85</v>
      </c>
      <c r="B6" s="898" t="s">
        <v>86</v>
      </c>
      <c r="C6" s="898" t="s">
        <v>87</v>
      </c>
      <c r="D6" s="898" t="s">
        <v>88</v>
      </c>
      <c r="E6" s="898" t="s">
        <v>57</v>
      </c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 t="s">
        <v>58</v>
      </c>
      <c r="Q6" s="898"/>
      <c r="R6" s="898"/>
    </row>
    <row r="7" spans="1:23" s="708" customFormat="1" ht="88.5" customHeight="1">
      <c r="A7" s="899"/>
      <c r="B7" s="898"/>
      <c r="C7" s="898"/>
      <c r="D7" s="898"/>
      <c r="E7" s="706" t="s">
        <v>89</v>
      </c>
      <c r="F7" s="707" t="s">
        <v>64</v>
      </c>
      <c r="G7" s="707" t="s">
        <v>65</v>
      </c>
      <c r="H7" s="706" t="s">
        <v>90</v>
      </c>
      <c r="I7" s="706" t="s">
        <v>91</v>
      </c>
      <c r="J7" s="706" t="s">
        <v>92</v>
      </c>
      <c r="K7" s="706" t="s">
        <v>93</v>
      </c>
      <c r="L7" s="706" t="s">
        <v>94</v>
      </c>
      <c r="M7" s="706" t="s">
        <v>71</v>
      </c>
      <c r="N7" s="706" t="s">
        <v>95</v>
      </c>
      <c r="O7" s="706" t="s">
        <v>96</v>
      </c>
      <c r="P7" s="706" t="s">
        <v>97</v>
      </c>
      <c r="Q7" s="706" t="s">
        <v>98</v>
      </c>
      <c r="R7" s="706" t="s">
        <v>99</v>
      </c>
    </row>
    <row r="8" spans="1:23" ht="12" customHeight="1">
      <c r="A8" s="709" t="s">
        <v>38</v>
      </c>
      <c r="B8" s="709"/>
      <c r="C8" s="709"/>
      <c r="D8" s="709"/>
      <c r="E8" s="758"/>
      <c r="F8" s="758"/>
      <c r="G8" s="758"/>
      <c r="H8" s="759"/>
      <c r="I8" s="760">
        <f t="shared" ref="I8:I17" si="0">E8-H8</f>
        <v>0</v>
      </c>
      <c r="J8" s="758"/>
      <c r="K8" s="759"/>
      <c r="L8" s="760">
        <f t="shared" ref="L8:L17" si="1">J8-K8</f>
        <v>0</v>
      </c>
      <c r="M8" s="591"/>
      <c r="N8" s="759"/>
      <c r="O8" s="760">
        <f t="shared" ref="O8:O17" si="2">M8-N8</f>
        <v>0</v>
      </c>
      <c r="P8" s="761"/>
      <c r="Q8" s="761"/>
      <c r="R8" s="761"/>
    </row>
    <row r="9" spans="1:23" ht="23.25" customHeight="1">
      <c r="A9" s="710" t="s">
        <v>1962</v>
      </c>
      <c r="B9" s="709">
        <v>9</v>
      </c>
      <c r="C9" s="709"/>
      <c r="D9" s="709"/>
      <c r="E9" s="566">
        <v>3</v>
      </c>
      <c r="F9" s="572">
        <v>2</v>
      </c>
      <c r="G9" s="572">
        <v>1</v>
      </c>
      <c r="H9" s="759">
        <v>2</v>
      </c>
      <c r="I9" s="760">
        <f t="shared" si="0"/>
        <v>1</v>
      </c>
      <c r="J9" s="572">
        <v>7</v>
      </c>
      <c r="K9" s="568">
        <v>4</v>
      </c>
      <c r="L9" s="760">
        <f t="shared" si="1"/>
        <v>3</v>
      </c>
      <c r="M9" s="591"/>
      <c r="N9" s="759"/>
      <c r="O9" s="760">
        <f t="shared" si="2"/>
        <v>0</v>
      </c>
      <c r="P9" s="761"/>
      <c r="Q9" s="761"/>
      <c r="R9" s="761"/>
    </row>
    <row r="10" spans="1:23" ht="12" customHeight="1">
      <c r="A10" s="711" t="s">
        <v>1940</v>
      </c>
      <c r="B10" s="709">
        <v>45</v>
      </c>
      <c r="C10" s="709"/>
      <c r="D10" s="709"/>
      <c r="E10" s="566">
        <v>3</v>
      </c>
      <c r="F10" s="572"/>
      <c r="G10" s="572">
        <v>3</v>
      </c>
      <c r="H10" s="759">
        <v>3</v>
      </c>
      <c r="I10" s="760">
        <f t="shared" si="0"/>
        <v>0</v>
      </c>
      <c r="J10" s="572">
        <v>3</v>
      </c>
      <c r="K10" s="568">
        <v>3</v>
      </c>
      <c r="L10" s="760">
        <f t="shared" si="1"/>
        <v>0</v>
      </c>
      <c r="M10" s="591">
        <v>3</v>
      </c>
      <c r="N10" s="759">
        <v>3</v>
      </c>
      <c r="O10" s="760">
        <f t="shared" si="2"/>
        <v>0</v>
      </c>
      <c r="P10" s="761"/>
      <c r="Q10" s="761"/>
      <c r="R10" s="761"/>
    </row>
    <row r="11" spans="1:23" ht="12" customHeight="1">
      <c r="A11" s="709"/>
      <c r="B11" s="709"/>
      <c r="C11" s="709"/>
      <c r="D11" s="709"/>
      <c r="E11" s="762"/>
      <c r="F11" s="763"/>
      <c r="G11" s="763"/>
      <c r="H11" s="759"/>
      <c r="I11" s="760">
        <f t="shared" si="0"/>
        <v>0</v>
      </c>
      <c r="J11" s="762"/>
      <c r="K11" s="759"/>
      <c r="L11" s="760">
        <f t="shared" si="1"/>
        <v>0</v>
      </c>
      <c r="M11" s="762"/>
      <c r="N11" s="759"/>
      <c r="O11" s="760">
        <f t="shared" si="2"/>
        <v>0</v>
      </c>
      <c r="P11" s="761"/>
      <c r="Q11" s="761"/>
      <c r="R11" s="761"/>
    </row>
    <row r="12" spans="1:23" ht="12" customHeight="1">
      <c r="A12" s="709"/>
      <c r="B12" s="709"/>
      <c r="C12" s="709"/>
      <c r="D12" s="709"/>
      <c r="E12" s="762"/>
      <c r="F12" s="763"/>
      <c r="G12" s="763"/>
      <c r="H12" s="759"/>
      <c r="I12" s="760">
        <f t="shared" si="0"/>
        <v>0</v>
      </c>
      <c r="J12" s="762"/>
      <c r="K12" s="759"/>
      <c r="L12" s="760">
        <f t="shared" si="1"/>
        <v>0</v>
      </c>
      <c r="M12" s="762"/>
      <c r="N12" s="759"/>
      <c r="O12" s="760">
        <f t="shared" si="2"/>
        <v>0</v>
      </c>
      <c r="P12" s="761"/>
      <c r="Q12" s="761"/>
      <c r="R12" s="761"/>
    </row>
    <row r="13" spans="1:23" ht="12" customHeight="1">
      <c r="A13" s="709"/>
      <c r="B13" s="709"/>
      <c r="C13" s="709"/>
      <c r="D13" s="709"/>
      <c r="E13" s="762"/>
      <c r="F13" s="763"/>
      <c r="G13" s="763"/>
      <c r="H13" s="759"/>
      <c r="I13" s="760">
        <f t="shared" si="0"/>
        <v>0</v>
      </c>
      <c r="J13" s="762"/>
      <c r="K13" s="759"/>
      <c r="L13" s="760">
        <f t="shared" si="1"/>
        <v>0</v>
      </c>
      <c r="M13" s="762"/>
      <c r="N13" s="759"/>
      <c r="O13" s="760">
        <f t="shared" si="2"/>
        <v>0</v>
      </c>
      <c r="P13" s="761"/>
      <c r="Q13" s="761"/>
      <c r="R13" s="761"/>
    </row>
    <row r="14" spans="1:23" ht="12" customHeight="1">
      <c r="A14" s="709"/>
      <c r="B14" s="709"/>
      <c r="C14" s="709"/>
      <c r="D14" s="709"/>
      <c r="E14" s="762"/>
      <c r="F14" s="763"/>
      <c r="G14" s="763"/>
      <c r="H14" s="759"/>
      <c r="I14" s="760">
        <f t="shared" si="0"/>
        <v>0</v>
      </c>
      <c r="J14" s="762"/>
      <c r="K14" s="759"/>
      <c r="L14" s="760">
        <f t="shared" si="1"/>
        <v>0</v>
      </c>
      <c r="M14" s="762"/>
      <c r="N14" s="759"/>
      <c r="O14" s="760">
        <f t="shared" si="2"/>
        <v>0</v>
      </c>
      <c r="P14" s="761"/>
      <c r="Q14" s="761"/>
      <c r="R14" s="761"/>
    </row>
    <row r="15" spans="1:23" ht="12" customHeight="1">
      <c r="A15" s="709"/>
      <c r="B15" s="709"/>
      <c r="C15" s="709"/>
      <c r="D15" s="709"/>
      <c r="E15" s="762"/>
      <c r="F15" s="763"/>
      <c r="G15" s="763"/>
      <c r="H15" s="759"/>
      <c r="I15" s="760">
        <f t="shared" si="0"/>
        <v>0</v>
      </c>
      <c r="J15" s="762"/>
      <c r="K15" s="759"/>
      <c r="L15" s="760">
        <f t="shared" si="1"/>
        <v>0</v>
      </c>
      <c r="M15" s="762"/>
      <c r="N15" s="759"/>
      <c r="O15" s="760">
        <f t="shared" si="2"/>
        <v>0</v>
      </c>
      <c r="P15" s="761"/>
      <c r="Q15" s="761"/>
      <c r="R15" s="761"/>
    </row>
    <row r="16" spans="1:23" ht="12" customHeight="1">
      <c r="A16" s="709"/>
      <c r="B16" s="709"/>
      <c r="C16" s="709"/>
      <c r="D16" s="709"/>
      <c r="E16" s="762"/>
      <c r="F16" s="763"/>
      <c r="G16" s="763"/>
      <c r="H16" s="759"/>
      <c r="I16" s="760">
        <f t="shared" si="0"/>
        <v>0</v>
      </c>
      <c r="J16" s="762"/>
      <c r="K16" s="759"/>
      <c r="L16" s="760">
        <f t="shared" si="1"/>
        <v>0</v>
      </c>
      <c r="M16" s="762"/>
      <c r="N16" s="759"/>
      <c r="O16" s="760">
        <f t="shared" si="2"/>
        <v>0</v>
      </c>
      <c r="P16" s="761"/>
      <c r="Q16" s="761"/>
      <c r="R16" s="761"/>
    </row>
    <row r="17" spans="1:18" ht="12" customHeight="1">
      <c r="A17" s="709"/>
      <c r="B17" s="709"/>
      <c r="C17" s="709"/>
      <c r="D17" s="709"/>
      <c r="E17" s="762"/>
      <c r="F17" s="763"/>
      <c r="G17" s="763"/>
      <c r="H17" s="759"/>
      <c r="I17" s="760">
        <f t="shared" si="0"/>
        <v>0</v>
      </c>
      <c r="J17" s="762"/>
      <c r="K17" s="759"/>
      <c r="L17" s="760">
        <f t="shared" si="1"/>
        <v>0</v>
      </c>
      <c r="M17" s="762"/>
      <c r="N17" s="759"/>
      <c r="O17" s="760">
        <f t="shared" si="2"/>
        <v>0</v>
      </c>
      <c r="P17" s="761"/>
      <c r="Q17" s="761"/>
      <c r="R17" s="761"/>
    </row>
    <row r="18" spans="1:18" s="713" customFormat="1" ht="12" customHeight="1">
      <c r="A18" s="712" t="s">
        <v>62</v>
      </c>
      <c r="B18" s="712"/>
      <c r="C18" s="712"/>
      <c r="D18" s="712"/>
      <c r="E18" s="712">
        <f t="shared" ref="E18:R18" si="3">SUM(E8:E17)</f>
        <v>6</v>
      </c>
      <c r="F18" s="712">
        <f t="shared" si="3"/>
        <v>2</v>
      </c>
      <c r="G18" s="712">
        <f t="shared" si="3"/>
        <v>4</v>
      </c>
      <c r="H18" s="712">
        <f t="shared" si="3"/>
        <v>5</v>
      </c>
      <c r="I18" s="712">
        <f t="shared" si="3"/>
        <v>1</v>
      </c>
      <c r="J18" s="712">
        <f t="shared" si="3"/>
        <v>10</v>
      </c>
      <c r="K18" s="712">
        <f t="shared" si="3"/>
        <v>7</v>
      </c>
      <c r="L18" s="712">
        <f t="shared" si="3"/>
        <v>3</v>
      </c>
      <c r="M18" s="712">
        <f t="shared" si="3"/>
        <v>3</v>
      </c>
      <c r="N18" s="712">
        <f t="shared" si="3"/>
        <v>3</v>
      </c>
      <c r="O18" s="712">
        <f t="shared" si="3"/>
        <v>0</v>
      </c>
      <c r="P18" s="712">
        <f t="shared" si="3"/>
        <v>0</v>
      </c>
      <c r="Q18" s="712">
        <f t="shared" si="3"/>
        <v>0</v>
      </c>
      <c r="R18" s="712">
        <f t="shared" si="3"/>
        <v>0</v>
      </c>
    </row>
    <row r="19" spans="1:18">
      <c r="A19" s="714" t="s">
        <v>100</v>
      </c>
    </row>
    <row r="20" spans="1:18" s="718" customFormat="1" ht="27" customHeight="1">
      <c r="A20" s="71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</row>
    <row r="21" spans="1:18" s="718" customFormat="1" ht="17.25" customHeight="1">
      <c r="B21" s="719"/>
      <c r="C21" s="719"/>
      <c r="D21" s="719"/>
      <c r="E21" s="719"/>
      <c r="F21" s="719"/>
      <c r="G21" s="719"/>
      <c r="H21" s="719"/>
      <c r="I21" s="719"/>
      <c r="J21" s="719"/>
      <c r="K21" s="719"/>
      <c r="L21" s="719"/>
      <c r="M21" s="719"/>
      <c r="N21" s="719"/>
      <c r="O21" s="719"/>
    </row>
    <row r="22" spans="1:18">
      <c r="A22" s="720"/>
      <c r="B22" s="720"/>
      <c r="C22" s="720"/>
      <c r="D22" s="720"/>
      <c r="E22" s="721"/>
      <c r="F22" s="721"/>
      <c r="G22" s="721"/>
      <c r="H22" s="721"/>
      <c r="I22" s="721"/>
      <c r="J22" s="721"/>
      <c r="K22" s="721"/>
      <c r="L22" s="721"/>
      <c r="M22" s="720"/>
      <c r="N22" s="720"/>
      <c r="O22" s="720"/>
      <c r="R22" s="722"/>
    </row>
    <row r="23" spans="1:18">
      <c r="A23" s="720"/>
      <c r="B23" s="720"/>
      <c r="C23" s="720"/>
      <c r="D23" s="720"/>
      <c r="E23" s="721"/>
      <c r="F23" s="721"/>
      <c r="G23" s="721"/>
      <c r="H23" s="721"/>
      <c r="I23" s="721"/>
      <c r="J23" s="721"/>
      <c r="K23" s="721"/>
      <c r="L23" s="721"/>
      <c r="M23" s="720"/>
      <c r="N23" s="720"/>
      <c r="O23" s="720"/>
    </row>
    <row r="24" spans="1:18">
      <c r="A24" s="720"/>
      <c r="B24" s="720"/>
      <c r="C24" s="720"/>
      <c r="D24" s="720"/>
      <c r="E24" s="721"/>
      <c r="F24" s="721"/>
      <c r="G24" s="721"/>
      <c r="H24" s="721"/>
      <c r="I24" s="721"/>
      <c r="J24" s="721"/>
      <c r="K24" s="721"/>
      <c r="L24" s="721"/>
      <c r="M24" s="720"/>
      <c r="N24" s="720"/>
      <c r="O24" s="720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4"/>
  <sheetViews>
    <sheetView zoomScaleSheetLayoutView="100" workbookViewId="0">
      <selection activeCell="C3" sqref="C3"/>
    </sheetView>
  </sheetViews>
  <sheetFormatPr defaultRowHeight="15.75"/>
  <cols>
    <col min="1" max="1" width="30.42578125" style="667" customWidth="1"/>
    <col min="2" max="2" width="6.7109375" style="668" customWidth="1"/>
    <col min="3" max="3" width="5" style="668" customWidth="1"/>
    <col min="4" max="8" width="5.28515625" style="668" customWidth="1"/>
    <col min="9" max="9" width="5.28515625" style="689" customWidth="1"/>
    <col min="10" max="10" width="4.5703125" style="689" customWidth="1"/>
    <col min="11" max="11" width="4.85546875" style="667" customWidth="1"/>
    <col min="12" max="12" width="5.28515625" style="668" customWidth="1"/>
    <col min="13" max="14" width="5.28515625" style="667" customWidth="1"/>
    <col min="15" max="15" width="4.7109375" style="667" customWidth="1"/>
    <col min="16" max="16" width="4.85546875" style="667" customWidth="1"/>
    <col min="17" max="23" width="5.28515625" style="667" customWidth="1"/>
    <col min="24" max="256" width="9.140625" style="667"/>
    <col min="257" max="257" width="30.42578125" style="667" customWidth="1"/>
    <col min="258" max="258" width="6.7109375" style="667" customWidth="1"/>
    <col min="259" max="259" width="5" style="667" customWidth="1"/>
    <col min="260" max="265" width="5.28515625" style="667" customWidth="1"/>
    <col min="266" max="266" width="4.5703125" style="667" customWidth="1"/>
    <col min="267" max="267" width="4.85546875" style="667" customWidth="1"/>
    <col min="268" max="270" width="5.28515625" style="667" customWidth="1"/>
    <col min="271" max="271" width="4.7109375" style="667" customWidth="1"/>
    <col min="272" max="272" width="4.85546875" style="667" customWidth="1"/>
    <col min="273" max="279" width="5.28515625" style="667" customWidth="1"/>
    <col min="280" max="512" width="9.140625" style="667"/>
    <col min="513" max="513" width="30.42578125" style="667" customWidth="1"/>
    <col min="514" max="514" width="6.7109375" style="667" customWidth="1"/>
    <col min="515" max="515" width="5" style="667" customWidth="1"/>
    <col min="516" max="521" width="5.28515625" style="667" customWidth="1"/>
    <col min="522" max="522" width="4.5703125" style="667" customWidth="1"/>
    <col min="523" max="523" width="4.85546875" style="667" customWidth="1"/>
    <col min="524" max="526" width="5.28515625" style="667" customWidth="1"/>
    <col min="527" max="527" width="4.7109375" style="667" customWidth="1"/>
    <col min="528" max="528" width="4.85546875" style="667" customWidth="1"/>
    <col min="529" max="535" width="5.28515625" style="667" customWidth="1"/>
    <col min="536" max="768" width="9.140625" style="667"/>
    <col min="769" max="769" width="30.42578125" style="667" customWidth="1"/>
    <col min="770" max="770" width="6.7109375" style="667" customWidth="1"/>
    <col min="771" max="771" width="5" style="667" customWidth="1"/>
    <col min="772" max="777" width="5.28515625" style="667" customWidth="1"/>
    <col min="778" max="778" width="4.5703125" style="667" customWidth="1"/>
    <col min="779" max="779" width="4.85546875" style="667" customWidth="1"/>
    <col min="780" max="782" width="5.28515625" style="667" customWidth="1"/>
    <col min="783" max="783" width="4.7109375" style="667" customWidth="1"/>
    <col min="784" max="784" width="4.85546875" style="667" customWidth="1"/>
    <col min="785" max="791" width="5.28515625" style="667" customWidth="1"/>
    <col min="792" max="1024" width="9.140625" style="667"/>
    <col min="1025" max="1025" width="30.42578125" style="667" customWidth="1"/>
    <col min="1026" max="1026" width="6.7109375" style="667" customWidth="1"/>
    <col min="1027" max="1027" width="5" style="667" customWidth="1"/>
    <col min="1028" max="1033" width="5.28515625" style="667" customWidth="1"/>
    <col min="1034" max="1034" width="4.5703125" style="667" customWidth="1"/>
    <col min="1035" max="1035" width="4.85546875" style="667" customWidth="1"/>
    <col min="1036" max="1038" width="5.28515625" style="667" customWidth="1"/>
    <col min="1039" max="1039" width="4.7109375" style="667" customWidth="1"/>
    <col min="1040" max="1040" width="4.85546875" style="667" customWidth="1"/>
    <col min="1041" max="1047" width="5.28515625" style="667" customWidth="1"/>
    <col min="1048" max="1280" width="9.140625" style="667"/>
    <col min="1281" max="1281" width="30.42578125" style="667" customWidth="1"/>
    <col min="1282" max="1282" width="6.7109375" style="667" customWidth="1"/>
    <col min="1283" max="1283" width="5" style="667" customWidth="1"/>
    <col min="1284" max="1289" width="5.28515625" style="667" customWidth="1"/>
    <col min="1290" max="1290" width="4.5703125" style="667" customWidth="1"/>
    <col min="1291" max="1291" width="4.85546875" style="667" customWidth="1"/>
    <col min="1292" max="1294" width="5.28515625" style="667" customWidth="1"/>
    <col min="1295" max="1295" width="4.7109375" style="667" customWidth="1"/>
    <col min="1296" max="1296" width="4.85546875" style="667" customWidth="1"/>
    <col min="1297" max="1303" width="5.28515625" style="667" customWidth="1"/>
    <col min="1304" max="1536" width="9.140625" style="667"/>
    <col min="1537" max="1537" width="30.42578125" style="667" customWidth="1"/>
    <col min="1538" max="1538" width="6.7109375" style="667" customWidth="1"/>
    <col min="1539" max="1539" width="5" style="667" customWidth="1"/>
    <col min="1540" max="1545" width="5.28515625" style="667" customWidth="1"/>
    <col min="1546" max="1546" width="4.5703125" style="667" customWidth="1"/>
    <col min="1547" max="1547" width="4.85546875" style="667" customWidth="1"/>
    <col min="1548" max="1550" width="5.28515625" style="667" customWidth="1"/>
    <col min="1551" max="1551" width="4.7109375" style="667" customWidth="1"/>
    <col min="1552" max="1552" width="4.85546875" style="667" customWidth="1"/>
    <col min="1553" max="1559" width="5.28515625" style="667" customWidth="1"/>
    <col min="1560" max="1792" width="9.140625" style="667"/>
    <col min="1793" max="1793" width="30.42578125" style="667" customWidth="1"/>
    <col min="1794" max="1794" width="6.7109375" style="667" customWidth="1"/>
    <col min="1795" max="1795" width="5" style="667" customWidth="1"/>
    <col min="1796" max="1801" width="5.28515625" style="667" customWidth="1"/>
    <col min="1802" max="1802" width="4.5703125" style="667" customWidth="1"/>
    <col min="1803" max="1803" width="4.85546875" style="667" customWidth="1"/>
    <col min="1804" max="1806" width="5.28515625" style="667" customWidth="1"/>
    <col min="1807" max="1807" width="4.7109375" style="667" customWidth="1"/>
    <col min="1808" max="1808" width="4.85546875" style="667" customWidth="1"/>
    <col min="1809" max="1815" width="5.28515625" style="667" customWidth="1"/>
    <col min="1816" max="2048" width="9.140625" style="667"/>
    <col min="2049" max="2049" width="30.42578125" style="667" customWidth="1"/>
    <col min="2050" max="2050" width="6.7109375" style="667" customWidth="1"/>
    <col min="2051" max="2051" width="5" style="667" customWidth="1"/>
    <col min="2052" max="2057" width="5.28515625" style="667" customWidth="1"/>
    <col min="2058" max="2058" width="4.5703125" style="667" customWidth="1"/>
    <col min="2059" max="2059" width="4.85546875" style="667" customWidth="1"/>
    <col min="2060" max="2062" width="5.28515625" style="667" customWidth="1"/>
    <col min="2063" max="2063" width="4.7109375" style="667" customWidth="1"/>
    <col min="2064" max="2064" width="4.85546875" style="667" customWidth="1"/>
    <col min="2065" max="2071" width="5.28515625" style="667" customWidth="1"/>
    <col min="2072" max="2304" width="9.140625" style="667"/>
    <col min="2305" max="2305" width="30.42578125" style="667" customWidth="1"/>
    <col min="2306" max="2306" width="6.7109375" style="667" customWidth="1"/>
    <col min="2307" max="2307" width="5" style="667" customWidth="1"/>
    <col min="2308" max="2313" width="5.28515625" style="667" customWidth="1"/>
    <col min="2314" max="2314" width="4.5703125" style="667" customWidth="1"/>
    <col min="2315" max="2315" width="4.85546875" style="667" customWidth="1"/>
    <col min="2316" max="2318" width="5.28515625" style="667" customWidth="1"/>
    <col min="2319" max="2319" width="4.7109375" style="667" customWidth="1"/>
    <col min="2320" max="2320" width="4.85546875" style="667" customWidth="1"/>
    <col min="2321" max="2327" width="5.28515625" style="667" customWidth="1"/>
    <col min="2328" max="2560" width="9.140625" style="667"/>
    <col min="2561" max="2561" width="30.42578125" style="667" customWidth="1"/>
    <col min="2562" max="2562" width="6.7109375" style="667" customWidth="1"/>
    <col min="2563" max="2563" width="5" style="667" customWidth="1"/>
    <col min="2564" max="2569" width="5.28515625" style="667" customWidth="1"/>
    <col min="2570" max="2570" width="4.5703125" style="667" customWidth="1"/>
    <col min="2571" max="2571" width="4.85546875" style="667" customWidth="1"/>
    <col min="2572" max="2574" width="5.28515625" style="667" customWidth="1"/>
    <col min="2575" max="2575" width="4.7109375" style="667" customWidth="1"/>
    <col min="2576" max="2576" width="4.85546875" style="667" customWidth="1"/>
    <col min="2577" max="2583" width="5.28515625" style="667" customWidth="1"/>
    <col min="2584" max="2816" width="9.140625" style="667"/>
    <col min="2817" max="2817" width="30.42578125" style="667" customWidth="1"/>
    <col min="2818" max="2818" width="6.7109375" style="667" customWidth="1"/>
    <col min="2819" max="2819" width="5" style="667" customWidth="1"/>
    <col min="2820" max="2825" width="5.28515625" style="667" customWidth="1"/>
    <col min="2826" max="2826" width="4.5703125" style="667" customWidth="1"/>
    <col min="2827" max="2827" width="4.85546875" style="667" customWidth="1"/>
    <col min="2828" max="2830" width="5.28515625" style="667" customWidth="1"/>
    <col min="2831" max="2831" width="4.7109375" style="667" customWidth="1"/>
    <col min="2832" max="2832" width="4.85546875" style="667" customWidth="1"/>
    <col min="2833" max="2839" width="5.28515625" style="667" customWidth="1"/>
    <col min="2840" max="3072" width="9.140625" style="667"/>
    <col min="3073" max="3073" width="30.42578125" style="667" customWidth="1"/>
    <col min="3074" max="3074" width="6.7109375" style="667" customWidth="1"/>
    <col min="3075" max="3075" width="5" style="667" customWidth="1"/>
    <col min="3076" max="3081" width="5.28515625" style="667" customWidth="1"/>
    <col min="3082" max="3082" width="4.5703125" style="667" customWidth="1"/>
    <col min="3083" max="3083" width="4.85546875" style="667" customWidth="1"/>
    <col min="3084" max="3086" width="5.28515625" style="667" customWidth="1"/>
    <col min="3087" max="3087" width="4.7109375" style="667" customWidth="1"/>
    <col min="3088" max="3088" width="4.85546875" style="667" customWidth="1"/>
    <col min="3089" max="3095" width="5.28515625" style="667" customWidth="1"/>
    <col min="3096" max="3328" width="9.140625" style="667"/>
    <col min="3329" max="3329" width="30.42578125" style="667" customWidth="1"/>
    <col min="3330" max="3330" width="6.7109375" style="667" customWidth="1"/>
    <col min="3331" max="3331" width="5" style="667" customWidth="1"/>
    <col min="3332" max="3337" width="5.28515625" style="667" customWidth="1"/>
    <col min="3338" max="3338" width="4.5703125" style="667" customWidth="1"/>
    <col min="3339" max="3339" width="4.85546875" style="667" customWidth="1"/>
    <col min="3340" max="3342" width="5.28515625" style="667" customWidth="1"/>
    <col min="3343" max="3343" width="4.7109375" style="667" customWidth="1"/>
    <col min="3344" max="3344" width="4.85546875" style="667" customWidth="1"/>
    <col min="3345" max="3351" width="5.28515625" style="667" customWidth="1"/>
    <col min="3352" max="3584" width="9.140625" style="667"/>
    <col min="3585" max="3585" width="30.42578125" style="667" customWidth="1"/>
    <col min="3586" max="3586" width="6.7109375" style="667" customWidth="1"/>
    <col min="3587" max="3587" width="5" style="667" customWidth="1"/>
    <col min="3588" max="3593" width="5.28515625" style="667" customWidth="1"/>
    <col min="3594" max="3594" width="4.5703125" style="667" customWidth="1"/>
    <col min="3595" max="3595" width="4.85546875" style="667" customWidth="1"/>
    <col min="3596" max="3598" width="5.28515625" style="667" customWidth="1"/>
    <col min="3599" max="3599" width="4.7109375" style="667" customWidth="1"/>
    <col min="3600" max="3600" width="4.85546875" style="667" customWidth="1"/>
    <col min="3601" max="3607" width="5.28515625" style="667" customWidth="1"/>
    <col min="3608" max="3840" width="9.140625" style="667"/>
    <col min="3841" max="3841" width="30.42578125" style="667" customWidth="1"/>
    <col min="3842" max="3842" width="6.7109375" style="667" customWidth="1"/>
    <col min="3843" max="3843" width="5" style="667" customWidth="1"/>
    <col min="3844" max="3849" width="5.28515625" style="667" customWidth="1"/>
    <col min="3850" max="3850" width="4.5703125" style="667" customWidth="1"/>
    <col min="3851" max="3851" width="4.85546875" style="667" customWidth="1"/>
    <col min="3852" max="3854" width="5.28515625" style="667" customWidth="1"/>
    <col min="3855" max="3855" width="4.7109375" style="667" customWidth="1"/>
    <col min="3856" max="3856" width="4.85546875" style="667" customWidth="1"/>
    <col min="3857" max="3863" width="5.28515625" style="667" customWidth="1"/>
    <col min="3864" max="4096" width="9.140625" style="667"/>
    <col min="4097" max="4097" width="30.42578125" style="667" customWidth="1"/>
    <col min="4098" max="4098" width="6.7109375" style="667" customWidth="1"/>
    <col min="4099" max="4099" width="5" style="667" customWidth="1"/>
    <col min="4100" max="4105" width="5.28515625" style="667" customWidth="1"/>
    <col min="4106" max="4106" width="4.5703125" style="667" customWidth="1"/>
    <col min="4107" max="4107" width="4.85546875" style="667" customWidth="1"/>
    <col min="4108" max="4110" width="5.28515625" style="667" customWidth="1"/>
    <col min="4111" max="4111" width="4.7109375" style="667" customWidth="1"/>
    <col min="4112" max="4112" width="4.85546875" style="667" customWidth="1"/>
    <col min="4113" max="4119" width="5.28515625" style="667" customWidth="1"/>
    <col min="4120" max="4352" width="9.140625" style="667"/>
    <col min="4353" max="4353" width="30.42578125" style="667" customWidth="1"/>
    <col min="4354" max="4354" width="6.7109375" style="667" customWidth="1"/>
    <col min="4355" max="4355" width="5" style="667" customWidth="1"/>
    <col min="4356" max="4361" width="5.28515625" style="667" customWidth="1"/>
    <col min="4362" max="4362" width="4.5703125" style="667" customWidth="1"/>
    <col min="4363" max="4363" width="4.85546875" style="667" customWidth="1"/>
    <col min="4364" max="4366" width="5.28515625" style="667" customWidth="1"/>
    <col min="4367" max="4367" width="4.7109375" style="667" customWidth="1"/>
    <col min="4368" max="4368" width="4.85546875" style="667" customWidth="1"/>
    <col min="4369" max="4375" width="5.28515625" style="667" customWidth="1"/>
    <col min="4376" max="4608" width="9.140625" style="667"/>
    <col min="4609" max="4609" width="30.42578125" style="667" customWidth="1"/>
    <col min="4610" max="4610" width="6.7109375" style="667" customWidth="1"/>
    <col min="4611" max="4611" width="5" style="667" customWidth="1"/>
    <col min="4612" max="4617" width="5.28515625" style="667" customWidth="1"/>
    <col min="4618" max="4618" width="4.5703125" style="667" customWidth="1"/>
    <col min="4619" max="4619" width="4.85546875" style="667" customWidth="1"/>
    <col min="4620" max="4622" width="5.28515625" style="667" customWidth="1"/>
    <col min="4623" max="4623" width="4.7109375" style="667" customWidth="1"/>
    <col min="4624" max="4624" width="4.85546875" style="667" customWidth="1"/>
    <col min="4625" max="4631" width="5.28515625" style="667" customWidth="1"/>
    <col min="4632" max="4864" width="9.140625" style="667"/>
    <col min="4865" max="4865" width="30.42578125" style="667" customWidth="1"/>
    <col min="4866" max="4866" width="6.7109375" style="667" customWidth="1"/>
    <col min="4867" max="4867" width="5" style="667" customWidth="1"/>
    <col min="4868" max="4873" width="5.28515625" style="667" customWidth="1"/>
    <col min="4874" max="4874" width="4.5703125" style="667" customWidth="1"/>
    <col min="4875" max="4875" width="4.85546875" style="667" customWidth="1"/>
    <col min="4876" max="4878" width="5.28515625" style="667" customWidth="1"/>
    <col min="4879" max="4879" width="4.7109375" style="667" customWidth="1"/>
    <col min="4880" max="4880" width="4.85546875" style="667" customWidth="1"/>
    <col min="4881" max="4887" width="5.28515625" style="667" customWidth="1"/>
    <col min="4888" max="5120" width="9.140625" style="667"/>
    <col min="5121" max="5121" width="30.42578125" style="667" customWidth="1"/>
    <col min="5122" max="5122" width="6.7109375" style="667" customWidth="1"/>
    <col min="5123" max="5123" width="5" style="667" customWidth="1"/>
    <col min="5124" max="5129" width="5.28515625" style="667" customWidth="1"/>
    <col min="5130" max="5130" width="4.5703125" style="667" customWidth="1"/>
    <col min="5131" max="5131" width="4.85546875" style="667" customWidth="1"/>
    <col min="5132" max="5134" width="5.28515625" style="667" customWidth="1"/>
    <col min="5135" max="5135" width="4.7109375" style="667" customWidth="1"/>
    <col min="5136" max="5136" width="4.85546875" style="667" customWidth="1"/>
    <col min="5137" max="5143" width="5.28515625" style="667" customWidth="1"/>
    <col min="5144" max="5376" width="9.140625" style="667"/>
    <col min="5377" max="5377" width="30.42578125" style="667" customWidth="1"/>
    <col min="5378" max="5378" width="6.7109375" style="667" customWidth="1"/>
    <col min="5379" max="5379" width="5" style="667" customWidth="1"/>
    <col min="5380" max="5385" width="5.28515625" style="667" customWidth="1"/>
    <col min="5386" max="5386" width="4.5703125" style="667" customWidth="1"/>
    <col min="5387" max="5387" width="4.85546875" style="667" customWidth="1"/>
    <col min="5388" max="5390" width="5.28515625" style="667" customWidth="1"/>
    <col min="5391" max="5391" width="4.7109375" style="667" customWidth="1"/>
    <col min="5392" max="5392" width="4.85546875" style="667" customWidth="1"/>
    <col min="5393" max="5399" width="5.28515625" style="667" customWidth="1"/>
    <col min="5400" max="5632" width="9.140625" style="667"/>
    <col min="5633" max="5633" width="30.42578125" style="667" customWidth="1"/>
    <col min="5634" max="5634" width="6.7109375" style="667" customWidth="1"/>
    <col min="5635" max="5635" width="5" style="667" customWidth="1"/>
    <col min="5636" max="5641" width="5.28515625" style="667" customWidth="1"/>
    <col min="5642" max="5642" width="4.5703125" style="667" customWidth="1"/>
    <col min="5643" max="5643" width="4.85546875" style="667" customWidth="1"/>
    <col min="5644" max="5646" width="5.28515625" style="667" customWidth="1"/>
    <col min="5647" max="5647" width="4.7109375" style="667" customWidth="1"/>
    <col min="5648" max="5648" width="4.85546875" style="667" customWidth="1"/>
    <col min="5649" max="5655" width="5.28515625" style="667" customWidth="1"/>
    <col min="5656" max="5888" width="9.140625" style="667"/>
    <col min="5889" max="5889" width="30.42578125" style="667" customWidth="1"/>
    <col min="5890" max="5890" width="6.7109375" style="667" customWidth="1"/>
    <col min="5891" max="5891" width="5" style="667" customWidth="1"/>
    <col min="5892" max="5897" width="5.28515625" style="667" customWidth="1"/>
    <col min="5898" max="5898" width="4.5703125" style="667" customWidth="1"/>
    <col min="5899" max="5899" width="4.85546875" style="667" customWidth="1"/>
    <col min="5900" max="5902" width="5.28515625" style="667" customWidth="1"/>
    <col min="5903" max="5903" width="4.7109375" style="667" customWidth="1"/>
    <col min="5904" max="5904" width="4.85546875" style="667" customWidth="1"/>
    <col min="5905" max="5911" width="5.28515625" style="667" customWidth="1"/>
    <col min="5912" max="6144" width="9.140625" style="667"/>
    <col min="6145" max="6145" width="30.42578125" style="667" customWidth="1"/>
    <col min="6146" max="6146" width="6.7109375" style="667" customWidth="1"/>
    <col min="6147" max="6147" width="5" style="667" customWidth="1"/>
    <col min="6148" max="6153" width="5.28515625" style="667" customWidth="1"/>
    <col min="6154" max="6154" width="4.5703125" style="667" customWidth="1"/>
    <col min="6155" max="6155" width="4.85546875" style="667" customWidth="1"/>
    <col min="6156" max="6158" width="5.28515625" style="667" customWidth="1"/>
    <col min="6159" max="6159" width="4.7109375" style="667" customWidth="1"/>
    <col min="6160" max="6160" width="4.85546875" style="667" customWidth="1"/>
    <col min="6161" max="6167" width="5.28515625" style="667" customWidth="1"/>
    <col min="6168" max="6400" width="9.140625" style="667"/>
    <col min="6401" max="6401" width="30.42578125" style="667" customWidth="1"/>
    <col min="6402" max="6402" width="6.7109375" style="667" customWidth="1"/>
    <col min="6403" max="6403" width="5" style="667" customWidth="1"/>
    <col min="6404" max="6409" width="5.28515625" style="667" customWidth="1"/>
    <col min="6410" max="6410" width="4.5703125" style="667" customWidth="1"/>
    <col min="6411" max="6411" width="4.85546875" style="667" customWidth="1"/>
    <col min="6412" max="6414" width="5.28515625" style="667" customWidth="1"/>
    <col min="6415" max="6415" width="4.7109375" style="667" customWidth="1"/>
    <col min="6416" max="6416" width="4.85546875" style="667" customWidth="1"/>
    <col min="6417" max="6423" width="5.28515625" style="667" customWidth="1"/>
    <col min="6424" max="6656" width="9.140625" style="667"/>
    <col min="6657" max="6657" width="30.42578125" style="667" customWidth="1"/>
    <col min="6658" max="6658" width="6.7109375" style="667" customWidth="1"/>
    <col min="6659" max="6659" width="5" style="667" customWidth="1"/>
    <col min="6660" max="6665" width="5.28515625" style="667" customWidth="1"/>
    <col min="6666" max="6666" width="4.5703125" style="667" customWidth="1"/>
    <col min="6667" max="6667" width="4.85546875" style="667" customWidth="1"/>
    <col min="6668" max="6670" width="5.28515625" style="667" customWidth="1"/>
    <col min="6671" max="6671" width="4.7109375" style="667" customWidth="1"/>
    <col min="6672" max="6672" width="4.85546875" style="667" customWidth="1"/>
    <col min="6673" max="6679" width="5.28515625" style="667" customWidth="1"/>
    <col min="6680" max="6912" width="9.140625" style="667"/>
    <col min="6913" max="6913" width="30.42578125" style="667" customWidth="1"/>
    <col min="6914" max="6914" width="6.7109375" style="667" customWidth="1"/>
    <col min="6915" max="6915" width="5" style="667" customWidth="1"/>
    <col min="6916" max="6921" width="5.28515625" style="667" customWidth="1"/>
    <col min="6922" max="6922" width="4.5703125" style="667" customWidth="1"/>
    <col min="6923" max="6923" width="4.85546875" style="667" customWidth="1"/>
    <col min="6924" max="6926" width="5.28515625" style="667" customWidth="1"/>
    <col min="6927" max="6927" width="4.7109375" style="667" customWidth="1"/>
    <col min="6928" max="6928" width="4.85546875" style="667" customWidth="1"/>
    <col min="6929" max="6935" width="5.28515625" style="667" customWidth="1"/>
    <col min="6936" max="7168" width="9.140625" style="667"/>
    <col min="7169" max="7169" width="30.42578125" style="667" customWidth="1"/>
    <col min="7170" max="7170" width="6.7109375" style="667" customWidth="1"/>
    <col min="7171" max="7171" width="5" style="667" customWidth="1"/>
    <col min="7172" max="7177" width="5.28515625" style="667" customWidth="1"/>
    <col min="7178" max="7178" width="4.5703125" style="667" customWidth="1"/>
    <col min="7179" max="7179" width="4.85546875" style="667" customWidth="1"/>
    <col min="7180" max="7182" width="5.28515625" style="667" customWidth="1"/>
    <col min="7183" max="7183" width="4.7109375" style="667" customWidth="1"/>
    <col min="7184" max="7184" width="4.85546875" style="667" customWidth="1"/>
    <col min="7185" max="7191" width="5.28515625" style="667" customWidth="1"/>
    <col min="7192" max="7424" width="9.140625" style="667"/>
    <col min="7425" max="7425" width="30.42578125" style="667" customWidth="1"/>
    <col min="7426" max="7426" width="6.7109375" style="667" customWidth="1"/>
    <col min="7427" max="7427" width="5" style="667" customWidth="1"/>
    <col min="7428" max="7433" width="5.28515625" style="667" customWidth="1"/>
    <col min="7434" max="7434" width="4.5703125" style="667" customWidth="1"/>
    <col min="7435" max="7435" width="4.85546875" style="667" customWidth="1"/>
    <col min="7436" max="7438" width="5.28515625" style="667" customWidth="1"/>
    <col min="7439" max="7439" width="4.7109375" style="667" customWidth="1"/>
    <col min="7440" max="7440" width="4.85546875" style="667" customWidth="1"/>
    <col min="7441" max="7447" width="5.28515625" style="667" customWidth="1"/>
    <col min="7448" max="7680" width="9.140625" style="667"/>
    <col min="7681" max="7681" width="30.42578125" style="667" customWidth="1"/>
    <col min="7682" max="7682" width="6.7109375" style="667" customWidth="1"/>
    <col min="7683" max="7683" width="5" style="667" customWidth="1"/>
    <col min="7684" max="7689" width="5.28515625" style="667" customWidth="1"/>
    <col min="7690" max="7690" width="4.5703125" style="667" customWidth="1"/>
    <col min="7691" max="7691" width="4.85546875" style="667" customWidth="1"/>
    <col min="7692" max="7694" width="5.28515625" style="667" customWidth="1"/>
    <col min="7695" max="7695" width="4.7109375" style="667" customWidth="1"/>
    <col min="7696" max="7696" width="4.85546875" style="667" customWidth="1"/>
    <col min="7697" max="7703" width="5.28515625" style="667" customWidth="1"/>
    <col min="7704" max="7936" width="9.140625" style="667"/>
    <col min="7937" max="7937" width="30.42578125" style="667" customWidth="1"/>
    <col min="7938" max="7938" width="6.7109375" style="667" customWidth="1"/>
    <col min="7939" max="7939" width="5" style="667" customWidth="1"/>
    <col min="7940" max="7945" width="5.28515625" style="667" customWidth="1"/>
    <col min="7946" max="7946" width="4.5703125" style="667" customWidth="1"/>
    <col min="7947" max="7947" width="4.85546875" style="667" customWidth="1"/>
    <col min="7948" max="7950" width="5.28515625" style="667" customWidth="1"/>
    <col min="7951" max="7951" width="4.7109375" style="667" customWidth="1"/>
    <col min="7952" max="7952" width="4.85546875" style="667" customWidth="1"/>
    <col min="7953" max="7959" width="5.28515625" style="667" customWidth="1"/>
    <col min="7960" max="8192" width="9.140625" style="667"/>
    <col min="8193" max="8193" width="30.42578125" style="667" customWidth="1"/>
    <col min="8194" max="8194" width="6.7109375" style="667" customWidth="1"/>
    <col min="8195" max="8195" width="5" style="667" customWidth="1"/>
    <col min="8196" max="8201" width="5.28515625" style="667" customWidth="1"/>
    <col min="8202" max="8202" width="4.5703125" style="667" customWidth="1"/>
    <col min="8203" max="8203" width="4.85546875" style="667" customWidth="1"/>
    <col min="8204" max="8206" width="5.28515625" style="667" customWidth="1"/>
    <col min="8207" max="8207" width="4.7109375" style="667" customWidth="1"/>
    <col min="8208" max="8208" width="4.85546875" style="667" customWidth="1"/>
    <col min="8209" max="8215" width="5.28515625" style="667" customWidth="1"/>
    <col min="8216" max="8448" width="9.140625" style="667"/>
    <col min="8449" max="8449" width="30.42578125" style="667" customWidth="1"/>
    <col min="8450" max="8450" width="6.7109375" style="667" customWidth="1"/>
    <col min="8451" max="8451" width="5" style="667" customWidth="1"/>
    <col min="8452" max="8457" width="5.28515625" style="667" customWidth="1"/>
    <col min="8458" max="8458" width="4.5703125" style="667" customWidth="1"/>
    <col min="8459" max="8459" width="4.85546875" style="667" customWidth="1"/>
    <col min="8460" max="8462" width="5.28515625" style="667" customWidth="1"/>
    <col min="8463" max="8463" width="4.7109375" style="667" customWidth="1"/>
    <col min="8464" max="8464" width="4.85546875" style="667" customWidth="1"/>
    <col min="8465" max="8471" width="5.28515625" style="667" customWidth="1"/>
    <col min="8472" max="8704" width="9.140625" style="667"/>
    <col min="8705" max="8705" width="30.42578125" style="667" customWidth="1"/>
    <col min="8706" max="8706" width="6.7109375" style="667" customWidth="1"/>
    <col min="8707" max="8707" width="5" style="667" customWidth="1"/>
    <col min="8708" max="8713" width="5.28515625" style="667" customWidth="1"/>
    <col min="8714" max="8714" width="4.5703125" style="667" customWidth="1"/>
    <col min="8715" max="8715" width="4.85546875" style="667" customWidth="1"/>
    <col min="8716" max="8718" width="5.28515625" style="667" customWidth="1"/>
    <col min="8719" max="8719" width="4.7109375" style="667" customWidth="1"/>
    <col min="8720" max="8720" width="4.85546875" style="667" customWidth="1"/>
    <col min="8721" max="8727" width="5.28515625" style="667" customWidth="1"/>
    <col min="8728" max="8960" width="9.140625" style="667"/>
    <col min="8961" max="8961" width="30.42578125" style="667" customWidth="1"/>
    <col min="8962" max="8962" width="6.7109375" style="667" customWidth="1"/>
    <col min="8963" max="8963" width="5" style="667" customWidth="1"/>
    <col min="8964" max="8969" width="5.28515625" style="667" customWidth="1"/>
    <col min="8970" max="8970" width="4.5703125" style="667" customWidth="1"/>
    <col min="8971" max="8971" width="4.85546875" style="667" customWidth="1"/>
    <col min="8972" max="8974" width="5.28515625" style="667" customWidth="1"/>
    <col min="8975" max="8975" width="4.7109375" style="667" customWidth="1"/>
    <col min="8976" max="8976" width="4.85546875" style="667" customWidth="1"/>
    <col min="8977" max="8983" width="5.28515625" style="667" customWidth="1"/>
    <col min="8984" max="9216" width="9.140625" style="667"/>
    <col min="9217" max="9217" width="30.42578125" style="667" customWidth="1"/>
    <col min="9218" max="9218" width="6.7109375" style="667" customWidth="1"/>
    <col min="9219" max="9219" width="5" style="667" customWidth="1"/>
    <col min="9220" max="9225" width="5.28515625" style="667" customWidth="1"/>
    <col min="9226" max="9226" width="4.5703125" style="667" customWidth="1"/>
    <col min="9227" max="9227" width="4.85546875" style="667" customWidth="1"/>
    <col min="9228" max="9230" width="5.28515625" style="667" customWidth="1"/>
    <col min="9231" max="9231" width="4.7109375" style="667" customWidth="1"/>
    <col min="9232" max="9232" width="4.85546875" style="667" customWidth="1"/>
    <col min="9233" max="9239" width="5.28515625" style="667" customWidth="1"/>
    <col min="9240" max="9472" width="9.140625" style="667"/>
    <col min="9473" max="9473" width="30.42578125" style="667" customWidth="1"/>
    <col min="9474" max="9474" width="6.7109375" style="667" customWidth="1"/>
    <col min="9475" max="9475" width="5" style="667" customWidth="1"/>
    <col min="9476" max="9481" width="5.28515625" style="667" customWidth="1"/>
    <col min="9482" max="9482" width="4.5703125" style="667" customWidth="1"/>
    <col min="9483" max="9483" width="4.85546875" style="667" customWidth="1"/>
    <col min="9484" max="9486" width="5.28515625" style="667" customWidth="1"/>
    <col min="9487" max="9487" width="4.7109375" style="667" customWidth="1"/>
    <col min="9488" max="9488" width="4.85546875" style="667" customWidth="1"/>
    <col min="9489" max="9495" width="5.28515625" style="667" customWidth="1"/>
    <col min="9496" max="9728" width="9.140625" style="667"/>
    <col min="9729" max="9729" width="30.42578125" style="667" customWidth="1"/>
    <col min="9730" max="9730" width="6.7109375" style="667" customWidth="1"/>
    <col min="9731" max="9731" width="5" style="667" customWidth="1"/>
    <col min="9732" max="9737" width="5.28515625" style="667" customWidth="1"/>
    <col min="9738" max="9738" width="4.5703125" style="667" customWidth="1"/>
    <col min="9739" max="9739" width="4.85546875" style="667" customWidth="1"/>
    <col min="9740" max="9742" width="5.28515625" style="667" customWidth="1"/>
    <col min="9743" max="9743" width="4.7109375" style="667" customWidth="1"/>
    <col min="9744" max="9744" width="4.85546875" style="667" customWidth="1"/>
    <col min="9745" max="9751" width="5.28515625" style="667" customWidth="1"/>
    <col min="9752" max="9984" width="9.140625" style="667"/>
    <col min="9985" max="9985" width="30.42578125" style="667" customWidth="1"/>
    <col min="9986" max="9986" width="6.7109375" style="667" customWidth="1"/>
    <col min="9987" max="9987" width="5" style="667" customWidth="1"/>
    <col min="9988" max="9993" width="5.28515625" style="667" customWidth="1"/>
    <col min="9994" max="9994" width="4.5703125" style="667" customWidth="1"/>
    <col min="9995" max="9995" width="4.85546875" style="667" customWidth="1"/>
    <col min="9996" max="9998" width="5.28515625" style="667" customWidth="1"/>
    <col min="9999" max="9999" width="4.7109375" style="667" customWidth="1"/>
    <col min="10000" max="10000" width="4.85546875" style="667" customWidth="1"/>
    <col min="10001" max="10007" width="5.28515625" style="667" customWidth="1"/>
    <col min="10008" max="10240" width="9.140625" style="667"/>
    <col min="10241" max="10241" width="30.42578125" style="667" customWidth="1"/>
    <col min="10242" max="10242" width="6.7109375" style="667" customWidth="1"/>
    <col min="10243" max="10243" width="5" style="667" customWidth="1"/>
    <col min="10244" max="10249" width="5.28515625" style="667" customWidth="1"/>
    <col min="10250" max="10250" width="4.5703125" style="667" customWidth="1"/>
    <col min="10251" max="10251" width="4.85546875" style="667" customWidth="1"/>
    <col min="10252" max="10254" width="5.28515625" style="667" customWidth="1"/>
    <col min="10255" max="10255" width="4.7109375" style="667" customWidth="1"/>
    <col min="10256" max="10256" width="4.85546875" style="667" customWidth="1"/>
    <col min="10257" max="10263" width="5.28515625" style="667" customWidth="1"/>
    <col min="10264" max="10496" width="9.140625" style="667"/>
    <col min="10497" max="10497" width="30.42578125" style="667" customWidth="1"/>
    <col min="10498" max="10498" width="6.7109375" style="667" customWidth="1"/>
    <col min="10499" max="10499" width="5" style="667" customWidth="1"/>
    <col min="10500" max="10505" width="5.28515625" style="667" customWidth="1"/>
    <col min="10506" max="10506" width="4.5703125" style="667" customWidth="1"/>
    <col min="10507" max="10507" width="4.85546875" style="667" customWidth="1"/>
    <col min="10508" max="10510" width="5.28515625" style="667" customWidth="1"/>
    <col min="10511" max="10511" width="4.7109375" style="667" customWidth="1"/>
    <col min="10512" max="10512" width="4.85546875" style="667" customWidth="1"/>
    <col min="10513" max="10519" width="5.28515625" style="667" customWidth="1"/>
    <col min="10520" max="10752" width="9.140625" style="667"/>
    <col min="10753" max="10753" width="30.42578125" style="667" customWidth="1"/>
    <col min="10754" max="10754" width="6.7109375" style="667" customWidth="1"/>
    <col min="10755" max="10755" width="5" style="667" customWidth="1"/>
    <col min="10756" max="10761" width="5.28515625" style="667" customWidth="1"/>
    <col min="10762" max="10762" width="4.5703125" style="667" customWidth="1"/>
    <col min="10763" max="10763" width="4.85546875" style="667" customWidth="1"/>
    <col min="10764" max="10766" width="5.28515625" style="667" customWidth="1"/>
    <col min="10767" max="10767" width="4.7109375" style="667" customWidth="1"/>
    <col min="10768" max="10768" width="4.85546875" style="667" customWidth="1"/>
    <col min="10769" max="10775" width="5.28515625" style="667" customWidth="1"/>
    <col min="10776" max="11008" width="9.140625" style="667"/>
    <col min="11009" max="11009" width="30.42578125" style="667" customWidth="1"/>
    <col min="11010" max="11010" width="6.7109375" style="667" customWidth="1"/>
    <col min="11011" max="11011" width="5" style="667" customWidth="1"/>
    <col min="11012" max="11017" width="5.28515625" style="667" customWidth="1"/>
    <col min="11018" max="11018" width="4.5703125" style="667" customWidth="1"/>
    <col min="11019" max="11019" width="4.85546875" style="667" customWidth="1"/>
    <col min="11020" max="11022" width="5.28515625" style="667" customWidth="1"/>
    <col min="11023" max="11023" width="4.7109375" style="667" customWidth="1"/>
    <col min="11024" max="11024" width="4.85546875" style="667" customWidth="1"/>
    <col min="11025" max="11031" width="5.28515625" style="667" customWidth="1"/>
    <col min="11032" max="11264" width="9.140625" style="667"/>
    <col min="11265" max="11265" width="30.42578125" style="667" customWidth="1"/>
    <col min="11266" max="11266" width="6.7109375" style="667" customWidth="1"/>
    <col min="11267" max="11267" width="5" style="667" customWidth="1"/>
    <col min="11268" max="11273" width="5.28515625" style="667" customWidth="1"/>
    <col min="11274" max="11274" width="4.5703125" style="667" customWidth="1"/>
    <col min="11275" max="11275" width="4.85546875" style="667" customWidth="1"/>
    <col min="11276" max="11278" width="5.28515625" style="667" customWidth="1"/>
    <col min="11279" max="11279" width="4.7109375" style="667" customWidth="1"/>
    <col min="11280" max="11280" width="4.85546875" style="667" customWidth="1"/>
    <col min="11281" max="11287" width="5.28515625" style="667" customWidth="1"/>
    <col min="11288" max="11520" width="9.140625" style="667"/>
    <col min="11521" max="11521" width="30.42578125" style="667" customWidth="1"/>
    <col min="11522" max="11522" width="6.7109375" style="667" customWidth="1"/>
    <col min="11523" max="11523" width="5" style="667" customWidth="1"/>
    <col min="11524" max="11529" width="5.28515625" style="667" customWidth="1"/>
    <col min="11530" max="11530" width="4.5703125" style="667" customWidth="1"/>
    <col min="11531" max="11531" width="4.85546875" style="667" customWidth="1"/>
    <col min="11532" max="11534" width="5.28515625" style="667" customWidth="1"/>
    <col min="11535" max="11535" width="4.7109375" style="667" customWidth="1"/>
    <col min="11536" max="11536" width="4.85546875" style="667" customWidth="1"/>
    <col min="11537" max="11543" width="5.28515625" style="667" customWidth="1"/>
    <col min="11544" max="11776" width="9.140625" style="667"/>
    <col min="11777" max="11777" width="30.42578125" style="667" customWidth="1"/>
    <col min="11778" max="11778" width="6.7109375" style="667" customWidth="1"/>
    <col min="11779" max="11779" width="5" style="667" customWidth="1"/>
    <col min="11780" max="11785" width="5.28515625" style="667" customWidth="1"/>
    <col min="11786" max="11786" width="4.5703125" style="667" customWidth="1"/>
    <col min="11787" max="11787" width="4.85546875" style="667" customWidth="1"/>
    <col min="11788" max="11790" width="5.28515625" style="667" customWidth="1"/>
    <col min="11791" max="11791" width="4.7109375" style="667" customWidth="1"/>
    <col min="11792" max="11792" width="4.85546875" style="667" customWidth="1"/>
    <col min="11793" max="11799" width="5.28515625" style="667" customWidth="1"/>
    <col min="11800" max="12032" width="9.140625" style="667"/>
    <col min="12033" max="12033" width="30.42578125" style="667" customWidth="1"/>
    <col min="12034" max="12034" width="6.7109375" style="667" customWidth="1"/>
    <col min="12035" max="12035" width="5" style="667" customWidth="1"/>
    <col min="12036" max="12041" width="5.28515625" style="667" customWidth="1"/>
    <col min="12042" max="12042" width="4.5703125" style="667" customWidth="1"/>
    <col min="12043" max="12043" width="4.85546875" style="667" customWidth="1"/>
    <col min="12044" max="12046" width="5.28515625" style="667" customWidth="1"/>
    <col min="12047" max="12047" width="4.7109375" style="667" customWidth="1"/>
    <col min="12048" max="12048" width="4.85546875" style="667" customWidth="1"/>
    <col min="12049" max="12055" width="5.28515625" style="667" customWidth="1"/>
    <col min="12056" max="12288" width="9.140625" style="667"/>
    <col min="12289" max="12289" width="30.42578125" style="667" customWidth="1"/>
    <col min="12290" max="12290" width="6.7109375" style="667" customWidth="1"/>
    <col min="12291" max="12291" width="5" style="667" customWidth="1"/>
    <col min="12292" max="12297" width="5.28515625" style="667" customWidth="1"/>
    <col min="12298" max="12298" width="4.5703125" style="667" customWidth="1"/>
    <col min="12299" max="12299" width="4.85546875" style="667" customWidth="1"/>
    <col min="12300" max="12302" width="5.28515625" style="667" customWidth="1"/>
    <col min="12303" max="12303" width="4.7109375" style="667" customWidth="1"/>
    <col min="12304" max="12304" width="4.85546875" style="667" customWidth="1"/>
    <col min="12305" max="12311" width="5.28515625" style="667" customWidth="1"/>
    <col min="12312" max="12544" width="9.140625" style="667"/>
    <col min="12545" max="12545" width="30.42578125" style="667" customWidth="1"/>
    <col min="12546" max="12546" width="6.7109375" style="667" customWidth="1"/>
    <col min="12547" max="12547" width="5" style="667" customWidth="1"/>
    <col min="12548" max="12553" width="5.28515625" style="667" customWidth="1"/>
    <col min="12554" max="12554" width="4.5703125" style="667" customWidth="1"/>
    <col min="12555" max="12555" width="4.85546875" style="667" customWidth="1"/>
    <col min="12556" max="12558" width="5.28515625" style="667" customWidth="1"/>
    <col min="12559" max="12559" width="4.7109375" style="667" customWidth="1"/>
    <col min="12560" max="12560" width="4.85546875" style="667" customWidth="1"/>
    <col min="12561" max="12567" width="5.28515625" style="667" customWidth="1"/>
    <col min="12568" max="12800" width="9.140625" style="667"/>
    <col min="12801" max="12801" width="30.42578125" style="667" customWidth="1"/>
    <col min="12802" max="12802" width="6.7109375" style="667" customWidth="1"/>
    <col min="12803" max="12803" width="5" style="667" customWidth="1"/>
    <col min="12804" max="12809" width="5.28515625" style="667" customWidth="1"/>
    <col min="12810" max="12810" width="4.5703125" style="667" customWidth="1"/>
    <col min="12811" max="12811" width="4.85546875" style="667" customWidth="1"/>
    <col min="12812" max="12814" width="5.28515625" style="667" customWidth="1"/>
    <col min="12815" max="12815" width="4.7109375" style="667" customWidth="1"/>
    <col min="12816" max="12816" width="4.85546875" style="667" customWidth="1"/>
    <col min="12817" max="12823" width="5.28515625" style="667" customWidth="1"/>
    <col min="12824" max="13056" width="9.140625" style="667"/>
    <col min="13057" max="13057" width="30.42578125" style="667" customWidth="1"/>
    <col min="13058" max="13058" width="6.7109375" style="667" customWidth="1"/>
    <col min="13059" max="13059" width="5" style="667" customWidth="1"/>
    <col min="13060" max="13065" width="5.28515625" style="667" customWidth="1"/>
    <col min="13066" max="13066" width="4.5703125" style="667" customWidth="1"/>
    <col min="13067" max="13067" width="4.85546875" style="667" customWidth="1"/>
    <col min="13068" max="13070" width="5.28515625" style="667" customWidth="1"/>
    <col min="13071" max="13071" width="4.7109375" style="667" customWidth="1"/>
    <col min="13072" max="13072" width="4.85546875" style="667" customWidth="1"/>
    <col min="13073" max="13079" width="5.28515625" style="667" customWidth="1"/>
    <col min="13080" max="13312" width="9.140625" style="667"/>
    <col min="13313" max="13313" width="30.42578125" style="667" customWidth="1"/>
    <col min="13314" max="13314" width="6.7109375" style="667" customWidth="1"/>
    <col min="13315" max="13315" width="5" style="667" customWidth="1"/>
    <col min="13316" max="13321" width="5.28515625" style="667" customWidth="1"/>
    <col min="13322" max="13322" width="4.5703125" style="667" customWidth="1"/>
    <col min="13323" max="13323" width="4.85546875" style="667" customWidth="1"/>
    <col min="13324" max="13326" width="5.28515625" style="667" customWidth="1"/>
    <col min="13327" max="13327" width="4.7109375" style="667" customWidth="1"/>
    <col min="13328" max="13328" width="4.85546875" style="667" customWidth="1"/>
    <col min="13329" max="13335" width="5.28515625" style="667" customWidth="1"/>
    <col min="13336" max="13568" width="9.140625" style="667"/>
    <col min="13569" max="13569" width="30.42578125" style="667" customWidth="1"/>
    <col min="13570" max="13570" width="6.7109375" style="667" customWidth="1"/>
    <col min="13571" max="13571" width="5" style="667" customWidth="1"/>
    <col min="13572" max="13577" width="5.28515625" style="667" customWidth="1"/>
    <col min="13578" max="13578" width="4.5703125" style="667" customWidth="1"/>
    <col min="13579" max="13579" width="4.85546875" style="667" customWidth="1"/>
    <col min="13580" max="13582" width="5.28515625" style="667" customWidth="1"/>
    <col min="13583" max="13583" width="4.7109375" style="667" customWidth="1"/>
    <col min="13584" max="13584" width="4.85546875" style="667" customWidth="1"/>
    <col min="13585" max="13591" width="5.28515625" style="667" customWidth="1"/>
    <col min="13592" max="13824" width="9.140625" style="667"/>
    <col min="13825" max="13825" width="30.42578125" style="667" customWidth="1"/>
    <col min="13826" max="13826" width="6.7109375" style="667" customWidth="1"/>
    <col min="13827" max="13827" width="5" style="667" customWidth="1"/>
    <col min="13828" max="13833" width="5.28515625" style="667" customWidth="1"/>
    <col min="13834" max="13834" width="4.5703125" style="667" customWidth="1"/>
    <col min="13835" max="13835" width="4.85546875" style="667" customWidth="1"/>
    <col min="13836" max="13838" width="5.28515625" style="667" customWidth="1"/>
    <col min="13839" max="13839" width="4.7109375" style="667" customWidth="1"/>
    <col min="13840" max="13840" width="4.85546875" style="667" customWidth="1"/>
    <col min="13841" max="13847" width="5.28515625" style="667" customWidth="1"/>
    <col min="13848" max="14080" width="9.140625" style="667"/>
    <col min="14081" max="14081" width="30.42578125" style="667" customWidth="1"/>
    <col min="14082" max="14082" width="6.7109375" style="667" customWidth="1"/>
    <col min="14083" max="14083" width="5" style="667" customWidth="1"/>
    <col min="14084" max="14089" width="5.28515625" style="667" customWidth="1"/>
    <col min="14090" max="14090" width="4.5703125" style="667" customWidth="1"/>
    <col min="14091" max="14091" width="4.85546875" style="667" customWidth="1"/>
    <col min="14092" max="14094" width="5.28515625" style="667" customWidth="1"/>
    <col min="14095" max="14095" width="4.7109375" style="667" customWidth="1"/>
    <col min="14096" max="14096" width="4.85546875" style="667" customWidth="1"/>
    <col min="14097" max="14103" width="5.28515625" style="667" customWidth="1"/>
    <col min="14104" max="14336" width="9.140625" style="667"/>
    <col min="14337" max="14337" width="30.42578125" style="667" customWidth="1"/>
    <col min="14338" max="14338" width="6.7109375" style="667" customWidth="1"/>
    <col min="14339" max="14339" width="5" style="667" customWidth="1"/>
    <col min="14340" max="14345" width="5.28515625" style="667" customWidth="1"/>
    <col min="14346" max="14346" width="4.5703125" style="667" customWidth="1"/>
    <col min="14347" max="14347" width="4.85546875" style="667" customWidth="1"/>
    <col min="14348" max="14350" width="5.28515625" style="667" customWidth="1"/>
    <col min="14351" max="14351" width="4.7109375" style="667" customWidth="1"/>
    <col min="14352" max="14352" width="4.85546875" style="667" customWidth="1"/>
    <col min="14353" max="14359" width="5.28515625" style="667" customWidth="1"/>
    <col min="14360" max="14592" width="9.140625" style="667"/>
    <col min="14593" max="14593" width="30.42578125" style="667" customWidth="1"/>
    <col min="14594" max="14594" width="6.7109375" style="667" customWidth="1"/>
    <col min="14595" max="14595" width="5" style="667" customWidth="1"/>
    <col min="14596" max="14601" width="5.28515625" style="667" customWidth="1"/>
    <col min="14602" max="14602" width="4.5703125" style="667" customWidth="1"/>
    <col min="14603" max="14603" width="4.85546875" style="667" customWidth="1"/>
    <col min="14604" max="14606" width="5.28515625" style="667" customWidth="1"/>
    <col min="14607" max="14607" width="4.7109375" style="667" customWidth="1"/>
    <col min="14608" max="14608" width="4.85546875" style="667" customWidth="1"/>
    <col min="14609" max="14615" width="5.28515625" style="667" customWidth="1"/>
    <col min="14616" max="14848" width="9.140625" style="667"/>
    <col min="14849" max="14849" width="30.42578125" style="667" customWidth="1"/>
    <col min="14850" max="14850" width="6.7109375" style="667" customWidth="1"/>
    <col min="14851" max="14851" width="5" style="667" customWidth="1"/>
    <col min="14852" max="14857" width="5.28515625" style="667" customWidth="1"/>
    <col min="14858" max="14858" width="4.5703125" style="667" customWidth="1"/>
    <col min="14859" max="14859" width="4.85546875" style="667" customWidth="1"/>
    <col min="14860" max="14862" width="5.28515625" style="667" customWidth="1"/>
    <col min="14863" max="14863" width="4.7109375" style="667" customWidth="1"/>
    <col min="14864" max="14864" width="4.85546875" style="667" customWidth="1"/>
    <col min="14865" max="14871" width="5.28515625" style="667" customWidth="1"/>
    <col min="14872" max="15104" width="9.140625" style="667"/>
    <col min="15105" max="15105" width="30.42578125" style="667" customWidth="1"/>
    <col min="15106" max="15106" width="6.7109375" style="667" customWidth="1"/>
    <col min="15107" max="15107" width="5" style="667" customWidth="1"/>
    <col min="15108" max="15113" width="5.28515625" style="667" customWidth="1"/>
    <col min="15114" max="15114" width="4.5703125" style="667" customWidth="1"/>
    <col min="15115" max="15115" width="4.85546875" style="667" customWidth="1"/>
    <col min="15116" max="15118" width="5.28515625" style="667" customWidth="1"/>
    <col min="15119" max="15119" width="4.7109375" style="667" customWidth="1"/>
    <col min="15120" max="15120" width="4.85546875" style="667" customWidth="1"/>
    <col min="15121" max="15127" width="5.28515625" style="667" customWidth="1"/>
    <col min="15128" max="15360" width="9.140625" style="667"/>
    <col min="15361" max="15361" width="30.42578125" style="667" customWidth="1"/>
    <col min="15362" max="15362" width="6.7109375" style="667" customWidth="1"/>
    <col min="15363" max="15363" width="5" style="667" customWidth="1"/>
    <col min="15364" max="15369" width="5.28515625" style="667" customWidth="1"/>
    <col min="15370" max="15370" width="4.5703125" style="667" customWidth="1"/>
    <col min="15371" max="15371" width="4.85546875" style="667" customWidth="1"/>
    <col min="15372" max="15374" width="5.28515625" style="667" customWidth="1"/>
    <col min="15375" max="15375" width="4.7109375" style="667" customWidth="1"/>
    <col min="15376" max="15376" width="4.85546875" style="667" customWidth="1"/>
    <col min="15377" max="15383" width="5.28515625" style="667" customWidth="1"/>
    <col min="15384" max="15616" width="9.140625" style="667"/>
    <col min="15617" max="15617" width="30.42578125" style="667" customWidth="1"/>
    <col min="15618" max="15618" width="6.7109375" style="667" customWidth="1"/>
    <col min="15619" max="15619" width="5" style="667" customWidth="1"/>
    <col min="15620" max="15625" width="5.28515625" style="667" customWidth="1"/>
    <col min="15626" max="15626" width="4.5703125" style="667" customWidth="1"/>
    <col min="15627" max="15627" width="4.85546875" style="667" customWidth="1"/>
    <col min="15628" max="15630" width="5.28515625" style="667" customWidth="1"/>
    <col min="15631" max="15631" width="4.7109375" style="667" customWidth="1"/>
    <col min="15632" max="15632" width="4.85546875" style="667" customWidth="1"/>
    <col min="15633" max="15639" width="5.28515625" style="667" customWidth="1"/>
    <col min="15640" max="15872" width="9.140625" style="667"/>
    <col min="15873" max="15873" width="30.42578125" style="667" customWidth="1"/>
    <col min="15874" max="15874" width="6.7109375" style="667" customWidth="1"/>
    <col min="15875" max="15875" width="5" style="667" customWidth="1"/>
    <col min="15876" max="15881" width="5.28515625" style="667" customWidth="1"/>
    <col min="15882" max="15882" width="4.5703125" style="667" customWidth="1"/>
    <col min="15883" max="15883" width="4.85546875" style="667" customWidth="1"/>
    <col min="15884" max="15886" width="5.28515625" style="667" customWidth="1"/>
    <col min="15887" max="15887" width="4.7109375" style="667" customWidth="1"/>
    <col min="15888" max="15888" width="4.85546875" style="667" customWidth="1"/>
    <col min="15889" max="15895" width="5.28515625" style="667" customWidth="1"/>
    <col min="15896" max="16128" width="9.140625" style="667"/>
    <col min="16129" max="16129" width="30.42578125" style="667" customWidth="1"/>
    <col min="16130" max="16130" width="6.7109375" style="667" customWidth="1"/>
    <col min="16131" max="16131" width="5" style="667" customWidth="1"/>
    <col min="16132" max="16137" width="5.28515625" style="667" customWidth="1"/>
    <col min="16138" max="16138" width="4.5703125" style="667" customWidth="1"/>
    <col min="16139" max="16139" width="4.85546875" style="667" customWidth="1"/>
    <col min="16140" max="16142" width="5.28515625" style="667" customWidth="1"/>
    <col min="16143" max="16143" width="4.7109375" style="667" customWidth="1"/>
    <col min="16144" max="16144" width="4.85546875" style="667" customWidth="1"/>
    <col min="16145" max="16151" width="5.28515625" style="667" customWidth="1"/>
    <col min="16152" max="16384" width="9.140625" style="667"/>
  </cols>
  <sheetData>
    <row r="1" spans="1:23">
      <c r="A1" s="696"/>
      <c r="B1" s="697" t="s">
        <v>51</v>
      </c>
      <c r="C1" s="698" t="str">
        <f>[1]Kadar.ode.!C1</f>
        <v>Унети назив здравствене установе</v>
      </c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700"/>
    </row>
    <row r="2" spans="1:23">
      <c r="A2" s="696"/>
      <c r="B2" s="697" t="s">
        <v>52</v>
      </c>
      <c r="C2" s="698" t="str">
        <f>[1]Kadar.ode.!C2</f>
        <v>Унети матични број здравствене установе</v>
      </c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700"/>
    </row>
    <row r="3" spans="1:23">
      <c r="A3" s="696"/>
      <c r="B3" s="697" t="s">
        <v>53</v>
      </c>
      <c r="C3" s="662" t="s">
        <v>4658</v>
      </c>
      <c r="D3" s="701"/>
      <c r="E3" s="701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700"/>
    </row>
    <row r="4" spans="1:23">
      <c r="A4" s="696"/>
      <c r="B4" s="697" t="s">
        <v>101</v>
      </c>
      <c r="C4" s="669" t="s">
        <v>12</v>
      </c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3"/>
    </row>
    <row r="5" spans="1:23" ht="9" customHeight="1">
      <c r="A5" s="672"/>
      <c r="B5" s="667"/>
      <c r="C5" s="673"/>
      <c r="D5" s="723"/>
      <c r="E5" s="723"/>
      <c r="F5" s="723"/>
      <c r="G5" s="723"/>
      <c r="H5" s="723"/>
      <c r="I5" s="723"/>
      <c r="J5" s="723"/>
      <c r="K5" s="723"/>
      <c r="L5" s="723"/>
      <c r="M5" s="723"/>
    </row>
    <row r="6" spans="1:23" ht="45.75" customHeight="1">
      <c r="A6" s="901" t="s">
        <v>102</v>
      </c>
      <c r="B6" s="902" t="s">
        <v>103</v>
      </c>
      <c r="C6" s="903" t="s">
        <v>104</v>
      </c>
      <c r="D6" s="900" t="s">
        <v>57</v>
      </c>
      <c r="E6" s="900"/>
      <c r="F6" s="900"/>
      <c r="G6" s="900"/>
      <c r="H6" s="900"/>
      <c r="I6" s="900"/>
      <c r="J6" s="900"/>
      <c r="K6" s="900"/>
      <c r="L6" s="900"/>
      <c r="M6" s="900"/>
      <c r="N6" s="900"/>
      <c r="O6" s="900"/>
      <c r="P6" s="900"/>
      <c r="Q6" s="900"/>
      <c r="R6" s="900"/>
      <c r="S6" s="900"/>
      <c r="T6" s="900" t="s">
        <v>58</v>
      </c>
      <c r="U6" s="900"/>
      <c r="V6" s="900"/>
      <c r="W6" s="900"/>
    </row>
    <row r="7" spans="1:23" s="728" customFormat="1" ht="66" customHeight="1">
      <c r="A7" s="901"/>
      <c r="B7" s="902"/>
      <c r="C7" s="903"/>
      <c r="D7" s="724" t="s">
        <v>89</v>
      </c>
      <c r="E7" s="724" t="s">
        <v>105</v>
      </c>
      <c r="F7" s="676" t="s">
        <v>64</v>
      </c>
      <c r="G7" s="676" t="s">
        <v>65</v>
      </c>
      <c r="H7" s="724" t="s">
        <v>106</v>
      </c>
      <c r="I7" s="725" t="s">
        <v>73</v>
      </c>
      <c r="J7" s="676" t="s">
        <v>107</v>
      </c>
      <c r="K7" s="726" t="s">
        <v>108</v>
      </c>
      <c r="L7" s="726" t="s">
        <v>109</v>
      </c>
      <c r="M7" s="726" t="s">
        <v>106</v>
      </c>
      <c r="N7" s="725" t="s">
        <v>73</v>
      </c>
      <c r="O7" s="676" t="s">
        <v>107</v>
      </c>
      <c r="P7" s="724" t="s">
        <v>108</v>
      </c>
      <c r="Q7" s="727" t="s">
        <v>110</v>
      </c>
      <c r="R7" s="727" t="s">
        <v>111</v>
      </c>
      <c r="S7" s="727" t="s">
        <v>112</v>
      </c>
      <c r="T7" s="724" t="s">
        <v>97</v>
      </c>
      <c r="U7" s="724" t="s">
        <v>113</v>
      </c>
      <c r="V7" s="724" t="s">
        <v>114</v>
      </c>
      <c r="W7" s="724" t="s">
        <v>99</v>
      </c>
    </row>
    <row r="8" spans="1:23">
      <c r="A8" s="729" t="s">
        <v>115</v>
      </c>
      <c r="B8" s="566">
        <v>270</v>
      </c>
      <c r="C8" s="572">
        <v>7</v>
      </c>
      <c r="D8" s="566">
        <v>7</v>
      </c>
      <c r="E8" s="566"/>
      <c r="F8" s="572">
        <v>1</v>
      </c>
      <c r="G8" s="572">
        <v>6</v>
      </c>
      <c r="H8" s="566">
        <v>4</v>
      </c>
      <c r="I8" s="566">
        <v>2</v>
      </c>
      <c r="J8" s="759">
        <f>SUM(H8:I8)</f>
        <v>6</v>
      </c>
      <c r="K8" s="764">
        <f t="shared" ref="K8:K21" si="0">D8-(H8+I8)</f>
        <v>1</v>
      </c>
      <c r="L8" s="566">
        <v>27</v>
      </c>
      <c r="M8" s="566">
        <v>8</v>
      </c>
      <c r="N8" s="566">
        <v>4</v>
      </c>
      <c r="O8" s="759">
        <f>SUM(M8:N8)</f>
        <v>12</v>
      </c>
      <c r="P8" s="765">
        <f t="shared" ref="P8:P21" si="1">L8-(M8+N8)</f>
        <v>15</v>
      </c>
      <c r="Q8" s="766"/>
      <c r="R8" s="766"/>
      <c r="S8" s="765">
        <f>Q8-R8</f>
        <v>0</v>
      </c>
      <c r="T8" s="767"/>
      <c r="U8" s="767"/>
      <c r="V8" s="767"/>
      <c r="W8" s="767"/>
    </row>
    <row r="9" spans="1:23">
      <c r="A9" s="729" t="s">
        <v>116</v>
      </c>
      <c r="B9" s="566">
        <v>270</v>
      </c>
      <c r="C9" s="572">
        <v>7</v>
      </c>
      <c r="D9" s="566">
        <v>2</v>
      </c>
      <c r="E9" s="566"/>
      <c r="F9" s="572"/>
      <c r="G9" s="572">
        <v>2</v>
      </c>
      <c r="H9" s="566">
        <v>2</v>
      </c>
      <c r="I9" s="566"/>
      <c r="J9" s="759">
        <f t="shared" ref="J9:J21" si="2">SUM(H9:I9)</f>
        <v>2</v>
      </c>
      <c r="K9" s="764">
        <f t="shared" si="0"/>
        <v>0</v>
      </c>
      <c r="L9" s="566">
        <v>4</v>
      </c>
      <c r="M9" s="566">
        <v>4</v>
      </c>
      <c r="N9" s="566"/>
      <c r="O9" s="759">
        <f t="shared" ref="O9:O21" si="3">SUM(M9:N9)</f>
        <v>4</v>
      </c>
      <c r="P9" s="765">
        <f t="shared" si="1"/>
        <v>0</v>
      </c>
      <c r="Q9" s="766"/>
      <c r="R9" s="766"/>
      <c r="S9" s="765">
        <f t="shared" ref="S9:S21" si="4">Q9-R9</f>
        <v>0</v>
      </c>
      <c r="T9" s="767"/>
      <c r="U9" s="767"/>
      <c r="V9" s="767"/>
      <c r="W9" s="767"/>
    </row>
    <row r="10" spans="1:23">
      <c r="A10" s="729" t="s">
        <v>117</v>
      </c>
      <c r="B10" s="566"/>
      <c r="C10" s="572"/>
      <c r="D10" s="566"/>
      <c r="E10" s="566"/>
      <c r="F10" s="572"/>
      <c r="G10" s="572"/>
      <c r="H10" s="566"/>
      <c r="I10" s="566"/>
      <c r="J10" s="759">
        <f t="shared" si="2"/>
        <v>0</v>
      </c>
      <c r="K10" s="764">
        <f t="shared" si="0"/>
        <v>0</v>
      </c>
      <c r="L10" s="566"/>
      <c r="M10" s="566"/>
      <c r="N10" s="566"/>
      <c r="O10" s="759">
        <f t="shared" si="3"/>
        <v>0</v>
      </c>
      <c r="P10" s="765">
        <f t="shared" si="1"/>
        <v>0</v>
      </c>
      <c r="Q10" s="766"/>
      <c r="R10" s="766"/>
      <c r="S10" s="765">
        <f t="shared" si="4"/>
        <v>0</v>
      </c>
      <c r="T10" s="767"/>
      <c r="U10" s="767"/>
      <c r="V10" s="767"/>
      <c r="W10" s="767"/>
    </row>
    <row r="11" spans="1:23" ht="24">
      <c r="A11" s="729" t="s">
        <v>118</v>
      </c>
      <c r="B11" s="566">
        <v>270</v>
      </c>
      <c r="C11" s="572"/>
      <c r="D11" s="566">
        <v>1</v>
      </c>
      <c r="E11" s="566">
        <v>3</v>
      </c>
      <c r="F11" s="572"/>
      <c r="G11" s="572">
        <v>3</v>
      </c>
      <c r="H11" s="566">
        <v>3</v>
      </c>
      <c r="I11" s="566">
        <v>2</v>
      </c>
      <c r="J11" s="759">
        <f t="shared" si="2"/>
        <v>5</v>
      </c>
      <c r="K11" s="764">
        <f>(D11+E11)-(H11+I11)</f>
        <v>-1</v>
      </c>
      <c r="L11" s="566">
        <v>29</v>
      </c>
      <c r="M11" s="566">
        <v>18</v>
      </c>
      <c r="N11" s="566">
        <v>12</v>
      </c>
      <c r="O11" s="759">
        <f t="shared" si="3"/>
        <v>30</v>
      </c>
      <c r="P11" s="765">
        <f t="shared" si="1"/>
        <v>-1</v>
      </c>
      <c r="Q11" s="573">
        <v>2</v>
      </c>
      <c r="R11" s="573"/>
      <c r="S11" s="765">
        <f t="shared" si="4"/>
        <v>2</v>
      </c>
      <c r="T11" s="767"/>
      <c r="U11" s="767"/>
      <c r="V11" s="767"/>
      <c r="W11" s="767"/>
    </row>
    <row r="12" spans="1:23">
      <c r="A12" s="729" t="s">
        <v>119</v>
      </c>
      <c r="B12" s="566">
        <v>270</v>
      </c>
      <c r="C12" s="572"/>
      <c r="D12" s="566">
        <v>2</v>
      </c>
      <c r="E12" s="566"/>
      <c r="F12" s="572"/>
      <c r="G12" s="572">
        <v>2</v>
      </c>
      <c r="H12" s="566">
        <v>1</v>
      </c>
      <c r="I12" s="566"/>
      <c r="J12" s="759">
        <f t="shared" si="2"/>
        <v>1</v>
      </c>
      <c r="K12" s="764">
        <f t="shared" si="0"/>
        <v>1</v>
      </c>
      <c r="L12" s="566">
        <v>14</v>
      </c>
      <c r="M12" s="566">
        <v>2</v>
      </c>
      <c r="N12" s="566"/>
      <c r="O12" s="759">
        <f t="shared" si="3"/>
        <v>2</v>
      </c>
      <c r="P12" s="765">
        <f t="shared" si="1"/>
        <v>12</v>
      </c>
      <c r="Q12" s="573"/>
      <c r="R12" s="573"/>
      <c r="S12" s="765">
        <f t="shared" si="4"/>
        <v>0</v>
      </c>
      <c r="T12" s="767"/>
      <c r="U12" s="767"/>
      <c r="V12" s="767"/>
      <c r="W12" s="767"/>
    </row>
    <row r="13" spans="1:23" ht="24">
      <c r="A13" s="729" t="s">
        <v>120</v>
      </c>
      <c r="B13" s="566">
        <v>270</v>
      </c>
      <c r="C13" s="572"/>
      <c r="D13" s="566">
        <v>2</v>
      </c>
      <c r="E13" s="566"/>
      <c r="F13" s="572"/>
      <c r="G13" s="572">
        <v>2</v>
      </c>
      <c r="H13" s="566">
        <v>2</v>
      </c>
      <c r="I13" s="566"/>
      <c r="J13" s="759">
        <f t="shared" si="2"/>
        <v>2</v>
      </c>
      <c r="K13" s="764">
        <f t="shared" si="0"/>
        <v>0</v>
      </c>
      <c r="L13" s="566">
        <v>3</v>
      </c>
      <c r="M13" s="566">
        <v>4</v>
      </c>
      <c r="N13" s="566"/>
      <c r="O13" s="759">
        <f t="shared" si="3"/>
        <v>4</v>
      </c>
      <c r="P13" s="765">
        <f t="shared" si="1"/>
        <v>-1</v>
      </c>
      <c r="Q13" s="573">
        <v>1</v>
      </c>
      <c r="R13" s="573"/>
      <c r="S13" s="765">
        <f t="shared" si="4"/>
        <v>1</v>
      </c>
      <c r="T13" s="767"/>
      <c r="U13" s="767"/>
      <c r="V13" s="767"/>
      <c r="W13" s="767"/>
    </row>
    <row r="14" spans="1:23">
      <c r="A14" s="729" t="s">
        <v>121</v>
      </c>
      <c r="B14" s="566">
        <v>112</v>
      </c>
      <c r="C14" s="572">
        <v>7</v>
      </c>
      <c r="D14" s="566">
        <v>9</v>
      </c>
      <c r="E14" s="566"/>
      <c r="F14" s="572">
        <v>1</v>
      </c>
      <c r="G14" s="572">
        <v>6</v>
      </c>
      <c r="H14" s="566">
        <v>7</v>
      </c>
      <c r="I14" s="566"/>
      <c r="J14" s="759">
        <f t="shared" si="2"/>
        <v>7</v>
      </c>
      <c r="K14" s="764">
        <f t="shared" si="0"/>
        <v>2</v>
      </c>
      <c r="L14" s="566">
        <v>15</v>
      </c>
      <c r="M14" s="566">
        <v>14</v>
      </c>
      <c r="N14" s="566"/>
      <c r="O14" s="759">
        <f t="shared" si="3"/>
        <v>14</v>
      </c>
      <c r="P14" s="765">
        <f t="shared" si="1"/>
        <v>1</v>
      </c>
      <c r="Q14" s="573"/>
      <c r="R14" s="573"/>
      <c r="S14" s="765">
        <f t="shared" si="4"/>
        <v>0</v>
      </c>
      <c r="T14" s="767"/>
      <c r="U14" s="767"/>
      <c r="V14" s="767"/>
      <c r="W14" s="767"/>
    </row>
    <row r="15" spans="1:23">
      <c r="A15" s="729" t="s">
        <v>122</v>
      </c>
      <c r="B15" s="566">
        <v>270</v>
      </c>
      <c r="C15" s="572"/>
      <c r="D15" s="566">
        <v>1</v>
      </c>
      <c r="E15" s="566"/>
      <c r="F15" s="572"/>
      <c r="G15" s="572">
        <v>1</v>
      </c>
      <c r="H15" s="566">
        <v>2</v>
      </c>
      <c r="I15" s="566"/>
      <c r="J15" s="759">
        <f t="shared" si="2"/>
        <v>2</v>
      </c>
      <c r="K15" s="764">
        <f t="shared" si="0"/>
        <v>-1</v>
      </c>
      <c r="L15" s="566">
        <v>9</v>
      </c>
      <c r="M15" s="566">
        <v>4</v>
      </c>
      <c r="N15" s="566"/>
      <c r="O15" s="759">
        <f t="shared" si="3"/>
        <v>4</v>
      </c>
      <c r="P15" s="765">
        <f t="shared" si="1"/>
        <v>5</v>
      </c>
      <c r="Q15" s="573"/>
      <c r="R15" s="573"/>
      <c r="S15" s="765">
        <f t="shared" si="4"/>
        <v>0</v>
      </c>
      <c r="T15" s="767"/>
      <c r="U15" s="767"/>
      <c r="V15" s="767"/>
      <c r="W15" s="767"/>
    </row>
    <row r="16" spans="1:23">
      <c r="A16" s="729" t="s">
        <v>123</v>
      </c>
      <c r="B16" s="566"/>
      <c r="C16" s="572"/>
      <c r="D16" s="566"/>
      <c r="E16" s="566"/>
      <c r="F16" s="572"/>
      <c r="G16" s="572"/>
      <c r="H16" s="566"/>
      <c r="I16" s="566"/>
      <c r="J16" s="759">
        <f t="shared" si="2"/>
        <v>0</v>
      </c>
      <c r="K16" s="764">
        <f t="shared" si="0"/>
        <v>0</v>
      </c>
      <c r="L16" s="566"/>
      <c r="M16" s="566"/>
      <c r="N16" s="566"/>
      <c r="O16" s="759">
        <f t="shared" si="3"/>
        <v>0</v>
      </c>
      <c r="P16" s="765">
        <f t="shared" si="1"/>
        <v>0</v>
      </c>
      <c r="Q16" s="573"/>
      <c r="R16" s="573"/>
      <c r="S16" s="765">
        <f t="shared" si="4"/>
        <v>0</v>
      </c>
      <c r="T16" s="767"/>
      <c r="U16" s="767"/>
      <c r="V16" s="767"/>
      <c r="W16" s="767"/>
    </row>
    <row r="17" spans="1:23" ht="24">
      <c r="A17" s="729" t="s">
        <v>124</v>
      </c>
      <c r="B17" s="566">
        <v>270</v>
      </c>
      <c r="C17" s="572"/>
      <c r="D17" s="566">
        <v>7</v>
      </c>
      <c r="E17" s="566"/>
      <c r="F17" s="572">
        <v>3</v>
      </c>
      <c r="G17" s="572">
        <v>4</v>
      </c>
      <c r="H17" s="566">
        <v>2</v>
      </c>
      <c r="I17" s="566">
        <v>2</v>
      </c>
      <c r="J17" s="759">
        <f t="shared" si="2"/>
        <v>4</v>
      </c>
      <c r="K17" s="764">
        <f t="shared" si="0"/>
        <v>3</v>
      </c>
      <c r="L17" s="566">
        <v>37</v>
      </c>
      <c r="M17" s="566">
        <v>10</v>
      </c>
      <c r="N17" s="566">
        <v>11</v>
      </c>
      <c r="O17" s="759">
        <f t="shared" si="3"/>
        <v>21</v>
      </c>
      <c r="P17" s="765">
        <f t="shared" si="1"/>
        <v>16</v>
      </c>
      <c r="Q17" s="573"/>
      <c r="R17" s="573"/>
      <c r="S17" s="765">
        <f t="shared" si="4"/>
        <v>0</v>
      </c>
      <c r="T17" s="767"/>
      <c r="U17" s="767"/>
      <c r="V17" s="767"/>
      <c r="W17" s="767"/>
    </row>
    <row r="18" spans="1:23" ht="24">
      <c r="A18" s="729" t="s">
        <v>125</v>
      </c>
      <c r="B18" s="566">
        <v>270</v>
      </c>
      <c r="C18" s="572"/>
      <c r="D18" s="566"/>
      <c r="E18" s="566">
        <v>3</v>
      </c>
      <c r="F18" s="572"/>
      <c r="G18" s="572">
        <v>2</v>
      </c>
      <c r="H18" s="566">
        <v>1</v>
      </c>
      <c r="I18" s="566"/>
      <c r="J18" s="759">
        <f t="shared" si="2"/>
        <v>1</v>
      </c>
      <c r="K18" s="764">
        <f>E18-(H18+I18)</f>
        <v>2</v>
      </c>
      <c r="L18" s="566">
        <v>3</v>
      </c>
      <c r="M18" s="566">
        <v>1</v>
      </c>
      <c r="N18" s="566"/>
      <c r="O18" s="759">
        <f t="shared" si="3"/>
        <v>1</v>
      </c>
      <c r="P18" s="765">
        <f t="shared" si="1"/>
        <v>2</v>
      </c>
      <c r="Q18" s="573"/>
      <c r="R18" s="573"/>
      <c r="S18" s="765">
        <f t="shared" si="4"/>
        <v>0</v>
      </c>
      <c r="T18" s="767"/>
      <c r="U18" s="767"/>
      <c r="V18" s="767"/>
      <c r="W18" s="767"/>
    </row>
    <row r="19" spans="1:23">
      <c r="A19" s="729" t="s">
        <v>126</v>
      </c>
      <c r="B19" s="566"/>
      <c r="C19" s="572"/>
      <c r="D19" s="566"/>
      <c r="E19" s="566"/>
      <c r="F19" s="572"/>
      <c r="G19" s="572"/>
      <c r="H19" s="566"/>
      <c r="I19" s="566"/>
      <c r="J19" s="759">
        <f t="shared" si="2"/>
        <v>0</v>
      </c>
      <c r="K19" s="764">
        <f t="shared" si="0"/>
        <v>0</v>
      </c>
      <c r="L19" s="591"/>
      <c r="M19" s="591"/>
      <c r="N19" s="591"/>
      <c r="O19" s="759">
        <f t="shared" si="3"/>
        <v>0</v>
      </c>
      <c r="P19" s="765">
        <f t="shared" si="1"/>
        <v>0</v>
      </c>
      <c r="Q19" s="573"/>
      <c r="R19" s="573"/>
      <c r="S19" s="765">
        <f t="shared" si="4"/>
        <v>0</v>
      </c>
      <c r="T19" s="767"/>
      <c r="U19" s="767"/>
      <c r="V19" s="767"/>
      <c r="W19" s="767"/>
    </row>
    <row r="20" spans="1:23" ht="24.75">
      <c r="A20" s="732" t="s">
        <v>127</v>
      </c>
      <c r="B20" s="566">
        <v>270</v>
      </c>
      <c r="C20" s="572"/>
      <c r="D20" s="566">
        <v>1</v>
      </c>
      <c r="E20" s="566"/>
      <c r="F20" s="572"/>
      <c r="G20" s="572">
        <v>1</v>
      </c>
      <c r="H20" s="566">
        <v>1</v>
      </c>
      <c r="I20" s="566"/>
      <c r="J20" s="759">
        <f t="shared" si="2"/>
        <v>1</v>
      </c>
      <c r="K20" s="764">
        <f t="shared" si="0"/>
        <v>0</v>
      </c>
      <c r="L20" s="768"/>
      <c r="M20" s="591"/>
      <c r="N20" s="591"/>
      <c r="O20" s="759">
        <f t="shared" si="3"/>
        <v>0</v>
      </c>
      <c r="P20" s="765">
        <f t="shared" si="1"/>
        <v>0</v>
      </c>
      <c r="Q20" s="573">
        <v>1</v>
      </c>
      <c r="R20" s="573">
        <v>1</v>
      </c>
      <c r="S20" s="765">
        <f t="shared" si="4"/>
        <v>0</v>
      </c>
      <c r="T20" s="767"/>
      <c r="U20" s="767"/>
      <c r="V20" s="767"/>
      <c r="W20" s="767"/>
    </row>
    <row r="21" spans="1:23" ht="24.75">
      <c r="A21" s="732" t="s">
        <v>128</v>
      </c>
      <c r="B21" s="566">
        <v>270</v>
      </c>
      <c r="C21" s="572"/>
      <c r="D21" s="591"/>
      <c r="E21" s="591"/>
      <c r="F21" s="758"/>
      <c r="G21" s="758"/>
      <c r="H21" s="591"/>
      <c r="I21" s="591"/>
      <c r="J21" s="759">
        <f t="shared" si="2"/>
        <v>0</v>
      </c>
      <c r="K21" s="764">
        <f t="shared" si="0"/>
        <v>0</v>
      </c>
      <c r="L21" s="768"/>
      <c r="M21" s="591"/>
      <c r="N21" s="591"/>
      <c r="O21" s="759">
        <f t="shared" si="3"/>
        <v>0</v>
      </c>
      <c r="P21" s="765">
        <f t="shared" si="1"/>
        <v>0</v>
      </c>
      <c r="Q21" s="573">
        <v>1</v>
      </c>
      <c r="R21" s="573">
        <v>1</v>
      </c>
      <c r="S21" s="765">
        <f t="shared" si="4"/>
        <v>0</v>
      </c>
      <c r="T21" s="767"/>
      <c r="U21" s="767"/>
      <c r="V21" s="767"/>
      <c r="W21" s="767"/>
    </row>
    <row r="22" spans="1:23" ht="20.25" customHeight="1">
      <c r="A22" s="733" t="s">
        <v>129</v>
      </c>
      <c r="B22" s="680"/>
      <c r="C22" s="680"/>
      <c r="D22" s="680">
        <f>SUM(D8:D21)</f>
        <v>32</v>
      </c>
      <c r="E22" s="680">
        <f t="shared" ref="E22:W22" si="5">SUM(E8:E21)</f>
        <v>6</v>
      </c>
      <c r="F22" s="680">
        <f t="shared" si="5"/>
        <v>5</v>
      </c>
      <c r="G22" s="680">
        <f t="shared" si="5"/>
        <v>29</v>
      </c>
      <c r="H22" s="680">
        <f t="shared" si="5"/>
        <v>25</v>
      </c>
      <c r="I22" s="680">
        <f t="shared" si="5"/>
        <v>6</v>
      </c>
      <c r="J22" s="680">
        <f t="shared" si="5"/>
        <v>31</v>
      </c>
      <c r="K22" s="730">
        <f t="shared" si="5"/>
        <v>7</v>
      </c>
      <c r="L22" s="680">
        <f t="shared" si="5"/>
        <v>141</v>
      </c>
      <c r="M22" s="680">
        <f t="shared" si="5"/>
        <v>65</v>
      </c>
      <c r="N22" s="680">
        <f t="shared" si="5"/>
        <v>27</v>
      </c>
      <c r="O22" s="680">
        <f t="shared" si="5"/>
        <v>92</v>
      </c>
      <c r="P22" s="731">
        <f t="shared" si="5"/>
        <v>49</v>
      </c>
      <c r="Q22" s="712">
        <f t="shared" si="5"/>
        <v>5</v>
      </c>
      <c r="R22" s="712">
        <f t="shared" si="5"/>
        <v>2</v>
      </c>
      <c r="S22" s="731">
        <f t="shared" si="5"/>
        <v>3</v>
      </c>
      <c r="T22" s="680">
        <f t="shared" si="5"/>
        <v>0</v>
      </c>
      <c r="U22" s="680">
        <f t="shared" si="5"/>
        <v>0</v>
      </c>
      <c r="V22" s="680">
        <f t="shared" si="5"/>
        <v>0</v>
      </c>
      <c r="W22" s="680">
        <f t="shared" si="5"/>
        <v>0</v>
      </c>
    </row>
    <row r="23" spans="1:23" ht="15.75" customHeight="1">
      <c r="A23" s="734" t="s">
        <v>130</v>
      </c>
      <c r="B23" s="735"/>
      <c r="C23" s="735"/>
      <c r="D23" s="735"/>
      <c r="E23" s="735"/>
      <c r="F23" s="735"/>
      <c r="G23" s="735"/>
      <c r="H23" s="735"/>
      <c r="I23" s="735"/>
      <c r="J23" s="735"/>
      <c r="K23" s="735"/>
      <c r="L23" s="735"/>
      <c r="M23" s="735"/>
      <c r="N23" s="735"/>
      <c r="O23" s="735"/>
      <c r="P23" s="735"/>
      <c r="Q23" s="736"/>
      <c r="R23" s="736"/>
      <c r="S23" s="736"/>
      <c r="T23" s="736"/>
      <c r="U23" s="736"/>
      <c r="V23" s="736"/>
      <c r="W23" s="736"/>
    </row>
    <row r="24" spans="1:23">
      <c r="A24" s="695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3"/>
  <sheetViews>
    <sheetView view="pageBreakPreview" workbookViewId="0">
      <selection activeCell="C3" sqref="C3"/>
    </sheetView>
  </sheetViews>
  <sheetFormatPr defaultRowHeight="12.75"/>
  <cols>
    <col min="1" max="1" width="28" style="705" customWidth="1"/>
    <col min="2" max="2" width="15" style="705" customWidth="1"/>
    <col min="3" max="3" width="11.7109375" style="705" customWidth="1"/>
    <col min="4" max="4" width="8.140625" style="705" customWidth="1"/>
    <col min="5" max="5" width="13.140625" style="705" customWidth="1"/>
    <col min="6" max="6" width="10" style="705" customWidth="1"/>
    <col min="7" max="7" width="8" style="705" customWidth="1"/>
    <col min="8" max="8" width="14.28515625" style="705" customWidth="1"/>
    <col min="9" max="9" width="11.42578125" style="705" customWidth="1"/>
    <col min="10" max="256" width="9.140625" style="705"/>
    <col min="257" max="257" width="28" style="705" customWidth="1"/>
    <col min="258" max="258" width="15" style="705" customWidth="1"/>
    <col min="259" max="259" width="11.7109375" style="705" customWidth="1"/>
    <col min="260" max="260" width="8.140625" style="705" customWidth="1"/>
    <col min="261" max="261" width="13.140625" style="705" customWidth="1"/>
    <col min="262" max="262" width="10" style="705" customWidth="1"/>
    <col min="263" max="263" width="8" style="705" customWidth="1"/>
    <col min="264" max="264" width="14.28515625" style="705" customWidth="1"/>
    <col min="265" max="265" width="11.42578125" style="705" customWidth="1"/>
    <col min="266" max="512" width="9.140625" style="705"/>
    <col min="513" max="513" width="28" style="705" customWidth="1"/>
    <col min="514" max="514" width="15" style="705" customWidth="1"/>
    <col min="515" max="515" width="11.7109375" style="705" customWidth="1"/>
    <col min="516" max="516" width="8.140625" style="705" customWidth="1"/>
    <col min="517" max="517" width="13.140625" style="705" customWidth="1"/>
    <col min="518" max="518" width="10" style="705" customWidth="1"/>
    <col min="519" max="519" width="8" style="705" customWidth="1"/>
    <col min="520" max="520" width="14.28515625" style="705" customWidth="1"/>
    <col min="521" max="521" width="11.42578125" style="705" customWidth="1"/>
    <col min="522" max="768" width="9.140625" style="705"/>
    <col min="769" max="769" width="28" style="705" customWidth="1"/>
    <col min="770" max="770" width="15" style="705" customWidth="1"/>
    <col min="771" max="771" width="11.7109375" style="705" customWidth="1"/>
    <col min="772" max="772" width="8.140625" style="705" customWidth="1"/>
    <col min="773" max="773" width="13.140625" style="705" customWidth="1"/>
    <col min="774" max="774" width="10" style="705" customWidth="1"/>
    <col min="775" max="775" width="8" style="705" customWidth="1"/>
    <col min="776" max="776" width="14.28515625" style="705" customWidth="1"/>
    <col min="777" max="777" width="11.42578125" style="705" customWidth="1"/>
    <col min="778" max="1024" width="9.140625" style="705"/>
    <col min="1025" max="1025" width="28" style="705" customWidth="1"/>
    <col min="1026" max="1026" width="15" style="705" customWidth="1"/>
    <col min="1027" max="1027" width="11.7109375" style="705" customWidth="1"/>
    <col min="1028" max="1028" width="8.140625" style="705" customWidth="1"/>
    <col min="1029" max="1029" width="13.140625" style="705" customWidth="1"/>
    <col min="1030" max="1030" width="10" style="705" customWidth="1"/>
    <col min="1031" max="1031" width="8" style="705" customWidth="1"/>
    <col min="1032" max="1032" width="14.28515625" style="705" customWidth="1"/>
    <col min="1033" max="1033" width="11.42578125" style="705" customWidth="1"/>
    <col min="1034" max="1280" width="9.140625" style="705"/>
    <col min="1281" max="1281" width="28" style="705" customWidth="1"/>
    <col min="1282" max="1282" width="15" style="705" customWidth="1"/>
    <col min="1283" max="1283" width="11.7109375" style="705" customWidth="1"/>
    <col min="1284" max="1284" width="8.140625" style="705" customWidth="1"/>
    <col min="1285" max="1285" width="13.140625" style="705" customWidth="1"/>
    <col min="1286" max="1286" width="10" style="705" customWidth="1"/>
    <col min="1287" max="1287" width="8" style="705" customWidth="1"/>
    <col min="1288" max="1288" width="14.28515625" style="705" customWidth="1"/>
    <col min="1289" max="1289" width="11.42578125" style="705" customWidth="1"/>
    <col min="1290" max="1536" width="9.140625" style="705"/>
    <col min="1537" max="1537" width="28" style="705" customWidth="1"/>
    <col min="1538" max="1538" width="15" style="705" customWidth="1"/>
    <col min="1539" max="1539" width="11.7109375" style="705" customWidth="1"/>
    <col min="1540" max="1540" width="8.140625" style="705" customWidth="1"/>
    <col min="1541" max="1541" width="13.140625" style="705" customWidth="1"/>
    <col min="1542" max="1542" width="10" style="705" customWidth="1"/>
    <col min="1543" max="1543" width="8" style="705" customWidth="1"/>
    <col min="1544" max="1544" width="14.28515625" style="705" customWidth="1"/>
    <col min="1545" max="1545" width="11.42578125" style="705" customWidth="1"/>
    <col min="1546" max="1792" width="9.140625" style="705"/>
    <col min="1793" max="1793" width="28" style="705" customWidth="1"/>
    <col min="1794" max="1794" width="15" style="705" customWidth="1"/>
    <col min="1795" max="1795" width="11.7109375" style="705" customWidth="1"/>
    <col min="1796" max="1796" width="8.140625" style="705" customWidth="1"/>
    <col min="1797" max="1797" width="13.140625" style="705" customWidth="1"/>
    <col min="1798" max="1798" width="10" style="705" customWidth="1"/>
    <col min="1799" max="1799" width="8" style="705" customWidth="1"/>
    <col min="1800" max="1800" width="14.28515625" style="705" customWidth="1"/>
    <col min="1801" max="1801" width="11.42578125" style="705" customWidth="1"/>
    <col min="1802" max="2048" width="9.140625" style="705"/>
    <col min="2049" max="2049" width="28" style="705" customWidth="1"/>
    <col min="2050" max="2050" width="15" style="705" customWidth="1"/>
    <col min="2051" max="2051" width="11.7109375" style="705" customWidth="1"/>
    <col min="2052" max="2052" width="8.140625" style="705" customWidth="1"/>
    <col min="2053" max="2053" width="13.140625" style="705" customWidth="1"/>
    <col min="2054" max="2054" width="10" style="705" customWidth="1"/>
    <col min="2055" max="2055" width="8" style="705" customWidth="1"/>
    <col min="2056" max="2056" width="14.28515625" style="705" customWidth="1"/>
    <col min="2057" max="2057" width="11.42578125" style="705" customWidth="1"/>
    <col min="2058" max="2304" width="9.140625" style="705"/>
    <col min="2305" max="2305" width="28" style="705" customWidth="1"/>
    <col min="2306" max="2306" width="15" style="705" customWidth="1"/>
    <col min="2307" max="2307" width="11.7109375" style="705" customWidth="1"/>
    <col min="2308" max="2308" width="8.140625" style="705" customWidth="1"/>
    <col min="2309" max="2309" width="13.140625" style="705" customWidth="1"/>
    <col min="2310" max="2310" width="10" style="705" customWidth="1"/>
    <col min="2311" max="2311" width="8" style="705" customWidth="1"/>
    <col min="2312" max="2312" width="14.28515625" style="705" customWidth="1"/>
    <col min="2313" max="2313" width="11.42578125" style="705" customWidth="1"/>
    <col min="2314" max="2560" width="9.140625" style="705"/>
    <col min="2561" max="2561" width="28" style="705" customWidth="1"/>
    <col min="2562" max="2562" width="15" style="705" customWidth="1"/>
    <col min="2563" max="2563" width="11.7109375" style="705" customWidth="1"/>
    <col min="2564" max="2564" width="8.140625" style="705" customWidth="1"/>
    <col min="2565" max="2565" width="13.140625" style="705" customWidth="1"/>
    <col min="2566" max="2566" width="10" style="705" customWidth="1"/>
    <col min="2567" max="2567" width="8" style="705" customWidth="1"/>
    <col min="2568" max="2568" width="14.28515625" style="705" customWidth="1"/>
    <col min="2569" max="2569" width="11.42578125" style="705" customWidth="1"/>
    <col min="2570" max="2816" width="9.140625" style="705"/>
    <col min="2817" max="2817" width="28" style="705" customWidth="1"/>
    <col min="2818" max="2818" width="15" style="705" customWidth="1"/>
    <col min="2819" max="2819" width="11.7109375" style="705" customWidth="1"/>
    <col min="2820" max="2820" width="8.140625" style="705" customWidth="1"/>
    <col min="2821" max="2821" width="13.140625" style="705" customWidth="1"/>
    <col min="2822" max="2822" width="10" style="705" customWidth="1"/>
    <col min="2823" max="2823" width="8" style="705" customWidth="1"/>
    <col min="2824" max="2824" width="14.28515625" style="705" customWidth="1"/>
    <col min="2825" max="2825" width="11.42578125" style="705" customWidth="1"/>
    <col min="2826" max="3072" width="9.140625" style="705"/>
    <col min="3073" max="3073" width="28" style="705" customWidth="1"/>
    <col min="3074" max="3074" width="15" style="705" customWidth="1"/>
    <col min="3075" max="3075" width="11.7109375" style="705" customWidth="1"/>
    <col min="3076" max="3076" width="8.140625" style="705" customWidth="1"/>
    <col min="3077" max="3077" width="13.140625" style="705" customWidth="1"/>
    <col min="3078" max="3078" width="10" style="705" customWidth="1"/>
    <col min="3079" max="3079" width="8" style="705" customWidth="1"/>
    <col min="3080" max="3080" width="14.28515625" style="705" customWidth="1"/>
    <col min="3081" max="3081" width="11.42578125" style="705" customWidth="1"/>
    <col min="3082" max="3328" width="9.140625" style="705"/>
    <col min="3329" max="3329" width="28" style="705" customWidth="1"/>
    <col min="3330" max="3330" width="15" style="705" customWidth="1"/>
    <col min="3331" max="3331" width="11.7109375" style="705" customWidth="1"/>
    <col min="3332" max="3332" width="8.140625" style="705" customWidth="1"/>
    <col min="3333" max="3333" width="13.140625" style="705" customWidth="1"/>
    <col min="3334" max="3334" width="10" style="705" customWidth="1"/>
    <col min="3335" max="3335" width="8" style="705" customWidth="1"/>
    <col min="3336" max="3336" width="14.28515625" style="705" customWidth="1"/>
    <col min="3337" max="3337" width="11.42578125" style="705" customWidth="1"/>
    <col min="3338" max="3584" width="9.140625" style="705"/>
    <col min="3585" max="3585" width="28" style="705" customWidth="1"/>
    <col min="3586" max="3586" width="15" style="705" customWidth="1"/>
    <col min="3587" max="3587" width="11.7109375" style="705" customWidth="1"/>
    <col min="3588" max="3588" width="8.140625" style="705" customWidth="1"/>
    <col min="3589" max="3589" width="13.140625" style="705" customWidth="1"/>
    <col min="3590" max="3590" width="10" style="705" customWidth="1"/>
    <col min="3591" max="3591" width="8" style="705" customWidth="1"/>
    <col min="3592" max="3592" width="14.28515625" style="705" customWidth="1"/>
    <col min="3593" max="3593" width="11.42578125" style="705" customWidth="1"/>
    <col min="3594" max="3840" width="9.140625" style="705"/>
    <col min="3841" max="3841" width="28" style="705" customWidth="1"/>
    <col min="3842" max="3842" width="15" style="705" customWidth="1"/>
    <col min="3843" max="3843" width="11.7109375" style="705" customWidth="1"/>
    <col min="3844" max="3844" width="8.140625" style="705" customWidth="1"/>
    <col min="3845" max="3845" width="13.140625" style="705" customWidth="1"/>
    <col min="3846" max="3846" width="10" style="705" customWidth="1"/>
    <col min="3847" max="3847" width="8" style="705" customWidth="1"/>
    <col min="3848" max="3848" width="14.28515625" style="705" customWidth="1"/>
    <col min="3849" max="3849" width="11.42578125" style="705" customWidth="1"/>
    <col min="3850" max="4096" width="9.140625" style="705"/>
    <col min="4097" max="4097" width="28" style="705" customWidth="1"/>
    <col min="4098" max="4098" width="15" style="705" customWidth="1"/>
    <col min="4099" max="4099" width="11.7109375" style="705" customWidth="1"/>
    <col min="4100" max="4100" width="8.140625" style="705" customWidth="1"/>
    <col min="4101" max="4101" width="13.140625" style="705" customWidth="1"/>
    <col min="4102" max="4102" width="10" style="705" customWidth="1"/>
    <col min="4103" max="4103" width="8" style="705" customWidth="1"/>
    <col min="4104" max="4104" width="14.28515625" style="705" customWidth="1"/>
    <col min="4105" max="4105" width="11.42578125" style="705" customWidth="1"/>
    <col min="4106" max="4352" width="9.140625" style="705"/>
    <col min="4353" max="4353" width="28" style="705" customWidth="1"/>
    <col min="4354" max="4354" width="15" style="705" customWidth="1"/>
    <col min="4355" max="4355" width="11.7109375" style="705" customWidth="1"/>
    <col min="4356" max="4356" width="8.140625" style="705" customWidth="1"/>
    <col min="4357" max="4357" width="13.140625" style="705" customWidth="1"/>
    <col min="4358" max="4358" width="10" style="705" customWidth="1"/>
    <col min="4359" max="4359" width="8" style="705" customWidth="1"/>
    <col min="4360" max="4360" width="14.28515625" style="705" customWidth="1"/>
    <col min="4361" max="4361" width="11.42578125" style="705" customWidth="1"/>
    <col min="4362" max="4608" width="9.140625" style="705"/>
    <col min="4609" max="4609" width="28" style="705" customWidth="1"/>
    <col min="4610" max="4610" width="15" style="705" customWidth="1"/>
    <col min="4611" max="4611" width="11.7109375" style="705" customWidth="1"/>
    <col min="4612" max="4612" width="8.140625" style="705" customWidth="1"/>
    <col min="4613" max="4613" width="13.140625" style="705" customWidth="1"/>
    <col min="4614" max="4614" width="10" style="705" customWidth="1"/>
    <col min="4615" max="4615" width="8" style="705" customWidth="1"/>
    <col min="4616" max="4616" width="14.28515625" style="705" customWidth="1"/>
    <col min="4617" max="4617" width="11.42578125" style="705" customWidth="1"/>
    <col min="4618" max="4864" width="9.140625" style="705"/>
    <col min="4865" max="4865" width="28" style="705" customWidth="1"/>
    <col min="4866" max="4866" width="15" style="705" customWidth="1"/>
    <col min="4867" max="4867" width="11.7109375" style="705" customWidth="1"/>
    <col min="4868" max="4868" width="8.140625" style="705" customWidth="1"/>
    <col min="4869" max="4869" width="13.140625" style="705" customWidth="1"/>
    <col min="4870" max="4870" width="10" style="705" customWidth="1"/>
    <col min="4871" max="4871" width="8" style="705" customWidth="1"/>
    <col min="4872" max="4872" width="14.28515625" style="705" customWidth="1"/>
    <col min="4873" max="4873" width="11.42578125" style="705" customWidth="1"/>
    <col min="4874" max="5120" width="9.140625" style="705"/>
    <col min="5121" max="5121" width="28" style="705" customWidth="1"/>
    <col min="5122" max="5122" width="15" style="705" customWidth="1"/>
    <col min="5123" max="5123" width="11.7109375" style="705" customWidth="1"/>
    <col min="5124" max="5124" width="8.140625" style="705" customWidth="1"/>
    <col min="5125" max="5125" width="13.140625" style="705" customWidth="1"/>
    <col min="5126" max="5126" width="10" style="705" customWidth="1"/>
    <col min="5127" max="5127" width="8" style="705" customWidth="1"/>
    <col min="5128" max="5128" width="14.28515625" style="705" customWidth="1"/>
    <col min="5129" max="5129" width="11.42578125" style="705" customWidth="1"/>
    <col min="5130" max="5376" width="9.140625" style="705"/>
    <col min="5377" max="5377" width="28" style="705" customWidth="1"/>
    <col min="5378" max="5378" width="15" style="705" customWidth="1"/>
    <col min="5379" max="5379" width="11.7109375" style="705" customWidth="1"/>
    <col min="5380" max="5380" width="8.140625" style="705" customWidth="1"/>
    <col min="5381" max="5381" width="13.140625" style="705" customWidth="1"/>
    <col min="5382" max="5382" width="10" style="705" customWidth="1"/>
    <col min="5383" max="5383" width="8" style="705" customWidth="1"/>
    <col min="5384" max="5384" width="14.28515625" style="705" customWidth="1"/>
    <col min="5385" max="5385" width="11.42578125" style="705" customWidth="1"/>
    <col min="5386" max="5632" width="9.140625" style="705"/>
    <col min="5633" max="5633" width="28" style="705" customWidth="1"/>
    <col min="5634" max="5634" width="15" style="705" customWidth="1"/>
    <col min="5635" max="5635" width="11.7109375" style="705" customWidth="1"/>
    <col min="5636" max="5636" width="8.140625" style="705" customWidth="1"/>
    <col min="5637" max="5637" width="13.140625" style="705" customWidth="1"/>
    <col min="5638" max="5638" width="10" style="705" customWidth="1"/>
    <col min="5639" max="5639" width="8" style="705" customWidth="1"/>
    <col min="5640" max="5640" width="14.28515625" style="705" customWidth="1"/>
    <col min="5641" max="5641" width="11.42578125" style="705" customWidth="1"/>
    <col min="5642" max="5888" width="9.140625" style="705"/>
    <col min="5889" max="5889" width="28" style="705" customWidth="1"/>
    <col min="5890" max="5890" width="15" style="705" customWidth="1"/>
    <col min="5891" max="5891" width="11.7109375" style="705" customWidth="1"/>
    <col min="5892" max="5892" width="8.140625" style="705" customWidth="1"/>
    <col min="5893" max="5893" width="13.140625" style="705" customWidth="1"/>
    <col min="5894" max="5894" width="10" style="705" customWidth="1"/>
    <col min="5895" max="5895" width="8" style="705" customWidth="1"/>
    <col min="5896" max="5896" width="14.28515625" style="705" customWidth="1"/>
    <col min="5897" max="5897" width="11.42578125" style="705" customWidth="1"/>
    <col min="5898" max="6144" width="9.140625" style="705"/>
    <col min="6145" max="6145" width="28" style="705" customWidth="1"/>
    <col min="6146" max="6146" width="15" style="705" customWidth="1"/>
    <col min="6147" max="6147" width="11.7109375" style="705" customWidth="1"/>
    <col min="6148" max="6148" width="8.140625" style="705" customWidth="1"/>
    <col min="6149" max="6149" width="13.140625" style="705" customWidth="1"/>
    <col min="6150" max="6150" width="10" style="705" customWidth="1"/>
    <col min="6151" max="6151" width="8" style="705" customWidth="1"/>
    <col min="6152" max="6152" width="14.28515625" style="705" customWidth="1"/>
    <col min="6153" max="6153" width="11.42578125" style="705" customWidth="1"/>
    <col min="6154" max="6400" width="9.140625" style="705"/>
    <col min="6401" max="6401" width="28" style="705" customWidth="1"/>
    <col min="6402" max="6402" width="15" style="705" customWidth="1"/>
    <col min="6403" max="6403" width="11.7109375" style="705" customWidth="1"/>
    <col min="6404" max="6404" width="8.140625" style="705" customWidth="1"/>
    <col min="6405" max="6405" width="13.140625" style="705" customWidth="1"/>
    <col min="6406" max="6406" width="10" style="705" customWidth="1"/>
    <col min="6407" max="6407" width="8" style="705" customWidth="1"/>
    <col min="6408" max="6408" width="14.28515625" style="705" customWidth="1"/>
    <col min="6409" max="6409" width="11.42578125" style="705" customWidth="1"/>
    <col min="6410" max="6656" width="9.140625" style="705"/>
    <col min="6657" max="6657" width="28" style="705" customWidth="1"/>
    <col min="6658" max="6658" width="15" style="705" customWidth="1"/>
    <col min="6659" max="6659" width="11.7109375" style="705" customWidth="1"/>
    <col min="6660" max="6660" width="8.140625" style="705" customWidth="1"/>
    <col min="6661" max="6661" width="13.140625" style="705" customWidth="1"/>
    <col min="6662" max="6662" width="10" style="705" customWidth="1"/>
    <col min="6663" max="6663" width="8" style="705" customWidth="1"/>
    <col min="6664" max="6664" width="14.28515625" style="705" customWidth="1"/>
    <col min="6665" max="6665" width="11.42578125" style="705" customWidth="1"/>
    <col min="6666" max="6912" width="9.140625" style="705"/>
    <col min="6913" max="6913" width="28" style="705" customWidth="1"/>
    <col min="6914" max="6914" width="15" style="705" customWidth="1"/>
    <col min="6915" max="6915" width="11.7109375" style="705" customWidth="1"/>
    <col min="6916" max="6916" width="8.140625" style="705" customWidth="1"/>
    <col min="6917" max="6917" width="13.140625" style="705" customWidth="1"/>
    <col min="6918" max="6918" width="10" style="705" customWidth="1"/>
    <col min="6919" max="6919" width="8" style="705" customWidth="1"/>
    <col min="6920" max="6920" width="14.28515625" style="705" customWidth="1"/>
    <col min="6921" max="6921" width="11.42578125" style="705" customWidth="1"/>
    <col min="6922" max="7168" width="9.140625" style="705"/>
    <col min="7169" max="7169" width="28" style="705" customWidth="1"/>
    <col min="7170" max="7170" width="15" style="705" customWidth="1"/>
    <col min="7171" max="7171" width="11.7109375" style="705" customWidth="1"/>
    <col min="7172" max="7172" width="8.140625" style="705" customWidth="1"/>
    <col min="7173" max="7173" width="13.140625" style="705" customWidth="1"/>
    <col min="7174" max="7174" width="10" style="705" customWidth="1"/>
    <col min="7175" max="7175" width="8" style="705" customWidth="1"/>
    <col min="7176" max="7176" width="14.28515625" style="705" customWidth="1"/>
    <col min="7177" max="7177" width="11.42578125" style="705" customWidth="1"/>
    <col min="7178" max="7424" width="9.140625" style="705"/>
    <col min="7425" max="7425" width="28" style="705" customWidth="1"/>
    <col min="7426" max="7426" width="15" style="705" customWidth="1"/>
    <col min="7427" max="7427" width="11.7109375" style="705" customWidth="1"/>
    <col min="7428" max="7428" width="8.140625" style="705" customWidth="1"/>
    <col min="7429" max="7429" width="13.140625" style="705" customWidth="1"/>
    <col min="7430" max="7430" width="10" style="705" customWidth="1"/>
    <col min="7431" max="7431" width="8" style="705" customWidth="1"/>
    <col min="7432" max="7432" width="14.28515625" style="705" customWidth="1"/>
    <col min="7433" max="7433" width="11.42578125" style="705" customWidth="1"/>
    <col min="7434" max="7680" width="9.140625" style="705"/>
    <col min="7681" max="7681" width="28" style="705" customWidth="1"/>
    <col min="7682" max="7682" width="15" style="705" customWidth="1"/>
    <col min="7683" max="7683" width="11.7109375" style="705" customWidth="1"/>
    <col min="7684" max="7684" width="8.140625" style="705" customWidth="1"/>
    <col min="7685" max="7685" width="13.140625" style="705" customWidth="1"/>
    <col min="7686" max="7686" width="10" style="705" customWidth="1"/>
    <col min="7687" max="7687" width="8" style="705" customWidth="1"/>
    <col min="7688" max="7688" width="14.28515625" style="705" customWidth="1"/>
    <col min="7689" max="7689" width="11.42578125" style="705" customWidth="1"/>
    <col min="7690" max="7936" width="9.140625" style="705"/>
    <col min="7937" max="7937" width="28" style="705" customWidth="1"/>
    <col min="7938" max="7938" width="15" style="705" customWidth="1"/>
    <col min="7939" max="7939" width="11.7109375" style="705" customWidth="1"/>
    <col min="7940" max="7940" width="8.140625" style="705" customWidth="1"/>
    <col min="7941" max="7941" width="13.140625" style="705" customWidth="1"/>
    <col min="7942" max="7942" width="10" style="705" customWidth="1"/>
    <col min="7943" max="7943" width="8" style="705" customWidth="1"/>
    <col min="7944" max="7944" width="14.28515625" style="705" customWidth="1"/>
    <col min="7945" max="7945" width="11.42578125" style="705" customWidth="1"/>
    <col min="7946" max="8192" width="9.140625" style="705"/>
    <col min="8193" max="8193" width="28" style="705" customWidth="1"/>
    <col min="8194" max="8194" width="15" style="705" customWidth="1"/>
    <col min="8195" max="8195" width="11.7109375" style="705" customWidth="1"/>
    <col min="8196" max="8196" width="8.140625" style="705" customWidth="1"/>
    <col min="8197" max="8197" width="13.140625" style="705" customWidth="1"/>
    <col min="8198" max="8198" width="10" style="705" customWidth="1"/>
    <col min="8199" max="8199" width="8" style="705" customWidth="1"/>
    <col min="8200" max="8200" width="14.28515625" style="705" customWidth="1"/>
    <col min="8201" max="8201" width="11.42578125" style="705" customWidth="1"/>
    <col min="8202" max="8448" width="9.140625" style="705"/>
    <col min="8449" max="8449" width="28" style="705" customWidth="1"/>
    <col min="8450" max="8450" width="15" style="705" customWidth="1"/>
    <col min="8451" max="8451" width="11.7109375" style="705" customWidth="1"/>
    <col min="8452" max="8452" width="8.140625" style="705" customWidth="1"/>
    <col min="8453" max="8453" width="13.140625" style="705" customWidth="1"/>
    <col min="8454" max="8454" width="10" style="705" customWidth="1"/>
    <col min="8455" max="8455" width="8" style="705" customWidth="1"/>
    <col min="8456" max="8456" width="14.28515625" style="705" customWidth="1"/>
    <col min="8457" max="8457" width="11.42578125" style="705" customWidth="1"/>
    <col min="8458" max="8704" width="9.140625" style="705"/>
    <col min="8705" max="8705" width="28" style="705" customWidth="1"/>
    <col min="8706" max="8706" width="15" style="705" customWidth="1"/>
    <col min="8707" max="8707" width="11.7109375" style="705" customWidth="1"/>
    <col min="8708" max="8708" width="8.140625" style="705" customWidth="1"/>
    <col min="8709" max="8709" width="13.140625" style="705" customWidth="1"/>
    <col min="8710" max="8710" width="10" style="705" customWidth="1"/>
    <col min="8711" max="8711" width="8" style="705" customWidth="1"/>
    <col min="8712" max="8712" width="14.28515625" style="705" customWidth="1"/>
    <col min="8713" max="8713" width="11.42578125" style="705" customWidth="1"/>
    <col min="8714" max="8960" width="9.140625" style="705"/>
    <col min="8961" max="8961" width="28" style="705" customWidth="1"/>
    <col min="8962" max="8962" width="15" style="705" customWidth="1"/>
    <col min="8963" max="8963" width="11.7109375" style="705" customWidth="1"/>
    <col min="8964" max="8964" width="8.140625" style="705" customWidth="1"/>
    <col min="8965" max="8965" width="13.140625" style="705" customWidth="1"/>
    <col min="8966" max="8966" width="10" style="705" customWidth="1"/>
    <col min="8967" max="8967" width="8" style="705" customWidth="1"/>
    <col min="8968" max="8968" width="14.28515625" style="705" customWidth="1"/>
    <col min="8969" max="8969" width="11.42578125" style="705" customWidth="1"/>
    <col min="8970" max="9216" width="9.140625" style="705"/>
    <col min="9217" max="9217" width="28" style="705" customWidth="1"/>
    <col min="9218" max="9218" width="15" style="705" customWidth="1"/>
    <col min="9219" max="9219" width="11.7109375" style="705" customWidth="1"/>
    <col min="9220" max="9220" width="8.140625" style="705" customWidth="1"/>
    <col min="9221" max="9221" width="13.140625" style="705" customWidth="1"/>
    <col min="9222" max="9222" width="10" style="705" customWidth="1"/>
    <col min="9223" max="9223" width="8" style="705" customWidth="1"/>
    <col min="9224" max="9224" width="14.28515625" style="705" customWidth="1"/>
    <col min="9225" max="9225" width="11.42578125" style="705" customWidth="1"/>
    <col min="9226" max="9472" width="9.140625" style="705"/>
    <col min="9473" max="9473" width="28" style="705" customWidth="1"/>
    <col min="9474" max="9474" width="15" style="705" customWidth="1"/>
    <col min="9475" max="9475" width="11.7109375" style="705" customWidth="1"/>
    <col min="9476" max="9476" width="8.140625" style="705" customWidth="1"/>
    <col min="9477" max="9477" width="13.140625" style="705" customWidth="1"/>
    <col min="9478" max="9478" width="10" style="705" customWidth="1"/>
    <col min="9479" max="9479" width="8" style="705" customWidth="1"/>
    <col min="9480" max="9480" width="14.28515625" style="705" customWidth="1"/>
    <col min="9481" max="9481" width="11.42578125" style="705" customWidth="1"/>
    <col min="9482" max="9728" width="9.140625" style="705"/>
    <col min="9729" max="9729" width="28" style="705" customWidth="1"/>
    <col min="9730" max="9730" width="15" style="705" customWidth="1"/>
    <col min="9731" max="9731" width="11.7109375" style="705" customWidth="1"/>
    <col min="9732" max="9732" width="8.140625" style="705" customWidth="1"/>
    <col min="9733" max="9733" width="13.140625" style="705" customWidth="1"/>
    <col min="9734" max="9734" width="10" style="705" customWidth="1"/>
    <col min="9735" max="9735" width="8" style="705" customWidth="1"/>
    <col min="9736" max="9736" width="14.28515625" style="705" customWidth="1"/>
    <col min="9737" max="9737" width="11.42578125" style="705" customWidth="1"/>
    <col min="9738" max="9984" width="9.140625" style="705"/>
    <col min="9985" max="9985" width="28" style="705" customWidth="1"/>
    <col min="9986" max="9986" width="15" style="705" customWidth="1"/>
    <col min="9987" max="9987" width="11.7109375" style="705" customWidth="1"/>
    <col min="9988" max="9988" width="8.140625" style="705" customWidth="1"/>
    <col min="9989" max="9989" width="13.140625" style="705" customWidth="1"/>
    <col min="9990" max="9990" width="10" style="705" customWidth="1"/>
    <col min="9991" max="9991" width="8" style="705" customWidth="1"/>
    <col min="9992" max="9992" width="14.28515625" style="705" customWidth="1"/>
    <col min="9993" max="9993" width="11.42578125" style="705" customWidth="1"/>
    <col min="9994" max="10240" width="9.140625" style="705"/>
    <col min="10241" max="10241" width="28" style="705" customWidth="1"/>
    <col min="10242" max="10242" width="15" style="705" customWidth="1"/>
    <col min="10243" max="10243" width="11.7109375" style="705" customWidth="1"/>
    <col min="10244" max="10244" width="8.140625" style="705" customWidth="1"/>
    <col min="10245" max="10245" width="13.140625" style="705" customWidth="1"/>
    <col min="10246" max="10246" width="10" style="705" customWidth="1"/>
    <col min="10247" max="10247" width="8" style="705" customWidth="1"/>
    <col min="10248" max="10248" width="14.28515625" style="705" customWidth="1"/>
    <col min="10249" max="10249" width="11.42578125" style="705" customWidth="1"/>
    <col min="10250" max="10496" width="9.140625" style="705"/>
    <col min="10497" max="10497" width="28" style="705" customWidth="1"/>
    <col min="10498" max="10498" width="15" style="705" customWidth="1"/>
    <col min="10499" max="10499" width="11.7109375" style="705" customWidth="1"/>
    <col min="10500" max="10500" width="8.140625" style="705" customWidth="1"/>
    <col min="10501" max="10501" width="13.140625" style="705" customWidth="1"/>
    <col min="10502" max="10502" width="10" style="705" customWidth="1"/>
    <col min="10503" max="10503" width="8" style="705" customWidth="1"/>
    <col min="10504" max="10504" width="14.28515625" style="705" customWidth="1"/>
    <col min="10505" max="10505" width="11.42578125" style="705" customWidth="1"/>
    <col min="10506" max="10752" width="9.140625" style="705"/>
    <col min="10753" max="10753" width="28" style="705" customWidth="1"/>
    <col min="10754" max="10754" width="15" style="705" customWidth="1"/>
    <col min="10755" max="10755" width="11.7109375" style="705" customWidth="1"/>
    <col min="10756" max="10756" width="8.140625" style="705" customWidth="1"/>
    <col min="10757" max="10757" width="13.140625" style="705" customWidth="1"/>
    <col min="10758" max="10758" width="10" style="705" customWidth="1"/>
    <col min="10759" max="10759" width="8" style="705" customWidth="1"/>
    <col min="10760" max="10760" width="14.28515625" style="705" customWidth="1"/>
    <col min="10761" max="10761" width="11.42578125" style="705" customWidth="1"/>
    <col min="10762" max="11008" width="9.140625" style="705"/>
    <col min="11009" max="11009" width="28" style="705" customWidth="1"/>
    <col min="11010" max="11010" width="15" style="705" customWidth="1"/>
    <col min="11011" max="11011" width="11.7109375" style="705" customWidth="1"/>
    <col min="11012" max="11012" width="8.140625" style="705" customWidth="1"/>
    <col min="11013" max="11013" width="13.140625" style="705" customWidth="1"/>
    <col min="11014" max="11014" width="10" style="705" customWidth="1"/>
    <col min="11015" max="11015" width="8" style="705" customWidth="1"/>
    <col min="11016" max="11016" width="14.28515625" style="705" customWidth="1"/>
    <col min="11017" max="11017" width="11.42578125" style="705" customWidth="1"/>
    <col min="11018" max="11264" width="9.140625" style="705"/>
    <col min="11265" max="11265" width="28" style="705" customWidth="1"/>
    <col min="11266" max="11266" width="15" style="705" customWidth="1"/>
    <col min="11267" max="11267" width="11.7109375" style="705" customWidth="1"/>
    <col min="11268" max="11268" width="8.140625" style="705" customWidth="1"/>
    <col min="11269" max="11269" width="13.140625" style="705" customWidth="1"/>
    <col min="11270" max="11270" width="10" style="705" customWidth="1"/>
    <col min="11271" max="11271" width="8" style="705" customWidth="1"/>
    <col min="11272" max="11272" width="14.28515625" style="705" customWidth="1"/>
    <col min="11273" max="11273" width="11.42578125" style="705" customWidth="1"/>
    <col min="11274" max="11520" width="9.140625" style="705"/>
    <col min="11521" max="11521" width="28" style="705" customWidth="1"/>
    <col min="11522" max="11522" width="15" style="705" customWidth="1"/>
    <col min="11523" max="11523" width="11.7109375" style="705" customWidth="1"/>
    <col min="11524" max="11524" width="8.140625" style="705" customWidth="1"/>
    <col min="11525" max="11525" width="13.140625" style="705" customWidth="1"/>
    <col min="11526" max="11526" width="10" style="705" customWidth="1"/>
    <col min="11527" max="11527" width="8" style="705" customWidth="1"/>
    <col min="11528" max="11528" width="14.28515625" style="705" customWidth="1"/>
    <col min="11529" max="11529" width="11.42578125" style="705" customWidth="1"/>
    <col min="11530" max="11776" width="9.140625" style="705"/>
    <col min="11777" max="11777" width="28" style="705" customWidth="1"/>
    <col min="11778" max="11778" width="15" style="705" customWidth="1"/>
    <col min="11779" max="11779" width="11.7109375" style="705" customWidth="1"/>
    <col min="11780" max="11780" width="8.140625" style="705" customWidth="1"/>
    <col min="11781" max="11781" width="13.140625" style="705" customWidth="1"/>
    <col min="11782" max="11782" width="10" style="705" customWidth="1"/>
    <col min="11783" max="11783" width="8" style="705" customWidth="1"/>
    <col min="11784" max="11784" width="14.28515625" style="705" customWidth="1"/>
    <col min="11785" max="11785" width="11.42578125" style="705" customWidth="1"/>
    <col min="11786" max="12032" width="9.140625" style="705"/>
    <col min="12033" max="12033" width="28" style="705" customWidth="1"/>
    <col min="12034" max="12034" width="15" style="705" customWidth="1"/>
    <col min="12035" max="12035" width="11.7109375" style="705" customWidth="1"/>
    <col min="12036" max="12036" width="8.140625" style="705" customWidth="1"/>
    <col min="12037" max="12037" width="13.140625" style="705" customWidth="1"/>
    <col min="12038" max="12038" width="10" style="705" customWidth="1"/>
    <col min="12039" max="12039" width="8" style="705" customWidth="1"/>
    <col min="12040" max="12040" width="14.28515625" style="705" customWidth="1"/>
    <col min="12041" max="12041" width="11.42578125" style="705" customWidth="1"/>
    <col min="12042" max="12288" width="9.140625" style="705"/>
    <col min="12289" max="12289" width="28" style="705" customWidth="1"/>
    <col min="12290" max="12290" width="15" style="705" customWidth="1"/>
    <col min="12291" max="12291" width="11.7109375" style="705" customWidth="1"/>
    <col min="12292" max="12292" width="8.140625" style="705" customWidth="1"/>
    <col min="12293" max="12293" width="13.140625" style="705" customWidth="1"/>
    <col min="12294" max="12294" width="10" style="705" customWidth="1"/>
    <col min="12295" max="12295" width="8" style="705" customWidth="1"/>
    <col min="12296" max="12296" width="14.28515625" style="705" customWidth="1"/>
    <col min="12297" max="12297" width="11.42578125" style="705" customWidth="1"/>
    <col min="12298" max="12544" width="9.140625" style="705"/>
    <col min="12545" max="12545" width="28" style="705" customWidth="1"/>
    <col min="12546" max="12546" width="15" style="705" customWidth="1"/>
    <col min="12547" max="12547" width="11.7109375" style="705" customWidth="1"/>
    <col min="12548" max="12548" width="8.140625" style="705" customWidth="1"/>
    <col min="12549" max="12549" width="13.140625" style="705" customWidth="1"/>
    <col min="12550" max="12550" width="10" style="705" customWidth="1"/>
    <col min="12551" max="12551" width="8" style="705" customWidth="1"/>
    <col min="12552" max="12552" width="14.28515625" style="705" customWidth="1"/>
    <col min="12553" max="12553" width="11.42578125" style="705" customWidth="1"/>
    <col min="12554" max="12800" width="9.140625" style="705"/>
    <col min="12801" max="12801" width="28" style="705" customWidth="1"/>
    <col min="12802" max="12802" width="15" style="705" customWidth="1"/>
    <col min="12803" max="12803" width="11.7109375" style="705" customWidth="1"/>
    <col min="12804" max="12804" width="8.140625" style="705" customWidth="1"/>
    <col min="12805" max="12805" width="13.140625" style="705" customWidth="1"/>
    <col min="12806" max="12806" width="10" style="705" customWidth="1"/>
    <col min="12807" max="12807" width="8" style="705" customWidth="1"/>
    <col min="12808" max="12808" width="14.28515625" style="705" customWidth="1"/>
    <col min="12809" max="12809" width="11.42578125" style="705" customWidth="1"/>
    <col min="12810" max="13056" width="9.140625" style="705"/>
    <col min="13057" max="13057" width="28" style="705" customWidth="1"/>
    <col min="13058" max="13058" width="15" style="705" customWidth="1"/>
    <col min="13059" max="13059" width="11.7109375" style="705" customWidth="1"/>
    <col min="13060" max="13060" width="8.140625" style="705" customWidth="1"/>
    <col min="13061" max="13061" width="13.140625" style="705" customWidth="1"/>
    <col min="13062" max="13062" width="10" style="705" customWidth="1"/>
    <col min="13063" max="13063" width="8" style="705" customWidth="1"/>
    <col min="13064" max="13064" width="14.28515625" style="705" customWidth="1"/>
    <col min="13065" max="13065" width="11.42578125" style="705" customWidth="1"/>
    <col min="13066" max="13312" width="9.140625" style="705"/>
    <col min="13313" max="13313" width="28" style="705" customWidth="1"/>
    <col min="13314" max="13314" width="15" style="705" customWidth="1"/>
    <col min="13315" max="13315" width="11.7109375" style="705" customWidth="1"/>
    <col min="13316" max="13316" width="8.140625" style="705" customWidth="1"/>
    <col min="13317" max="13317" width="13.140625" style="705" customWidth="1"/>
    <col min="13318" max="13318" width="10" style="705" customWidth="1"/>
    <col min="13319" max="13319" width="8" style="705" customWidth="1"/>
    <col min="13320" max="13320" width="14.28515625" style="705" customWidth="1"/>
    <col min="13321" max="13321" width="11.42578125" style="705" customWidth="1"/>
    <col min="13322" max="13568" width="9.140625" style="705"/>
    <col min="13569" max="13569" width="28" style="705" customWidth="1"/>
    <col min="13570" max="13570" width="15" style="705" customWidth="1"/>
    <col min="13571" max="13571" width="11.7109375" style="705" customWidth="1"/>
    <col min="13572" max="13572" width="8.140625" style="705" customWidth="1"/>
    <col min="13573" max="13573" width="13.140625" style="705" customWidth="1"/>
    <col min="13574" max="13574" width="10" style="705" customWidth="1"/>
    <col min="13575" max="13575" width="8" style="705" customWidth="1"/>
    <col min="13576" max="13576" width="14.28515625" style="705" customWidth="1"/>
    <col min="13577" max="13577" width="11.42578125" style="705" customWidth="1"/>
    <col min="13578" max="13824" width="9.140625" style="705"/>
    <col min="13825" max="13825" width="28" style="705" customWidth="1"/>
    <col min="13826" max="13826" width="15" style="705" customWidth="1"/>
    <col min="13827" max="13827" width="11.7109375" style="705" customWidth="1"/>
    <col min="13828" max="13828" width="8.140625" style="705" customWidth="1"/>
    <col min="13829" max="13829" width="13.140625" style="705" customWidth="1"/>
    <col min="13830" max="13830" width="10" style="705" customWidth="1"/>
    <col min="13831" max="13831" width="8" style="705" customWidth="1"/>
    <col min="13832" max="13832" width="14.28515625" style="705" customWidth="1"/>
    <col min="13833" max="13833" width="11.42578125" style="705" customWidth="1"/>
    <col min="13834" max="14080" width="9.140625" style="705"/>
    <col min="14081" max="14081" width="28" style="705" customWidth="1"/>
    <col min="14082" max="14082" width="15" style="705" customWidth="1"/>
    <col min="14083" max="14083" width="11.7109375" style="705" customWidth="1"/>
    <col min="14084" max="14084" width="8.140625" style="705" customWidth="1"/>
    <col min="14085" max="14085" width="13.140625" style="705" customWidth="1"/>
    <col min="14086" max="14086" width="10" style="705" customWidth="1"/>
    <col min="14087" max="14087" width="8" style="705" customWidth="1"/>
    <col min="14088" max="14088" width="14.28515625" style="705" customWidth="1"/>
    <col min="14089" max="14089" width="11.42578125" style="705" customWidth="1"/>
    <col min="14090" max="14336" width="9.140625" style="705"/>
    <col min="14337" max="14337" width="28" style="705" customWidth="1"/>
    <col min="14338" max="14338" width="15" style="705" customWidth="1"/>
    <col min="14339" max="14339" width="11.7109375" style="705" customWidth="1"/>
    <col min="14340" max="14340" width="8.140625" style="705" customWidth="1"/>
    <col min="14341" max="14341" width="13.140625" style="705" customWidth="1"/>
    <col min="14342" max="14342" width="10" style="705" customWidth="1"/>
    <col min="14343" max="14343" width="8" style="705" customWidth="1"/>
    <col min="14344" max="14344" width="14.28515625" style="705" customWidth="1"/>
    <col min="14345" max="14345" width="11.42578125" style="705" customWidth="1"/>
    <col min="14346" max="14592" width="9.140625" style="705"/>
    <col min="14593" max="14593" width="28" style="705" customWidth="1"/>
    <col min="14594" max="14594" width="15" style="705" customWidth="1"/>
    <col min="14595" max="14595" width="11.7109375" style="705" customWidth="1"/>
    <col min="14596" max="14596" width="8.140625" style="705" customWidth="1"/>
    <col min="14597" max="14597" width="13.140625" style="705" customWidth="1"/>
    <col min="14598" max="14598" width="10" style="705" customWidth="1"/>
    <col min="14599" max="14599" width="8" style="705" customWidth="1"/>
    <col min="14600" max="14600" width="14.28515625" style="705" customWidth="1"/>
    <col min="14601" max="14601" width="11.42578125" style="705" customWidth="1"/>
    <col min="14602" max="14848" width="9.140625" style="705"/>
    <col min="14849" max="14849" width="28" style="705" customWidth="1"/>
    <col min="14850" max="14850" width="15" style="705" customWidth="1"/>
    <col min="14851" max="14851" width="11.7109375" style="705" customWidth="1"/>
    <col min="14852" max="14852" width="8.140625" style="705" customWidth="1"/>
    <col min="14853" max="14853" width="13.140625" style="705" customWidth="1"/>
    <col min="14854" max="14854" width="10" style="705" customWidth="1"/>
    <col min="14855" max="14855" width="8" style="705" customWidth="1"/>
    <col min="14856" max="14856" width="14.28515625" style="705" customWidth="1"/>
    <col min="14857" max="14857" width="11.42578125" style="705" customWidth="1"/>
    <col min="14858" max="15104" width="9.140625" style="705"/>
    <col min="15105" max="15105" width="28" style="705" customWidth="1"/>
    <col min="15106" max="15106" width="15" style="705" customWidth="1"/>
    <col min="15107" max="15107" width="11.7109375" style="705" customWidth="1"/>
    <col min="15108" max="15108" width="8.140625" style="705" customWidth="1"/>
    <col min="15109" max="15109" width="13.140625" style="705" customWidth="1"/>
    <col min="15110" max="15110" width="10" style="705" customWidth="1"/>
    <col min="15111" max="15111" width="8" style="705" customWidth="1"/>
    <col min="15112" max="15112" width="14.28515625" style="705" customWidth="1"/>
    <col min="15113" max="15113" width="11.42578125" style="705" customWidth="1"/>
    <col min="15114" max="15360" width="9.140625" style="705"/>
    <col min="15361" max="15361" width="28" style="705" customWidth="1"/>
    <col min="15362" max="15362" width="15" style="705" customWidth="1"/>
    <col min="15363" max="15363" width="11.7109375" style="705" customWidth="1"/>
    <col min="15364" max="15364" width="8.140625" style="705" customWidth="1"/>
    <col min="15365" max="15365" width="13.140625" style="705" customWidth="1"/>
    <col min="15366" max="15366" width="10" style="705" customWidth="1"/>
    <col min="15367" max="15367" width="8" style="705" customWidth="1"/>
    <col min="15368" max="15368" width="14.28515625" style="705" customWidth="1"/>
    <col min="15369" max="15369" width="11.42578125" style="705" customWidth="1"/>
    <col min="15370" max="15616" width="9.140625" style="705"/>
    <col min="15617" max="15617" width="28" style="705" customWidth="1"/>
    <col min="15618" max="15618" width="15" style="705" customWidth="1"/>
    <col min="15619" max="15619" width="11.7109375" style="705" customWidth="1"/>
    <col min="15620" max="15620" width="8.140625" style="705" customWidth="1"/>
    <col min="15621" max="15621" width="13.140625" style="705" customWidth="1"/>
    <col min="15622" max="15622" width="10" style="705" customWidth="1"/>
    <col min="15623" max="15623" width="8" style="705" customWidth="1"/>
    <col min="15624" max="15624" width="14.28515625" style="705" customWidth="1"/>
    <col min="15625" max="15625" width="11.42578125" style="705" customWidth="1"/>
    <col min="15626" max="15872" width="9.140625" style="705"/>
    <col min="15873" max="15873" width="28" style="705" customWidth="1"/>
    <col min="15874" max="15874" width="15" style="705" customWidth="1"/>
    <col min="15875" max="15875" width="11.7109375" style="705" customWidth="1"/>
    <col min="15876" max="15876" width="8.140625" style="705" customWidth="1"/>
    <col min="15877" max="15877" width="13.140625" style="705" customWidth="1"/>
    <col min="15878" max="15878" width="10" style="705" customWidth="1"/>
    <col min="15879" max="15879" width="8" style="705" customWidth="1"/>
    <col min="15880" max="15880" width="14.28515625" style="705" customWidth="1"/>
    <col min="15881" max="15881" width="11.42578125" style="705" customWidth="1"/>
    <col min="15882" max="16128" width="9.140625" style="705"/>
    <col min="16129" max="16129" width="28" style="705" customWidth="1"/>
    <col min="16130" max="16130" width="15" style="705" customWidth="1"/>
    <col min="16131" max="16131" width="11.7109375" style="705" customWidth="1"/>
    <col min="16132" max="16132" width="8.140625" style="705" customWidth="1"/>
    <col min="16133" max="16133" width="13.140625" style="705" customWidth="1"/>
    <col min="16134" max="16134" width="10" style="705" customWidth="1"/>
    <col min="16135" max="16135" width="8" style="705" customWidth="1"/>
    <col min="16136" max="16136" width="14.28515625" style="705" customWidth="1"/>
    <col min="16137" max="16137" width="11.42578125" style="705" customWidth="1"/>
    <col min="16138" max="16384" width="9.140625" style="705"/>
  </cols>
  <sheetData>
    <row r="1" spans="1:9">
      <c r="A1" s="696"/>
      <c r="B1" s="697" t="s">
        <v>51</v>
      </c>
      <c r="C1" s="698" t="str">
        <f>[1]Kadar.ode.!C1</f>
        <v>Унети назив здравствене установе</v>
      </c>
      <c r="D1" s="699"/>
      <c r="E1" s="699"/>
      <c r="F1" s="699"/>
      <c r="G1" s="700"/>
    </row>
    <row r="2" spans="1:9">
      <c r="A2" s="696"/>
      <c r="B2" s="697" t="s">
        <v>52</v>
      </c>
      <c r="C2" s="698" t="str">
        <f>[1]Kadar.ode.!C2</f>
        <v>Унети матични број здравствене установе</v>
      </c>
      <c r="D2" s="699"/>
      <c r="E2" s="699"/>
      <c r="F2" s="699"/>
      <c r="G2" s="700"/>
    </row>
    <row r="3" spans="1:9">
      <c r="A3" s="696"/>
      <c r="B3" s="697" t="s">
        <v>53</v>
      </c>
      <c r="C3" s="662" t="s">
        <v>4658</v>
      </c>
      <c r="D3" s="699"/>
      <c r="E3" s="699"/>
      <c r="F3" s="699"/>
      <c r="G3" s="700"/>
    </row>
    <row r="4" spans="1:9" ht="14.25">
      <c r="A4" s="696"/>
      <c r="B4" s="697" t="s">
        <v>131</v>
      </c>
      <c r="C4" s="669" t="s">
        <v>14</v>
      </c>
      <c r="D4" s="702"/>
      <c r="E4" s="702"/>
      <c r="F4" s="702"/>
      <c r="G4" s="703"/>
    </row>
    <row r="5" spans="1:9" ht="12" customHeight="1">
      <c r="A5" s="672"/>
      <c r="B5" s="667"/>
      <c r="C5" s="673"/>
      <c r="D5" s="737"/>
    </row>
    <row r="6" spans="1:9" ht="21.75" customHeight="1">
      <c r="A6" s="904" t="s">
        <v>103</v>
      </c>
      <c r="B6" s="904"/>
      <c r="C6" s="738"/>
      <c r="D6" s="738"/>
      <c r="E6" s="738"/>
      <c r="F6" s="738"/>
    </row>
    <row r="7" spans="1:9">
      <c r="A7" s="739" t="s">
        <v>132</v>
      </c>
      <c r="B7" s="740"/>
      <c r="C7" s="738"/>
      <c r="D7" s="738"/>
      <c r="E7" s="738"/>
      <c r="F7" s="738"/>
    </row>
    <row r="8" spans="1:9">
      <c r="A8" s="739" t="s">
        <v>133</v>
      </c>
      <c r="B8" s="740"/>
      <c r="C8" s="738"/>
      <c r="D8" s="738"/>
      <c r="E8" s="738"/>
      <c r="F8" s="738"/>
    </row>
    <row r="9" spans="1:9">
      <c r="A9" s="739" t="s">
        <v>129</v>
      </c>
      <c r="B9" s="740"/>
      <c r="C9" s="738"/>
      <c r="D9" s="738"/>
      <c r="E9" s="738"/>
      <c r="F9" s="738"/>
    </row>
    <row r="10" spans="1:9">
      <c r="A10" s="738"/>
      <c r="B10" s="738"/>
      <c r="C10" s="738"/>
      <c r="D10" s="738"/>
      <c r="E10" s="738"/>
      <c r="F10" s="738"/>
      <c r="G10" s="738"/>
      <c r="H10" s="738"/>
      <c r="I10" s="741"/>
    </row>
    <row r="11" spans="1:9" ht="57.75" customHeight="1">
      <c r="A11" s="898" t="s">
        <v>134</v>
      </c>
      <c r="B11" s="905" t="s">
        <v>57</v>
      </c>
      <c r="C11" s="905"/>
      <c r="D11" s="905"/>
      <c r="E11" s="905"/>
      <c r="F11" s="905"/>
      <c r="G11" s="905"/>
      <c r="H11" s="905" t="s">
        <v>58</v>
      </c>
      <c r="I11" s="905"/>
    </row>
    <row r="12" spans="1:9" ht="54.75" customHeight="1">
      <c r="A12" s="898"/>
      <c r="B12" s="742" t="s">
        <v>135</v>
      </c>
      <c r="C12" s="742" t="s">
        <v>136</v>
      </c>
      <c r="D12" s="742" t="s">
        <v>112</v>
      </c>
      <c r="E12" s="742" t="s">
        <v>137</v>
      </c>
      <c r="F12" s="742" t="s">
        <v>136</v>
      </c>
      <c r="G12" s="742" t="s">
        <v>112</v>
      </c>
      <c r="H12" s="742" t="s">
        <v>138</v>
      </c>
      <c r="I12" s="742" t="s">
        <v>139</v>
      </c>
    </row>
    <row r="13" spans="1:9">
      <c r="A13" s="743" t="s">
        <v>140</v>
      </c>
      <c r="B13" s="769"/>
      <c r="C13" s="769"/>
      <c r="D13" s="770">
        <f t="shared" ref="D13:D22" si="0">B13-C13</f>
        <v>0</v>
      </c>
      <c r="E13" s="771"/>
      <c r="F13" s="772"/>
      <c r="G13" s="770">
        <f t="shared" ref="G13:G22" si="1">E13-F13</f>
        <v>0</v>
      </c>
      <c r="H13" s="771"/>
      <c r="I13" s="772"/>
    </row>
    <row r="14" spans="1:9">
      <c r="A14" s="743" t="s">
        <v>141</v>
      </c>
      <c r="B14" s="769"/>
      <c r="C14" s="769"/>
      <c r="D14" s="770">
        <f t="shared" si="0"/>
        <v>0</v>
      </c>
      <c r="E14" s="575">
        <v>9</v>
      </c>
      <c r="F14" s="576">
        <v>7</v>
      </c>
      <c r="G14" s="770">
        <f t="shared" si="1"/>
        <v>2</v>
      </c>
      <c r="H14" s="771"/>
      <c r="I14" s="772"/>
    </row>
    <row r="15" spans="1:9">
      <c r="A15" s="744" t="s">
        <v>4268</v>
      </c>
      <c r="B15" s="574">
        <v>26</v>
      </c>
      <c r="C15" s="574">
        <v>19</v>
      </c>
      <c r="D15" s="770">
        <f t="shared" si="0"/>
        <v>7</v>
      </c>
      <c r="E15" s="575">
        <v>89</v>
      </c>
      <c r="F15" s="576">
        <v>77</v>
      </c>
      <c r="G15" s="770">
        <f t="shared" si="1"/>
        <v>12</v>
      </c>
      <c r="H15" s="771"/>
      <c r="I15" s="772"/>
    </row>
    <row r="16" spans="1:9">
      <c r="A16" s="744" t="s">
        <v>4269</v>
      </c>
      <c r="B16" s="574"/>
      <c r="C16" s="574"/>
      <c r="D16" s="770">
        <f t="shared" si="0"/>
        <v>0</v>
      </c>
      <c r="E16" s="575">
        <v>1</v>
      </c>
      <c r="F16" s="576">
        <v>2</v>
      </c>
      <c r="G16" s="770">
        <f t="shared" si="1"/>
        <v>-1</v>
      </c>
      <c r="H16" s="771"/>
      <c r="I16" s="772"/>
    </row>
    <row r="17" spans="1:9">
      <c r="A17" s="744" t="s">
        <v>4270</v>
      </c>
      <c r="B17" s="574">
        <v>1</v>
      </c>
      <c r="C17" s="574"/>
      <c r="D17" s="770">
        <f t="shared" si="0"/>
        <v>1</v>
      </c>
      <c r="E17" s="771"/>
      <c r="F17" s="772"/>
      <c r="G17" s="770">
        <f t="shared" si="1"/>
        <v>0</v>
      </c>
      <c r="H17" s="771"/>
      <c r="I17" s="772"/>
    </row>
    <row r="18" spans="1:9">
      <c r="A18" s="743"/>
      <c r="B18" s="769"/>
      <c r="C18" s="769"/>
      <c r="D18" s="770">
        <f t="shared" si="0"/>
        <v>0</v>
      </c>
      <c r="E18" s="771"/>
      <c r="F18" s="772"/>
      <c r="G18" s="770">
        <f t="shared" si="1"/>
        <v>0</v>
      </c>
      <c r="H18" s="771"/>
      <c r="I18" s="772"/>
    </row>
    <row r="19" spans="1:9">
      <c r="A19" s="743"/>
      <c r="B19" s="769"/>
      <c r="C19" s="769"/>
      <c r="D19" s="770">
        <f t="shared" si="0"/>
        <v>0</v>
      </c>
      <c r="E19" s="771"/>
      <c r="F19" s="772"/>
      <c r="G19" s="770">
        <f t="shared" si="1"/>
        <v>0</v>
      </c>
      <c r="H19" s="771"/>
      <c r="I19" s="772"/>
    </row>
    <row r="20" spans="1:9">
      <c r="A20" s="743"/>
      <c r="B20" s="769"/>
      <c r="C20" s="769"/>
      <c r="D20" s="770">
        <f t="shared" si="0"/>
        <v>0</v>
      </c>
      <c r="E20" s="771"/>
      <c r="F20" s="772"/>
      <c r="G20" s="770">
        <f t="shared" si="1"/>
        <v>0</v>
      </c>
      <c r="H20" s="771"/>
      <c r="I20" s="772"/>
    </row>
    <row r="21" spans="1:9" s="746" customFormat="1">
      <c r="A21" s="745"/>
      <c r="B21" s="769"/>
      <c r="C21" s="769"/>
      <c r="D21" s="770">
        <f t="shared" si="0"/>
        <v>0</v>
      </c>
      <c r="E21" s="771"/>
      <c r="F21" s="772"/>
      <c r="G21" s="770">
        <f t="shared" si="1"/>
        <v>0</v>
      </c>
      <c r="H21" s="771"/>
      <c r="I21" s="772"/>
    </row>
    <row r="22" spans="1:9" s="746" customFormat="1">
      <c r="A22" s="745"/>
      <c r="B22" s="769"/>
      <c r="C22" s="769"/>
      <c r="D22" s="770">
        <f t="shared" si="0"/>
        <v>0</v>
      </c>
      <c r="E22" s="771"/>
      <c r="F22" s="772"/>
      <c r="G22" s="770">
        <f t="shared" si="1"/>
        <v>0</v>
      </c>
      <c r="H22" s="771"/>
      <c r="I22" s="772"/>
    </row>
    <row r="23" spans="1:9" s="746" customFormat="1">
      <c r="A23" s="747" t="s">
        <v>62</v>
      </c>
      <c r="B23" s="740">
        <f>SUM(B13:B22)</f>
        <v>27</v>
      </c>
      <c r="C23" s="740">
        <f>SUM(C13:C22)</f>
        <v>19</v>
      </c>
      <c r="D23" s="748">
        <f t="shared" ref="D23" si="2">B23-C23</f>
        <v>8</v>
      </c>
      <c r="E23" s="740">
        <f>SUM(E13:E22)</f>
        <v>99</v>
      </c>
      <c r="F23" s="740">
        <f>SUM(F13:F22)</f>
        <v>86</v>
      </c>
      <c r="G23" s="748">
        <f t="shared" ref="G23" si="3">E23-F23</f>
        <v>13</v>
      </c>
      <c r="H23" s="740">
        <f>SUM(H13:H22)</f>
        <v>0</v>
      </c>
      <c r="I23" s="740">
        <f>SUM(I13:I22)</f>
        <v>0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4"/>
  <sheetViews>
    <sheetView view="pageBreakPreview" zoomScaleNormal="100" zoomScaleSheetLayoutView="100" workbookViewId="0">
      <selection activeCell="C3" sqref="C3"/>
    </sheetView>
  </sheetViews>
  <sheetFormatPr defaultColWidth="9" defaultRowHeight="12"/>
  <cols>
    <col min="1" max="1" width="42.140625" customWidth="1"/>
    <col min="2" max="2" width="2.42578125" customWidth="1"/>
    <col min="3" max="3" width="16.42578125" customWidth="1"/>
    <col min="4" max="4" width="10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4.28515625" customWidth="1"/>
    <col min="11" max="11" width="14.42578125" customWidth="1"/>
    <col min="257" max="257" width="42.140625" customWidth="1"/>
    <col min="258" max="258" width="2.42578125" customWidth="1"/>
    <col min="259" max="259" width="16.42578125" customWidth="1"/>
    <col min="260" max="260" width="10" customWidth="1"/>
    <col min="261" max="261" width="9.42578125" customWidth="1"/>
    <col min="262" max="262" width="14.140625" customWidth="1"/>
    <col min="263" max="263" width="12.42578125" customWidth="1"/>
    <col min="264" max="264" width="14.5703125" customWidth="1"/>
    <col min="265" max="265" width="14.7109375" customWidth="1"/>
    <col min="266" max="266" width="14.28515625" customWidth="1"/>
    <col min="267" max="267" width="14.42578125" customWidth="1"/>
    <col min="513" max="513" width="42.140625" customWidth="1"/>
    <col min="514" max="514" width="2.42578125" customWidth="1"/>
    <col min="515" max="515" width="16.42578125" customWidth="1"/>
    <col min="516" max="516" width="10" customWidth="1"/>
    <col min="517" max="517" width="9.42578125" customWidth="1"/>
    <col min="518" max="518" width="14.140625" customWidth="1"/>
    <col min="519" max="519" width="12.42578125" customWidth="1"/>
    <col min="520" max="520" width="14.5703125" customWidth="1"/>
    <col min="521" max="521" width="14.7109375" customWidth="1"/>
    <col min="522" max="522" width="14.28515625" customWidth="1"/>
    <col min="523" max="523" width="14.42578125" customWidth="1"/>
    <col min="769" max="769" width="42.140625" customWidth="1"/>
    <col min="770" max="770" width="2.42578125" customWidth="1"/>
    <col min="771" max="771" width="16.42578125" customWidth="1"/>
    <col min="772" max="772" width="10" customWidth="1"/>
    <col min="773" max="773" width="9.42578125" customWidth="1"/>
    <col min="774" max="774" width="14.140625" customWidth="1"/>
    <col min="775" max="775" width="12.42578125" customWidth="1"/>
    <col min="776" max="776" width="14.5703125" customWidth="1"/>
    <col min="777" max="777" width="14.7109375" customWidth="1"/>
    <col min="778" max="778" width="14.28515625" customWidth="1"/>
    <col min="779" max="779" width="14.42578125" customWidth="1"/>
    <col min="1025" max="1025" width="42.140625" customWidth="1"/>
    <col min="1026" max="1026" width="2.42578125" customWidth="1"/>
    <col min="1027" max="1027" width="16.42578125" customWidth="1"/>
    <col min="1028" max="1028" width="10" customWidth="1"/>
    <col min="1029" max="1029" width="9.42578125" customWidth="1"/>
    <col min="1030" max="1030" width="14.140625" customWidth="1"/>
    <col min="1031" max="1031" width="12.42578125" customWidth="1"/>
    <col min="1032" max="1032" width="14.5703125" customWidth="1"/>
    <col min="1033" max="1033" width="14.7109375" customWidth="1"/>
    <col min="1034" max="1034" width="14.28515625" customWidth="1"/>
    <col min="1035" max="1035" width="14.42578125" customWidth="1"/>
    <col min="1281" max="1281" width="42.140625" customWidth="1"/>
    <col min="1282" max="1282" width="2.42578125" customWidth="1"/>
    <col min="1283" max="1283" width="16.42578125" customWidth="1"/>
    <col min="1284" max="1284" width="10" customWidth="1"/>
    <col min="1285" max="1285" width="9.42578125" customWidth="1"/>
    <col min="1286" max="1286" width="14.140625" customWidth="1"/>
    <col min="1287" max="1287" width="12.42578125" customWidth="1"/>
    <col min="1288" max="1288" width="14.5703125" customWidth="1"/>
    <col min="1289" max="1289" width="14.7109375" customWidth="1"/>
    <col min="1290" max="1290" width="14.28515625" customWidth="1"/>
    <col min="1291" max="1291" width="14.42578125" customWidth="1"/>
    <col min="1537" max="1537" width="42.140625" customWidth="1"/>
    <col min="1538" max="1538" width="2.42578125" customWidth="1"/>
    <col min="1539" max="1539" width="16.42578125" customWidth="1"/>
    <col min="1540" max="1540" width="10" customWidth="1"/>
    <col min="1541" max="1541" width="9.42578125" customWidth="1"/>
    <col min="1542" max="1542" width="14.140625" customWidth="1"/>
    <col min="1543" max="1543" width="12.42578125" customWidth="1"/>
    <col min="1544" max="1544" width="14.5703125" customWidth="1"/>
    <col min="1545" max="1545" width="14.7109375" customWidth="1"/>
    <col min="1546" max="1546" width="14.28515625" customWidth="1"/>
    <col min="1547" max="1547" width="14.42578125" customWidth="1"/>
    <col min="1793" max="1793" width="42.140625" customWidth="1"/>
    <col min="1794" max="1794" width="2.42578125" customWidth="1"/>
    <col min="1795" max="1795" width="16.42578125" customWidth="1"/>
    <col min="1796" max="1796" width="10" customWidth="1"/>
    <col min="1797" max="1797" width="9.42578125" customWidth="1"/>
    <col min="1798" max="1798" width="14.140625" customWidth="1"/>
    <col min="1799" max="1799" width="12.42578125" customWidth="1"/>
    <col min="1800" max="1800" width="14.5703125" customWidth="1"/>
    <col min="1801" max="1801" width="14.7109375" customWidth="1"/>
    <col min="1802" max="1802" width="14.28515625" customWidth="1"/>
    <col min="1803" max="1803" width="14.42578125" customWidth="1"/>
    <col min="2049" max="2049" width="42.140625" customWidth="1"/>
    <col min="2050" max="2050" width="2.42578125" customWidth="1"/>
    <col min="2051" max="2051" width="16.42578125" customWidth="1"/>
    <col min="2052" max="2052" width="10" customWidth="1"/>
    <col min="2053" max="2053" width="9.42578125" customWidth="1"/>
    <col min="2054" max="2054" width="14.140625" customWidth="1"/>
    <col min="2055" max="2055" width="12.42578125" customWidth="1"/>
    <col min="2056" max="2056" width="14.5703125" customWidth="1"/>
    <col min="2057" max="2057" width="14.7109375" customWidth="1"/>
    <col min="2058" max="2058" width="14.28515625" customWidth="1"/>
    <col min="2059" max="2059" width="14.42578125" customWidth="1"/>
    <col min="2305" max="2305" width="42.140625" customWidth="1"/>
    <col min="2306" max="2306" width="2.42578125" customWidth="1"/>
    <col min="2307" max="2307" width="16.42578125" customWidth="1"/>
    <col min="2308" max="2308" width="10" customWidth="1"/>
    <col min="2309" max="2309" width="9.42578125" customWidth="1"/>
    <col min="2310" max="2310" width="14.140625" customWidth="1"/>
    <col min="2311" max="2311" width="12.42578125" customWidth="1"/>
    <col min="2312" max="2312" width="14.5703125" customWidth="1"/>
    <col min="2313" max="2313" width="14.7109375" customWidth="1"/>
    <col min="2314" max="2314" width="14.28515625" customWidth="1"/>
    <col min="2315" max="2315" width="14.42578125" customWidth="1"/>
    <col min="2561" max="2561" width="42.140625" customWidth="1"/>
    <col min="2562" max="2562" width="2.42578125" customWidth="1"/>
    <col min="2563" max="2563" width="16.42578125" customWidth="1"/>
    <col min="2564" max="2564" width="10" customWidth="1"/>
    <col min="2565" max="2565" width="9.42578125" customWidth="1"/>
    <col min="2566" max="2566" width="14.140625" customWidth="1"/>
    <col min="2567" max="2567" width="12.42578125" customWidth="1"/>
    <col min="2568" max="2568" width="14.5703125" customWidth="1"/>
    <col min="2569" max="2569" width="14.7109375" customWidth="1"/>
    <col min="2570" max="2570" width="14.28515625" customWidth="1"/>
    <col min="2571" max="2571" width="14.42578125" customWidth="1"/>
    <col min="2817" max="2817" width="42.140625" customWidth="1"/>
    <col min="2818" max="2818" width="2.42578125" customWidth="1"/>
    <col min="2819" max="2819" width="16.42578125" customWidth="1"/>
    <col min="2820" max="2820" width="10" customWidth="1"/>
    <col min="2821" max="2821" width="9.42578125" customWidth="1"/>
    <col min="2822" max="2822" width="14.140625" customWidth="1"/>
    <col min="2823" max="2823" width="12.42578125" customWidth="1"/>
    <col min="2824" max="2824" width="14.5703125" customWidth="1"/>
    <col min="2825" max="2825" width="14.7109375" customWidth="1"/>
    <col min="2826" max="2826" width="14.28515625" customWidth="1"/>
    <col min="2827" max="2827" width="14.42578125" customWidth="1"/>
    <col min="3073" max="3073" width="42.140625" customWidth="1"/>
    <col min="3074" max="3074" width="2.42578125" customWidth="1"/>
    <col min="3075" max="3075" width="16.42578125" customWidth="1"/>
    <col min="3076" max="3076" width="10" customWidth="1"/>
    <col min="3077" max="3077" width="9.42578125" customWidth="1"/>
    <col min="3078" max="3078" width="14.140625" customWidth="1"/>
    <col min="3079" max="3079" width="12.42578125" customWidth="1"/>
    <col min="3080" max="3080" width="14.5703125" customWidth="1"/>
    <col min="3081" max="3081" width="14.7109375" customWidth="1"/>
    <col min="3082" max="3082" width="14.28515625" customWidth="1"/>
    <col min="3083" max="3083" width="14.42578125" customWidth="1"/>
    <col min="3329" max="3329" width="42.140625" customWidth="1"/>
    <col min="3330" max="3330" width="2.42578125" customWidth="1"/>
    <col min="3331" max="3331" width="16.42578125" customWidth="1"/>
    <col min="3332" max="3332" width="10" customWidth="1"/>
    <col min="3333" max="3333" width="9.42578125" customWidth="1"/>
    <col min="3334" max="3334" width="14.140625" customWidth="1"/>
    <col min="3335" max="3335" width="12.42578125" customWidth="1"/>
    <col min="3336" max="3336" width="14.5703125" customWidth="1"/>
    <col min="3337" max="3337" width="14.7109375" customWidth="1"/>
    <col min="3338" max="3338" width="14.28515625" customWidth="1"/>
    <col min="3339" max="3339" width="14.42578125" customWidth="1"/>
    <col min="3585" max="3585" width="42.140625" customWidth="1"/>
    <col min="3586" max="3586" width="2.42578125" customWidth="1"/>
    <col min="3587" max="3587" width="16.42578125" customWidth="1"/>
    <col min="3588" max="3588" width="10" customWidth="1"/>
    <col min="3589" max="3589" width="9.42578125" customWidth="1"/>
    <col min="3590" max="3590" width="14.140625" customWidth="1"/>
    <col min="3591" max="3591" width="12.42578125" customWidth="1"/>
    <col min="3592" max="3592" width="14.5703125" customWidth="1"/>
    <col min="3593" max="3593" width="14.7109375" customWidth="1"/>
    <col min="3594" max="3594" width="14.28515625" customWidth="1"/>
    <col min="3595" max="3595" width="14.42578125" customWidth="1"/>
    <col min="3841" max="3841" width="42.140625" customWidth="1"/>
    <col min="3842" max="3842" width="2.42578125" customWidth="1"/>
    <col min="3843" max="3843" width="16.42578125" customWidth="1"/>
    <col min="3844" max="3844" width="10" customWidth="1"/>
    <col min="3845" max="3845" width="9.42578125" customWidth="1"/>
    <col min="3846" max="3846" width="14.140625" customWidth="1"/>
    <col min="3847" max="3847" width="12.42578125" customWidth="1"/>
    <col min="3848" max="3848" width="14.5703125" customWidth="1"/>
    <col min="3849" max="3849" width="14.7109375" customWidth="1"/>
    <col min="3850" max="3850" width="14.28515625" customWidth="1"/>
    <col min="3851" max="3851" width="14.42578125" customWidth="1"/>
    <col min="4097" max="4097" width="42.140625" customWidth="1"/>
    <col min="4098" max="4098" width="2.42578125" customWidth="1"/>
    <col min="4099" max="4099" width="16.42578125" customWidth="1"/>
    <col min="4100" max="4100" width="10" customWidth="1"/>
    <col min="4101" max="4101" width="9.42578125" customWidth="1"/>
    <col min="4102" max="4102" width="14.140625" customWidth="1"/>
    <col min="4103" max="4103" width="12.42578125" customWidth="1"/>
    <col min="4104" max="4104" width="14.5703125" customWidth="1"/>
    <col min="4105" max="4105" width="14.7109375" customWidth="1"/>
    <col min="4106" max="4106" width="14.28515625" customWidth="1"/>
    <col min="4107" max="4107" width="14.42578125" customWidth="1"/>
    <col min="4353" max="4353" width="42.140625" customWidth="1"/>
    <col min="4354" max="4354" width="2.42578125" customWidth="1"/>
    <col min="4355" max="4355" width="16.42578125" customWidth="1"/>
    <col min="4356" max="4356" width="10" customWidth="1"/>
    <col min="4357" max="4357" width="9.42578125" customWidth="1"/>
    <col min="4358" max="4358" width="14.140625" customWidth="1"/>
    <col min="4359" max="4359" width="12.42578125" customWidth="1"/>
    <col min="4360" max="4360" width="14.5703125" customWidth="1"/>
    <col min="4361" max="4361" width="14.7109375" customWidth="1"/>
    <col min="4362" max="4362" width="14.28515625" customWidth="1"/>
    <col min="4363" max="4363" width="14.42578125" customWidth="1"/>
    <col min="4609" max="4609" width="42.140625" customWidth="1"/>
    <col min="4610" max="4610" width="2.42578125" customWidth="1"/>
    <col min="4611" max="4611" width="16.42578125" customWidth="1"/>
    <col min="4612" max="4612" width="10" customWidth="1"/>
    <col min="4613" max="4613" width="9.42578125" customWidth="1"/>
    <col min="4614" max="4614" width="14.140625" customWidth="1"/>
    <col min="4615" max="4615" width="12.42578125" customWidth="1"/>
    <col min="4616" max="4616" width="14.5703125" customWidth="1"/>
    <col min="4617" max="4617" width="14.7109375" customWidth="1"/>
    <col min="4618" max="4618" width="14.28515625" customWidth="1"/>
    <col min="4619" max="4619" width="14.42578125" customWidth="1"/>
    <col min="4865" max="4865" width="42.140625" customWidth="1"/>
    <col min="4866" max="4866" width="2.42578125" customWidth="1"/>
    <col min="4867" max="4867" width="16.42578125" customWidth="1"/>
    <col min="4868" max="4868" width="10" customWidth="1"/>
    <col min="4869" max="4869" width="9.42578125" customWidth="1"/>
    <col min="4870" max="4870" width="14.140625" customWidth="1"/>
    <col min="4871" max="4871" width="12.42578125" customWidth="1"/>
    <col min="4872" max="4872" width="14.5703125" customWidth="1"/>
    <col min="4873" max="4873" width="14.7109375" customWidth="1"/>
    <col min="4874" max="4874" width="14.28515625" customWidth="1"/>
    <col min="4875" max="4875" width="14.42578125" customWidth="1"/>
    <col min="5121" max="5121" width="42.140625" customWidth="1"/>
    <col min="5122" max="5122" width="2.42578125" customWidth="1"/>
    <col min="5123" max="5123" width="16.42578125" customWidth="1"/>
    <col min="5124" max="5124" width="10" customWidth="1"/>
    <col min="5125" max="5125" width="9.42578125" customWidth="1"/>
    <col min="5126" max="5126" width="14.140625" customWidth="1"/>
    <col min="5127" max="5127" width="12.42578125" customWidth="1"/>
    <col min="5128" max="5128" width="14.5703125" customWidth="1"/>
    <col min="5129" max="5129" width="14.7109375" customWidth="1"/>
    <col min="5130" max="5130" width="14.28515625" customWidth="1"/>
    <col min="5131" max="5131" width="14.42578125" customWidth="1"/>
    <col min="5377" max="5377" width="42.140625" customWidth="1"/>
    <col min="5378" max="5378" width="2.42578125" customWidth="1"/>
    <col min="5379" max="5379" width="16.42578125" customWidth="1"/>
    <col min="5380" max="5380" width="10" customWidth="1"/>
    <col min="5381" max="5381" width="9.42578125" customWidth="1"/>
    <col min="5382" max="5382" width="14.140625" customWidth="1"/>
    <col min="5383" max="5383" width="12.42578125" customWidth="1"/>
    <col min="5384" max="5384" width="14.5703125" customWidth="1"/>
    <col min="5385" max="5385" width="14.7109375" customWidth="1"/>
    <col min="5386" max="5386" width="14.28515625" customWidth="1"/>
    <col min="5387" max="5387" width="14.42578125" customWidth="1"/>
    <col min="5633" max="5633" width="42.140625" customWidth="1"/>
    <col min="5634" max="5634" width="2.42578125" customWidth="1"/>
    <col min="5635" max="5635" width="16.42578125" customWidth="1"/>
    <col min="5636" max="5636" width="10" customWidth="1"/>
    <col min="5637" max="5637" width="9.42578125" customWidth="1"/>
    <col min="5638" max="5638" width="14.140625" customWidth="1"/>
    <col min="5639" max="5639" width="12.42578125" customWidth="1"/>
    <col min="5640" max="5640" width="14.5703125" customWidth="1"/>
    <col min="5641" max="5641" width="14.7109375" customWidth="1"/>
    <col min="5642" max="5642" width="14.28515625" customWidth="1"/>
    <col min="5643" max="5643" width="14.42578125" customWidth="1"/>
    <col min="5889" max="5889" width="42.140625" customWidth="1"/>
    <col min="5890" max="5890" width="2.42578125" customWidth="1"/>
    <col min="5891" max="5891" width="16.42578125" customWidth="1"/>
    <col min="5892" max="5892" width="10" customWidth="1"/>
    <col min="5893" max="5893" width="9.42578125" customWidth="1"/>
    <col min="5894" max="5894" width="14.140625" customWidth="1"/>
    <col min="5895" max="5895" width="12.42578125" customWidth="1"/>
    <col min="5896" max="5896" width="14.5703125" customWidth="1"/>
    <col min="5897" max="5897" width="14.7109375" customWidth="1"/>
    <col min="5898" max="5898" width="14.28515625" customWidth="1"/>
    <col min="5899" max="5899" width="14.42578125" customWidth="1"/>
    <col min="6145" max="6145" width="42.140625" customWidth="1"/>
    <col min="6146" max="6146" width="2.42578125" customWidth="1"/>
    <col min="6147" max="6147" width="16.42578125" customWidth="1"/>
    <col min="6148" max="6148" width="10" customWidth="1"/>
    <col min="6149" max="6149" width="9.42578125" customWidth="1"/>
    <col min="6150" max="6150" width="14.140625" customWidth="1"/>
    <col min="6151" max="6151" width="12.42578125" customWidth="1"/>
    <col min="6152" max="6152" width="14.5703125" customWidth="1"/>
    <col min="6153" max="6153" width="14.7109375" customWidth="1"/>
    <col min="6154" max="6154" width="14.28515625" customWidth="1"/>
    <col min="6155" max="6155" width="14.42578125" customWidth="1"/>
    <col min="6401" max="6401" width="42.140625" customWidth="1"/>
    <col min="6402" max="6402" width="2.42578125" customWidth="1"/>
    <col min="6403" max="6403" width="16.42578125" customWidth="1"/>
    <col min="6404" max="6404" width="10" customWidth="1"/>
    <col min="6405" max="6405" width="9.42578125" customWidth="1"/>
    <col min="6406" max="6406" width="14.140625" customWidth="1"/>
    <col min="6407" max="6407" width="12.42578125" customWidth="1"/>
    <col min="6408" max="6408" width="14.5703125" customWidth="1"/>
    <col min="6409" max="6409" width="14.7109375" customWidth="1"/>
    <col min="6410" max="6410" width="14.28515625" customWidth="1"/>
    <col min="6411" max="6411" width="14.42578125" customWidth="1"/>
    <col min="6657" max="6657" width="42.140625" customWidth="1"/>
    <col min="6658" max="6658" width="2.42578125" customWidth="1"/>
    <col min="6659" max="6659" width="16.42578125" customWidth="1"/>
    <col min="6660" max="6660" width="10" customWidth="1"/>
    <col min="6661" max="6661" width="9.42578125" customWidth="1"/>
    <col min="6662" max="6662" width="14.140625" customWidth="1"/>
    <col min="6663" max="6663" width="12.42578125" customWidth="1"/>
    <col min="6664" max="6664" width="14.5703125" customWidth="1"/>
    <col min="6665" max="6665" width="14.7109375" customWidth="1"/>
    <col min="6666" max="6666" width="14.28515625" customWidth="1"/>
    <col min="6667" max="6667" width="14.42578125" customWidth="1"/>
    <col min="6913" max="6913" width="42.140625" customWidth="1"/>
    <col min="6914" max="6914" width="2.42578125" customWidth="1"/>
    <col min="6915" max="6915" width="16.42578125" customWidth="1"/>
    <col min="6916" max="6916" width="10" customWidth="1"/>
    <col min="6917" max="6917" width="9.42578125" customWidth="1"/>
    <col min="6918" max="6918" width="14.140625" customWidth="1"/>
    <col min="6919" max="6919" width="12.42578125" customWidth="1"/>
    <col min="6920" max="6920" width="14.5703125" customWidth="1"/>
    <col min="6921" max="6921" width="14.7109375" customWidth="1"/>
    <col min="6922" max="6922" width="14.28515625" customWidth="1"/>
    <col min="6923" max="6923" width="14.42578125" customWidth="1"/>
    <col min="7169" max="7169" width="42.140625" customWidth="1"/>
    <col min="7170" max="7170" width="2.42578125" customWidth="1"/>
    <col min="7171" max="7171" width="16.42578125" customWidth="1"/>
    <col min="7172" max="7172" width="10" customWidth="1"/>
    <col min="7173" max="7173" width="9.42578125" customWidth="1"/>
    <col min="7174" max="7174" width="14.140625" customWidth="1"/>
    <col min="7175" max="7175" width="12.42578125" customWidth="1"/>
    <col min="7176" max="7176" width="14.5703125" customWidth="1"/>
    <col min="7177" max="7177" width="14.7109375" customWidth="1"/>
    <col min="7178" max="7178" width="14.28515625" customWidth="1"/>
    <col min="7179" max="7179" width="14.42578125" customWidth="1"/>
    <col min="7425" max="7425" width="42.140625" customWidth="1"/>
    <col min="7426" max="7426" width="2.42578125" customWidth="1"/>
    <col min="7427" max="7427" width="16.42578125" customWidth="1"/>
    <col min="7428" max="7428" width="10" customWidth="1"/>
    <col min="7429" max="7429" width="9.42578125" customWidth="1"/>
    <col min="7430" max="7430" width="14.140625" customWidth="1"/>
    <col min="7431" max="7431" width="12.42578125" customWidth="1"/>
    <col min="7432" max="7432" width="14.5703125" customWidth="1"/>
    <col min="7433" max="7433" width="14.7109375" customWidth="1"/>
    <col min="7434" max="7434" width="14.28515625" customWidth="1"/>
    <col min="7435" max="7435" width="14.42578125" customWidth="1"/>
    <col min="7681" max="7681" width="42.140625" customWidth="1"/>
    <col min="7682" max="7682" width="2.42578125" customWidth="1"/>
    <col min="7683" max="7683" width="16.42578125" customWidth="1"/>
    <col min="7684" max="7684" width="10" customWidth="1"/>
    <col min="7685" max="7685" width="9.42578125" customWidth="1"/>
    <col min="7686" max="7686" width="14.140625" customWidth="1"/>
    <col min="7687" max="7687" width="12.42578125" customWidth="1"/>
    <col min="7688" max="7688" width="14.5703125" customWidth="1"/>
    <col min="7689" max="7689" width="14.7109375" customWidth="1"/>
    <col min="7690" max="7690" width="14.28515625" customWidth="1"/>
    <col min="7691" max="7691" width="14.42578125" customWidth="1"/>
    <col min="7937" max="7937" width="42.140625" customWidth="1"/>
    <col min="7938" max="7938" width="2.42578125" customWidth="1"/>
    <col min="7939" max="7939" width="16.42578125" customWidth="1"/>
    <col min="7940" max="7940" width="10" customWidth="1"/>
    <col min="7941" max="7941" width="9.42578125" customWidth="1"/>
    <col min="7942" max="7942" width="14.140625" customWidth="1"/>
    <col min="7943" max="7943" width="12.42578125" customWidth="1"/>
    <col min="7944" max="7944" width="14.5703125" customWidth="1"/>
    <col min="7945" max="7945" width="14.7109375" customWidth="1"/>
    <col min="7946" max="7946" width="14.28515625" customWidth="1"/>
    <col min="7947" max="7947" width="14.42578125" customWidth="1"/>
    <col min="8193" max="8193" width="42.140625" customWidth="1"/>
    <col min="8194" max="8194" width="2.42578125" customWidth="1"/>
    <col min="8195" max="8195" width="16.42578125" customWidth="1"/>
    <col min="8196" max="8196" width="10" customWidth="1"/>
    <col min="8197" max="8197" width="9.42578125" customWidth="1"/>
    <col min="8198" max="8198" width="14.140625" customWidth="1"/>
    <col min="8199" max="8199" width="12.42578125" customWidth="1"/>
    <col min="8200" max="8200" width="14.5703125" customWidth="1"/>
    <col min="8201" max="8201" width="14.7109375" customWidth="1"/>
    <col min="8202" max="8202" width="14.28515625" customWidth="1"/>
    <col min="8203" max="8203" width="14.42578125" customWidth="1"/>
    <col min="8449" max="8449" width="42.140625" customWidth="1"/>
    <col min="8450" max="8450" width="2.42578125" customWidth="1"/>
    <col min="8451" max="8451" width="16.42578125" customWidth="1"/>
    <col min="8452" max="8452" width="10" customWidth="1"/>
    <col min="8453" max="8453" width="9.42578125" customWidth="1"/>
    <col min="8454" max="8454" width="14.140625" customWidth="1"/>
    <col min="8455" max="8455" width="12.42578125" customWidth="1"/>
    <col min="8456" max="8456" width="14.5703125" customWidth="1"/>
    <col min="8457" max="8457" width="14.7109375" customWidth="1"/>
    <col min="8458" max="8458" width="14.28515625" customWidth="1"/>
    <col min="8459" max="8459" width="14.42578125" customWidth="1"/>
    <col min="8705" max="8705" width="42.140625" customWidth="1"/>
    <col min="8706" max="8706" width="2.42578125" customWidth="1"/>
    <col min="8707" max="8707" width="16.42578125" customWidth="1"/>
    <col min="8708" max="8708" width="10" customWidth="1"/>
    <col min="8709" max="8709" width="9.42578125" customWidth="1"/>
    <col min="8710" max="8710" width="14.140625" customWidth="1"/>
    <col min="8711" max="8711" width="12.42578125" customWidth="1"/>
    <col min="8712" max="8712" width="14.5703125" customWidth="1"/>
    <col min="8713" max="8713" width="14.7109375" customWidth="1"/>
    <col min="8714" max="8714" width="14.28515625" customWidth="1"/>
    <col min="8715" max="8715" width="14.42578125" customWidth="1"/>
    <col min="8961" max="8961" width="42.140625" customWidth="1"/>
    <col min="8962" max="8962" width="2.42578125" customWidth="1"/>
    <col min="8963" max="8963" width="16.42578125" customWidth="1"/>
    <col min="8964" max="8964" width="10" customWidth="1"/>
    <col min="8965" max="8965" width="9.42578125" customWidth="1"/>
    <col min="8966" max="8966" width="14.140625" customWidth="1"/>
    <col min="8967" max="8967" width="12.42578125" customWidth="1"/>
    <col min="8968" max="8968" width="14.5703125" customWidth="1"/>
    <col min="8969" max="8969" width="14.7109375" customWidth="1"/>
    <col min="8970" max="8970" width="14.28515625" customWidth="1"/>
    <col min="8971" max="8971" width="14.42578125" customWidth="1"/>
    <col min="9217" max="9217" width="42.140625" customWidth="1"/>
    <col min="9218" max="9218" width="2.42578125" customWidth="1"/>
    <col min="9219" max="9219" width="16.42578125" customWidth="1"/>
    <col min="9220" max="9220" width="10" customWidth="1"/>
    <col min="9221" max="9221" width="9.42578125" customWidth="1"/>
    <col min="9222" max="9222" width="14.140625" customWidth="1"/>
    <col min="9223" max="9223" width="12.42578125" customWidth="1"/>
    <col min="9224" max="9224" width="14.5703125" customWidth="1"/>
    <col min="9225" max="9225" width="14.7109375" customWidth="1"/>
    <col min="9226" max="9226" width="14.28515625" customWidth="1"/>
    <col min="9227" max="9227" width="14.42578125" customWidth="1"/>
    <col min="9473" max="9473" width="42.140625" customWidth="1"/>
    <col min="9474" max="9474" width="2.42578125" customWidth="1"/>
    <col min="9475" max="9475" width="16.42578125" customWidth="1"/>
    <col min="9476" max="9476" width="10" customWidth="1"/>
    <col min="9477" max="9477" width="9.42578125" customWidth="1"/>
    <col min="9478" max="9478" width="14.140625" customWidth="1"/>
    <col min="9479" max="9479" width="12.42578125" customWidth="1"/>
    <col min="9480" max="9480" width="14.5703125" customWidth="1"/>
    <col min="9481" max="9481" width="14.7109375" customWidth="1"/>
    <col min="9482" max="9482" width="14.28515625" customWidth="1"/>
    <col min="9483" max="9483" width="14.42578125" customWidth="1"/>
    <col min="9729" max="9729" width="42.140625" customWidth="1"/>
    <col min="9730" max="9730" width="2.42578125" customWidth="1"/>
    <col min="9731" max="9731" width="16.42578125" customWidth="1"/>
    <col min="9732" max="9732" width="10" customWidth="1"/>
    <col min="9733" max="9733" width="9.42578125" customWidth="1"/>
    <col min="9734" max="9734" width="14.140625" customWidth="1"/>
    <col min="9735" max="9735" width="12.42578125" customWidth="1"/>
    <col min="9736" max="9736" width="14.5703125" customWidth="1"/>
    <col min="9737" max="9737" width="14.7109375" customWidth="1"/>
    <col min="9738" max="9738" width="14.28515625" customWidth="1"/>
    <col min="9739" max="9739" width="14.42578125" customWidth="1"/>
    <col min="9985" max="9985" width="42.140625" customWidth="1"/>
    <col min="9986" max="9986" width="2.42578125" customWidth="1"/>
    <col min="9987" max="9987" width="16.42578125" customWidth="1"/>
    <col min="9988" max="9988" width="10" customWidth="1"/>
    <col min="9989" max="9989" width="9.42578125" customWidth="1"/>
    <col min="9990" max="9990" width="14.140625" customWidth="1"/>
    <col min="9991" max="9991" width="12.42578125" customWidth="1"/>
    <col min="9992" max="9992" width="14.5703125" customWidth="1"/>
    <col min="9993" max="9993" width="14.7109375" customWidth="1"/>
    <col min="9994" max="9994" width="14.28515625" customWidth="1"/>
    <col min="9995" max="9995" width="14.42578125" customWidth="1"/>
    <col min="10241" max="10241" width="42.140625" customWidth="1"/>
    <col min="10242" max="10242" width="2.42578125" customWidth="1"/>
    <col min="10243" max="10243" width="16.42578125" customWidth="1"/>
    <col min="10244" max="10244" width="10" customWidth="1"/>
    <col min="10245" max="10245" width="9.42578125" customWidth="1"/>
    <col min="10246" max="10246" width="14.140625" customWidth="1"/>
    <col min="10247" max="10247" width="12.42578125" customWidth="1"/>
    <col min="10248" max="10248" width="14.5703125" customWidth="1"/>
    <col min="10249" max="10249" width="14.7109375" customWidth="1"/>
    <col min="10250" max="10250" width="14.28515625" customWidth="1"/>
    <col min="10251" max="10251" width="14.42578125" customWidth="1"/>
    <col min="10497" max="10497" width="42.140625" customWidth="1"/>
    <col min="10498" max="10498" width="2.42578125" customWidth="1"/>
    <col min="10499" max="10499" width="16.42578125" customWidth="1"/>
    <col min="10500" max="10500" width="10" customWidth="1"/>
    <col min="10501" max="10501" width="9.42578125" customWidth="1"/>
    <col min="10502" max="10502" width="14.140625" customWidth="1"/>
    <col min="10503" max="10503" width="12.42578125" customWidth="1"/>
    <col min="10504" max="10504" width="14.5703125" customWidth="1"/>
    <col min="10505" max="10505" width="14.7109375" customWidth="1"/>
    <col min="10506" max="10506" width="14.28515625" customWidth="1"/>
    <col min="10507" max="10507" width="14.42578125" customWidth="1"/>
    <col min="10753" max="10753" width="42.140625" customWidth="1"/>
    <col min="10754" max="10754" width="2.42578125" customWidth="1"/>
    <col min="10755" max="10755" width="16.42578125" customWidth="1"/>
    <col min="10756" max="10756" width="10" customWidth="1"/>
    <col min="10757" max="10757" width="9.42578125" customWidth="1"/>
    <col min="10758" max="10758" width="14.140625" customWidth="1"/>
    <col min="10759" max="10759" width="12.42578125" customWidth="1"/>
    <col min="10760" max="10760" width="14.5703125" customWidth="1"/>
    <col min="10761" max="10761" width="14.7109375" customWidth="1"/>
    <col min="10762" max="10762" width="14.28515625" customWidth="1"/>
    <col min="10763" max="10763" width="14.42578125" customWidth="1"/>
    <col min="11009" max="11009" width="42.140625" customWidth="1"/>
    <col min="11010" max="11010" width="2.42578125" customWidth="1"/>
    <col min="11011" max="11011" width="16.42578125" customWidth="1"/>
    <col min="11012" max="11012" width="10" customWidth="1"/>
    <col min="11013" max="11013" width="9.42578125" customWidth="1"/>
    <col min="11014" max="11014" width="14.140625" customWidth="1"/>
    <col min="11015" max="11015" width="12.42578125" customWidth="1"/>
    <col min="11016" max="11016" width="14.5703125" customWidth="1"/>
    <col min="11017" max="11017" width="14.7109375" customWidth="1"/>
    <col min="11018" max="11018" width="14.28515625" customWidth="1"/>
    <col min="11019" max="11019" width="14.42578125" customWidth="1"/>
    <col min="11265" max="11265" width="42.140625" customWidth="1"/>
    <col min="11266" max="11266" width="2.42578125" customWidth="1"/>
    <col min="11267" max="11267" width="16.42578125" customWidth="1"/>
    <col min="11268" max="11268" width="10" customWidth="1"/>
    <col min="11269" max="11269" width="9.42578125" customWidth="1"/>
    <col min="11270" max="11270" width="14.140625" customWidth="1"/>
    <col min="11271" max="11271" width="12.42578125" customWidth="1"/>
    <col min="11272" max="11272" width="14.5703125" customWidth="1"/>
    <col min="11273" max="11273" width="14.7109375" customWidth="1"/>
    <col min="11274" max="11274" width="14.28515625" customWidth="1"/>
    <col min="11275" max="11275" width="14.42578125" customWidth="1"/>
    <col min="11521" max="11521" width="42.140625" customWidth="1"/>
    <col min="11522" max="11522" width="2.42578125" customWidth="1"/>
    <col min="11523" max="11523" width="16.42578125" customWidth="1"/>
    <col min="11524" max="11524" width="10" customWidth="1"/>
    <col min="11525" max="11525" width="9.42578125" customWidth="1"/>
    <col min="11526" max="11526" width="14.140625" customWidth="1"/>
    <col min="11527" max="11527" width="12.42578125" customWidth="1"/>
    <col min="11528" max="11528" width="14.5703125" customWidth="1"/>
    <col min="11529" max="11529" width="14.7109375" customWidth="1"/>
    <col min="11530" max="11530" width="14.28515625" customWidth="1"/>
    <col min="11531" max="11531" width="14.42578125" customWidth="1"/>
    <col min="11777" max="11777" width="42.140625" customWidth="1"/>
    <col min="11778" max="11778" width="2.42578125" customWidth="1"/>
    <col min="11779" max="11779" width="16.42578125" customWidth="1"/>
    <col min="11780" max="11780" width="10" customWidth="1"/>
    <col min="11781" max="11781" width="9.42578125" customWidth="1"/>
    <col min="11782" max="11782" width="14.140625" customWidth="1"/>
    <col min="11783" max="11783" width="12.42578125" customWidth="1"/>
    <col min="11784" max="11784" width="14.5703125" customWidth="1"/>
    <col min="11785" max="11785" width="14.7109375" customWidth="1"/>
    <col min="11786" max="11786" width="14.28515625" customWidth="1"/>
    <col min="11787" max="11787" width="14.42578125" customWidth="1"/>
    <col min="12033" max="12033" width="42.140625" customWidth="1"/>
    <col min="12034" max="12034" width="2.42578125" customWidth="1"/>
    <col min="12035" max="12035" width="16.42578125" customWidth="1"/>
    <col min="12036" max="12036" width="10" customWidth="1"/>
    <col min="12037" max="12037" width="9.42578125" customWidth="1"/>
    <col min="12038" max="12038" width="14.140625" customWidth="1"/>
    <col min="12039" max="12039" width="12.42578125" customWidth="1"/>
    <col min="12040" max="12040" width="14.5703125" customWidth="1"/>
    <col min="12041" max="12041" width="14.7109375" customWidth="1"/>
    <col min="12042" max="12042" width="14.28515625" customWidth="1"/>
    <col min="12043" max="12043" width="14.42578125" customWidth="1"/>
    <col min="12289" max="12289" width="42.140625" customWidth="1"/>
    <col min="12290" max="12290" width="2.42578125" customWidth="1"/>
    <col min="12291" max="12291" width="16.42578125" customWidth="1"/>
    <col min="12292" max="12292" width="10" customWidth="1"/>
    <col min="12293" max="12293" width="9.42578125" customWidth="1"/>
    <col min="12294" max="12294" width="14.140625" customWidth="1"/>
    <col min="12295" max="12295" width="12.42578125" customWidth="1"/>
    <col min="12296" max="12296" width="14.5703125" customWidth="1"/>
    <col min="12297" max="12297" width="14.7109375" customWidth="1"/>
    <col min="12298" max="12298" width="14.28515625" customWidth="1"/>
    <col min="12299" max="12299" width="14.42578125" customWidth="1"/>
    <col min="12545" max="12545" width="42.140625" customWidth="1"/>
    <col min="12546" max="12546" width="2.42578125" customWidth="1"/>
    <col min="12547" max="12547" width="16.42578125" customWidth="1"/>
    <col min="12548" max="12548" width="10" customWidth="1"/>
    <col min="12549" max="12549" width="9.42578125" customWidth="1"/>
    <col min="12550" max="12550" width="14.140625" customWidth="1"/>
    <col min="12551" max="12551" width="12.42578125" customWidth="1"/>
    <col min="12552" max="12552" width="14.5703125" customWidth="1"/>
    <col min="12553" max="12553" width="14.7109375" customWidth="1"/>
    <col min="12554" max="12554" width="14.28515625" customWidth="1"/>
    <col min="12555" max="12555" width="14.42578125" customWidth="1"/>
    <col min="12801" max="12801" width="42.140625" customWidth="1"/>
    <col min="12802" max="12802" width="2.42578125" customWidth="1"/>
    <col min="12803" max="12803" width="16.42578125" customWidth="1"/>
    <col min="12804" max="12804" width="10" customWidth="1"/>
    <col min="12805" max="12805" width="9.42578125" customWidth="1"/>
    <col min="12806" max="12806" width="14.140625" customWidth="1"/>
    <col min="12807" max="12807" width="12.42578125" customWidth="1"/>
    <col min="12808" max="12808" width="14.5703125" customWidth="1"/>
    <col min="12809" max="12809" width="14.7109375" customWidth="1"/>
    <col min="12810" max="12810" width="14.28515625" customWidth="1"/>
    <col min="12811" max="12811" width="14.42578125" customWidth="1"/>
    <col min="13057" max="13057" width="42.140625" customWidth="1"/>
    <col min="13058" max="13058" width="2.42578125" customWidth="1"/>
    <col min="13059" max="13059" width="16.42578125" customWidth="1"/>
    <col min="13060" max="13060" width="10" customWidth="1"/>
    <col min="13061" max="13061" width="9.42578125" customWidth="1"/>
    <col min="13062" max="13062" width="14.140625" customWidth="1"/>
    <col min="13063" max="13063" width="12.42578125" customWidth="1"/>
    <col min="13064" max="13064" width="14.5703125" customWidth="1"/>
    <col min="13065" max="13065" width="14.7109375" customWidth="1"/>
    <col min="13066" max="13066" width="14.28515625" customWidth="1"/>
    <col min="13067" max="13067" width="14.42578125" customWidth="1"/>
    <col min="13313" max="13313" width="42.140625" customWidth="1"/>
    <col min="13314" max="13314" width="2.42578125" customWidth="1"/>
    <col min="13315" max="13315" width="16.42578125" customWidth="1"/>
    <col min="13316" max="13316" width="10" customWidth="1"/>
    <col min="13317" max="13317" width="9.42578125" customWidth="1"/>
    <col min="13318" max="13318" width="14.140625" customWidth="1"/>
    <col min="13319" max="13319" width="12.42578125" customWidth="1"/>
    <col min="13320" max="13320" width="14.5703125" customWidth="1"/>
    <col min="13321" max="13321" width="14.7109375" customWidth="1"/>
    <col min="13322" max="13322" width="14.28515625" customWidth="1"/>
    <col min="13323" max="13323" width="14.42578125" customWidth="1"/>
    <col min="13569" max="13569" width="42.140625" customWidth="1"/>
    <col min="13570" max="13570" width="2.42578125" customWidth="1"/>
    <col min="13571" max="13571" width="16.42578125" customWidth="1"/>
    <col min="13572" max="13572" width="10" customWidth="1"/>
    <col min="13573" max="13573" width="9.42578125" customWidth="1"/>
    <col min="13574" max="13574" width="14.140625" customWidth="1"/>
    <col min="13575" max="13575" width="12.42578125" customWidth="1"/>
    <col min="13576" max="13576" width="14.5703125" customWidth="1"/>
    <col min="13577" max="13577" width="14.7109375" customWidth="1"/>
    <col min="13578" max="13578" width="14.28515625" customWidth="1"/>
    <col min="13579" max="13579" width="14.42578125" customWidth="1"/>
    <col min="13825" max="13825" width="42.140625" customWidth="1"/>
    <col min="13826" max="13826" width="2.42578125" customWidth="1"/>
    <col min="13827" max="13827" width="16.42578125" customWidth="1"/>
    <col min="13828" max="13828" width="10" customWidth="1"/>
    <col min="13829" max="13829" width="9.42578125" customWidth="1"/>
    <col min="13830" max="13830" width="14.140625" customWidth="1"/>
    <col min="13831" max="13831" width="12.42578125" customWidth="1"/>
    <col min="13832" max="13832" width="14.5703125" customWidth="1"/>
    <col min="13833" max="13833" width="14.7109375" customWidth="1"/>
    <col min="13834" max="13834" width="14.28515625" customWidth="1"/>
    <col min="13835" max="13835" width="14.42578125" customWidth="1"/>
    <col min="14081" max="14081" width="42.140625" customWidth="1"/>
    <col min="14082" max="14082" width="2.42578125" customWidth="1"/>
    <col min="14083" max="14083" width="16.42578125" customWidth="1"/>
    <col min="14084" max="14084" width="10" customWidth="1"/>
    <col min="14085" max="14085" width="9.42578125" customWidth="1"/>
    <col min="14086" max="14086" width="14.140625" customWidth="1"/>
    <col min="14087" max="14087" width="12.42578125" customWidth="1"/>
    <col min="14088" max="14088" width="14.5703125" customWidth="1"/>
    <col min="14089" max="14089" width="14.7109375" customWidth="1"/>
    <col min="14090" max="14090" width="14.28515625" customWidth="1"/>
    <col min="14091" max="14091" width="14.42578125" customWidth="1"/>
    <col min="14337" max="14337" width="42.140625" customWidth="1"/>
    <col min="14338" max="14338" width="2.42578125" customWidth="1"/>
    <col min="14339" max="14339" width="16.42578125" customWidth="1"/>
    <col min="14340" max="14340" width="10" customWidth="1"/>
    <col min="14341" max="14341" width="9.42578125" customWidth="1"/>
    <col min="14342" max="14342" width="14.140625" customWidth="1"/>
    <col min="14343" max="14343" width="12.42578125" customWidth="1"/>
    <col min="14344" max="14344" width="14.5703125" customWidth="1"/>
    <col min="14345" max="14345" width="14.7109375" customWidth="1"/>
    <col min="14346" max="14346" width="14.28515625" customWidth="1"/>
    <col min="14347" max="14347" width="14.42578125" customWidth="1"/>
    <col min="14593" max="14593" width="42.140625" customWidth="1"/>
    <col min="14594" max="14594" width="2.42578125" customWidth="1"/>
    <col min="14595" max="14595" width="16.42578125" customWidth="1"/>
    <col min="14596" max="14596" width="10" customWidth="1"/>
    <col min="14597" max="14597" width="9.42578125" customWidth="1"/>
    <col min="14598" max="14598" width="14.140625" customWidth="1"/>
    <col min="14599" max="14599" width="12.42578125" customWidth="1"/>
    <col min="14600" max="14600" width="14.5703125" customWidth="1"/>
    <col min="14601" max="14601" width="14.7109375" customWidth="1"/>
    <col min="14602" max="14602" width="14.28515625" customWidth="1"/>
    <col min="14603" max="14603" width="14.42578125" customWidth="1"/>
    <col min="14849" max="14849" width="42.140625" customWidth="1"/>
    <col min="14850" max="14850" width="2.42578125" customWidth="1"/>
    <col min="14851" max="14851" width="16.42578125" customWidth="1"/>
    <col min="14852" max="14852" width="10" customWidth="1"/>
    <col min="14853" max="14853" width="9.42578125" customWidth="1"/>
    <col min="14854" max="14854" width="14.140625" customWidth="1"/>
    <col min="14855" max="14855" width="12.42578125" customWidth="1"/>
    <col min="14856" max="14856" width="14.5703125" customWidth="1"/>
    <col min="14857" max="14857" width="14.7109375" customWidth="1"/>
    <col min="14858" max="14858" width="14.28515625" customWidth="1"/>
    <col min="14859" max="14859" width="14.42578125" customWidth="1"/>
    <col min="15105" max="15105" width="42.140625" customWidth="1"/>
    <col min="15106" max="15106" width="2.42578125" customWidth="1"/>
    <col min="15107" max="15107" width="16.42578125" customWidth="1"/>
    <col min="15108" max="15108" width="10" customWidth="1"/>
    <col min="15109" max="15109" width="9.42578125" customWidth="1"/>
    <col min="15110" max="15110" width="14.140625" customWidth="1"/>
    <col min="15111" max="15111" width="12.42578125" customWidth="1"/>
    <col min="15112" max="15112" width="14.5703125" customWidth="1"/>
    <col min="15113" max="15113" width="14.7109375" customWidth="1"/>
    <col min="15114" max="15114" width="14.28515625" customWidth="1"/>
    <col min="15115" max="15115" width="14.42578125" customWidth="1"/>
    <col min="15361" max="15361" width="42.140625" customWidth="1"/>
    <col min="15362" max="15362" width="2.42578125" customWidth="1"/>
    <col min="15363" max="15363" width="16.42578125" customWidth="1"/>
    <col min="15364" max="15364" width="10" customWidth="1"/>
    <col min="15365" max="15365" width="9.42578125" customWidth="1"/>
    <col min="15366" max="15366" width="14.140625" customWidth="1"/>
    <col min="15367" max="15367" width="12.42578125" customWidth="1"/>
    <col min="15368" max="15368" width="14.5703125" customWidth="1"/>
    <col min="15369" max="15369" width="14.7109375" customWidth="1"/>
    <col min="15370" max="15370" width="14.28515625" customWidth="1"/>
    <col min="15371" max="15371" width="14.42578125" customWidth="1"/>
    <col min="15617" max="15617" width="42.140625" customWidth="1"/>
    <col min="15618" max="15618" width="2.42578125" customWidth="1"/>
    <col min="15619" max="15619" width="16.42578125" customWidth="1"/>
    <col min="15620" max="15620" width="10" customWidth="1"/>
    <col min="15621" max="15621" width="9.42578125" customWidth="1"/>
    <col min="15622" max="15622" width="14.140625" customWidth="1"/>
    <col min="15623" max="15623" width="12.42578125" customWidth="1"/>
    <col min="15624" max="15624" width="14.5703125" customWidth="1"/>
    <col min="15625" max="15625" width="14.7109375" customWidth="1"/>
    <col min="15626" max="15626" width="14.28515625" customWidth="1"/>
    <col min="15627" max="15627" width="14.42578125" customWidth="1"/>
    <col min="15873" max="15873" width="42.140625" customWidth="1"/>
    <col min="15874" max="15874" width="2.42578125" customWidth="1"/>
    <col min="15875" max="15875" width="16.42578125" customWidth="1"/>
    <col min="15876" max="15876" width="10" customWidth="1"/>
    <col min="15877" max="15877" width="9.42578125" customWidth="1"/>
    <col min="15878" max="15878" width="14.140625" customWidth="1"/>
    <col min="15879" max="15879" width="12.42578125" customWidth="1"/>
    <col min="15880" max="15880" width="14.5703125" customWidth="1"/>
    <col min="15881" max="15881" width="14.7109375" customWidth="1"/>
    <col min="15882" max="15882" width="14.28515625" customWidth="1"/>
    <col min="15883" max="15883" width="14.42578125" customWidth="1"/>
    <col min="16129" max="16129" width="42.140625" customWidth="1"/>
    <col min="16130" max="16130" width="2.42578125" customWidth="1"/>
    <col min="16131" max="16131" width="16.42578125" customWidth="1"/>
    <col min="16132" max="16132" width="10" customWidth="1"/>
    <col min="16133" max="16133" width="9.42578125" customWidth="1"/>
    <col min="16134" max="16134" width="14.140625" customWidth="1"/>
    <col min="16135" max="16135" width="12.42578125" customWidth="1"/>
    <col min="16136" max="16136" width="14.5703125" customWidth="1"/>
    <col min="16137" max="16137" width="14.7109375" customWidth="1"/>
    <col min="16138" max="16138" width="14.28515625" customWidth="1"/>
    <col min="16139" max="16139" width="14.42578125" customWidth="1"/>
  </cols>
  <sheetData>
    <row r="1" spans="1:17" ht="12.75">
      <c r="A1" s="1"/>
      <c r="B1" s="2" t="s">
        <v>51</v>
      </c>
      <c r="C1" s="3" t="str">
        <f>[2]Kadar.ode.!C1</f>
        <v>Унети назив здравствене установе</v>
      </c>
      <c r="D1" s="4"/>
      <c r="E1" s="4"/>
      <c r="F1" s="4"/>
      <c r="G1" s="592"/>
      <c r="H1" s="593"/>
      <c r="I1" s="594"/>
      <c r="J1" s="595"/>
      <c r="K1" s="595"/>
      <c r="L1" s="239"/>
      <c r="M1" s="239"/>
      <c r="N1" s="239"/>
      <c r="O1" s="239"/>
      <c r="P1" s="239"/>
      <c r="Q1" s="239"/>
    </row>
    <row r="2" spans="1:17" ht="12.75">
      <c r="A2" s="1"/>
      <c r="B2" s="2" t="s">
        <v>52</v>
      </c>
      <c r="C2" s="3" t="str">
        <f>[2]Kadar.ode.!C2</f>
        <v>Унети матични број здравствене установе</v>
      </c>
      <c r="D2" s="4"/>
      <c r="E2" s="4"/>
      <c r="F2" s="4"/>
      <c r="G2" s="235"/>
      <c r="H2" s="593"/>
      <c r="I2" s="596"/>
      <c r="J2" s="595"/>
      <c r="K2" s="597"/>
      <c r="L2" s="239"/>
      <c r="M2" s="239"/>
    </row>
    <row r="3" spans="1:17" ht="12.75">
      <c r="A3" s="1"/>
      <c r="B3" s="2" t="s">
        <v>53</v>
      </c>
      <c r="C3" s="662" t="s">
        <v>4658</v>
      </c>
      <c r="D3" s="4"/>
      <c r="E3" s="4"/>
      <c r="F3" s="4"/>
      <c r="G3" s="4"/>
      <c r="H3" s="593"/>
      <c r="I3" s="596"/>
      <c r="J3" s="595"/>
      <c r="K3" s="597"/>
      <c r="L3" s="239"/>
      <c r="M3" s="239"/>
      <c r="N3" s="239"/>
      <c r="O3" s="239"/>
      <c r="P3" s="239"/>
      <c r="Q3" s="239"/>
    </row>
    <row r="4" spans="1:17" ht="14.25">
      <c r="A4" s="1"/>
      <c r="B4" s="2" t="s">
        <v>142</v>
      </c>
      <c r="C4" s="7" t="s">
        <v>16</v>
      </c>
      <c r="D4" s="8"/>
      <c r="E4" s="8"/>
      <c r="F4" s="8"/>
      <c r="G4" s="8"/>
      <c r="H4" s="598"/>
      <c r="I4" s="599"/>
      <c r="J4" s="600"/>
      <c r="K4" s="601"/>
      <c r="L4" s="239"/>
      <c r="M4" s="239"/>
      <c r="N4" s="239"/>
      <c r="O4" s="239"/>
      <c r="P4" s="239"/>
      <c r="Q4" s="239"/>
    </row>
    <row r="5" spans="1:17" ht="12.75">
      <c r="A5" s="602"/>
      <c r="B5" s="602"/>
      <c r="C5" s="602"/>
      <c r="D5" s="602"/>
      <c r="E5" s="602"/>
      <c r="F5" s="602"/>
      <c r="G5" s="603"/>
      <c r="H5" s="604"/>
      <c r="I5" s="605"/>
      <c r="J5" s="606"/>
      <c r="K5" s="607"/>
      <c r="L5" s="171"/>
      <c r="M5" s="171"/>
      <c r="N5" s="171"/>
      <c r="O5" s="171"/>
      <c r="P5" s="171"/>
      <c r="Q5" s="171"/>
    </row>
    <row r="6" spans="1:17" ht="120">
      <c r="A6" s="608"/>
      <c r="B6" s="608"/>
      <c r="C6" s="609" t="s">
        <v>143</v>
      </c>
      <c r="D6" s="609" t="s">
        <v>136</v>
      </c>
      <c r="E6" s="609" t="s">
        <v>108</v>
      </c>
      <c r="F6" s="609" t="s">
        <v>58</v>
      </c>
      <c r="G6" s="609" t="s">
        <v>144</v>
      </c>
      <c r="H6" s="610" t="s">
        <v>145</v>
      </c>
      <c r="I6" s="610" t="s">
        <v>146</v>
      </c>
      <c r="J6" s="611" t="s">
        <v>147</v>
      </c>
      <c r="K6" s="612" t="s">
        <v>148</v>
      </c>
      <c r="L6" s="171"/>
      <c r="M6" s="171"/>
      <c r="N6" s="171"/>
      <c r="O6" s="171"/>
      <c r="P6" s="171"/>
      <c r="Q6" s="171"/>
    </row>
    <row r="7" spans="1:17" ht="6" customHeight="1">
      <c r="A7" s="236"/>
      <c r="B7" s="236"/>
      <c r="C7" s="236"/>
      <c r="D7" s="236"/>
      <c r="E7" s="236"/>
      <c r="F7" s="236"/>
      <c r="G7" s="236"/>
      <c r="H7" s="236"/>
      <c r="I7" s="613"/>
      <c r="J7" s="614"/>
      <c r="K7" s="615"/>
      <c r="L7" s="171"/>
      <c r="M7" s="171"/>
      <c r="N7" s="171"/>
      <c r="O7" s="171"/>
      <c r="P7" s="171"/>
      <c r="Q7" s="171"/>
    </row>
    <row r="8" spans="1:17" ht="15">
      <c r="A8" s="253" t="s">
        <v>149</v>
      </c>
      <c r="B8" s="236"/>
      <c r="C8" s="236">
        <v>134</v>
      </c>
      <c r="D8" s="238">
        <v>112</v>
      </c>
      <c r="E8" s="238">
        <f t="shared" ref="E8:E13" si="0">C8-D8</f>
        <v>22</v>
      </c>
      <c r="F8" s="236"/>
      <c r="G8" s="236">
        <f t="shared" ref="G8:G13" si="1">SUM(C8,F8)</f>
        <v>134</v>
      </c>
      <c r="H8" s="236">
        <v>0</v>
      </c>
      <c r="I8" s="616">
        <v>0</v>
      </c>
      <c r="J8" s="616">
        <v>0</v>
      </c>
      <c r="K8" s="616">
        <f>C8+J8</f>
        <v>134</v>
      </c>
      <c r="L8" s="171"/>
      <c r="M8" s="171"/>
      <c r="N8" s="171"/>
      <c r="O8" s="171"/>
      <c r="P8" s="171"/>
      <c r="Q8" s="171"/>
    </row>
    <row r="9" spans="1:17" ht="15">
      <c r="A9" s="253" t="s">
        <v>150</v>
      </c>
      <c r="B9" s="236"/>
      <c r="C9" s="236">
        <v>6</v>
      </c>
      <c r="D9" s="236">
        <v>5</v>
      </c>
      <c r="E9" s="236">
        <f t="shared" si="0"/>
        <v>1</v>
      </c>
      <c r="F9" s="236"/>
      <c r="G9" s="236">
        <f t="shared" si="1"/>
        <v>6</v>
      </c>
      <c r="H9" s="236">
        <v>0</v>
      </c>
      <c r="I9" s="236">
        <v>0</v>
      </c>
      <c r="J9" s="616">
        <v>0</v>
      </c>
      <c r="K9" s="236">
        <f t="shared" ref="K9:K14" si="2">C9+J9</f>
        <v>6</v>
      </c>
      <c r="L9" s="171"/>
      <c r="M9" s="171"/>
      <c r="N9" s="171"/>
      <c r="O9" s="171"/>
      <c r="P9" s="171"/>
      <c r="Q9" s="171"/>
    </row>
    <row r="10" spans="1:17" ht="15">
      <c r="A10" s="253" t="s">
        <v>151</v>
      </c>
      <c r="B10" s="236"/>
      <c r="C10" s="236">
        <v>432</v>
      </c>
      <c r="D10" s="238">
        <v>345</v>
      </c>
      <c r="E10" s="236">
        <f t="shared" si="0"/>
        <v>87</v>
      </c>
      <c r="F10" s="236"/>
      <c r="G10" s="236">
        <f t="shared" si="1"/>
        <v>432</v>
      </c>
      <c r="H10" s="236">
        <v>9</v>
      </c>
      <c r="I10" s="236">
        <v>4</v>
      </c>
      <c r="J10" s="616">
        <v>12</v>
      </c>
      <c r="K10" s="236">
        <f>C10+J10</f>
        <v>444</v>
      </c>
    </row>
    <row r="11" spans="1:17" ht="15">
      <c r="A11" s="253" t="s">
        <v>152</v>
      </c>
      <c r="B11" s="236"/>
      <c r="C11" s="236">
        <v>8</v>
      </c>
      <c r="D11" s="236">
        <v>5</v>
      </c>
      <c r="E11" s="236">
        <f t="shared" si="0"/>
        <v>3</v>
      </c>
      <c r="F11" s="236"/>
      <c r="G11" s="236">
        <f t="shared" si="1"/>
        <v>8</v>
      </c>
      <c r="H11" s="236">
        <v>0</v>
      </c>
      <c r="I11" s="236">
        <v>0</v>
      </c>
      <c r="J11" s="616">
        <v>0</v>
      </c>
      <c r="K11" s="236">
        <f t="shared" si="2"/>
        <v>8</v>
      </c>
    </row>
    <row r="12" spans="1:17" ht="15">
      <c r="A12" s="253" t="s">
        <v>153</v>
      </c>
      <c r="B12" s="236"/>
      <c r="C12" s="236">
        <v>27</v>
      </c>
      <c r="D12" s="236">
        <v>19</v>
      </c>
      <c r="E12" s="236">
        <f t="shared" si="0"/>
        <v>8</v>
      </c>
      <c r="F12" s="236"/>
      <c r="G12" s="236">
        <f t="shared" si="1"/>
        <v>27</v>
      </c>
      <c r="H12" s="236">
        <v>0</v>
      </c>
      <c r="I12" s="236">
        <v>1</v>
      </c>
      <c r="J12" s="616">
        <v>1</v>
      </c>
      <c r="K12" s="236">
        <f t="shared" si="2"/>
        <v>28</v>
      </c>
    </row>
    <row r="13" spans="1:17" ht="15">
      <c r="A13" s="253" t="s">
        <v>154</v>
      </c>
      <c r="B13" s="236"/>
      <c r="C13" s="236">
        <v>99</v>
      </c>
      <c r="D13" s="236">
        <v>86</v>
      </c>
      <c r="E13" s="236">
        <f t="shared" si="0"/>
        <v>13</v>
      </c>
      <c r="F13" s="236"/>
      <c r="G13" s="236">
        <f t="shared" si="1"/>
        <v>99</v>
      </c>
      <c r="H13" s="236">
        <v>0</v>
      </c>
      <c r="I13" s="236">
        <v>1</v>
      </c>
      <c r="J13" s="616">
        <v>1</v>
      </c>
      <c r="K13" s="236">
        <f t="shared" si="2"/>
        <v>100</v>
      </c>
    </row>
    <row r="14" spans="1:17" ht="15">
      <c r="A14" s="237" t="s">
        <v>62</v>
      </c>
      <c r="B14" s="236"/>
      <c r="C14" s="236">
        <f>SUM(C8:C13)</f>
        <v>706</v>
      </c>
      <c r="D14" s="236">
        <f>SUM(D8:D13)</f>
        <v>572</v>
      </c>
      <c r="E14" s="236">
        <f>SUM(E8:E13)</f>
        <v>134</v>
      </c>
      <c r="F14" s="236">
        <f>SUM(F8:F13)</f>
        <v>0</v>
      </c>
      <c r="G14" s="236">
        <f>SUM(G8:G13)</f>
        <v>706</v>
      </c>
      <c r="H14" s="236">
        <v>9</v>
      </c>
      <c r="I14" s="236">
        <v>6</v>
      </c>
      <c r="J14" s="616">
        <v>14</v>
      </c>
      <c r="K14" s="236">
        <f t="shared" si="2"/>
        <v>720</v>
      </c>
    </row>
  </sheetData>
  <pageMargins left="0.25" right="0.25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3"/>
  <sheetViews>
    <sheetView topLeftCell="A8" zoomScaleNormal="100" zoomScaleSheetLayoutView="100" workbookViewId="0">
      <selection activeCell="F36" sqref="F36"/>
    </sheetView>
  </sheetViews>
  <sheetFormatPr defaultColWidth="9" defaultRowHeight="12"/>
  <cols>
    <col min="1" max="1" width="7.5703125" customWidth="1"/>
    <col min="2" max="2" width="26.7109375" customWidth="1"/>
  </cols>
  <sheetData>
    <row r="1" spans="1:16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4"/>
      <c r="H1" s="5"/>
    </row>
    <row r="2" spans="1:16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</row>
    <row r="3" spans="1:16">
      <c r="A3" s="1"/>
      <c r="B3" s="2"/>
      <c r="C3" s="240" t="str">
        <f>Kadar.ode.!C3</f>
        <v>31.12.2023.</v>
      </c>
      <c r="D3" s="277"/>
      <c r="E3" s="4"/>
      <c r="F3" s="4"/>
      <c r="G3" s="4"/>
      <c r="H3" s="5"/>
    </row>
    <row r="4" spans="1:16" ht="14.25">
      <c r="A4" s="1"/>
      <c r="B4" s="2" t="s">
        <v>155</v>
      </c>
      <c r="C4" s="7" t="s">
        <v>18</v>
      </c>
      <c r="D4" s="8"/>
      <c r="E4" s="8"/>
      <c r="F4" s="8"/>
      <c r="G4" s="8"/>
      <c r="H4" s="9"/>
    </row>
    <row r="6" spans="1:16" ht="33.75" customHeight="1">
      <c r="A6" s="907" t="s">
        <v>156</v>
      </c>
      <c r="B6" s="907" t="s">
        <v>85</v>
      </c>
      <c r="C6" s="915" t="s">
        <v>157</v>
      </c>
      <c r="D6" s="916"/>
      <c r="E6" s="915" t="s">
        <v>158</v>
      </c>
      <c r="F6" s="917"/>
      <c r="G6" s="916"/>
      <c r="H6" s="915" t="s">
        <v>159</v>
      </c>
      <c r="I6" s="917"/>
      <c r="J6" s="916"/>
      <c r="K6" s="915" t="s">
        <v>160</v>
      </c>
      <c r="L6" s="917"/>
      <c r="M6" s="916"/>
      <c r="N6" s="906" t="s">
        <v>161</v>
      </c>
      <c r="O6" s="906"/>
      <c r="P6" s="906"/>
    </row>
    <row r="7" spans="1:16" ht="35.1" customHeight="1" thickBot="1">
      <c r="A7" s="908"/>
      <c r="B7" s="908"/>
      <c r="C7" s="222" t="s">
        <v>162</v>
      </c>
      <c r="D7" s="223" t="s">
        <v>163</v>
      </c>
      <c r="E7" s="278" t="s">
        <v>1897</v>
      </c>
      <c r="F7" s="278" t="s">
        <v>4659</v>
      </c>
      <c r="G7" s="278" t="s">
        <v>1894</v>
      </c>
      <c r="H7" s="278" t="s">
        <v>1897</v>
      </c>
      <c r="I7" s="278" t="s">
        <v>4659</v>
      </c>
      <c r="J7" s="278" t="s">
        <v>1894</v>
      </c>
      <c r="K7" s="278" t="s">
        <v>1897</v>
      </c>
      <c r="L7" s="278" t="s">
        <v>4659</v>
      </c>
      <c r="M7" s="278" t="s">
        <v>1894</v>
      </c>
      <c r="N7" s="278" t="s">
        <v>1897</v>
      </c>
      <c r="O7" s="278" t="s">
        <v>4659</v>
      </c>
      <c r="P7" s="274" t="s">
        <v>1894</v>
      </c>
    </row>
    <row r="8" spans="1:16" ht="12.75" thickTop="1">
      <c r="A8" s="333"/>
      <c r="B8" s="334"/>
      <c r="C8" s="224" t="s">
        <v>62</v>
      </c>
      <c r="D8" s="344">
        <v>16</v>
      </c>
      <c r="E8" s="225">
        <v>280</v>
      </c>
      <c r="F8" s="225">
        <v>233</v>
      </c>
      <c r="G8" s="354">
        <f>F8/E8</f>
        <v>0.83214285714285718</v>
      </c>
      <c r="H8" s="225">
        <v>3000</v>
      </c>
      <c r="I8" s="225">
        <v>2642</v>
      </c>
      <c r="J8" s="354">
        <f>I8/H8</f>
        <v>0.88066666666666671</v>
      </c>
      <c r="K8" s="231">
        <f t="shared" ref="K8:K43" si="0">H8/E8</f>
        <v>10.714285714285714</v>
      </c>
      <c r="L8" s="231">
        <f t="shared" ref="L8:L43" si="1">I8/F8</f>
        <v>11.339055793991417</v>
      </c>
      <c r="M8" s="354">
        <f>L8/K8</f>
        <v>1.0583118741058657</v>
      </c>
      <c r="N8" s="231">
        <f>H8/(365*D8)*100</f>
        <v>51.369863013698634</v>
      </c>
      <c r="O8" s="231">
        <f>I8/(365*D8)*100</f>
        <v>45.239726027397261</v>
      </c>
      <c r="P8" s="354">
        <f>O8/N8</f>
        <v>0.8806666666666666</v>
      </c>
    </row>
    <row r="9" spans="1:16">
      <c r="A9" s="335">
        <v>331</v>
      </c>
      <c r="B9" s="336" t="s">
        <v>1924</v>
      </c>
      <c r="C9" s="226" t="s">
        <v>164</v>
      </c>
      <c r="D9" s="345"/>
      <c r="E9" s="225">
        <v>0</v>
      </c>
      <c r="F9" s="225"/>
      <c r="G9" s="355" t="e">
        <f t="shared" ref="G9:G39" si="2">F9/E9</f>
        <v>#DIV/0!</v>
      </c>
      <c r="H9" s="225">
        <v>0</v>
      </c>
      <c r="I9" s="225"/>
      <c r="J9" s="355" t="e">
        <f t="shared" ref="J9:J39" si="3">I9/H9</f>
        <v>#DIV/0!</v>
      </c>
      <c r="K9" s="231" t="e">
        <f t="shared" si="0"/>
        <v>#DIV/0!</v>
      </c>
      <c r="L9" s="231" t="e">
        <f t="shared" si="1"/>
        <v>#DIV/0!</v>
      </c>
      <c r="M9" s="355" t="e">
        <f t="shared" ref="M9:M39" si="4">L9/K9</f>
        <v>#DIV/0!</v>
      </c>
      <c r="N9" s="231" t="e">
        <f t="shared" ref="N9:N43" si="5">H9/(365*D9)*100</f>
        <v>#DIV/0!</v>
      </c>
      <c r="O9" s="231" t="e">
        <f t="shared" ref="O9:O43" si="6">I9/(365*D9)*100</f>
        <v>#DIV/0!</v>
      </c>
      <c r="P9" s="354" t="e">
        <f t="shared" ref="P9:P39" si="7">O9/N9</f>
        <v>#DIV/0!</v>
      </c>
    </row>
    <row r="10" spans="1:16">
      <c r="A10" s="333"/>
      <c r="B10" s="336" t="s">
        <v>1925</v>
      </c>
      <c r="C10" s="226" t="s">
        <v>165</v>
      </c>
      <c r="D10" s="345"/>
      <c r="E10" s="225">
        <v>0</v>
      </c>
      <c r="F10" s="225"/>
      <c r="G10" s="355" t="e">
        <f t="shared" si="2"/>
        <v>#DIV/0!</v>
      </c>
      <c r="H10" s="225">
        <v>0</v>
      </c>
      <c r="I10" s="225"/>
      <c r="J10" s="355" t="e">
        <f t="shared" si="3"/>
        <v>#DIV/0!</v>
      </c>
      <c r="K10" s="231" t="e">
        <f t="shared" si="0"/>
        <v>#DIV/0!</v>
      </c>
      <c r="L10" s="231" t="e">
        <f t="shared" si="1"/>
        <v>#DIV/0!</v>
      </c>
      <c r="M10" s="355" t="e">
        <f t="shared" si="4"/>
        <v>#DIV/0!</v>
      </c>
      <c r="N10" s="231" t="e">
        <f t="shared" si="5"/>
        <v>#DIV/0!</v>
      </c>
      <c r="O10" s="231" t="e">
        <f t="shared" si="6"/>
        <v>#DIV/0!</v>
      </c>
      <c r="P10" s="354" t="e">
        <f t="shared" si="7"/>
        <v>#DIV/0!</v>
      </c>
    </row>
    <row r="11" spans="1:16" ht="12.75" thickBot="1">
      <c r="A11" s="337"/>
      <c r="B11" s="338"/>
      <c r="C11" s="227" t="s">
        <v>166</v>
      </c>
      <c r="D11" s="346">
        <v>16</v>
      </c>
      <c r="E11" s="228">
        <v>280</v>
      </c>
      <c r="F11" s="228">
        <v>233</v>
      </c>
      <c r="G11" s="356">
        <f t="shared" si="2"/>
        <v>0.83214285714285718</v>
      </c>
      <c r="H11" s="228">
        <v>3000</v>
      </c>
      <c r="I11" s="228">
        <v>2642</v>
      </c>
      <c r="J11" s="356">
        <f t="shared" si="3"/>
        <v>0.88066666666666671</v>
      </c>
      <c r="K11" s="232">
        <f t="shared" si="0"/>
        <v>10.714285714285714</v>
      </c>
      <c r="L11" s="233">
        <f t="shared" si="1"/>
        <v>11.339055793991417</v>
      </c>
      <c r="M11" s="356">
        <f t="shared" si="4"/>
        <v>1.0583118741058657</v>
      </c>
      <c r="N11" s="231">
        <f t="shared" si="5"/>
        <v>51.369863013698634</v>
      </c>
      <c r="O11" s="233">
        <f t="shared" si="6"/>
        <v>45.239726027397261</v>
      </c>
      <c r="P11" s="354">
        <f t="shared" si="7"/>
        <v>0.8806666666666666</v>
      </c>
    </row>
    <row r="12" spans="1:16" ht="12.75" thickTop="1">
      <c r="A12" s="333"/>
      <c r="B12" s="334"/>
      <c r="C12" s="229" t="s">
        <v>62</v>
      </c>
      <c r="D12" s="345">
        <v>23</v>
      </c>
      <c r="E12" s="225">
        <v>550</v>
      </c>
      <c r="F12" s="225">
        <v>449</v>
      </c>
      <c r="G12" s="357">
        <f t="shared" si="2"/>
        <v>0.8163636363636364</v>
      </c>
      <c r="H12" s="225">
        <v>4200</v>
      </c>
      <c r="I12" s="225">
        <v>3432</v>
      </c>
      <c r="J12" s="357">
        <f t="shared" si="3"/>
        <v>0.81714285714285717</v>
      </c>
      <c r="K12" s="234">
        <f t="shared" si="0"/>
        <v>7.6363636363636367</v>
      </c>
      <c r="L12" s="234">
        <f t="shared" si="1"/>
        <v>7.6436525612472161</v>
      </c>
      <c r="M12" s="357">
        <f t="shared" si="4"/>
        <v>1.0009545020680879</v>
      </c>
      <c r="N12" s="231">
        <f t="shared" si="5"/>
        <v>50.029779630732577</v>
      </c>
      <c r="O12" s="231">
        <f t="shared" si="6"/>
        <v>40.881477069684337</v>
      </c>
      <c r="P12" s="354">
        <f t="shared" si="7"/>
        <v>0.81714285714285717</v>
      </c>
    </row>
    <row r="13" spans="1:16">
      <c r="A13" s="335">
        <v>260</v>
      </c>
      <c r="B13" s="339" t="s">
        <v>1926</v>
      </c>
      <c r="C13" s="226" t="s">
        <v>164</v>
      </c>
      <c r="D13" s="345"/>
      <c r="E13" s="225">
        <v>0</v>
      </c>
      <c r="F13" s="225"/>
      <c r="G13" s="355" t="e">
        <f t="shared" si="2"/>
        <v>#DIV/0!</v>
      </c>
      <c r="H13" s="225">
        <v>0</v>
      </c>
      <c r="I13" s="225"/>
      <c r="J13" s="355" t="e">
        <f t="shared" si="3"/>
        <v>#DIV/0!</v>
      </c>
      <c r="K13" s="231" t="e">
        <f t="shared" si="0"/>
        <v>#DIV/0!</v>
      </c>
      <c r="L13" s="231" t="e">
        <f t="shared" si="1"/>
        <v>#DIV/0!</v>
      </c>
      <c r="M13" s="355" t="e">
        <f t="shared" si="4"/>
        <v>#DIV/0!</v>
      </c>
      <c r="N13" s="231" t="e">
        <f t="shared" si="5"/>
        <v>#DIV/0!</v>
      </c>
      <c r="O13" s="231" t="e">
        <f t="shared" si="6"/>
        <v>#DIV/0!</v>
      </c>
      <c r="P13" s="354" t="e">
        <f t="shared" si="7"/>
        <v>#DIV/0!</v>
      </c>
    </row>
    <row r="14" spans="1:16">
      <c r="A14" s="333"/>
      <c r="B14" s="339" t="s">
        <v>1927</v>
      </c>
      <c r="C14" s="226" t="s">
        <v>165</v>
      </c>
      <c r="D14" s="345"/>
      <c r="E14" s="225">
        <v>0</v>
      </c>
      <c r="F14" s="225"/>
      <c r="G14" s="355" t="e">
        <f t="shared" si="2"/>
        <v>#DIV/0!</v>
      </c>
      <c r="H14" s="225">
        <v>0</v>
      </c>
      <c r="I14" s="225"/>
      <c r="J14" s="355" t="e">
        <f t="shared" si="3"/>
        <v>#DIV/0!</v>
      </c>
      <c r="K14" s="231" t="e">
        <f t="shared" si="0"/>
        <v>#DIV/0!</v>
      </c>
      <c r="L14" s="231" t="e">
        <f t="shared" si="1"/>
        <v>#DIV/0!</v>
      </c>
      <c r="M14" s="355" t="e">
        <f t="shared" si="4"/>
        <v>#DIV/0!</v>
      </c>
      <c r="N14" s="231" t="e">
        <f t="shared" si="5"/>
        <v>#DIV/0!</v>
      </c>
      <c r="O14" s="231" t="e">
        <f t="shared" si="6"/>
        <v>#DIV/0!</v>
      </c>
      <c r="P14" s="354" t="e">
        <f t="shared" si="7"/>
        <v>#DIV/0!</v>
      </c>
    </row>
    <row r="15" spans="1:16" ht="12.75" thickBot="1">
      <c r="A15" s="337"/>
      <c r="B15" s="338"/>
      <c r="C15" s="227" t="s">
        <v>166</v>
      </c>
      <c r="D15" s="346">
        <v>23</v>
      </c>
      <c r="E15" s="228">
        <v>550</v>
      </c>
      <c r="F15" s="228">
        <v>449</v>
      </c>
      <c r="G15" s="356">
        <f t="shared" si="2"/>
        <v>0.8163636363636364</v>
      </c>
      <c r="H15" s="228">
        <v>4200</v>
      </c>
      <c r="I15" s="228">
        <v>3432</v>
      </c>
      <c r="J15" s="356">
        <f t="shared" si="3"/>
        <v>0.81714285714285717</v>
      </c>
      <c r="K15" s="232">
        <f t="shared" si="0"/>
        <v>7.6363636363636367</v>
      </c>
      <c r="L15" s="233">
        <f t="shared" si="1"/>
        <v>7.6436525612472161</v>
      </c>
      <c r="M15" s="356">
        <f t="shared" si="4"/>
        <v>1.0009545020680879</v>
      </c>
      <c r="N15" s="231">
        <f t="shared" si="5"/>
        <v>50.029779630732577</v>
      </c>
      <c r="O15" s="233">
        <f t="shared" si="6"/>
        <v>40.881477069684337</v>
      </c>
      <c r="P15" s="354">
        <f t="shared" si="7"/>
        <v>0.81714285714285717</v>
      </c>
    </row>
    <row r="16" spans="1:16" ht="12.75" thickTop="1">
      <c r="A16" s="333"/>
      <c r="B16" s="334"/>
      <c r="C16" s="229" t="s">
        <v>62</v>
      </c>
      <c r="D16" s="345">
        <v>20</v>
      </c>
      <c r="E16" s="225">
        <v>630</v>
      </c>
      <c r="F16" s="225">
        <v>685</v>
      </c>
      <c r="G16" s="357">
        <f t="shared" si="2"/>
        <v>1.0873015873015872</v>
      </c>
      <c r="H16" s="225">
        <v>3702</v>
      </c>
      <c r="I16" s="225">
        <v>3638</v>
      </c>
      <c r="J16" s="357">
        <f t="shared" si="3"/>
        <v>0.98271204754186925</v>
      </c>
      <c r="K16" s="234">
        <f t="shared" si="0"/>
        <v>5.8761904761904766</v>
      </c>
      <c r="L16" s="234">
        <f t="shared" si="1"/>
        <v>5.3109489051094894</v>
      </c>
      <c r="M16" s="357">
        <f t="shared" si="4"/>
        <v>0.90380816051295998</v>
      </c>
      <c r="N16" s="231">
        <f t="shared" si="5"/>
        <v>50.712328767123282</v>
      </c>
      <c r="O16" s="231">
        <f t="shared" si="6"/>
        <v>49.835616438356162</v>
      </c>
      <c r="P16" s="354">
        <f t="shared" si="7"/>
        <v>0.98271204754186936</v>
      </c>
    </row>
    <row r="17" spans="1:16">
      <c r="A17" s="335">
        <v>135</v>
      </c>
      <c r="B17" s="339" t="s">
        <v>1926</v>
      </c>
      <c r="C17" s="226" t="s">
        <v>164</v>
      </c>
      <c r="D17" s="345">
        <v>3</v>
      </c>
      <c r="E17" s="225">
        <v>1</v>
      </c>
      <c r="F17" s="225">
        <v>1</v>
      </c>
      <c r="G17" s="355">
        <f t="shared" si="2"/>
        <v>1</v>
      </c>
      <c r="H17" s="225">
        <v>1</v>
      </c>
      <c r="I17" s="225">
        <v>8</v>
      </c>
      <c r="J17" s="355">
        <f t="shared" si="3"/>
        <v>8</v>
      </c>
      <c r="K17" s="231">
        <f t="shared" si="0"/>
        <v>1</v>
      </c>
      <c r="L17" s="231">
        <f t="shared" si="1"/>
        <v>8</v>
      </c>
      <c r="M17" s="355">
        <f t="shared" si="4"/>
        <v>8</v>
      </c>
      <c r="N17" s="231">
        <f t="shared" si="5"/>
        <v>9.1324200913242004E-2</v>
      </c>
      <c r="O17" s="231">
        <f t="shared" si="6"/>
        <v>0.73059360730593603</v>
      </c>
      <c r="P17" s="354">
        <f t="shared" si="7"/>
        <v>8</v>
      </c>
    </row>
    <row r="18" spans="1:16">
      <c r="A18" s="333"/>
      <c r="B18" s="339" t="s">
        <v>1928</v>
      </c>
      <c r="C18" s="226" t="s">
        <v>165</v>
      </c>
      <c r="D18" s="345">
        <v>1</v>
      </c>
      <c r="E18" s="225">
        <v>1</v>
      </c>
      <c r="F18" s="225"/>
      <c r="G18" s="355">
        <f t="shared" si="2"/>
        <v>0</v>
      </c>
      <c r="H18" s="225">
        <v>1</v>
      </c>
      <c r="I18" s="225"/>
      <c r="J18" s="355">
        <f t="shared" si="3"/>
        <v>0</v>
      </c>
      <c r="K18" s="231">
        <f t="shared" si="0"/>
        <v>1</v>
      </c>
      <c r="L18" s="231" t="e">
        <f t="shared" si="1"/>
        <v>#DIV/0!</v>
      </c>
      <c r="M18" s="355" t="e">
        <f t="shared" si="4"/>
        <v>#DIV/0!</v>
      </c>
      <c r="N18" s="231">
        <f t="shared" si="5"/>
        <v>0.27397260273972601</v>
      </c>
      <c r="O18" s="231">
        <f t="shared" si="6"/>
        <v>0</v>
      </c>
      <c r="P18" s="354">
        <f t="shared" si="7"/>
        <v>0</v>
      </c>
    </row>
    <row r="19" spans="1:16" ht="12.75" thickBot="1">
      <c r="A19" s="337"/>
      <c r="B19" s="338"/>
      <c r="C19" s="227" t="s">
        <v>166</v>
      </c>
      <c r="D19" s="346">
        <v>16</v>
      </c>
      <c r="E19" s="228">
        <v>630</v>
      </c>
      <c r="F19" s="228">
        <v>685</v>
      </c>
      <c r="G19" s="356">
        <f t="shared" si="2"/>
        <v>1.0873015873015872</v>
      </c>
      <c r="H19" s="228">
        <v>3700</v>
      </c>
      <c r="I19" s="228">
        <v>3630</v>
      </c>
      <c r="J19" s="356">
        <f t="shared" si="3"/>
        <v>0.98108108108108105</v>
      </c>
      <c r="K19" s="232">
        <f t="shared" si="0"/>
        <v>5.8730158730158726</v>
      </c>
      <c r="L19" s="233">
        <f t="shared" si="1"/>
        <v>5.2992700729927007</v>
      </c>
      <c r="M19" s="356">
        <f t="shared" si="4"/>
        <v>0.9023081475636221</v>
      </c>
      <c r="N19" s="231">
        <f t="shared" si="5"/>
        <v>63.356164383561641</v>
      </c>
      <c r="O19" s="233">
        <f t="shared" si="6"/>
        <v>62.157534246575338</v>
      </c>
      <c r="P19" s="354">
        <f t="shared" si="7"/>
        <v>0.98108108108108105</v>
      </c>
    </row>
    <row r="20" spans="1:16" ht="12.75" thickTop="1">
      <c r="A20" s="333"/>
      <c r="B20" s="334"/>
      <c r="C20" s="229" t="s">
        <v>62</v>
      </c>
      <c r="D20" s="347">
        <v>27</v>
      </c>
      <c r="E20" s="225">
        <v>900</v>
      </c>
      <c r="F20" s="225">
        <v>945</v>
      </c>
      <c r="G20" s="357">
        <f t="shared" si="2"/>
        <v>1.05</v>
      </c>
      <c r="H20" s="225">
        <v>5000</v>
      </c>
      <c r="I20" s="225">
        <v>3524</v>
      </c>
      <c r="J20" s="357">
        <f t="shared" si="3"/>
        <v>0.70479999999999998</v>
      </c>
      <c r="K20" s="234">
        <f t="shared" si="0"/>
        <v>5.5555555555555554</v>
      </c>
      <c r="L20" s="234">
        <f t="shared" si="1"/>
        <v>3.729100529100529</v>
      </c>
      <c r="M20" s="357">
        <f t="shared" si="4"/>
        <v>0.6712380952380953</v>
      </c>
      <c r="N20" s="231">
        <f t="shared" si="5"/>
        <v>50.735667174023334</v>
      </c>
      <c r="O20" s="231">
        <f t="shared" si="6"/>
        <v>35.758498224251653</v>
      </c>
      <c r="P20" s="354">
        <f t="shared" si="7"/>
        <v>0.70480000000000009</v>
      </c>
    </row>
    <row r="21" spans="1:16">
      <c r="A21" s="335">
        <v>311</v>
      </c>
      <c r="B21" s="339" t="s">
        <v>1924</v>
      </c>
      <c r="C21" s="226" t="s">
        <v>164</v>
      </c>
      <c r="D21" s="348"/>
      <c r="E21" s="225">
        <v>0</v>
      </c>
      <c r="F21" s="225"/>
      <c r="G21" s="355" t="e">
        <f t="shared" si="2"/>
        <v>#DIV/0!</v>
      </c>
      <c r="H21" s="225"/>
      <c r="I21" s="225"/>
      <c r="J21" s="355" t="e">
        <f t="shared" si="3"/>
        <v>#DIV/0!</v>
      </c>
      <c r="K21" s="231" t="e">
        <f t="shared" si="0"/>
        <v>#DIV/0!</v>
      </c>
      <c r="L21" s="231" t="e">
        <f t="shared" si="1"/>
        <v>#DIV/0!</v>
      </c>
      <c r="M21" s="355" t="e">
        <f t="shared" si="4"/>
        <v>#DIV/0!</v>
      </c>
      <c r="N21" s="231" t="e">
        <f t="shared" si="5"/>
        <v>#DIV/0!</v>
      </c>
      <c r="O21" s="231" t="e">
        <f t="shared" si="6"/>
        <v>#DIV/0!</v>
      </c>
      <c r="P21" s="354" t="e">
        <f t="shared" si="7"/>
        <v>#DIV/0!</v>
      </c>
    </row>
    <row r="22" spans="1:16">
      <c r="A22" s="333"/>
      <c r="B22" s="339" t="s">
        <v>1929</v>
      </c>
      <c r="C22" s="226" t="s">
        <v>165</v>
      </c>
      <c r="D22" s="348"/>
      <c r="E22" s="225">
        <v>0</v>
      </c>
      <c r="F22" s="225"/>
      <c r="G22" s="355" t="e">
        <f t="shared" si="2"/>
        <v>#DIV/0!</v>
      </c>
      <c r="H22" s="225"/>
      <c r="I22" s="225"/>
      <c r="J22" s="355" t="e">
        <f t="shared" si="3"/>
        <v>#DIV/0!</v>
      </c>
      <c r="K22" s="231" t="e">
        <f t="shared" si="0"/>
        <v>#DIV/0!</v>
      </c>
      <c r="L22" s="231" t="e">
        <f t="shared" si="1"/>
        <v>#DIV/0!</v>
      </c>
      <c r="M22" s="355" t="e">
        <f t="shared" si="4"/>
        <v>#DIV/0!</v>
      </c>
      <c r="N22" s="231" t="e">
        <f t="shared" si="5"/>
        <v>#DIV/0!</v>
      </c>
      <c r="O22" s="231" t="e">
        <f t="shared" si="6"/>
        <v>#DIV/0!</v>
      </c>
      <c r="P22" s="354" t="e">
        <f t="shared" si="7"/>
        <v>#DIV/0!</v>
      </c>
    </row>
    <row r="23" spans="1:16" ht="12.75" thickBot="1">
      <c r="A23" s="337"/>
      <c r="B23" s="338"/>
      <c r="C23" s="227" t="s">
        <v>166</v>
      </c>
      <c r="D23" s="349">
        <v>27</v>
      </c>
      <c r="E23" s="228">
        <v>900</v>
      </c>
      <c r="F23" s="228">
        <v>945</v>
      </c>
      <c r="G23" s="356">
        <f t="shared" si="2"/>
        <v>1.05</v>
      </c>
      <c r="H23" s="228">
        <v>5000</v>
      </c>
      <c r="I23" s="228">
        <v>3524</v>
      </c>
      <c r="J23" s="356">
        <f t="shared" si="3"/>
        <v>0.70479999999999998</v>
      </c>
      <c r="K23" s="232">
        <f t="shared" si="0"/>
        <v>5.5555555555555554</v>
      </c>
      <c r="L23" s="233">
        <f t="shared" si="1"/>
        <v>3.729100529100529</v>
      </c>
      <c r="M23" s="356">
        <f t="shared" si="4"/>
        <v>0.6712380952380953</v>
      </c>
      <c r="N23" s="231">
        <f t="shared" si="5"/>
        <v>50.735667174023334</v>
      </c>
      <c r="O23" s="233">
        <f t="shared" si="6"/>
        <v>35.758498224251653</v>
      </c>
      <c r="P23" s="354">
        <f t="shared" si="7"/>
        <v>0.70480000000000009</v>
      </c>
    </row>
    <row r="24" spans="1:16" ht="12.75" thickTop="1">
      <c r="A24" s="333"/>
      <c r="B24" s="334"/>
      <c r="C24" s="229" t="s">
        <v>62</v>
      </c>
      <c r="D24" s="345">
        <v>72</v>
      </c>
      <c r="E24" s="225">
        <v>1800</v>
      </c>
      <c r="F24" s="225">
        <v>1890</v>
      </c>
      <c r="G24" s="357">
        <f t="shared" si="2"/>
        <v>1.05</v>
      </c>
      <c r="H24" s="225">
        <v>13500</v>
      </c>
      <c r="I24" s="225">
        <v>8914</v>
      </c>
      <c r="J24" s="357">
        <f t="shared" si="3"/>
        <v>0.66029629629629627</v>
      </c>
      <c r="K24" s="234">
        <f t="shared" ref="K24:K27" si="8">H24/E24</f>
        <v>7.5</v>
      </c>
      <c r="L24" s="234">
        <f t="shared" ref="L24:L27" si="9">I24/F24</f>
        <v>4.7164021164021168</v>
      </c>
      <c r="M24" s="357">
        <f t="shared" si="4"/>
        <v>0.62885361552028229</v>
      </c>
      <c r="N24" s="231">
        <f t="shared" ref="N24:N27" si="10">H24/(365*D24)*100</f>
        <v>51.369863013698634</v>
      </c>
      <c r="O24" s="231">
        <f t="shared" si="6"/>
        <v>33.919330289193297</v>
      </c>
      <c r="P24" s="354">
        <f t="shared" si="7"/>
        <v>0.66029629629629616</v>
      </c>
    </row>
    <row r="25" spans="1:16">
      <c r="A25" s="335">
        <v>105</v>
      </c>
      <c r="B25" s="334" t="s">
        <v>1930</v>
      </c>
      <c r="C25" s="226" t="s">
        <v>164</v>
      </c>
      <c r="D25" s="345">
        <v>6</v>
      </c>
      <c r="E25" s="225">
        <v>400</v>
      </c>
      <c r="F25" s="225">
        <v>394</v>
      </c>
      <c r="G25" s="355">
        <f t="shared" si="2"/>
        <v>0.98499999999999999</v>
      </c>
      <c r="H25" s="225">
        <v>1650</v>
      </c>
      <c r="I25" s="225">
        <v>1740</v>
      </c>
      <c r="J25" s="355">
        <f t="shared" si="3"/>
        <v>1.0545454545454545</v>
      </c>
      <c r="K25" s="231">
        <f t="shared" si="8"/>
        <v>4.125</v>
      </c>
      <c r="L25" s="231">
        <f t="shared" si="9"/>
        <v>4.4162436548223347</v>
      </c>
      <c r="M25" s="355">
        <f t="shared" si="4"/>
        <v>1.070604522381172</v>
      </c>
      <c r="N25" s="231">
        <f t="shared" si="10"/>
        <v>75.342465753424662</v>
      </c>
      <c r="O25" s="231">
        <f t="shared" si="6"/>
        <v>79.452054794520549</v>
      </c>
      <c r="P25" s="354">
        <f t="shared" si="7"/>
        <v>1.0545454545454545</v>
      </c>
    </row>
    <row r="26" spans="1:16">
      <c r="A26" s="333"/>
      <c r="B26" s="334" t="s">
        <v>1931</v>
      </c>
      <c r="C26" s="226" t="s">
        <v>165</v>
      </c>
      <c r="D26" s="345">
        <v>12</v>
      </c>
      <c r="E26" s="225">
        <v>410</v>
      </c>
      <c r="F26" s="225">
        <v>457</v>
      </c>
      <c r="G26" s="355">
        <f t="shared" si="2"/>
        <v>1.1146341463414635</v>
      </c>
      <c r="H26" s="225">
        <v>1850</v>
      </c>
      <c r="I26" s="225">
        <v>2200</v>
      </c>
      <c r="J26" s="355">
        <f t="shared" si="3"/>
        <v>1.1891891891891893</v>
      </c>
      <c r="K26" s="231">
        <f t="shared" si="8"/>
        <v>4.5121951219512191</v>
      </c>
      <c r="L26" s="231">
        <f t="shared" si="9"/>
        <v>4.814004376367615</v>
      </c>
      <c r="M26" s="355">
        <f t="shared" si="4"/>
        <v>1.0668874563841741</v>
      </c>
      <c r="N26" s="231">
        <f t="shared" si="10"/>
        <v>42.237442922374427</v>
      </c>
      <c r="O26" s="231">
        <f t="shared" si="6"/>
        <v>50.228310502283101</v>
      </c>
      <c r="P26" s="354">
        <f t="shared" si="7"/>
        <v>1.1891891891891893</v>
      </c>
    </row>
    <row r="27" spans="1:16" ht="12.75" thickBot="1">
      <c r="A27" s="337"/>
      <c r="B27" s="338"/>
      <c r="C27" s="227" t="s">
        <v>166</v>
      </c>
      <c r="D27" s="346">
        <v>54</v>
      </c>
      <c r="E27" s="228">
        <v>1800</v>
      </c>
      <c r="F27" s="228">
        <v>1890</v>
      </c>
      <c r="G27" s="356">
        <f t="shared" si="2"/>
        <v>1.05</v>
      </c>
      <c r="H27" s="228">
        <v>10000</v>
      </c>
      <c r="I27" s="228">
        <v>4974</v>
      </c>
      <c r="J27" s="356">
        <f t="shared" si="3"/>
        <v>0.49740000000000001</v>
      </c>
      <c r="K27" s="232">
        <f t="shared" si="8"/>
        <v>5.5555555555555554</v>
      </c>
      <c r="L27" s="233">
        <f t="shared" si="9"/>
        <v>2.6317460317460317</v>
      </c>
      <c r="M27" s="356">
        <f t="shared" si="4"/>
        <v>0.47371428571428575</v>
      </c>
      <c r="N27" s="231">
        <f t="shared" si="10"/>
        <v>50.735667174023334</v>
      </c>
      <c r="O27" s="233">
        <f t="shared" si="6"/>
        <v>25.235920852359207</v>
      </c>
      <c r="P27" s="354">
        <f t="shared" si="7"/>
        <v>0.49740000000000001</v>
      </c>
    </row>
    <row r="28" spans="1:16" ht="12.75" thickTop="1">
      <c r="A28" s="333"/>
      <c r="B28" s="334"/>
      <c r="C28" s="229" t="s">
        <v>62</v>
      </c>
      <c r="D28" s="345">
        <v>15</v>
      </c>
      <c r="E28" s="225">
        <v>400</v>
      </c>
      <c r="F28" s="225">
        <v>512</v>
      </c>
      <c r="G28" s="357">
        <f t="shared" si="2"/>
        <v>1.28</v>
      </c>
      <c r="H28" s="225">
        <v>3402</v>
      </c>
      <c r="I28" s="225">
        <v>4145</v>
      </c>
      <c r="J28" s="357">
        <f t="shared" si="3"/>
        <v>1.2184009406231628</v>
      </c>
      <c r="K28" s="234">
        <f t="shared" ref="K28:K39" si="11">H28/E28</f>
        <v>8.5050000000000008</v>
      </c>
      <c r="L28" s="234">
        <f t="shared" ref="L28:L39" si="12">I28/F28</f>
        <v>8.095703125</v>
      </c>
      <c r="M28" s="357">
        <f t="shared" si="4"/>
        <v>0.95187573486184585</v>
      </c>
      <c r="N28" s="231">
        <f t="shared" ref="N28:N39" si="13">H28/(365*D28)*100</f>
        <v>62.136986301369866</v>
      </c>
      <c r="O28" s="231">
        <f t="shared" si="6"/>
        <v>75.707762557077629</v>
      </c>
      <c r="P28" s="354">
        <f t="shared" si="7"/>
        <v>1.2184009406231628</v>
      </c>
    </row>
    <row r="29" spans="1:16">
      <c r="A29" s="333">
        <v>205</v>
      </c>
      <c r="B29" s="340" t="s">
        <v>1926</v>
      </c>
      <c r="C29" s="226" t="s">
        <v>164</v>
      </c>
      <c r="D29" s="345">
        <v>1</v>
      </c>
      <c r="E29" s="225">
        <v>1</v>
      </c>
      <c r="F29" s="225"/>
      <c r="G29" s="355">
        <f t="shared" si="2"/>
        <v>0</v>
      </c>
      <c r="H29" s="225">
        <v>1</v>
      </c>
      <c r="I29" s="225"/>
      <c r="J29" s="355">
        <f t="shared" si="3"/>
        <v>0</v>
      </c>
      <c r="K29" s="231">
        <f t="shared" si="11"/>
        <v>1</v>
      </c>
      <c r="L29" s="231" t="e">
        <f t="shared" si="12"/>
        <v>#DIV/0!</v>
      </c>
      <c r="M29" s="355" t="e">
        <f t="shared" si="4"/>
        <v>#DIV/0!</v>
      </c>
      <c r="N29" s="231">
        <f t="shared" si="13"/>
        <v>0.27397260273972601</v>
      </c>
      <c r="O29" s="231">
        <f t="shared" si="6"/>
        <v>0</v>
      </c>
      <c r="P29" s="354">
        <f t="shared" si="7"/>
        <v>0</v>
      </c>
    </row>
    <row r="30" spans="1:16">
      <c r="A30" s="333"/>
      <c r="B30" s="340" t="s">
        <v>1932</v>
      </c>
      <c r="C30" s="226" t="s">
        <v>165</v>
      </c>
      <c r="D30" s="345">
        <v>1</v>
      </c>
      <c r="E30" s="225">
        <v>1</v>
      </c>
      <c r="F30" s="225"/>
      <c r="G30" s="355">
        <f t="shared" si="2"/>
        <v>0</v>
      </c>
      <c r="H30" s="225">
        <v>1</v>
      </c>
      <c r="I30" s="225"/>
      <c r="J30" s="355">
        <f t="shared" si="3"/>
        <v>0</v>
      </c>
      <c r="K30" s="231">
        <f t="shared" si="11"/>
        <v>1</v>
      </c>
      <c r="L30" s="231" t="e">
        <f t="shared" si="12"/>
        <v>#DIV/0!</v>
      </c>
      <c r="M30" s="355" t="e">
        <f t="shared" si="4"/>
        <v>#DIV/0!</v>
      </c>
      <c r="N30" s="231">
        <f t="shared" si="13"/>
        <v>0.27397260273972601</v>
      </c>
      <c r="O30" s="231">
        <f t="shared" si="6"/>
        <v>0</v>
      </c>
      <c r="P30" s="354">
        <f t="shared" si="7"/>
        <v>0</v>
      </c>
    </row>
    <row r="31" spans="1:16" ht="12.75" thickBot="1">
      <c r="A31" s="337"/>
      <c r="B31" s="338" t="s">
        <v>1933</v>
      </c>
      <c r="C31" s="227" t="s">
        <v>166</v>
      </c>
      <c r="D31" s="346">
        <v>13</v>
      </c>
      <c r="E31" s="228">
        <v>400</v>
      </c>
      <c r="F31" s="228">
        <v>512</v>
      </c>
      <c r="G31" s="356">
        <f t="shared" si="2"/>
        <v>1.28</v>
      </c>
      <c r="H31" s="228">
        <v>3400</v>
      </c>
      <c r="I31" s="228">
        <v>4145</v>
      </c>
      <c r="J31" s="356">
        <f t="shared" si="3"/>
        <v>1.2191176470588236</v>
      </c>
      <c r="K31" s="232">
        <f t="shared" si="11"/>
        <v>8.5</v>
      </c>
      <c r="L31" s="233">
        <f t="shared" si="12"/>
        <v>8.095703125</v>
      </c>
      <c r="M31" s="356">
        <f t="shared" si="4"/>
        <v>0.95243566176470584</v>
      </c>
      <c r="N31" s="231">
        <f t="shared" si="13"/>
        <v>71.654373024236037</v>
      </c>
      <c r="O31" s="233">
        <f t="shared" si="6"/>
        <v>87.355110642781881</v>
      </c>
      <c r="P31" s="354">
        <f t="shared" si="7"/>
        <v>1.2191176470588236</v>
      </c>
    </row>
    <row r="32" spans="1:16" ht="12.75" thickTop="1">
      <c r="A32" s="333"/>
      <c r="B32" s="334"/>
      <c r="C32" s="229" t="s">
        <v>62</v>
      </c>
      <c r="D32" s="345">
        <v>53</v>
      </c>
      <c r="E32" s="225">
        <v>1200</v>
      </c>
      <c r="F32" s="225">
        <v>990</v>
      </c>
      <c r="G32" s="357">
        <f t="shared" si="2"/>
        <v>0.82499999999999996</v>
      </c>
      <c r="H32" s="225">
        <v>9700</v>
      </c>
      <c r="I32" s="225">
        <v>6386</v>
      </c>
      <c r="J32" s="357">
        <f t="shared" si="3"/>
        <v>0.65835051546391754</v>
      </c>
      <c r="K32" s="234">
        <f t="shared" si="11"/>
        <v>8.0833333333333339</v>
      </c>
      <c r="L32" s="234">
        <f t="shared" si="12"/>
        <v>6.4505050505050505</v>
      </c>
      <c r="M32" s="357">
        <f t="shared" si="4"/>
        <v>0.79800062480474843</v>
      </c>
      <c r="N32" s="231">
        <f t="shared" si="13"/>
        <v>50.142155595761174</v>
      </c>
      <c r="O32" s="231">
        <f t="shared" si="6"/>
        <v>33.011113982941325</v>
      </c>
      <c r="P32" s="354">
        <f t="shared" si="7"/>
        <v>0.65835051546391754</v>
      </c>
    </row>
    <row r="33" spans="1:16">
      <c r="A33" s="335">
        <v>260</v>
      </c>
      <c r="B33" s="339" t="s">
        <v>1926</v>
      </c>
      <c r="C33" s="226" t="s">
        <v>164</v>
      </c>
      <c r="D33" s="345">
        <v>4</v>
      </c>
      <c r="E33" s="225">
        <v>100</v>
      </c>
      <c r="F33" s="225">
        <v>97</v>
      </c>
      <c r="G33" s="355">
        <f t="shared" si="2"/>
        <v>0.97</v>
      </c>
      <c r="H33" s="225">
        <v>690</v>
      </c>
      <c r="I33" s="225">
        <v>504</v>
      </c>
      <c r="J33" s="355">
        <f t="shared" si="3"/>
        <v>0.73043478260869565</v>
      </c>
      <c r="K33" s="231">
        <f t="shared" si="11"/>
        <v>6.9</v>
      </c>
      <c r="L33" s="231">
        <f t="shared" si="12"/>
        <v>5.195876288659794</v>
      </c>
      <c r="M33" s="355">
        <f t="shared" si="4"/>
        <v>0.75302554908112951</v>
      </c>
      <c r="N33" s="231">
        <f t="shared" si="13"/>
        <v>47.260273972602739</v>
      </c>
      <c r="O33" s="231">
        <f t="shared" si="6"/>
        <v>34.520547945205479</v>
      </c>
      <c r="P33" s="354">
        <f t="shared" si="7"/>
        <v>0.73043478260869565</v>
      </c>
    </row>
    <row r="34" spans="1:16">
      <c r="A34" s="333"/>
      <c r="B34" s="339" t="s">
        <v>1934</v>
      </c>
      <c r="C34" s="226" t="s">
        <v>165</v>
      </c>
      <c r="D34" s="345">
        <v>4</v>
      </c>
      <c r="E34" s="225">
        <v>1</v>
      </c>
      <c r="F34" s="225">
        <v>1</v>
      </c>
      <c r="G34" s="355">
        <f t="shared" si="2"/>
        <v>1</v>
      </c>
      <c r="H34" s="225">
        <v>10</v>
      </c>
      <c r="I34" s="225">
        <v>2</v>
      </c>
      <c r="J34" s="355">
        <f t="shared" si="3"/>
        <v>0.2</v>
      </c>
      <c r="K34" s="231">
        <f t="shared" si="11"/>
        <v>10</v>
      </c>
      <c r="L34" s="231">
        <f t="shared" si="12"/>
        <v>2</v>
      </c>
      <c r="M34" s="355">
        <f t="shared" si="4"/>
        <v>0.2</v>
      </c>
      <c r="N34" s="231">
        <f t="shared" si="13"/>
        <v>0.68493150684931503</v>
      </c>
      <c r="O34" s="231">
        <f t="shared" si="6"/>
        <v>0.13698630136986301</v>
      </c>
      <c r="P34" s="354">
        <f t="shared" si="7"/>
        <v>0.2</v>
      </c>
    </row>
    <row r="35" spans="1:16" ht="12.75" thickBot="1">
      <c r="A35" s="337"/>
      <c r="B35" s="338" t="s">
        <v>1935</v>
      </c>
      <c r="C35" s="227" t="s">
        <v>166</v>
      </c>
      <c r="D35" s="346">
        <v>45</v>
      </c>
      <c r="E35" s="228">
        <v>1200</v>
      </c>
      <c r="F35" s="228">
        <v>990</v>
      </c>
      <c r="G35" s="356">
        <f t="shared" si="2"/>
        <v>0.82499999999999996</v>
      </c>
      <c r="H35" s="228">
        <v>9000</v>
      </c>
      <c r="I35" s="228">
        <v>5880</v>
      </c>
      <c r="J35" s="356">
        <f t="shared" si="3"/>
        <v>0.65333333333333332</v>
      </c>
      <c r="K35" s="232">
        <f t="shared" si="11"/>
        <v>7.5</v>
      </c>
      <c r="L35" s="233">
        <f t="shared" si="12"/>
        <v>5.9393939393939394</v>
      </c>
      <c r="M35" s="356">
        <f t="shared" si="4"/>
        <v>0.79191919191919191</v>
      </c>
      <c r="N35" s="231">
        <f t="shared" si="13"/>
        <v>54.794520547945204</v>
      </c>
      <c r="O35" s="233">
        <f t="shared" si="6"/>
        <v>35.799086757990864</v>
      </c>
      <c r="P35" s="354">
        <f t="shared" si="7"/>
        <v>0.65333333333333332</v>
      </c>
    </row>
    <row r="36" spans="1:16" ht="12.75" thickTop="1">
      <c r="A36" s="341"/>
      <c r="B36" s="342"/>
      <c r="C36" s="229" t="s">
        <v>62</v>
      </c>
      <c r="D36" s="350">
        <v>44</v>
      </c>
      <c r="E36" s="225">
        <v>1600</v>
      </c>
      <c r="F36" s="225">
        <v>1502</v>
      </c>
      <c r="G36" s="357">
        <f t="shared" si="2"/>
        <v>0.93874999999999997</v>
      </c>
      <c r="H36" s="225">
        <v>8106</v>
      </c>
      <c r="I36" s="225">
        <v>3948</v>
      </c>
      <c r="J36" s="357">
        <f t="shared" si="3"/>
        <v>0.48704663212435234</v>
      </c>
      <c r="K36" s="234">
        <f t="shared" si="11"/>
        <v>5.0662500000000001</v>
      </c>
      <c r="L36" s="234">
        <f t="shared" si="12"/>
        <v>2.6284953395472703</v>
      </c>
      <c r="M36" s="357">
        <f t="shared" si="4"/>
        <v>0.51882464141076146</v>
      </c>
      <c r="N36" s="231">
        <f t="shared" si="13"/>
        <v>50.473225404732261</v>
      </c>
      <c r="O36" s="231">
        <f t="shared" si="6"/>
        <v>24.582814445828145</v>
      </c>
      <c r="P36" s="354">
        <f t="shared" si="7"/>
        <v>0.48704663212435229</v>
      </c>
    </row>
    <row r="37" spans="1:16">
      <c r="A37" s="333">
        <v>255</v>
      </c>
      <c r="B37" s="343" t="s">
        <v>1924</v>
      </c>
      <c r="C37" s="226" t="s">
        <v>164</v>
      </c>
      <c r="D37" s="345">
        <v>2</v>
      </c>
      <c r="E37" s="225">
        <v>5</v>
      </c>
      <c r="F37" s="225">
        <v>2</v>
      </c>
      <c r="G37" s="355">
        <f t="shared" si="2"/>
        <v>0.4</v>
      </c>
      <c r="H37" s="225">
        <v>5</v>
      </c>
      <c r="I37" s="225">
        <v>5</v>
      </c>
      <c r="J37" s="355">
        <f t="shared" si="3"/>
        <v>1</v>
      </c>
      <c r="K37" s="231">
        <f t="shared" si="11"/>
        <v>1</v>
      </c>
      <c r="L37" s="231">
        <f t="shared" si="12"/>
        <v>2.5</v>
      </c>
      <c r="M37" s="355">
        <f t="shared" si="4"/>
        <v>2.5</v>
      </c>
      <c r="N37" s="231">
        <f t="shared" si="13"/>
        <v>0.68493150684931503</v>
      </c>
      <c r="O37" s="231">
        <f t="shared" si="6"/>
        <v>0.68493150684931503</v>
      </c>
      <c r="P37" s="354">
        <f t="shared" si="7"/>
        <v>1</v>
      </c>
    </row>
    <row r="38" spans="1:16">
      <c r="A38" s="333"/>
      <c r="B38" s="343" t="s">
        <v>1936</v>
      </c>
      <c r="C38" s="226" t="s">
        <v>165</v>
      </c>
      <c r="D38" s="345">
        <v>5</v>
      </c>
      <c r="E38" s="225">
        <v>1</v>
      </c>
      <c r="F38" s="225">
        <v>0</v>
      </c>
      <c r="G38" s="355">
        <f t="shared" si="2"/>
        <v>0</v>
      </c>
      <c r="H38" s="225">
        <v>1</v>
      </c>
      <c r="I38" s="225"/>
      <c r="J38" s="355">
        <f t="shared" si="3"/>
        <v>0</v>
      </c>
      <c r="K38" s="231">
        <f t="shared" si="11"/>
        <v>1</v>
      </c>
      <c r="L38" s="231" t="e">
        <f t="shared" si="12"/>
        <v>#DIV/0!</v>
      </c>
      <c r="M38" s="355" t="e">
        <f t="shared" si="4"/>
        <v>#DIV/0!</v>
      </c>
      <c r="N38" s="231">
        <f t="shared" si="13"/>
        <v>5.4794520547945202E-2</v>
      </c>
      <c r="O38" s="231">
        <f t="shared" si="6"/>
        <v>0</v>
      </c>
      <c r="P38" s="354">
        <f t="shared" si="7"/>
        <v>0</v>
      </c>
    </row>
    <row r="39" spans="1:16" ht="12.75" thickBot="1">
      <c r="A39" s="337"/>
      <c r="B39" s="338" t="s">
        <v>1937</v>
      </c>
      <c r="C39" s="227" t="s">
        <v>166</v>
      </c>
      <c r="D39" s="346">
        <v>37</v>
      </c>
      <c r="E39" s="228">
        <v>1600</v>
      </c>
      <c r="F39" s="228">
        <v>1502</v>
      </c>
      <c r="G39" s="356">
        <f t="shared" si="2"/>
        <v>0.93874999999999997</v>
      </c>
      <c r="H39" s="228">
        <v>8100</v>
      </c>
      <c r="I39" s="228">
        <v>3943</v>
      </c>
      <c r="J39" s="356">
        <f t="shared" si="3"/>
        <v>0.48679012345679012</v>
      </c>
      <c r="K39" s="232">
        <f t="shared" si="11"/>
        <v>5.0625</v>
      </c>
      <c r="L39" s="233">
        <f t="shared" si="12"/>
        <v>2.625166444740346</v>
      </c>
      <c r="M39" s="356">
        <f t="shared" si="4"/>
        <v>0.51855139649192017</v>
      </c>
      <c r="N39" s="231">
        <f t="shared" si="13"/>
        <v>59.977786005183262</v>
      </c>
      <c r="O39" s="233">
        <f t="shared" si="6"/>
        <v>29.1965938541281</v>
      </c>
      <c r="P39" s="354">
        <f t="shared" si="7"/>
        <v>0.48679012345679012</v>
      </c>
    </row>
    <row r="40" spans="1:16" ht="12.75" thickTop="1">
      <c r="A40" s="909" t="s">
        <v>167</v>
      </c>
      <c r="B40" s="910"/>
      <c r="C40" s="224" t="s">
        <v>62</v>
      </c>
      <c r="D40" s="351">
        <f>SUM(D8,D12,D16,D20,D24,D28,D32,D36)</f>
        <v>270</v>
      </c>
      <c r="E40" s="773">
        <f>SUM(E8,E12,E16,E20,E24,E28,E32,E36)</f>
        <v>7360</v>
      </c>
      <c r="F40" s="773">
        <f>SUM(F8,F12,F16,F20,F24,F28,F32,F36)</f>
        <v>7206</v>
      </c>
      <c r="G40" s="774">
        <f>F40/E40</f>
        <v>0.97907608695652171</v>
      </c>
      <c r="H40" s="773">
        <f>SUM(H8,H12,H16,H20,H24,H28,H32,H36)</f>
        <v>50610</v>
      </c>
      <c r="I40" s="773">
        <f>SUM(I8,I12,I16,I20,I24,I28,I32,I36)</f>
        <v>36629</v>
      </c>
      <c r="J40" s="775">
        <f>I40/H40</f>
        <v>0.72375024698676149</v>
      </c>
      <c r="K40" s="776">
        <f t="shared" si="0"/>
        <v>6.8763586956521738</v>
      </c>
      <c r="L40" s="776">
        <f t="shared" si="1"/>
        <v>5.0831251734665557</v>
      </c>
      <c r="M40" s="774">
        <f>L40/K40</f>
        <v>0.73921757116605114</v>
      </c>
      <c r="N40" s="777">
        <f t="shared" si="5"/>
        <v>51.354642313546428</v>
      </c>
      <c r="O40" s="777">
        <f t="shared" si="6"/>
        <v>37.167935058346018</v>
      </c>
      <c r="P40" s="774">
        <f>O40/N40</f>
        <v>0.72375024698676149</v>
      </c>
    </row>
    <row r="41" spans="1:16">
      <c r="A41" s="911"/>
      <c r="B41" s="912"/>
      <c r="C41" s="226" t="s">
        <v>164</v>
      </c>
      <c r="D41" s="352">
        <f t="shared" ref="D41:F43" si="14">SUM(D9,D13,D17,D21,D25,D29,D33,D37)</f>
        <v>16</v>
      </c>
      <c r="E41" s="778">
        <f t="shared" si="14"/>
        <v>507</v>
      </c>
      <c r="F41" s="778">
        <f t="shared" si="14"/>
        <v>494</v>
      </c>
      <c r="G41" s="779">
        <f t="shared" ref="G41:G43" si="15">F41/E41</f>
        <v>0.97435897435897434</v>
      </c>
      <c r="H41" s="778">
        <f t="shared" ref="H41:I43" si="16">SUM(H9,H13,H17,H21,H25,H29,H33,H37)</f>
        <v>2347</v>
      </c>
      <c r="I41" s="778">
        <f t="shared" si="16"/>
        <v>2257</v>
      </c>
      <c r="J41" s="780">
        <f t="shared" ref="J41:J43" si="17">I41/H41</f>
        <v>0.96165317426501917</v>
      </c>
      <c r="K41" s="777">
        <f t="shared" si="0"/>
        <v>4.6291913214990137</v>
      </c>
      <c r="L41" s="777">
        <f t="shared" si="1"/>
        <v>4.5688259109311744</v>
      </c>
      <c r="M41" s="779">
        <f t="shared" ref="M41:M43" si="18">L41/K41</f>
        <v>0.98695983674567767</v>
      </c>
      <c r="N41" s="777">
        <f t="shared" si="5"/>
        <v>40.188356164383556</v>
      </c>
      <c r="O41" s="777">
        <f t="shared" si="6"/>
        <v>38.647260273972599</v>
      </c>
      <c r="P41" s="779">
        <f t="shared" ref="P41:P43" si="19">O41/N41</f>
        <v>0.96165317426501917</v>
      </c>
    </row>
    <row r="42" spans="1:16">
      <c r="A42" s="911"/>
      <c r="B42" s="912"/>
      <c r="C42" s="226" t="s">
        <v>165</v>
      </c>
      <c r="D42" s="353">
        <f t="shared" si="14"/>
        <v>23</v>
      </c>
      <c r="E42" s="781">
        <f t="shared" si="14"/>
        <v>414</v>
      </c>
      <c r="F42" s="781">
        <f t="shared" si="14"/>
        <v>458</v>
      </c>
      <c r="G42" s="782">
        <f t="shared" si="15"/>
        <v>1.106280193236715</v>
      </c>
      <c r="H42" s="781">
        <f t="shared" si="16"/>
        <v>1863</v>
      </c>
      <c r="I42" s="781">
        <f t="shared" si="16"/>
        <v>2202</v>
      </c>
      <c r="J42" s="783">
        <f t="shared" si="17"/>
        <v>1.181964573268921</v>
      </c>
      <c r="K42" s="777">
        <f t="shared" si="0"/>
        <v>4.5</v>
      </c>
      <c r="L42" s="777">
        <f t="shared" si="1"/>
        <v>4.8078602620087336</v>
      </c>
      <c r="M42" s="782">
        <f t="shared" si="18"/>
        <v>1.0684133915574963</v>
      </c>
      <c r="N42" s="777">
        <f t="shared" si="5"/>
        <v>22.19178082191781</v>
      </c>
      <c r="O42" s="777">
        <f t="shared" si="6"/>
        <v>26.229898749255508</v>
      </c>
      <c r="P42" s="782">
        <f t="shared" si="19"/>
        <v>1.181964573268921</v>
      </c>
    </row>
    <row r="43" spans="1:16">
      <c r="A43" s="913"/>
      <c r="B43" s="914"/>
      <c r="C43" s="230" t="s">
        <v>166</v>
      </c>
      <c r="D43" s="351">
        <f t="shared" si="14"/>
        <v>231</v>
      </c>
      <c r="E43" s="773">
        <f t="shared" si="14"/>
        <v>7360</v>
      </c>
      <c r="F43" s="773">
        <f t="shared" si="14"/>
        <v>7206</v>
      </c>
      <c r="G43" s="774">
        <f t="shared" si="15"/>
        <v>0.97907608695652171</v>
      </c>
      <c r="H43" s="773">
        <f t="shared" si="16"/>
        <v>46400</v>
      </c>
      <c r="I43" s="773">
        <f t="shared" si="16"/>
        <v>32170</v>
      </c>
      <c r="J43" s="775">
        <f t="shared" si="17"/>
        <v>0.69331896551724137</v>
      </c>
      <c r="K43" s="784">
        <f t="shared" si="0"/>
        <v>6.3043478260869561</v>
      </c>
      <c r="L43" s="785">
        <f t="shared" si="1"/>
        <v>4.4643352761587565</v>
      </c>
      <c r="M43" s="774">
        <f t="shared" si="18"/>
        <v>0.70813594035621663</v>
      </c>
      <c r="N43" s="777">
        <f t="shared" si="5"/>
        <v>55.031726264602973</v>
      </c>
      <c r="O43" s="785">
        <f t="shared" si="6"/>
        <v>38.154539524402537</v>
      </c>
      <c r="P43" s="774">
        <f t="shared" si="19"/>
        <v>0.69331896551724137</v>
      </c>
    </row>
  </sheetData>
  <mergeCells count="8">
    <mergeCell ref="N6:P6"/>
    <mergeCell ref="A6:A7"/>
    <mergeCell ref="B6:B7"/>
    <mergeCell ref="A40:B43"/>
    <mergeCell ref="C6:D6"/>
    <mergeCell ref="E6:G6"/>
    <mergeCell ref="H6:J6"/>
    <mergeCell ref="K6:M6"/>
  </mergeCells>
  <pageMargins left="0.23622047244094499" right="0.23622047244094499" top="0.35433070866141703" bottom="0.35433070866141703" header="0.31496062992126" footer="0.31496062992126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workbookViewId="0">
      <selection activeCell="B17" sqref="B17"/>
    </sheetView>
  </sheetViews>
  <sheetFormatPr defaultColWidth="9" defaultRowHeight="12"/>
  <cols>
    <col min="1" max="1" width="67.42578125" customWidth="1"/>
    <col min="2" max="2" width="26.7109375" customWidth="1"/>
  </cols>
  <sheetData>
    <row r="1" spans="1:14">
      <c r="A1" s="1"/>
      <c r="B1" s="2" t="s">
        <v>51</v>
      </c>
      <c r="C1" s="3" t="str">
        <f>Kadar.ode.!C1</f>
        <v>Општа болница Јагодина</v>
      </c>
      <c r="D1" s="4"/>
      <c r="E1" s="4"/>
      <c r="F1" s="4"/>
      <c r="G1" s="4"/>
      <c r="H1" s="5"/>
    </row>
    <row r="2" spans="1:14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</row>
    <row r="3" spans="1:14">
      <c r="A3" s="1"/>
      <c r="B3" s="2" t="s">
        <v>53</v>
      </c>
      <c r="C3" s="240" t="str">
        <f>Kadar.ode.!C3</f>
        <v>31.12.2023.</v>
      </c>
      <c r="D3" s="277"/>
      <c r="E3" s="4"/>
      <c r="F3" s="4"/>
      <c r="G3" s="4"/>
      <c r="H3" s="5"/>
    </row>
    <row r="4" spans="1:14" ht="15">
      <c r="A4" s="1"/>
      <c r="B4" s="2" t="s">
        <v>1888</v>
      </c>
      <c r="C4" s="246" t="s">
        <v>1877</v>
      </c>
      <c r="D4" s="263"/>
      <c r="E4" s="263"/>
      <c r="F4" s="247"/>
      <c r="G4" s="247"/>
      <c r="H4" s="264"/>
    </row>
    <row r="5" spans="1:14" ht="14.25">
      <c r="A5" s="259"/>
      <c r="B5" s="258"/>
      <c r="I5" s="7"/>
      <c r="J5" s="8"/>
      <c r="K5" s="8"/>
      <c r="L5" s="8"/>
      <c r="M5" s="8"/>
      <c r="N5" s="9"/>
    </row>
    <row r="7" spans="1:14" ht="15">
      <c r="A7" s="257" t="s">
        <v>1892</v>
      </c>
      <c r="B7" s="257" t="s">
        <v>180</v>
      </c>
    </row>
    <row r="8" spans="1:14" ht="15">
      <c r="A8" s="254" t="s">
        <v>1878</v>
      </c>
      <c r="B8" s="260"/>
    </row>
    <row r="9" spans="1:14" ht="15">
      <c r="A9" s="256" t="s">
        <v>1879</v>
      </c>
      <c r="B9" s="260"/>
    </row>
    <row r="10" spans="1:14" ht="30">
      <c r="A10" s="254" t="s">
        <v>1880</v>
      </c>
      <c r="B10" s="382">
        <v>41</v>
      </c>
    </row>
    <row r="11" spans="1:14" ht="30">
      <c r="A11" s="260" t="s">
        <v>1881</v>
      </c>
      <c r="B11" s="382">
        <v>37</v>
      </c>
    </row>
    <row r="12" spans="1:14" ht="30">
      <c r="A12" s="260" t="s">
        <v>1882</v>
      </c>
      <c r="B12" s="382">
        <v>4</v>
      </c>
    </row>
    <row r="13" spans="1:14" ht="30">
      <c r="A13" s="260" t="s">
        <v>1883</v>
      </c>
      <c r="B13" s="382">
        <v>0</v>
      </c>
    </row>
    <row r="14" spans="1:14" ht="15">
      <c r="A14" s="260" t="s">
        <v>1884</v>
      </c>
      <c r="B14" s="382">
        <v>888</v>
      </c>
    </row>
    <row r="15" spans="1:14" ht="15">
      <c r="A15" s="260" t="s">
        <v>1885</v>
      </c>
      <c r="B15" s="382">
        <v>0</v>
      </c>
    </row>
    <row r="16" spans="1:14" ht="30">
      <c r="A16" s="261" t="s">
        <v>1886</v>
      </c>
      <c r="B16" s="382">
        <v>18629</v>
      </c>
      <c r="C16" t="s">
        <v>1984</v>
      </c>
    </row>
    <row r="17" spans="1:3" ht="15">
      <c r="A17" s="262" t="s">
        <v>1889</v>
      </c>
      <c r="B17" s="383">
        <v>0</v>
      </c>
    </row>
    <row r="18" spans="1:3" ht="30">
      <c r="A18" s="262" t="s">
        <v>1887</v>
      </c>
      <c r="B18" s="383">
        <v>323</v>
      </c>
      <c r="C18" t="s">
        <v>1985</v>
      </c>
    </row>
    <row r="19" spans="1:3" s="255" customFormat="1" ht="30">
      <c r="A19" s="279" t="s">
        <v>1890</v>
      </c>
      <c r="B19" s="384">
        <v>20096</v>
      </c>
      <c r="C19" s="381" t="s">
        <v>1986</v>
      </c>
    </row>
  </sheetData>
  <pageMargins left="0.23622047244094499" right="0.23622047244094499" top="0.35433070866141703" bottom="0.35433070866141703" header="0.31496062992126" footer="0.31496062992126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8"/>
  <sheetViews>
    <sheetView zoomScaleSheetLayoutView="100" workbookViewId="0">
      <selection activeCell="H8" sqref="H8"/>
    </sheetView>
  </sheetViews>
  <sheetFormatPr defaultColWidth="9.140625" defaultRowHeight="12.75"/>
  <cols>
    <col min="1" max="1" width="8.140625" style="200" customWidth="1"/>
    <col min="2" max="2" width="24.140625" style="200" customWidth="1"/>
    <col min="3" max="3" width="10.140625" style="200" customWidth="1"/>
    <col min="4" max="5" width="9.7109375" style="200" customWidth="1"/>
    <col min="6" max="6" width="10.140625" style="200" customWidth="1"/>
    <col min="7" max="9" width="9.7109375" style="200" customWidth="1"/>
    <col min="10" max="16384" width="9.140625" style="200"/>
  </cols>
  <sheetData>
    <row r="1" spans="1:9" s="193" customFormat="1">
      <c r="A1" s="1"/>
      <c r="B1" s="2" t="s">
        <v>51</v>
      </c>
      <c r="C1" s="3" t="s">
        <v>51</v>
      </c>
      <c r="D1" s="4"/>
      <c r="E1" s="4"/>
      <c r="F1" s="4"/>
      <c r="G1" s="4"/>
      <c r="H1" s="5"/>
      <c r="I1" s="286"/>
    </row>
    <row r="2" spans="1:9">
      <c r="A2" s="1"/>
      <c r="B2" s="2" t="s">
        <v>52</v>
      </c>
      <c r="C2" s="3">
        <f>Kadar.ode.!C2</f>
        <v>17688383</v>
      </c>
      <c r="D2" s="4"/>
      <c r="E2" s="4"/>
      <c r="F2" s="4"/>
      <c r="G2" s="4"/>
      <c r="H2" s="5"/>
      <c r="I2" s="286"/>
    </row>
    <row r="3" spans="1:9">
      <c r="A3" s="1"/>
      <c r="B3" s="2"/>
      <c r="C3" s="240" t="str">
        <f>Kadar.ode.!C3</f>
        <v>31.12.2023.</v>
      </c>
      <c r="D3" s="277"/>
      <c r="E3" s="4"/>
      <c r="F3" s="4"/>
      <c r="G3" s="4"/>
      <c r="H3" s="5"/>
      <c r="I3" s="286"/>
    </row>
    <row r="4" spans="1:9" ht="15.75" customHeight="1">
      <c r="A4" s="1"/>
      <c r="B4" s="2" t="s">
        <v>168</v>
      </c>
      <c r="C4" s="7" t="s">
        <v>20</v>
      </c>
      <c r="D4" s="8"/>
      <c r="E4" s="8"/>
      <c r="F4" s="8"/>
      <c r="G4" s="8"/>
      <c r="H4" s="9"/>
      <c r="I4" s="245"/>
    </row>
    <row r="6" spans="1:9" ht="34.5" customHeight="1">
      <c r="A6" s="920" t="s">
        <v>156</v>
      </c>
      <c r="B6" s="918" t="s">
        <v>85</v>
      </c>
      <c r="C6" s="918" t="s">
        <v>169</v>
      </c>
      <c r="D6" s="921" t="s">
        <v>170</v>
      </c>
      <c r="E6" s="922"/>
      <c r="F6" s="923"/>
      <c r="G6" s="918" t="s">
        <v>171</v>
      </c>
      <c r="H6" s="918"/>
      <c r="I6" s="918"/>
    </row>
    <row r="7" spans="1:9" ht="35.25" customHeight="1" thickBot="1">
      <c r="A7" s="920"/>
      <c r="B7" s="918"/>
      <c r="C7" s="918"/>
      <c r="D7" s="278" t="s">
        <v>1897</v>
      </c>
      <c r="E7" s="584" t="s">
        <v>4659</v>
      </c>
      <c r="F7" s="274" t="s">
        <v>1894</v>
      </c>
      <c r="G7" s="278" t="s">
        <v>1897</v>
      </c>
      <c r="H7" s="584" t="s">
        <v>4659</v>
      </c>
      <c r="I7" s="274" t="s">
        <v>1894</v>
      </c>
    </row>
    <row r="8" spans="1:9" ht="24.95" customHeight="1" thickTop="1">
      <c r="A8" s="358">
        <v>311</v>
      </c>
      <c r="B8" s="359" t="s">
        <v>1938</v>
      </c>
      <c r="C8" s="360">
        <v>27</v>
      </c>
      <c r="D8" s="29">
        <v>400</v>
      </c>
      <c r="E8" s="212">
        <v>366</v>
      </c>
      <c r="F8" s="362">
        <f>E8/D8</f>
        <v>0.91500000000000004</v>
      </c>
      <c r="G8" s="218">
        <v>1700</v>
      </c>
      <c r="H8" s="212">
        <v>1168</v>
      </c>
      <c r="I8" s="362">
        <f>H8/G8</f>
        <v>0.68705882352941172</v>
      </c>
    </row>
    <row r="9" spans="1:9" ht="24.95" customHeight="1">
      <c r="A9" s="56"/>
      <c r="B9" s="217"/>
      <c r="C9" s="29"/>
      <c r="D9" s="29"/>
      <c r="E9" s="212"/>
      <c r="F9" s="361"/>
      <c r="G9" s="218"/>
      <c r="H9" s="212"/>
      <c r="I9" s="361"/>
    </row>
    <row r="10" spans="1:9" ht="24.95" customHeight="1">
      <c r="A10" s="219"/>
      <c r="B10" s="217"/>
      <c r="C10" s="29"/>
      <c r="D10" s="29"/>
      <c r="E10" s="212"/>
      <c r="F10" s="361"/>
      <c r="G10" s="218"/>
      <c r="H10" s="212"/>
      <c r="I10" s="361"/>
    </row>
    <row r="11" spans="1:9" ht="24.95" customHeight="1">
      <c r="A11" s="56"/>
      <c r="B11" s="217"/>
      <c r="C11" s="29"/>
      <c r="D11" s="29"/>
      <c r="E11" s="212"/>
      <c r="F11" s="361"/>
      <c r="G11" s="218"/>
      <c r="H11" s="212"/>
      <c r="I11" s="361"/>
    </row>
    <row r="12" spans="1:9" ht="24.95" customHeight="1">
      <c r="A12" s="56"/>
      <c r="B12" s="217"/>
      <c r="C12" s="29"/>
      <c r="D12" s="29"/>
      <c r="E12" s="212"/>
      <c r="F12" s="361"/>
      <c r="G12" s="218"/>
      <c r="H12" s="212"/>
      <c r="I12" s="361"/>
    </row>
    <row r="13" spans="1:9" ht="24.95" customHeight="1">
      <c r="A13" s="56"/>
      <c r="B13" s="217"/>
      <c r="C13" s="29"/>
      <c r="D13" s="29"/>
      <c r="E13" s="212"/>
      <c r="F13" s="361"/>
      <c r="G13" s="218"/>
      <c r="H13" s="212"/>
      <c r="I13" s="361"/>
    </row>
    <row r="14" spans="1:9" ht="24.95" customHeight="1">
      <c r="A14" s="56"/>
      <c r="B14" s="217"/>
      <c r="C14" s="29"/>
      <c r="D14" s="29"/>
      <c r="E14" s="212"/>
      <c r="F14" s="361"/>
      <c r="G14" s="218"/>
      <c r="H14" s="212"/>
      <c r="I14" s="361"/>
    </row>
    <row r="15" spans="1:9" ht="24.95" customHeight="1">
      <c r="A15" s="56"/>
      <c r="B15" s="217"/>
      <c r="C15" s="29"/>
      <c r="D15" s="29"/>
      <c r="E15" s="212"/>
      <c r="F15" s="361"/>
      <c r="G15" s="218"/>
      <c r="H15" s="212"/>
      <c r="I15" s="361"/>
    </row>
    <row r="16" spans="1:9" ht="24.95" customHeight="1">
      <c r="A16" s="56"/>
      <c r="B16" s="217"/>
      <c r="C16" s="29"/>
      <c r="D16" s="29"/>
      <c r="E16" s="212"/>
      <c r="F16" s="361"/>
      <c r="G16" s="218"/>
      <c r="H16" s="212"/>
      <c r="I16" s="361"/>
    </row>
    <row r="17" spans="1:9" ht="24.95" customHeight="1">
      <c r="A17" s="56"/>
      <c r="B17" s="217"/>
      <c r="C17" s="29"/>
      <c r="D17" s="29"/>
      <c r="E17" s="212"/>
      <c r="F17" s="361"/>
      <c r="G17" s="218"/>
      <c r="H17" s="212"/>
      <c r="I17" s="361"/>
    </row>
    <row r="18" spans="1:9" ht="24.95" customHeight="1">
      <c r="A18" s="919" t="s">
        <v>129</v>
      </c>
      <c r="B18" s="919"/>
      <c r="C18" s="220"/>
      <c r="D18" s="220">
        <v>400</v>
      </c>
      <c r="E18" s="220">
        <v>366</v>
      </c>
      <c r="F18" s="362">
        <f>E18/D18</f>
        <v>0.91500000000000004</v>
      </c>
      <c r="G18" s="221">
        <v>1700</v>
      </c>
      <c r="H18" s="220">
        <v>1168</v>
      </c>
      <c r="I18" s="362">
        <f>H18/G18</f>
        <v>0.68705882352941172</v>
      </c>
    </row>
  </sheetData>
  <mergeCells count="6">
    <mergeCell ref="G6:I6"/>
    <mergeCell ref="A18:B18"/>
    <mergeCell ref="A6:A7"/>
    <mergeCell ref="B6:B7"/>
    <mergeCell ref="C6:C7"/>
    <mergeCell ref="D6:F6"/>
  </mergeCells>
  <pageMargins left="0.75" right="0.75" top="1" bottom="1" header="0.5" footer="0.5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Usluge_Covid-19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Dijagnostika!Print_Area</vt:lpstr>
      <vt:lpstr>Implantati!Print_Area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Operacije!Print_Area</vt:lpstr>
      <vt:lpstr>Sanitet.mat!Print_Area</vt:lpstr>
      <vt:lpstr>Usluge!Print_Area</vt:lpstr>
      <vt:lpstr>'Usluge_Covid-19'!Print_Area</vt:lpstr>
      <vt:lpstr>Dijagnostika!Print_Titles</vt:lpstr>
      <vt:lpstr>DSG!Print_Titles</vt:lpstr>
      <vt:lpstr>Implantati!Print_Titles</vt:lpstr>
      <vt:lpstr>Kadar.zaj.med.del.!Print_Titles</vt:lpstr>
      <vt:lpstr>Krv!Print_Titles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Marjan</cp:lastModifiedBy>
  <cp:lastPrinted>2024-02-28T09:02:49Z</cp:lastPrinted>
  <dcterms:created xsi:type="dcterms:W3CDTF">1998-03-25T08:50:00Z</dcterms:created>
  <dcterms:modified xsi:type="dcterms:W3CDTF">2024-02-28T09:02:51Z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