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3740" tabRatio="93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Usluge_Covid-19" sheetId="224" r:id="rId8"/>
    <sheet name="Pratioci" sheetId="197" r:id="rId9"/>
    <sheet name="Dnevne.bolnice" sheetId="208" r:id="rId10"/>
    <sheet name="Neonatologija" sheetId="183" r:id="rId11"/>
    <sheet name="Pregledi" sheetId="220" r:id="rId12"/>
    <sheet name="Operacije" sheetId="213" r:id="rId13"/>
    <sheet name="DSG" sheetId="212" r:id="rId14"/>
    <sheet name="Usluge" sheetId="216" r:id="rId15"/>
    <sheet name="Dijagnostika" sheetId="217" r:id="rId16"/>
    <sheet name="Lab" sheetId="218" r:id="rId17"/>
    <sheet name="Dijalize" sheetId="211" r:id="rId18"/>
    <sheet name="Krv" sheetId="159" r:id="rId19"/>
    <sheet name="Lekovi" sheetId="160" r:id="rId20"/>
    <sheet name="Implantati" sheetId="161" r:id="rId21"/>
    <sheet name="Sanitet.mat" sheetId="162" r:id="rId22"/>
    <sheet name="Liste.čekanja" sheetId="200" r:id="rId23"/>
    <sheet name="Zbirno_usluge" sheetId="222" r:id="rId24"/>
  </sheets>
  <externalReferences>
    <externalReference r:id="rId25"/>
  </externalReferences>
  <definedNames>
    <definedName name="____W.O.R.K.B.O.O.K..C.O.N.T.E.N.T.S____" localSheetId="15">#REF!</definedName>
    <definedName name="____W.O.R.K.B.O.O.K..C.O.N.T.E.N.T.S____" localSheetId="13">#REF!</definedName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11">#REF!</definedName>
    <definedName name="____W.O.R.K.B.O.O.K..C.O.N.T.E.N.T.S____" localSheetId="14">#REF!</definedName>
    <definedName name="____W.O.R.K.B.O.O.K..C.O.N.T.E.N.T.S____" localSheetId="7">#REF!</definedName>
    <definedName name="____W.O.R.K.B.O.O.K..C.O.N.T.E.N.T.S____" localSheetId="23">#REF!</definedName>
    <definedName name="____W.O.R.K.B.O.O.K..C.O.N.T.E.N.T.S____">#REF!</definedName>
    <definedName name="_xlnm.Print_Area" localSheetId="15">Dijagnostika!$A$1:$K$198</definedName>
    <definedName name="_xlnm.Print_Area" localSheetId="20">Implantati!$A$1:$K$86</definedName>
    <definedName name="_xlnm.Print_Area" localSheetId="4">Kadar.nem.!$A$1:$I$23</definedName>
    <definedName name="_xlnm.Print_Area" localSheetId="18">Krv!$A$1:$J$73</definedName>
    <definedName name="_xlnm.Print_Area" localSheetId="16">Lab!$A$1:$K$321</definedName>
    <definedName name="_xlnm.Print_Area" localSheetId="19">Lekovi!$A$1:$L$104</definedName>
    <definedName name="_xlnm.Print_Area" localSheetId="22">Liste.čekanja!$A$1:$H$36</definedName>
    <definedName name="_xlnm.Print_Area" localSheetId="10">Neonatologija!$A$1:$H$12</definedName>
    <definedName name="_xlnm.Print_Area" localSheetId="12">Operacije!$A$1:$V$21</definedName>
    <definedName name="_xlnm.Print_Area" localSheetId="11">Pregledi!$A$1:$K$405</definedName>
    <definedName name="_xlnm.Print_Area" localSheetId="21">Sanitet.mat!$A$1:$G$15</definedName>
    <definedName name="_xlnm.Print_Area" localSheetId="14">Usluge!$A$1:$K$1932</definedName>
    <definedName name="_xlnm.Print_Area" localSheetId="7">'Usluge_Covid-19'!$A$1:$G$19</definedName>
    <definedName name="_xlnm.Print_Titles" localSheetId="15">Dijagnostika!$6:$7</definedName>
    <definedName name="_xlnm.Print_Titles" localSheetId="13">DSG!$7:$7</definedName>
    <definedName name="_xlnm.Print_Titles" localSheetId="20">Implantati!$5:$7</definedName>
    <definedName name="_xlnm.Print_Titles" localSheetId="3">Kadar.zaj.med.del.!$A:$A</definedName>
    <definedName name="_xlnm.Print_Titles" localSheetId="18">Krv!$6:$8</definedName>
    <definedName name="_xlnm.Print_Titles" localSheetId="16">Lab!$6:$7</definedName>
    <definedName name="_xlnm.Print_Titles" localSheetId="19">Lekovi!$5:$7</definedName>
    <definedName name="_xlnm.Print_Titles" localSheetId="22">Liste.čekanja!$1:$6</definedName>
  </definedNames>
  <calcPr calcId="125725"/>
</workbook>
</file>

<file path=xl/calcChain.xml><?xml version="1.0" encoding="utf-8"?>
<calcChain xmlns="http://schemas.openxmlformats.org/spreadsheetml/2006/main">
  <c r="D15" i="162"/>
  <c r="K104" i="160"/>
  <c r="L104" s="1"/>
  <c r="H104"/>
  <c r="L103"/>
  <c r="L102"/>
  <c r="L101"/>
  <c r="L100"/>
  <c r="L99"/>
  <c r="L98"/>
  <c r="L97"/>
  <c r="L96"/>
  <c r="L95"/>
  <c r="L94"/>
  <c r="L93"/>
  <c r="L92"/>
  <c r="L91"/>
  <c r="L90"/>
  <c r="L89"/>
  <c r="L88"/>
  <c r="N87"/>
  <c r="L87"/>
  <c r="L86"/>
  <c r="I86"/>
  <c r="L85"/>
  <c r="I85"/>
  <c r="L84"/>
  <c r="I84"/>
  <c r="L83"/>
  <c r="I83"/>
  <c r="L82"/>
  <c r="I82"/>
  <c r="L81"/>
  <c r="L79"/>
  <c r="L78"/>
  <c r="L77"/>
  <c r="L76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J47"/>
  <c r="L46"/>
  <c r="L45"/>
  <c r="L44"/>
  <c r="J44"/>
  <c r="L43"/>
  <c r="L42"/>
  <c r="L41"/>
  <c r="L40"/>
  <c r="L39"/>
  <c r="L38"/>
  <c r="L37"/>
  <c r="L36"/>
  <c r="L35"/>
  <c r="L34"/>
  <c r="L33"/>
  <c r="L32"/>
  <c r="L31"/>
  <c r="J31"/>
  <c r="L30"/>
  <c r="J30"/>
  <c r="L29"/>
  <c r="L28"/>
  <c r="L27"/>
  <c r="J27"/>
  <c r="L26"/>
  <c r="L25"/>
  <c r="J25"/>
  <c r="L24"/>
  <c r="L23"/>
  <c r="L22"/>
  <c r="J22"/>
  <c r="L21"/>
  <c r="L20"/>
  <c r="L19"/>
  <c r="L18"/>
  <c r="L17"/>
  <c r="J17"/>
  <c r="L16"/>
  <c r="L15"/>
  <c r="L14"/>
  <c r="L13"/>
  <c r="L12"/>
  <c r="L11"/>
  <c r="J11"/>
  <c r="L10"/>
  <c r="L9"/>
  <c r="L8"/>
  <c r="C2"/>
  <c r="C1"/>
  <c r="E15" i="162"/>
  <c r="E14"/>
  <c r="E13"/>
  <c r="E10"/>
  <c r="E9"/>
  <c r="E8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3"/>
  <c r="W22" i="192"/>
  <c r="V22"/>
  <c r="U22"/>
  <c r="T22"/>
  <c r="R22"/>
  <c r="Q22"/>
  <c r="N22"/>
  <c r="M22"/>
  <c r="L22"/>
  <c r="I22"/>
  <c r="H22"/>
  <c r="G22"/>
  <c r="F22"/>
  <c r="E22"/>
  <c r="D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S22" s="1"/>
  <c r="P8"/>
  <c r="P22" s="1"/>
  <c r="O8"/>
  <c r="O22" s="1"/>
  <c r="K8"/>
  <c r="K22" s="1"/>
  <c r="J8"/>
  <c r="J22" s="1"/>
  <c r="C3"/>
  <c r="R18" i="191"/>
  <c r="Q18"/>
  <c r="P18"/>
  <c r="N18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L18" s="1"/>
  <c r="I8"/>
  <c r="I18" s="1"/>
  <c r="C3"/>
  <c r="AF25" i="189" l="1"/>
  <c r="AE25"/>
  <c r="AD25"/>
  <c r="AB25"/>
  <c r="AA25"/>
  <c r="Z25"/>
  <c r="AC25" s="1"/>
  <c r="W25"/>
  <c r="V25"/>
  <c r="U25"/>
  <c r="T25"/>
  <c r="S25"/>
  <c r="X25" s="1"/>
  <c r="R25"/>
  <c r="Y25" s="1"/>
  <c r="O25"/>
  <c r="N25"/>
  <c r="M25"/>
  <c r="L25"/>
  <c r="P25" s="1"/>
  <c r="K25"/>
  <c r="J25"/>
  <c r="I25"/>
  <c r="Q25" s="1"/>
  <c r="G25"/>
  <c r="F25"/>
  <c r="E25"/>
  <c r="H25" s="1"/>
  <c r="C25"/>
  <c r="D25" s="1"/>
  <c r="B25"/>
  <c r="AC24"/>
  <c r="X24"/>
  <c r="Y24" s="1"/>
  <c r="P24"/>
  <c r="Q24" s="1"/>
  <c r="H24"/>
  <c r="D24"/>
  <c r="AC23"/>
  <c r="X23"/>
  <c r="Y23" s="1"/>
  <c r="P23"/>
  <c r="Q23" s="1"/>
  <c r="H23"/>
  <c r="D23"/>
  <c r="AC22"/>
  <c r="X22"/>
  <c r="Y22" s="1"/>
  <c r="P22"/>
  <c r="Q22" s="1"/>
  <c r="H22"/>
  <c r="D22"/>
  <c r="AC21"/>
  <c r="X21"/>
  <c r="Y21" s="1"/>
  <c r="P21"/>
  <c r="Q21" s="1"/>
  <c r="H21"/>
  <c r="D21"/>
  <c r="AC20"/>
  <c r="X20"/>
  <c r="Y20" s="1"/>
  <c r="P20"/>
  <c r="Q20" s="1"/>
  <c r="H20"/>
  <c r="D20"/>
  <c r="AC19"/>
  <c r="X19"/>
  <c r="Y19" s="1"/>
  <c r="P19"/>
  <c r="Q19" s="1"/>
  <c r="H19"/>
  <c r="D19"/>
  <c r="AC18"/>
  <c r="X18"/>
  <c r="Y18" s="1"/>
  <c r="P18"/>
  <c r="Q18" s="1"/>
  <c r="H18"/>
  <c r="D18"/>
  <c r="AC17"/>
  <c r="X17"/>
  <c r="Y17" s="1"/>
  <c r="P17"/>
  <c r="Q17" s="1"/>
  <c r="H17"/>
  <c r="D17"/>
  <c r="AC16"/>
  <c r="X16"/>
  <c r="Y16" s="1"/>
  <c r="P16"/>
  <c r="Q16" s="1"/>
  <c r="H16"/>
  <c r="D16"/>
  <c r="AC15"/>
  <c r="X15"/>
  <c r="Y15" s="1"/>
  <c r="P15"/>
  <c r="Q15" s="1"/>
  <c r="H15"/>
  <c r="D15"/>
  <c r="AC14"/>
  <c r="X14"/>
  <c r="Y14" s="1"/>
  <c r="P14"/>
  <c r="Q14" s="1"/>
  <c r="H14"/>
  <c r="D14"/>
  <c r="AC13"/>
  <c r="X13"/>
  <c r="Y13" s="1"/>
  <c r="P13"/>
  <c r="Q13" s="1"/>
  <c r="H13"/>
  <c r="D13"/>
  <c r="AC12"/>
  <c r="X12"/>
  <c r="Y12" s="1"/>
  <c r="P12"/>
  <c r="Q12" s="1"/>
  <c r="H12"/>
  <c r="D12"/>
  <c r="AC11"/>
  <c r="X11"/>
  <c r="Y11" s="1"/>
  <c r="P11"/>
  <c r="Q11" s="1"/>
  <c r="H11"/>
  <c r="D11"/>
  <c r="AC10"/>
  <c r="X10"/>
  <c r="Y10" s="1"/>
  <c r="P10"/>
  <c r="Q10" s="1"/>
  <c r="H10"/>
  <c r="D10"/>
  <c r="AC9"/>
  <c r="X9"/>
  <c r="Y9" s="1"/>
  <c r="P9"/>
  <c r="Q9" s="1"/>
  <c r="H9"/>
  <c r="D9"/>
  <c r="G196" i="217"/>
  <c r="F196"/>
  <c r="G195"/>
  <c r="F195"/>
  <c r="D196"/>
  <c r="C196"/>
  <c r="D195"/>
  <c r="C195"/>
  <c r="J196"/>
  <c r="I196"/>
  <c r="J195"/>
  <c r="I195"/>
  <c r="K196"/>
  <c r="K195"/>
  <c r="H196"/>
  <c r="H195"/>
  <c r="E196"/>
  <c r="E195"/>
  <c r="E182"/>
  <c r="E181"/>
  <c r="E180"/>
  <c r="E179"/>
  <c r="E178"/>
  <c r="E177"/>
  <c r="E176"/>
  <c r="H182"/>
  <c r="H181"/>
  <c r="H180"/>
  <c r="H179"/>
  <c r="H178"/>
  <c r="H177"/>
  <c r="H176"/>
  <c r="C151"/>
  <c r="J182"/>
  <c r="I182"/>
  <c r="J181"/>
  <c r="I181"/>
  <c r="J180"/>
  <c r="I180"/>
  <c r="J179"/>
  <c r="I179"/>
  <c r="J178"/>
  <c r="I178"/>
  <c r="J177"/>
  <c r="I177"/>
  <c r="J176"/>
  <c r="I176"/>
  <c r="G151"/>
  <c r="F151"/>
  <c r="D151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H151"/>
  <c r="H150"/>
  <c r="E151"/>
  <c r="E150"/>
  <c r="J151"/>
  <c r="I151"/>
  <c r="J150"/>
  <c r="I150"/>
  <c r="G133"/>
  <c r="D133"/>
  <c r="F133"/>
  <c r="C133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3"/>
  <c r="I133"/>
  <c r="J132"/>
  <c r="I132"/>
  <c r="K145"/>
  <c r="K144"/>
  <c r="K143"/>
  <c r="K142"/>
  <c r="K141"/>
  <c r="K140"/>
  <c r="K139"/>
  <c r="K138"/>
  <c r="K137"/>
  <c r="K136"/>
  <c r="K135"/>
  <c r="K133"/>
  <c r="K132"/>
  <c r="H145"/>
  <c r="H144"/>
  <c r="H143"/>
  <c r="H142"/>
  <c r="H141"/>
  <c r="H140"/>
  <c r="H139"/>
  <c r="H138"/>
  <c r="H137"/>
  <c r="H136"/>
  <c r="H135"/>
  <c r="H133"/>
  <c r="H132"/>
  <c r="E145"/>
  <c r="E144"/>
  <c r="E143"/>
  <c r="E142"/>
  <c r="E141"/>
  <c r="E140"/>
  <c r="E139"/>
  <c r="E138"/>
  <c r="E137"/>
  <c r="E136"/>
  <c r="E135"/>
  <c r="E133"/>
  <c r="E132"/>
  <c r="G92"/>
  <c r="F92"/>
  <c r="D92"/>
  <c r="C92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H92"/>
  <c r="H91"/>
  <c r="E92"/>
  <c r="E91"/>
  <c r="J92"/>
  <c r="I92"/>
  <c r="J91"/>
  <c r="I91"/>
  <c r="G10"/>
  <c r="F10"/>
  <c r="D10"/>
  <c r="C10"/>
  <c r="J83"/>
  <c r="I83"/>
  <c r="J82"/>
  <c r="I82"/>
  <c r="J81"/>
  <c r="I81"/>
  <c r="J80"/>
  <c r="I80"/>
  <c r="H83"/>
  <c r="H82"/>
  <c r="H81"/>
  <c r="H80"/>
  <c r="E83"/>
  <c r="E82"/>
  <c r="E81"/>
  <c r="E80"/>
  <c r="K153" l="1"/>
  <c r="K154"/>
  <c r="K155"/>
  <c r="K156"/>
  <c r="K157"/>
  <c r="K158"/>
  <c r="K159"/>
  <c r="K160"/>
  <c r="K161"/>
  <c r="K162"/>
  <c r="K163"/>
  <c r="K164"/>
  <c r="K165"/>
  <c r="K166"/>
  <c r="K167"/>
  <c r="K168"/>
  <c r="K169"/>
  <c r="K182"/>
  <c r="K181"/>
  <c r="K180"/>
  <c r="K179"/>
  <c r="K178"/>
  <c r="K177"/>
  <c r="K176"/>
  <c r="K175"/>
  <c r="K174"/>
  <c r="K173"/>
  <c r="K172"/>
  <c r="K171"/>
  <c r="K170"/>
  <c r="K151"/>
  <c r="K150"/>
  <c r="K122"/>
  <c r="K123"/>
  <c r="K124"/>
  <c r="K125"/>
  <c r="K91"/>
  <c r="K92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80"/>
  <c r="K81"/>
  <c r="K82"/>
  <c r="K83"/>
  <c r="J79" l="1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H12"/>
  <c r="J12"/>
  <c r="I12"/>
  <c r="E12"/>
  <c r="J10"/>
  <c r="I10"/>
  <c r="J9"/>
  <c r="I9"/>
  <c r="K10"/>
  <c r="K9"/>
  <c r="H10"/>
  <c r="H9"/>
  <c r="E10"/>
  <c r="E9"/>
  <c r="V21" i="213"/>
  <c r="S21"/>
  <c r="V13"/>
  <c r="V12"/>
  <c r="V11"/>
  <c r="S13"/>
  <c r="S12"/>
  <c r="S11"/>
  <c r="P11"/>
  <c r="P12"/>
  <c r="P13"/>
  <c r="M13"/>
  <c r="M12"/>
  <c r="M11"/>
  <c r="G321" i="218"/>
  <c r="G320"/>
  <c r="G319"/>
  <c r="D321"/>
  <c r="D320"/>
  <c r="D319"/>
  <c r="H321"/>
  <c r="H320"/>
  <c r="H319"/>
  <c r="E321"/>
  <c r="E320"/>
  <c r="E319"/>
  <c r="F321"/>
  <c r="F320"/>
  <c r="C321"/>
  <c r="C320"/>
  <c r="J321"/>
  <c r="I321"/>
  <c r="J320"/>
  <c r="I320"/>
  <c r="J319"/>
  <c r="K319" s="1"/>
  <c r="I319"/>
  <c r="F319"/>
  <c r="C319"/>
  <c r="J290"/>
  <c r="I290"/>
  <c r="H290"/>
  <c r="E290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H292"/>
  <c r="H291"/>
  <c r="H289"/>
  <c r="E292"/>
  <c r="E291"/>
  <c r="E289"/>
  <c r="G287"/>
  <c r="F287"/>
  <c r="D287"/>
  <c r="C287"/>
  <c r="E287"/>
  <c r="E286"/>
  <c r="E285"/>
  <c r="H287"/>
  <c r="H286"/>
  <c r="H285"/>
  <c r="J315"/>
  <c r="I315"/>
  <c r="J314"/>
  <c r="I314"/>
  <c r="J313"/>
  <c r="I313"/>
  <c r="J312"/>
  <c r="I312"/>
  <c r="J311"/>
  <c r="I311"/>
  <c r="J310"/>
  <c r="I310"/>
  <c r="J309"/>
  <c r="I309"/>
  <c r="J308"/>
  <c r="I308"/>
  <c r="J307"/>
  <c r="I307"/>
  <c r="J306"/>
  <c r="I306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I295"/>
  <c r="J294"/>
  <c r="I294"/>
  <c r="J292"/>
  <c r="I292"/>
  <c r="J291"/>
  <c r="I291"/>
  <c r="J289"/>
  <c r="I289"/>
  <c r="J287"/>
  <c r="I287"/>
  <c r="J286"/>
  <c r="I286"/>
  <c r="J285"/>
  <c r="I285"/>
  <c r="G198"/>
  <c r="F198"/>
  <c r="D198"/>
  <c r="C198"/>
  <c r="J260"/>
  <c r="I260"/>
  <c r="H260"/>
  <c r="E260"/>
  <c r="J259"/>
  <c r="I259"/>
  <c r="H259"/>
  <c r="E259"/>
  <c r="J258"/>
  <c r="I258"/>
  <c r="H258"/>
  <c r="E258"/>
  <c r="J257"/>
  <c r="I257"/>
  <c r="H257"/>
  <c r="E257"/>
  <c r="J256"/>
  <c r="I256"/>
  <c r="H256"/>
  <c r="E256"/>
  <c r="J255"/>
  <c r="I255"/>
  <c r="H255"/>
  <c r="E255"/>
  <c r="J254"/>
  <c r="I254"/>
  <c r="H254"/>
  <c r="E254"/>
  <c r="J253"/>
  <c r="I253"/>
  <c r="H253"/>
  <c r="E253"/>
  <c r="J252"/>
  <c r="I252"/>
  <c r="H252"/>
  <c r="E252"/>
  <c r="J251"/>
  <c r="I251"/>
  <c r="H251"/>
  <c r="E251"/>
  <c r="J250"/>
  <c r="I250"/>
  <c r="H250"/>
  <c r="E250"/>
  <c r="J249"/>
  <c r="I249"/>
  <c r="H249"/>
  <c r="E249"/>
  <c r="J248"/>
  <c r="I248"/>
  <c r="H248"/>
  <c r="E248"/>
  <c r="J247"/>
  <c r="I247"/>
  <c r="H247"/>
  <c r="E247"/>
  <c r="J246"/>
  <c r="I246"/>
  <c r="H246"/>
  <c r="E246"/>
  <c r="J245"/>
  <c r="I245"/>
  <c r="H245"/>
  <c r="E245"/>
  <c r="J244"/>
  <c r="I244"/>
  <c r="H244"/>
  <c r="E244"/>
  <c r="J243"/>
  <c r="I243"/>
  <c r="H243"/>
  <c r="E243"/>
  <c r="J242"/>
  <c r="I242"/>
  <c r="H242"/>
  <c r="E242"/>
  <c r="J241"/>
  <c r="I241"/>
  <c r="H241"/>
  <c r="E241"/>
  <c r="J240"/>
  <c r="I240"/>
  <c r="H240"/>
  <c r="E240"/>
  <c r="J239"/>
  <c r="I239"/>
  <c r="H239"/>
  <c r="E239"/>
  <c r="J238"/>
  <c r="I238"/>
  <c r="H238"/>
  <c r="E238"/>
  <c r="J237"/>
  <c r="I237"/>
  <c r="H237"/>
  <c r="E237"/>
  <c r="J236"/>
  <c r="I236"/>
  <c r="H236"/>
  <c r="E236"/>
  <c r="J235"/>
  <c r="I235"/>
  <c r="H235"/>
  <c r="E235"/>
  <c r="J234"/>
  <c r="I234"/>
  <c r="H234"/>
  <c r="E234"/>
  <c r="J233"/>
  <c r="I233"/>
  <c r="H233"/>
  <c r="E233"/>
  <c r="J232"/>
  <c r="I232"/>
  <c r="H232"/>
  <c r="E232"/>
  <c r="J231"/>
  <c r="I231"/>
  <c r="H231"/>
  <c r="E231"/>
  <c r="J230"/>
  <c r="I230"/>
  <c r="H230"/>
  <c r="E230"/>
  <c r="J229"/>
  <c r="I229"/>
  <c r="H229"/>
  <c r="E229"/>
  <c r="J228"/>
  <c r="I228"/>
  <c r="H228"/>
  <c r="E228"/>
  <c r="J227"/>
  <c r="I227"/>
  <c r="H227"/>
  <c r="E227"/>
  <c r="J226"/>
  <c r="I226"/>
  <c r="H226"/>
  <c r="E226"/>
  <c r="J225"/>
  <c r="I225"/>
  <c r="H225"/>
  <c r="E225"/>
  <c r="J224"/>
  <c r="I224"/>
  <c r="H224"/>
  <c r="E224"/>
  <c r="J223"/>
  <c r="I223"/>
  <c r="H223"/>
  <c r="E223"/>
  <c r="J222"/>
  <c r="I222"/>
  <c r="H222"/>
  <c r="E222"/>
  <c r="J221"/>
  <c r="I221"/>
  <c r="H221"/>
  <c r="E221"/>
  <c r="J220"/>
  <c r="I220"/>
  <c r="H220"/>
  <c r="E220"/>
  <c r="J219"/>
  <c r="I219"/>
  <c r="H219"/>
  <c r="E219"/>
  <c r="J218"/>
  <c r="I218"/>
  <c r="H218"/>
  <c r="E218"/>
  <c r="J217"/>
  <c r="I217"/>
  <c r="H217"/>
  <c r="E217"/>
  <c r="J216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J211"/>
  <c r="I211"/>
  <c r="H211"/>
  <c r="E211"/>
  <c r="J210"/>
  <c r="I210"/>
  <c r="H210"/>
  <c r="E210"/>
  <c r="J209"/>
  <c r="I209"/>
  <c r="H209"/>
  <c r="E209"/>
  <c r="J208"/>
  <c r="I208"/>
  <c r="H208"/>
  <c r="E208"/>
  <c r="J207"/>
  <c r="I207"/>
  <c r="H207"/>
  <c r="E207"/>
  <c r="J206"/>
  <c r="I206"/>
  <c r="H206"/>
  <c r="E206"/>
  <c r="J205"/>
  <c r="I205"/>
  <c r="H205"/>
  <c r="E205"/>
  <c r="J204"/>
  <c r="I204"/>
  <c r="H204"/>
  <c r="E204"/>
  <c r="J203"/>
  <c r="I203"/>
  <c r="H203"/>
  <c r="E203"/>
  <c r="J202"/>
  <c r="I202"/>
  <c r="H202"/>
  <c r="E202"/>
  <c r="J201"/>
  <c r="I201"/>
  <c r="H201"/>
  <c r="E201"/>
  <c r="H262"/>
  <c r="H261"/>
  <c r="H200"/>
  <c r="E262"/>
  <c r="E261"/>
  <c r="E200"/>
  <c r="J198"/>
  <c r="I198"/>
  <c r="J197"/>
  <c r="I197"/>
  <c r="J196"/>
  <c r="I196"/>
  <c r="H198"/>
  <c r="H197"/>
  <c r="H196"/>
  <c r="E198"/>
  <c r="E197"/>
  <c r="E196"/>
  <c r="J200"/>
  <c r="I200"/>
  <c r="J262"/>
  <c r="I262"/>
  <c r="J261"/>
  <c r="I261"/>
  <c r="K12" i="217" l="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321" i="218"/>
  <c r="K320"/>
  <c r="K289"/>
  <c r="K291"/>
  <c r="K292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290"/>
  <c r="K286"/>
  <c r="K285"/>
  <c r="K287"/>
  <c r="K196"/>
  <c r="K197"/>
  <c r="K198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00"/>
  <c r="H191" l="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H123"/>
  <c r="H122"/>
  <c r="E122"/>
  <c r="E123"/>
  <c r="I123"/>
  <c r="I122"/>
  <c r="G124"/>
  <c r="F124"/>
  <c r="D124"/>
  <c r="C124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J124"/>
  <c r="I124"/>
  <c r="J123"/>
  <c r="J122"/>
  <c r="J194"/>
  <c r="I194"/>
  <c r="J193"/>
  <c r="I193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G95"/>
  <c r="F95"/>
  <c r="D95"/>
  <c r="C95"/>
  <c r="I95" s="1"/>
  <c r="G63"/>
  <c r="F63"/>
  <c r="D63"/>
  <c r="C63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G24"/>
  <c r="F24"/>
  <c r="D24"/>
  <c r="C24"/>
  <c r="I24"/>
  <c r="C14"/>
  <c r="C10" s="1"/>
  <c r="E24"/>
  <c r="J24" s="1"/>
  <c r="K24" s="1"/>
  <c r="H23"/>
  <c r="H22"/>
  <c r="H21"/>
  <c r="H20"/>
  <c r="H19"/>
  <c r="H18"/>
  <c r="H17"/>
  <c r="H16"/>
  <c r="H15"/>
  <c r="E23"/>
  <c r="E22"/>
  <c r="E21"/>
  <c r="E20"/>
  <c r="E19"/>
  <c r="E18"/>
  <c r="E17"/>
  <c r="E16"/>
  <c r="E15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G14"/>
  <c r="F14"/>
  <c r="F10" s="1"/>
  <c r="D14"/>
  <c r="E14" s="1"/>
  <c r="E13"/>
  <c r="E12"/>
  <c r="H13"/>
  <c r="H12"/>
  <c r="J13"/>
  <c r="I13"/>
  <c r="J12"/>
  <c r="I12"/>
  <c r="J11"/>
  <c r="I11"/>
  <c r="K11"/>
  <c r="H11"/>
  <c r="E11"/>
  <c r="H9"/>
  <c r="H8"/>
  <c r="E9"/>
  <c r="E8"/>
  <c r="J9"/>
  <c r="I9"/>
  <c r="J8"/>
  <c r="I8"/>
  <c r="J1856" i="216"/>
  <c r="I1856"/>
  <c r="H1856"/>
  <c r="E1856"/>
  <c r="J1855"/>
  <c r="I1855"/>
  <c r="H1855"/>
  <c r="E1855"/>
  <c r="J1854"/>
  <c r="I1854"/>
  <c r="H1854"/>
  <c r="E1854"/>
  <c r="J1853"/>
  <c r="I1853"/>
  <c r="H1853"/>
  <c r="E1853"/>
  <c r="J1852"/>
  <c r="I1852"/>
  <c r="H1852"/>
  <c r="E1852"/>
  <c r="J1851"/>
  <c r="I1851"/>
  <c r="H1851"/>
  <c r="E1851"/>
  <c r="J1850"/>
  <c r="I1850"/>
  <c r="H1850"/>
  <c r="E1850"/>
  <c r="J1849"/>
  <c r="I1849"/>
  <c r="H1849"/>
  <c r="E1849"/>
  <c r="J1848"/>
  <c r="I1848"/>
  <c r="H1848"/>
  <c r="E1848"/>
  <c r="J1847"/>
  <c r="I1847"/>
  <c r="H1847"/>
  <c r="E1847"/>
  <c r="J1846"/>
  <c r="I1846"/>
  <c r="H1846"/>
  <c r="E1846"/>
  <c r="J1845"/>
  <c r="I1845"/>
  <c r="H1845"/>
  <c r="E1845"/>
  <c r="J1844"/>
  <c r="I1844"/>
  <c r="H1844"/>
  <c r="E1844"/>
  <c r="J1843"/>
  <c r="I1843"/>
  <c r="H1843"/>
  <c r="E1843"/>
  <c r="J1842"/>
  <c r="I1842"/>
  <c r="H1842"/>
  <c r="E1842"/>
  <c r="J1841"/>
  <c r="I1841"/>
  <c r="H1841"/>
  <c r="E1841"/>
  <c r="J1840"/>
  <c r="I1840"/>
  <c r="H1840"/>
  <c r="E1840"/>
  <c r="J1839"/>
  <c r="I1839"/>
  <c r="H1839"/>
  <c r="E1839"/>
  <c r="J1838"/>
  <c r="I1838"/>
  <c r="H1838"/>
  <c r="E1838"/>
  <c r="J1837"/>
  <c r="I1837"/>
  <c r="H1837"/>
  <c r="E1837"/>
  <c r="J1836"/>
  <c r="I1836"/>
  <c r="H1836"/>
  <c r="E1836"/>
  <c r="J1835"/>
  <c r="I1835"/>
  <c r="H1835"/>
  <c r="E1835"/>
  <c r="J1834"/>
  <c r="I1834"/>
  <c r="H1834"/>
  <c r="E1834"/>
  <c r="J1833"/>
  <c r="I1833"/>
  <c r="H1833"/>
  <c r="E1833"/>
  <c r="J1832"/>
  <c r="I1832"/>
  <c r="H1832"/>
  <c r="E1832"/>
  <c r="J1831"/>
  <c r="I1831"/>
  <c r="H1831"/>
  <c r="E1831"/>
  <c r="J1830"/>
  <c r="I1830"/>
  <c r="H1830"/>
  <c r="E1830"/>
  <c r="J1829"/>
  <c r="I1829"/>
  <c r="H1829"/>
  <c r="E1829"/>
  <c r="J1828"/>
  <c r="I1828"/>
  <c r="H1828"/>
  <c r="E1828"/>
  <c r="J1827"/>
  <c r="I1827"/>
  <c r="H1827"/>
  <c r="E1827"/>
  <c r="J1826"/>
  <c r="I1826"/>
  <c r="H1826"/>
  <c r="E1826"/>
  <c r="J1825"/>
  <c r="I1825"/>
  <c r="H1825"/>
  <c r="E1825"/>
  <c r="J1824"/>
  <c r="I1824"/>
  <c r="H1824"/>
  <c r="E1824"/>
  <c r="J1823"/>
  <c r="I1823"/>
  <c r="H1823"/>
  <c r="E1823"/>
  <c r="J1822"/>
  <c r="I1822"/>
  <c r="H1822"/>
  <c r="E1822"/>
  <c r="J1821"/>
  <c r="I1821"/>
  <c r="H1821"/>
  <c r="E1821"/>
  <c r="J1820"/>
  <c r="I1820"/>
  <c r="H1820"/>
  <c r="E1820"/>
  <c r="J1819"/>
  <c r="I1819"/>
  <c r="H1819"/>
  <c r="E1819"/>
  <c r="J1818"/>
  <c r="I1818"/>
  <c r="H1818"/>
  <c r="E1818"/>
  <c r="J1817"/>
  <c r="I1817"/>
  <c r="H1817"/>
  <c r="E1817"/>
  <c r="J1816"/>
  <c r="I1816"/>
  <c r="H1816"/>
  <c r="E1816"/>
  <c r="J1815"/>
  <c r="I1815"/>
  <c r="H1815"/>
  <c r="E1815"/>
  <c r="J1814"/>
  <c r="I1814"/>
  <c r="H1814"/>
  <c r="E1814"/>
  <c r="J1813"/>
  <c r="I1813"/>
  <c r="H1813"/>
  <c r="E1813"/>
  <c r="J1812"/>
  <c r="I1812"/>
  <c r="H1812"/>
  <c r="E1812"/>
  <c r="J1811"/>
  <c r="I1811"/>
  <c r="H1811"/>
  <c r="E1811"/>
  <c r="J1810"/>
  <c r="I1810"/>
  <c r="H1810"/>
  <c r="E1810"/>
  <c r="J1809"/>
  <c r="I1809"/>
  <c r="H1809"/>
  <c r="E1809"/>
  <c r="J1808"/>
  <c r="I1808"/>
  <c r="H1808"/>
  <c r="E1808"/>
  <c r="J1807"/>
  <c r="I1807"/>
  <c r="H1807"/>
  <c r="E1807"/>
  <c r="J1806"/>
  <c r="I1806"/>
  <c r="H1806"/>
  <c r="E1806"/>
  <c r="J1805"/>
  <c r="I1805"/>
  <c r="H1805"/>
  <c r="E1805"/>
  <c r="J1804"/>
  <c r="I1804"/>
  <c r="H1804"/>
  <c r="E1804"/>
  <c r="J1909"/>
  <c r="I1909"/>
  <c r="H1909"/>
  <c r="E1909"/>
  <c r="J1908"/>
  <c r="I1908"/>
  <c r="H1908"/>
  <c r="E1908"/>
  <c r="J1907"/>
  <c r="I1907"/>
  <c r="H1907"/>
  <c r="E1907"/>
  <c r="J1906"/>
  <c r="I1906"/>
  <c r="H1906"/>
  <c r="E1906"/>
  <c r="J1905"/>
  <c r="I1905"/>
  <c r="H1905"/>
  <c r="E1905"/>
  <c r="J1904"/>
  <c r="I1904"/>
  <c r="H1904"/>
  <c r="E1904"/>
  <c r="J1903"/>
  <c r="I1903"/>
  <c r="H1903"/>
  <c r="E1903"/>
  <c r="J1902"/>
  <c r="I1902"/>
  <c r="H1902"/>
  <c r="E1902"/>
  <c r="J1901"/>
  <c r="I1901"/>
  <c r="H1901"/>
  <c r="E1901"/>
  <c r="J1900"/>
  <c r="I1900"/>
  <c r="H1900"/>
  <c r="E1900"/>
  <c r="J1899"/>
  <c r="I1899"/>
  <c r="H1899"/>
  <c r="E1899"/>
  <c r="J1898"/>
  <c r="I1898"/>
  <c r="H1898"/>
  <c r="E1898"/>
  <c r="J1897"/>
  <c r="I1897"/>
  <c r="H1897"/>
  <c r="E1897"/>
  <c r="J1896"/>
  <c r="I1896"/>
  <c r="H1896"/>
  <c r="E1896"/>
  <c r="J1895"/>
  <c r="I1895"/>
  <c r="H1895"/>
  <c r="E1895"/>
  <c r="J1894"/>
  <c r="I1894"/>
  <c r="H1894"/>
  <c r="E1894"/>
  <c r="J1893"/>
  <c r="I1893"/>
  <c r="H1893"/>
  <c r="E1893"/>
  <c r="J1892"/>
  <c r="I1892"/>
  <c r="H1892"/>
  <c r="E1892"/>
  <c r="J1891"/>
  <c r="I1891"/>
  <c r="H1891"/>
  <c r="E1891"/>
  <c r="J1890"/>
  <c r="I1890"/>
  <c r="H1890"/>
  <c r="E1890"/>
  <c r="J1889"/>
  <c r="I1889"/>
  <c r="H1889"/>
  <c r="E1889"/>
  <c r="J1888"/>
  <c r="I1888"/>
  <c r="H1888"/>
  <c r="E1888"/>
  <c r="J1887"/>
  <c r="I1887"/>
  <c r="H1887"/>
  <c r="E1887"/>
  <c r="J1886"/>
  <c r="I1886"/>
  <c r="H1886"/>
  <c r="E1886"/>
  <c r="J1885"/>
  <c r="I1885"/>
  <c r="H1885"/>
  <c r="E1885"/>
  <c r="J1884"/>
  <c r="I1884"/>
  <c r="H1884"/>
  <c r="E1884"/>
  <c r="J1883"/>
  <c r="I1883"/>
  <c r="H1883"/>
  <c r="E1883"/>
  <c r="J1882"/>
  <c r="I1882"/>
  <c r="H1882"/>
  <c r="E1882"/>
  <c r="J1881"/>
  <c r="I1881"/>
  <c r="H1881"/>
  <c r="E1881"/>
  <c r="J1880"/>
  <c r="I1880"/>
  <c r="H1880"/>
  <c r="E1880"/>
  <c r="J1879"/>
  <c r="I1879"/>
  <c r="H1879"/>
  <c r="E1879"/>
  <c r="J1878"/>
  <c r="I1878"/>
  <c r="H1878"/>
  <c r="E1878"/>
  <c r="J1877"/>
  <c r="I1877"/>
  <c r="H1877"/>
  <c r="E1877"/>
  <c r="J1876"/>
  <c r="I1876"/>
  <c r="H1876"/>
  <c r="E1876"/>
  <c r="J1875"/>
  <c r="I1875"/>
  <c r="H1875"/>
  <c r="E1875"/>
  <c r="J1874"/>
  <c r="I1874"/>
  <c r="H1874"/>
  <c r="E1874"/>
  <c r="J1873"/>
  <c r="I1873"/>
  <c r="H1873"/>
  <c r="E1873"/>
  <c r="J1872"/>
  <c r="I1872"/>
  <c r="H1872"/>
  <c r="E1872"/>
  <c r="J1871"/>
  <c r="I1871"/>
  <c r="H1871"/>
  <c r="E1871"/>
  <c r="J1870"/>
  <c r="I1870"/>
  <c r="H1870"/>
  <c r="E1870"/>
  <c r="J1869"/>
  <c r="I1869"/>
  <c r="H1869"/>
  <c r="E1869"/>
  <c r="J1868"/>
  <c r="I1868"/>
  <c r="H1868"/>
  <c r="E1868"/>
  <c r="J1867"/>
  <c r="I1867"/>
  <c r="H1867"/>
  <c r="E1867"/>
  <c r="J1866"/>
  <c r="I1866"/>
  <c r="H1866"/>
  <c r="E1866"/>
  <c r="J1865"/>
  <c r="I1865"/>
  <c r="H1865"/>
  <c r="E1865"/>
  <c r="J1864"/>
  <c r="I1864"/>
  <c r="H1864"/>
  <c r="E1864"/>
  <c r="J1863"/>
  <c r="I1863"/>
  <c r="H1863"/>
  <c r="E1863"/>
  <c r="J1862"/>
  <c r="I1862"/>
  <c r="H1862"/>
  <c r="E1862"/>
  <c r="J1861"/>
  <c r="I1861"/>
  <c r="H1861"/>
  <c r="E1861"/>
  <c r="J1860"/>
  <c r="I1860"/>
  <c r="H1860"/>
  <c r="E1860"/>
  <c r="J1859"/>
  <c r="I1859"/>
  <c r="H1859"/>
  <c r="E1859"/>
  <c r="J1858"/>
  <c r="I1858"/>
  <c r="H1858"/>
  <c r="E1858"/>
  <c r="J1857"/>
  <c r="I1857"/>
  <c r="H1857"/>
  <c r="E1857"/>
  <c r="J1918"/>
  <c r="I1918"/>
  <c r="H1918"/>
  <c r="E1918"/>
  <c r="J1917"/>
  <c r="I1917"/>
  <c r="H1917"/>
  <c r="E1917"/>
  <c r="J1916"/>
  <c r="I1916"/>
  <c r="H1916"/>
  <c r="E1916"/>
  <c r="J1915"/>
  <c r="I1915"/>
  <c r="H1915"/>
  <c r="E1915"/>
  <c r="J1914"/>
  <c r="I1914"/>
  <c r="H1914"/>
  <c r="E1914"/>
  <c r="J1913"/>
  <c r="I1913"/>
  <c r="H1913"/>
  <c r="E1913"/>
  <c r="J1912"/>
  <c r="I1912"/>
  <c r="H1912"/>
  <c r="E1912"/>
  <c r="J1911"/>
  <c r="I1911"/>
  <c r="H1911"/>
  <c r="E1911"/>
  <c r="J1910"/>
  <c r="I1910"/>
  <c r="H1910"/>
  <c r="E1910"/>
  <c r="J1803"/>
  <c r="I1803"/>
  <c r="H1803"/>
  <c r="E1803"/>
  <c r="J1802"/>
  <c r="I1802"/>
  <c r="H1802"/>
  <c r="E1802"/>
  <c r="J1800"/>
  <c r="I1800"/>
  <c r="G1800"/>
  <c r="F1800"/>
  <c r="D1800"/>
  <c r="C1800"/>
  <c r="J1798"/>
  <c r="I1798"/>
  <c r="H1798"/>
  <c r="E1798"/>
  <c r="J1797"/>
  <c r="I1797"/>
  <c r="H1797"/>
  <c r="E1797"/>
  <c r="J1796"/>
  <c r="I1796"/>
  <c r="H1796"/>
  <c r="E1796"/>
  <c r="G1794"/>
  <c r="G1930" s="1"/>
  <c r="F1794"/>
  <c r="F1930" s="1"/>
  <c r="D1794"/>
  <c r="D1930" s="1"/>
  <c r="C1794"/>
  <c r="C1930" s="1"/>
  <c r="I1930" s="1"/>
  <c r="E124" i="218" l="1"/>
  <c r="H124"/>
  <c r="K122"/>
  <c r="K123"/>
  <c r="K124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I10"/>
  <c r="K8"/>
  <c r="K9"/>
  <c r="K12"/>
  <c r="K13"/>
  <c r="H14"/>
  <c r="I14"/>
  <c r="K15"/>
  <c r="K16"/>
  <c r="K17"/>
  <c r="K18"/>
  <c r="K19"/>
  <c r="K20"/>
  <c r="K21"/>
  <c r="K22"/>
  <c r="K2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E63"/>
  <c r="H63"/>
  <c r="E95"/>
  <c r="H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D10"/>
  <c r="G10"/>
  <c r="H10" s="1"/>
  <c r="J95"/>
  <c r="K95" s="1"/>
  <c r="K63"/>
  <c r="H24"/>
  <c r="J14"/>
  <c r="K14" s="1"/>
  <c r="K1796" i="216"/>
  <c r="K1797"/>
  <c r="K1798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916"/>
  <c r="K1917"/>
  <c r="K1918"/>
  <c r="K1915"/>
  <c r="H1800"/>
  <c r="E1800"/>
  <c r="K1800"/>
  <c r="K1802"/>
  <c r="K1803"/>
  <c r="K1910"/>
  <c r="K1911"/>
  <c r="K1912"/>
  <c r="K1913"/>
  <c r="K1914"/>
  <c r="J1930"/>
  <c r="K1930" s="1"/>
  <c r="E1930"/>
  <c r="H1930"/>
  <c r="E1794"/>
  <c r="H1794"/>
  <c r="I1794"/>
  <c r="J1794"/>
  <c r="K1794" s="1"/>
  <c r="J10" i="218" l="1"/>
  <c r="K10" s="1"/>
  <c r="E10"/>
  <c r="J1770" i="216" l="1"/>
  <c r="I1770"/>
  <c r="H1770"/>
  <c r="E1770"/>
  <c r="J1769"/>
  <c r="I1769"/>
  <c r="H1769"/>
  <c r="E1769"/>
  <c r="J1768"/>
  <c r="I1768"/>
  <c r="H1768"/>
  <c r="E1768"/>
  <c r="J1767"/>
  <c r="I1767"/>
  <c r="H1767"/>
  <c r="E1767"/>
  <c r="J1766"/>
  <c r="I1766"/>
  <c r="H1766"/>
  <c r="E1766"/>
  <c r="J1765"/>
  <c r="I1765"/>
  <c r="H1765"/>
  <c r="E1765"/>
  <c r="J1764"/>
  <c r="I1764"/>
  <c r="H1764"/>
  <c r="E1764"/>
  <c r="J1763"/>
  <c r="I1763"/>
  <c r="H1763"/>
  <c r="E1763"/>
  <c r="J1762"/>
  <c r="I1762"/>
  <c r="H1762"/>
  <c r="E1762"/>
  <c r="J1761"/>
  <c r="I1761"/>
  <c r="H1761"/>
  <c r="E1761"/>
  <c r="J1760"/>
  <c r="I1760"/>
  <c r="H1760"/>
  <c r="E1760"/>
  <c r="J1759"/>
  <c r="I1759"/>
  <c r="H1759"/>
  <c r="E1759"/>
  <c r="J1758"/>
  <c r="I1758"/>
  <c r="H1758"/>
  <c r="E1758"/>
  <c r="J1757"/>
  <c r="I1757"/>
  <c r="H1757"/>
  <c r="E1757"/>
  <c r="J1756"/>
  <c r="I1756"/>
  <c r="H1756"/>
  <c r="E1756"/>
  <c r="J1755"/>
  <c r="I1755"/>
  <c r="H1755"/>
  <c r="E1755"/>
  <c r="J1754"/>
  <c r="I1754"/>
  <c r="H1754"/>
  <c r="E1754"/>
  <c r="J1753"/>
  <c r="I1753"/>
  <c r="H1753"/>
  <c r="E1753"/>
  <c r="J1752"/>
  <c r="I1752"/>
  <c r="H1752"/>
  <c r="E1752"/>
  <c r="J1751"/>
  <c r="I1751"/>
  <c r="H1751"/>
  <c r="E1751"/>
  <c r="J1750"/>
  <c r="I1750"/>
  <c r="H1750"/>
  <c r="E1750"/>
  <c r="J1749"/>
  <c r="I1749"/>
  <c r="H1749"/>
  <c r="E1749"/>
  <c r="J1748"/>
  <c r="I1748"/>
  <c r="H1748"/>
  <c r="E1748"/>
  <c r="J1747"/>
  <c r="I1747"/>
  <c r="H1747"/>
  <c r="E1747"/>
  <c r="J1746"/>
  <c r="I1746"/>
  <c r="H1746"/>
  <c r="E1746"/>
  <c r="J1745"/>
  <c r="I1745"/>
  <c r="H1745"/>
  <c r="E1745"/>
  <c r="J1744"/>
  <c r="I1744"/>
  <c r="H1744"/>
  <c r="E1744"/>
  <c r="J1743"/>
  <c r="I1743"/>
  <c r="H1743"/>
  <c r="E1743"/>
  <c r="J1742"/>
  <c r="I1742"/>
  <c r="H1742"/>
  <c r="E1742"/>
  <c r="J1741"/>
  <c r="I1741"/>
  <c r="H1741"/>
  <c r="E1741"/>
  <c r="J1740"/>
  <c r="I1740"/>
  <c r="H1740"/>
  <c r="E1740"/>
  <c r="J1739"/>
  <c r="I1739"/>
  <c r="H1739"/>
  <c r="E1739"/>
  <c r="J1738"/>
  <c r="I1738"/>
  <c r="H1738"/>
  <c r="E1738"/>
  <c r="J1737"/>
  <c r="I1737"/>
  <c r="H1737"/>
  <c r="E1737"/>
  <c r="J1736"/>
  <c r="I1736"/>
  <c r="H1736"/>
  <c r="E1736"/>
  <c r="J1735"/>
  <c r="I1735"/>
  <c r="H1735"/>
  <c r="E1735"/>
  <c r="J1734"/>
  <c r="I1734"/>
  <c r="H1734"/>
  <c r="E1734"/>
  <c r="J1733"/>
  <c r="I1733"/>
  <c r="H1733"/>
  <c r="E1733"/>
  <c r="J1732"/>
  <c r="I1732"/>
  <c r="H1732"/>
  <c r="E1732"/>
  <c r="J1731"/>
  <c r="I1731"/>
  <c r="H1731"/>
  <c r="E1731"/>
  <c r="J1730"/>
  <c r="I1730"/>
  <c r="H1730"/>
  <c r="E1730"/>
  <c r="J1729"/>
  <c r="I1729"/>
  <c r="H1729"/>
  <c r="E1729"/>
  <c r="J1728"/>
  <c r="I1728"/>
  <c r="H1728"/>
  <c r="E1728"/>
  <c r="J1727"/>
  <c r="I1727"/>
  <c r="H1727"/>
  <c r="E1727"/>
  <c r="J1726"/>
  <c r="I1726"/>
  <c r="H1726"/>
  <c r="E1726"/>
  <c r="J1725"/>
  <c r="I1725"/>
  <c r="H1725"/>
  <c r="E1725"/>
  <c r="J1724"/>
  <c r="I1724"/>
  <c r="H1724"/>
  <c r="E1724"/>
  <c r="J1723"/>
  <c r="I1723"/>
  <c r="H1723"/>
  <c r="E1723"/>
  <c r="J1722"/>
  <c r="I1722"/>
  <c r="H1722"/>
  <c r="E1722"/>
  <c r="J1721"/>
  <c r="I1721"/>
  <c r="H1721"/>
  <c r="E1721"/>
  <c r="J1720"/>
  <c r="I1720"/>
  <c r="H1720"/>
  <c r="E1720"/>
  <c r="J1719"/>
  <c r="I1719"/>
  <c r="H1719"/>
  <c r="E1719"/>
  <c r="J1718"/>
  <c r="I1718"/>
  <c r="H1718"/>
  <c r="E1718"/>
  <c r="J1717"/>
  <c r="I1717"/>
  <c r="H1717"/>
  <c r="E1717"/>
  <c r="J1716"/>
  <c r="I1716"/>
  <c r="H1716"/>
  <c r="E1716"/>
  <c r="J1715"/>
  <c r="I1715"/>
  <c r="H1715"/>
  <c r="E1715"/>
  <c r="J1714"/>
  <c r="I1714"/>
  <c r="H1714"/>
  <c r="E1714"/>
  <c r="J1713"/>
  <c r="I1713"/>
  <c r="H1713"/>
  <c r="E1713"/>
  <c r="J1712"/>
  <c r="I1712"/>
  <c r="H1712"/>
  <c r="E1712"/>
  <c r="J1711"/>
  <c r="I1711"/>
  <c r="H1711"/>
  <c r="E1711"/>
  <c r="J1710"/>
  <c r="I1710"/>
  <c r="H1710"/>
  <c r="E1710"/>
  <c r="J1709"/>
  <c r="I1709"/>
  <c r="H1709"/>
  <c r="E1709"/>
  <c r="J1707"/>
  <c r="I1707"/>
  <c r="G1707"/>
  <c r="F1707"/>
  <c r="D1707"/>
  <c r="C1707"/>
  <c r="J1705"/>
  <c r="I1705"/>
  <c r="H1705"/>
  <c r="E1705"/>
  <c r="J1704"/>
  <c r="I1704"/>
  <c r="H1704"/>
  <c r="E1704"/>
  <c r="J1703"/>
  <c r="I1703"/>
  <c r="H1703"/>
  <c r="E1703"/>
  <c r="G1701"/>
  <c r="G1782" s="1"/>
  <c r="F1701"/>
  <c r="F1782" s="1"/>
  <c r="D1701"/>
  <c r="D1782" s="1"/>
  <c r="C1701"/>
  <c r="C1782" s="1"/>
  <c r="I1782" s="1"/>
  <c r="J1630"/>
  <c r="I1630"/>
  <c r="H1630"/>
  <c r="E1630"/>
  <c r="J1629"/>
  <c r="I1629"/>
  <c r="H1629"/>
  <c r="E1629"/>
  <c r="J1628"/>
  <c r="I1628"/>
  <c r="H1628"/>
  <c r="E1628"/>
  <c r="J1627"/>
  <c r="I1627"/>
  <c r="H1627"/>
  <c r="E1627"/>
  <c r="J1626"/>
  <c r="I1626"/>
  <c r="H1626"/>
  <c r="E1626"/>
  <c r="J1625"/>
  <c r="I1625"/>
  <c r="H1625"/>
  <c r="E1625"/>
  <c r="J1624"/>
  <c r="I1624"/>
  <c r="H1624"/>
  <c r="E1624"/>
  <c r="J1623"/>
  <c r="I1623"/>
  <c r="H1623"/>
  <c r="E1623"/>
  <c r="J1622"/>
  <c r="I1622"/>
  <c r="H1622"/>
  <c r="E1622"/>
  <c r="J1621"/>
  <c r="I1621"/>
  <c r="H1621"/>
  <c r="E1621"/>
  <c r="J1620"/>
  <c r="I1620"/>
  <c r="H1620"/>
  <c r="E1620"/>
  <c r="J1619"/>
  <c r="I1619"/>
  <c r="H1619"/>
  <c r="E1619"/>
  <c r="J1618"/>
  <c r="I1618"/>
  <c r="H1618"/>
  <c r="E1618"/>
  <c r="J1617"/>
  <c r="I1617"/>
  <c r="H1617"/>
  <c r="E1617"/>
  <c r="J1616"/>
  <c r="I1616"/>
  <c r="H1616"/>
  <c r="E1616"/>
  <c r="J1615"/>
  <c r="I1615"/>
  <c r="H1615"/>
  <c r="E1615"/>
  <c r="J1614"/>
  <c r="I1614"/>
  <c r="H1614"/>
  <c r="E1614"/>
  <c r="J1613"/>
  <c r="I1613"/>
  <c r="H1613"/>
  <c r="E1613"/>
  <c r="J1612"/>
  <c r="I1612"/>
  <c r="H1612"/>
  <c r="E1612"/>
  <c r="J1611"/>
  <c r="I1611"/>
  <c r="H1611"/>
  <c r="E1611"/>
  <c r="J1610"/>
  <c r="I1610"/>
  <c r="H1610"/>
  <c r="E1610"/>
  <c r="J1609"/>
  <c r="I1609"/>
  <c r="H1609"/>
  <c r="E1609"/>
  <c r="J1608"/>
  <c r="I1608"/>
  <c r="H1608"/>
  <c r="E1608"/>
  <c r="J1607"/>
  <c r="I1607"/>
  <c r="H1607"/>
  <c r="E1607"/>
  <c r="J1606"/>
  <c r="I1606"/>
  <c r="H1606"/>
  <c r="E1606"/>
  <c r="J1605"/>
  <c r="I1605"/>
  <c r="H1605"/>
  <c r="E1605"/>
  <c r="J1604"/>
  <c r="I1604"/>
  <c r="H1604"/>
  <c r="E1604"/>
  <c r="J1603"/>
  <c r="I1603"/>
  <c r="H1603"/>
  <c r="E1603"/>
  <c r="J1602"/>
  <c r="I1602"/>
  <c r="H1602"/>
  <c r="E1602"/>
  <c r="J1601"/>
  <c r="I1601"/>
  <c r="H1601"/>
  <c r="E1601"/>
  <c r="J1600"/>
  <c r="I1600"/>
  <c r="H1600"/>
  <c r="E1600"/>
  <c r="J1599"/>
  <c r="I1599"/>
  <c r="H1599"/>
  <c r="E1599"/>
  <c r="J1598"/>
  <c r="I1598"/>
  <c r="H1598"/>
  <c r="E1598"/>
  <c r="J1597"/>
  <c r="I1597"/>
  <c r="H1597"/>
  <c r="E1597"/>
  <c r="J1596"/>
  <c r="I1596"/>
  <c r="H1596"/>
  <c r="E1596"/>
  <c r="J1595"/>
  <c r="I1595"/>
  <c r="H1595"/>
  <c r="E1595"/>
  <c r="J1594"/>
  <c r="I1594"/>
  <c r="H1594"/>
  <c r="E1594"/>
  <c r="J1593"/>
  <c r="I1593"/>
  <c r="H1593"/>
  <c r="E1593"/>
  <c r="J1592"/>
  <c r="I1592"/>
  <c r="H1592"/>
  <c r="E1592"/>
  <c r="J1591"/>
  <c r="I1591"/>
  <c r="H1591"/>
  <c r="E1591"/>
  <c r="J1590"/>
  <c r="I1590"/>
  <c r="H1590"/>
  <c r="E1590"/>
  <c r="J1589"/>
  <c r="I1589"/>
  <c r="H1589"/>
  <c r="E1589"/>
  <c r="J1588"/>
  <c r="I1588"/>
  <c r="H1588"/>
  <c r="E1588"/>
  <c r="J1587"/>
  <c r="I1587"/>
  <c r="H1587"/>
  <c r="E1587"/>
  <c r="J1586"/>
  <c r="I1586"/>
  <c r="H1586"/>
  <c r="E1586"/>
  <c r="J1585"/>
  <c r="I1585"/>
  <c r="H1585"/>
  <c r="E1585"/>
  <c r="J1584"/>
  <c r="I1584"/>
  <c r="H1584"/>
  <c r="E1584"/>
  <c r="J1583"/>
  <c r="I1583"/>
  <c r="H1583"/>
  <c r="E1583"/>
  <c r="J1582"/>
  <c r="I1582"/>
  <c r="H1582"/>
  <c r="E1582"/>
  <c r="J1581"/>
  <c r="I1581"/>
  <c r="H1581"/>
  <c r="E1581"/>
  <c r="J1580"/>
  <c r="I1580"/>
  <c r="H1580"/>
  <c r="E1580"/>
  <c r="J1579"/>
  <c r="I1579"/>
  <c r="H1579"/>
  <c r="E1579"/>
  <c r="J1578"/>
  <c r="I1578"/>
  <c r="H1578"/>
  <c r="E1578"/>
  <c r="J1577"/>
  <c r="I1577"/>
  <c r="H1577"/>
  <c r="E1577"/>
  <c r="J1576"/>
  <c r="I1576"/>
  <c r="H1576"/>
  <c r="E1576"/>
  <c r="J1575"/>
  <c r="I1575"/>
  <c r="H1575"/>
  <c r="E1575"/>
  <c r="J1574"/>
  <c r="I1574"/>
  <c r="H1574"/>
  <c r="E1574"/>
  <c r="J1573"/>
  <c r="I1573"/>
  <c r="H1573"/>
  <c r="E1573"/>
  <c r="J1572"/>
  <c r="I1572"/>
  <c r="H1572"/>
  <c r="E1572"/>
  <c r="J1571"/>
  <c r="I1571"/>
  <c r="H1571"/>
  <c r="E1571"/>
  <c r="J1570"/>
  <c r="I1570"/>
  <c r="H1570"/>
  <c r="E1570"/>
  <c r="J1569"/>
  <c r="I1569"/>
  <c r="H1569"/>
  <c r="E1569"/>
  <c r="J1568"/>
  <c r="I1568"/>
  <c r="H1568"/>
  <c r="E1568"/>
  <c r="J1567"/>
  <c r="I1567"/>
  <c r="H1567"/>
  <c r="E1567"/>
  <c r="J1566"/>
  <c r="I1566"/>
  <c r="H1566"/>
  <c r="E1566"/>
  <c r="J1565"/>
  <c r="I1565"/>
  <c r="H1565"/>
  <c r="E1565"/>
  <c r="J1564"/>
  <c r="I1564"/>
  <c r="H1564"/>
  <c r="E1564"/>
  <c r="J1563"/>
  <c r="I1563"/>
  <c r="H1563"/>
  <c r="E1563"/>
  <c r="J1562"/>
  <c r="I1562"/>
  <c r="H1562"/>
  <c r="E1562"/>
  <c r="J1561"/>
  <c r="I1561"/>
  <c r="H1561"/>
  <c r="E1561"/>
  <c r="J1560"/>
  <c r="I1560"/>
  <c r="H1560"/>
  <c r="E1560"/>
  <c r="J1559"/>
  <c r="I1559"/>
  <c r="H1559"/>
  <c r="E1559"/>
  <c r="J1558"/>
  <c r="I1558"/>
  <c r="H1558"/>
  <c r="E1558"/>
  <c r="J1557"/>
  <c r="I1557"/>
  <c r="H1557"/>
  <c r="E1557"/>
  <c r="J1556"/>
  <c r="I1556"/>
  <c r="H1556"/>
  <c r="E1556"/>
  <c r="J1555"/>
  <c r="I1555"/>
  <c r="H1555"/>
  <c r="E1555"/>
  <c r="J1554"/>
  <c r="I1554"/>
  <c r="H1554"/>
  <c r="E1554"/>
  <c r="J1553"/>
  <c r="I1553"/>
  <c r="H1553"/>
  <c r="E1553"/>
  <c r="J1552"/>
  <c r="I1552"/>
  <c r="H1552"/>
  <c r="E1552"/>
  <c r="J1551"/>
  <c r="I1551"/>
  <c r="H1551"/>
  <c r="E1551"/>
  <c r="J1550"/>
  <c r="I1550"/>
  <c r="H1550"/>
  <c r="E1550"/>
  <c r="J1549"/>
  <c r="I1549"/>
  <c r="H1549"/>
  <c r="E1549"/>
  <c r="J1548"/>
  <c r="I1548"/>
  <c r="H1548"/>
  <c r="E1548"/>
  <c r="J1547"/>
  <c r="I1547"/>
  <c r="H1547"/>
  <c r="E1547"/>
  <c r="J1546"/>
  <c r="I1546"/>
  <c r="H1546"/>
  <c r="E1546"/>
  <c r="J1545"/>
  <c r="I1545"/>
  <c r="H1545"/>
  <c r="E1545"/>
  <c r="J1544"/>
  <c r="I1544"/>
  <c r="H1544"/>
  <c r="E1544"/>
  <c r="J1543"/>
  <c r="I1543"/>
  <c r="H1543"/>
  <c r="E1543"/>
  <c r="J1542"/>
  <c r="I1542"/>
  <c r="H1542"/>
  <c r="E1542"/>
  <c r="J1541"/>
  <c r="I1541"/>
  <c r="H1541"/>
  <c r="E1541"/>
  <c r="J1540"/>
  <c r="I1540"/>
  <c r="H1540"/>
  <c r="E1540"/>
  <c r="J1539"/>
  <c r="I1539"/>
  <c r="H1539"/>
  <c r="E1539"/>
  <c r="J1538"/>
  <c r="I1538"/>
  <c r="H1538"/>
  <c r="E1538"/>
  <c r="J1537"/>
  <c r="I1537"/>
  <c r="H1537"/>
  <c r="E1537"/>
  <c r="J1536"/>
  <c r="I1536"/>
  <c r="H1536"/>
  <c r="E1536"/>
  <c r="J1535"/>
  <c r="I1535"/>
  <c r="H1535"/>
  <c r="E1535"/>
  <c r="J1534"/>
  <c r="I1534"/>
  <c r="H1534"/>
  <c r="E1534"/>
  <c r="J1533"/>
  <c r="I1533"/>
  <c r="H1533"/>
  <c r="E1533"/>
  <c r="J1532"/>
  <c r="I1532"/>
  <c r="H1532"/>
  <c r="E1532"/>
  <c r="J1531"/>
  <c r="I1531"/>
  <c r="H1531"/>
  <c r="E1531"/>
  <c r="J1530"/>
  <c r="I1530"/>
  <c r="H1530"/>
  <c r="E1530"/>
  <c r="J1529"/>
  <c r="I1529"/>
  <c r="H1529"/>
  <c r="E1529"/>
  <c r="J1528"/>
  <c r="I1528"/>
  <c r="H1528"/>
  <c r="E1528"/>
  <c r="J1527"/>
  <c r="I1527"/>
  <c r="H1527"/>
  <c r="E1527"/>
  <c r="J1526"/>
  <c r="I1526"/>
  <c r="H1526"/>
  <c r="E1526"/>
  <c r="J1525"/>
  <c r="I1525"/>
  <c r="H1525"/>
  <c r="E1525"/>
  <c r="J1524"/>
  <c r="I1524"/>
  <c r="H1524"/>
  <c r="E1524"/>
  <c r="J1523"/>
  <c r="I1523"/>
  <c r="H1523"/>
  <c r="E1523"/>
  <c r="J1522"/>
  <c r="I1522"/>
  <c r="H1522"/>
  <c r="E1522"/>
  <c r="J1521"/>
  <c r="I1521"/>
  <c r="H1521"/>
  <c r="E1521"/>
  <c r="J1520"/>
  <c r="I1520"/>
  <c r="H1520"/>
  <c r="E1520"/>
  <c r="J1519"/>
  <c r="I1519"/>
  <c r="H1519"/>
  <c r="E1519"/>
  <c r="J1518"/>
  <c r="I1518"/>
  <c r="H1518"/>
  <c r="E1518"/>
  <c r="J1517"/>
  <c r="I1517"/>
  <c r="H1517"/>
  <c r="E1517"/>
  <c r="J1516"/>
  <c r="I1516"/>
  <c r="H1516"/>
  <c r="E1516"/>
  <c r="J1515"/>
  <c r="I1515"/>
  <c r="H1515"/>
  <c r="E1515"/>
  <c r="J1514"/>
  <c r="I1514"/>
  <c r="H1514"/>
  <c r="E1514"/>
  <c r="J1513"/>
  <c r="I1513"/>
  <c r="H1513"/>
  <c r="E1513"/>
  <c r="J1512"/>
  <c r="I1512"/>
  <c r="H1512"/>
  <c r="E1512"/>
  <c r="J1511"/>
  <c r="I1511"/>
  <c r="H1511"/>
  <c r="E1511"/>
  <c r="J1510"/>
  <c r="I1510"/>
  <c r="H1510"/>
  <c r="E1510"/>
  <c r="J1509"/>
  <c r="I1509"/>
  <c r="H1509"/>
  <c r="E1509"/>
  <c r="J1508"/>
  <c r="I1508"/>
  <c r="H1508"/>
  <c r="E1508"/>
  <c r="J1507"/>
  <c r="I1507"/>
  <c r="H1507"/>
  <c r="E1507"/>
  <c r="J1506"/>
  <c r="I1506"/>
  <c r="H1506"/>
  <c r="E1506"/>
  <c r="J1505"/>
  <c r="I1505"/>
  <c r="H1505"/>
  <c r="E1505"/>
  <c r="J1504"/>
  <c r="I1504"/>
  <c r="H1504"/>
  <c r="E1504"/>
  <c r="J1503"/>
  <c r="I1503"/>
  <c r="H1503"/>
  <c r="E1503"/>
  <c r="J1502"/>
  <c r="I1502"/>
  <c r="H1502"/>
  <c r="E1502"/>
  <c r="J1501"/>
  <c r="I1501"/>
  <c r="H1501"/>
  <c r="E1501"/>
  <c r="J1500"/>
  <c r="I1500"/>
  <c r="H1500"/>
  <c r="E1500"/>
  <c r="J1499"/>
  <c r="I1499"/>
  <c r="H1499"/>
  <c r="E1499"/>
  <c r="J1498"/>
  <c r="I1498"/>
  <c r="H1498"/>
  <c r="E1498"/>
  <c r="J1497"/>
  <c r="I1497"/>
  <c r="H1497"/>
  <c r="E1497"/>
  <c r="J1496"/>
  <c r="I1496"/>
  <c r="H1496"/>
  <c r="E1496"/>
  <c r="J1495"/>
  <c r="I1495"/>
  <c r="H1495"/>
  <c r="E1495"/>
  <c r="J1494"/>
  <c r="I1494"/>
  <c r="H1494"/>
  <c r="E1494"/>
  <c r="J1493"/>
  <c r="I1493"/>
  <c r="H1493"/>
  <c r="E1493"/>
  <c r="J1492"/>
  <c r="I1492"/>
  <c r="H1492"/>
  <c r="E1492"/>
  <c r="J1491"/>
  <c r="I1491"/>
  <c r="H1491"/>
  <c r="E1491"/>
  <c r="J1490"/>
  <c r="I1490"/>
  <c r="H1490"/>
  <c r="E1490"/>
  <c r="J1489"/>
  <c r="I1489"/>
  <c r="H1489"/>
  <c r="E1489"/>
  <c r="J1488"/>
  <c r="I1488"/>
  <c r="H1488"/>
  <c r="E1488"/>
  <c r="J1673"/>
  <c r="I1673"/>
  <c r="H1673"/>
  <c r="E1673"/>
  <c r="J1672"/>
  <c r="I1672"/>
  <c r="H1672"/>
  <c r="E1672"/>
  <c r="J1671"/>
  <c r="I1671"/>
  <c r="H1671"/>
  <c r="E1671"/>
  <c r="J1670"/>
  <c r="I1670"/>
  <c r="H1670"/>
  <c r="E1670"/>
  <c r="J1669"/>
  <c r="I1669"/>
  <c r="H1669"/>
  <c r="E1669"/>
  <c r="J1668"/>
  <c r="I1668"/>
  <c r="H1668"/>
  <c r="E1668"/>
  <c r="J1667"/>
  <c r="I1667"/>
  <c r="H1667"/>
  <c r="E1667"/>
  <c r="J1666"/>
  <c r="I1666"/>
  <c r="H1666"/>
  <c r="E1666"/>
  <c r="J1665"/>
  <c r="I1665"/>
  <c r="H1665"/>
  <c r="E1665"/>
  <c r="J1664"/>
  <c r="I1664"/>
  <c r="H1664"/>
  <c r="E1664"/>
  <c r="J1663"/>
  <c r="I1663"/>
  <c r="H1663"/>
  <c r="E1663"/>
  <c r="J1662"/>
  <c r="I1662"/>
  <c r="H1662"/>
  <c r="E1662"/>
  <c r="J1661"/>
  <c r="I1661"/>
  <c r="H1661"/>
  <c r="E1661"/>
  <c r="J1660"/>
  <c r="I1660"/>
  <c r="H1660"/>
  <c r="E1660"/>
  <c r="J1659"/>
  <c r="I1659"/>
  <c r="H1659"/>
  <c r="E1659"/>
  <c r="J1658"/>
  <c r="I1658"/>
  <c r="H1658"/>
  <c r="E1658"/>
  <c r="J1657"/>
  <c r="I1657"/>
  <c r="H1657"/>
  <c r="E1657"/>
  <c r="J1656"/>
  <c r="I1656"/>
  <c r="H1656"/>
  <c r="E1656"/>
  <c r="J1655"/>
  <c r="I1655"/>
  <c r="H1655"/>
  <c r="E1655"/>
  <c r="J1654"/>
  <c r="I1654"/>
  <c r="H1654"/>
  <c r="E1654"/>
  <c r="J1653"/>
  <c r="I1653"/>
  <c r="H1653"/>
  <c r="E1653"/>
  <c r="J1652"/>
  <c r="I1652"/>
  <c r="H1652"/>
  <c r="E1652"/>
  <c r="J1651"/>
  <c r="I1651"/>
  <c r="H1651"/>
  <c r="E1651"/>
  <c r="J1650"/>
  <c r="I1650"/>
  <c r="H1650"/>
  <c r="E1650"/>
  <c r="J1649"/>
  <c r="I1649"/>
  <c r="H1649"/>
  <c r="E1649"/>
  <c r="J1648"/>
  <c r="I1648"/>
  <c r="H1648"/>
  <c r="E1648"/>
  <c r="J1647"/>
  <c r="I1647"/>
  <c r="H1647"/>
  <c r="E1647"/>
  <c r="J1646"/>
  <c r="I1646"/>
  <c r="H1646"/>
  <c r="E1646"/>
  <c r="J1645"/>
  <c r="I1645"/>
  <c r="H1645"/>
  <c r="E1645"/>
  <c r="J1644"/>
  <c r="I1644"/>
  <c r="H1644"/>
  <c r="E1644"/>
  <c r="J1643"/>
  <c r="I1643"/>
  <c r="H1643"/>
  <c r="E1643"/>
  <c r="J1642"/>
  <c r="I1642"/>
  <c r="H1642"/>
  <c r="E1642"/>
  <c r="J1641"/>
  <c r="I1641"/>
  <c r="H1641"/>
  <c r="E1641"/>
  <c r="J1640"/>
  <c r="I1640"/>
  <c r="H1640"/>
  <c r="E1640"/>
  <c r="J1639"/>
  <c r="I1639"/>
  <c r="H1639"/>
  <c r="E1639"/>
  <c r="J1638"/>
  <c r="I1638"/>
  <c r="H1638"/>
  <c r="E1638"/>
  <c r="J1637"/>
  <c r="I1637"/>
  <c r="H1637"/>
  <c r="E1637"/>
  <c r="J1636"/>
  <c r="I1636"/>
  <c r="H1636"/>
  <c r="E1636"/>
  <c r="J1635"/>
  <c r="I1635"/>
  <c r="H1635"/>
  <c r="E1635"/>
  <c r="J1634"/>
  <c r="I1634"/>
  <c r="H1634"/>
  <c r="E1634"/>
  <c r="J1633"/>
  <c r="I1633"/>
  <c r="H1633"/>
  <c r="E1633"/>
  <c r="J1632"/>
  <c r="I1632"/>
  <c r="H1632"/>
  <c r="E1632"/>
  <c r="J1631"/>
  <c r="I1631"/>
  <c r="H1631"/>
  <c r="E1631"/>
  <c r="J1431"/>
  <c r="I1431"/>
  <c r="H1431"/>
  <c r="E1431"/>
  <c r="J1430"/>
  <c r="I1430"/>
  <c r="H1430"/>
  <c r="E1430"/>
  <c r="J1429"/>
  <c r="I1429"/>
  <c r="H1429"/>
  <c r="E1429"/>
  <c r="J1428"/>
  <c r="I1428"/>
  <c r="H1428"/>
  <c r="E1428"/>
  <c r="J1427"/>
  <c r="I1427"/>
  <c r="H1427"/>
  <c r="E1427"/>
  <c r="J1426"/>
  <c r="I1426"/>
  <c r="H1426"/>
  <c r="E1426"/>
  <c r="J1425"/>
  <c r="I1425"/>
  <c r="H1425"/>
  <c r="E1425"/>
  <c r="J1424"/>
  <c r="I1424"/>
  <c r="H1424"/>
  <c r="E1424"/>
  <c r="J1423"/>
  <c r="I1423"/>
  <c r="H1423"/>
  <c r="E1423"/>
  <c r="J1422"/>
  <c r="I1422"/>
  <c r="H1422"/>
  <c r="E1422"/>
  <c r="J1421"/>
  <c r="I1421"/>
  <c r="H1421"/>
  <c r="E1421"/>
  <c r="J1420"/>
  <c r="I1420"/>
  <c r="H1420"/>
  <c r="E1420"/>
  <c r="J1419"/>
  <c r="I1419"/>
  <c r="H1419"/>
  <c r="E1419"/>
  <c r="J1418"/>
  <c r="I1418"/>
  <c r="H1418"/>
  <c r="E1418"/>
  <c r="J1417"/>
  <c r="I1417"/>
  <c r="H1417"/>
  <c r="E1417"/>
  <c r="J1416"/>
  <c r="I1416"/>
  <c r="H1416"/>
  <c r="E1416"/>
  <c r="J1415"/>
  <c r="I1415"/>
  <c r="H1415"/>
  <c r="E1415"/>
  <c r="J1414"/>
  <c r="I1414"/>
  <c r="H1414"/>
  <c r="E1414"/>
  <c r="J1413"/>
  <c r="I1413"/>
  <c r="H1413"/>
  <c r="E1413"/>
  <c r="J1412"/>
  <c r="I1412"/>
  <c r="H1412"/>
  <c r="E1412"/>
  <c r="J1411"/>
  <c r="I1411"/>
  <c r="H1411"/>
  <c r="E1411"/>
  <c r="J1410"/>
  <c r="I1410"/>
  <c r="H1410"/>
  <c r="E1410"/>
  <c r="J1409"/>
  <c r="I1409"/>
  <c r="H1409"/>
  <c r="E1409"/>
  <c r="J1408"/>
  <c r="I1408"/>
  <c r="H1408"/>
  <c r="E1408"/>
  <c r="J1407"/>
  <c r="I1407"/>
  <c r="H1407"/>
  <c r="E1407"/>
  <c r="J1406"/>
  <c r="I1406"/>
  <c r="H1406"/>
  <c r="E1406"/>
  <c r="J1405"/>
  <c r="I1405"/>
  <c r="H1405"/>
  <c r="E1405"/>
  <c r="J1404"/>
  <c r="I1404"/>
  <c r="H1404"/>
  <c r="E1404"/>
  <c r="J1403"/>
  <c r="I1403"/>
  <c r="H1403"/>
  <c r="E1403"/>
  <c r="J1402"/>
  <c r="I1402"/>
  <c r="H1402"/>
  <c r="E1402"/>
  <c r="J1401"/>
  <c r="I1401"/>
  <c r="H1401"/>
  <c r="E1401"/>
  <c r="J1400"/>
  <c r="I1400"/>
  <c r="H1400"/>
  <c r="E1400"/>
  <c r="J1399"/>
  <c r="I1399"/>
  <c r="H1399"/>
  <c r="E1399"/>
  <c r="J1398"/>
  <c r="I1398"/>
  <c r="H1398"/>
  <c r="E1398"/>
  <c r="J1397"/>
  <c r="I1397"/>
  <c r="H1397"/>
  <c r="E1397"/>
  <c r="J1396"/>
  <c r="I1396"/>
  <c r="H1396"/>
  <c r="E1396"/>
  <c r="J1395"/>
  <c r="I1395"/>
  <c r="H1395"/>
  <c r="E1395"/>
  <c r="J1394"/>
  <c r="I1394"/>
  <c r="H1394"/>
  <c r="E1394"/>
  <c r="J1393"/>
  <c r="I1393"/>
  <c r="H1393"/>
  <c r="E1393"/>
  <c r="J1392"/>
  <c r="I1392"/>
  <c r="H1392"/>
  <c r="E1392"/>
  <c r="J1391"/>
  <c r="I1391"/>
  <c r="H1391"/>
  <c r="E1391"/>
  <c r="J1390"/>
  <c r="I1390"/>
  <c r="H1390"/>
  <c r="E1390"/>
  <c r="J1389"/>
  <c r="I1389"/>
  <c r="H1389"/>
  <c r="E1389"/>
  <c r="J1388"/>
  <c r="I1388"/>
  <c r="H1388"/>
  <c r="E1388"/>
  <c r="J1387"/>
  <c r="I1387"/>
  <c r="H1387"/>
  <c r="E1387"/>
  <c r="J1386"/>
  <c r="I1386"/>
  <c r="H1386"/>
  <c r="E1386"/>
  <c r="J1385"/>
  <c r="I1385"/>
  <c r="H1385"/>
  <c r="E1385"/>
  <c r="J1384"/>
  <c r="I1384"/>
  <c r="H1384"/>
  <c r="E1384"/>
  <c r="J1383"/>
  <c r="I1383"/>
  <c r="H1383"/>
  <c r="E1383"/>
  <c r="J1382"/>
  <c r="I1382"/>
  <c r="H1382"/>
  <c r="E1382"/>
  <c r="J1381"/>
  <c r="I1381"/>
  <c r="H1381"/>
  <c r="E1381"/>
  <c r="J1380"/>
  <c r="I1380"/>
  <c r="H1380"/>
  <c r="E1380"/>
  <c r="J1379"/>
  <c r="I1379"/>
  <c r="H1379"/>
  <c r="E1379"/>
  <c r="J1378"/>
  <c r="I1378"/>
  <c r="H1378"/>
  <c r="E1378"/>
  <c r="J1377"/>
  <c r="I1377"/>
  <c r="H1377"/>
  <c r="E1377"/>
  <c r="J1376"/>
  <c r="I1376"/>
  <c r="H1376"/>
  <c r="E1376"/>
  <c r="J1375"/>
  <c r="I1375"/>
  <c r="H1375"/>
  <c r="E1375"/>
  <c r="J1374"/>
  <c r="I1374"/>
  <c r="H1374"/>
  <c r="E1374"/>
  <c r="J1373"/>
  <c r="I1373"/>
  <c r="H1373"/>
  <c r="E1373"/>
  <c r="J1372"/>
  <c r="I1372"/>
  <c r="H1372"/>
  <c r="E1372"/>
  <c r="J1371"/>
  <c r="I1371"/>
  <c r="H1371"/>
  <c r="E1371"/>
  <c r="J1370"/>
  <c r="I1370"/>
  <c r="H1370"/>
  <c r="E1370"/>
  <c r="J1369"/>
  <c r="I1369"/>
  <c r="H1369"/>
  <c r="E1369"/>
  <c r="J1368"/>
  <c r="I1368"/>
  <c r="H1368"/>
  <c r="E1368"/>
  <c r="J1367"/>
  <c r="I1367"/>
  <c r="H1367"/>
  <c r="E1367"/>
  <c r="J1366"/>
  <c r="I1366"/>
  <c r="H1366"/>
  <c r="E1366"/>
  <c r="J1365"/>
  <c r="I1365"/>
  <c r="H1365"/>
  <c r="E1365"/>
  <c r="J1364"/>
  <c r="I1364"/>
  <c r="H1364"/>
  <c r="E1364"/>
  <c r="J1363"/>
  <c r="I1363"/>
  <c r="H1363"/>
  <c r="E1363"/>
  <c r="J1362"/>
  <c r="I1362"/>
  <c r="H1362"/>
  <c r="E1362"/>
  <c r="J1361"/>
  <c r="I1361"/>
  <c r="H1361"/>
  <c r="E1361"/>
  <c r="J1360"/>
  <c r="I1360"/>
  <c r="H1360"/>
  <c r="E1360"/>
  <c r="J1359"/>
  <c r="I1359"/>
  <c r="H1359"/>
  <c r="E1359"/>
  <c r="J1358"/>
  <c r="I1358"/>
  <c r="H1358"/>
  <c r="E1358"/>
  <c r="J1357"/>
  <c r="I1357"/>
  <c r="H1357"/>
  <c r="E1357"/>
  <c r="J1356"/>
  <c r="I1356"/>
  <c r="H1356"/>
  <c r="E1356"/>
  <c r="J1355"/>
  <c r="I1355"/>
  <c r="H1355"/>
  <c r="E1355"/>
  <c r="J1354"/>
  <c r="I1354"/>
  <c r="H1354"/>
  <c r="E1354"/>
  <c r="J1353"/>
  <c r="I1353"/>
  <c r="H1353"/>
  <c r="E1353"/>
  <c r="J1352"/>
  <c r="I1352"/>
  <c r="H1352"/>
  <c r="E1352"/>
  <c r="J1351"/>
  <c r="I1351"/>
  <c r="H1351"/>
  <c r="E1351"/>
  <c r="J1350"/>
  <c r="I1350"/>
  <c r="H1350"/>
  <c r="E1350"/>
  <c r="J1349"/>
  <c r="I1349"/>
  <c r="H1349"/>
  <c r="E1349"/>
  <c r="J1348"/>
  <c r="I1348"/>
  <c r="H1348"/>
  <c r="E1348"/>
  <c r="J1347"/>
  <c r="I1347"/>
  <c r="H1347"/>
  <c r="E1347"/>
  <c r="J1346"/>
  <c r="I1346"/>
  <c r="H1346"/>
  <c r="E1346"/>
  <c r="J1345"/>
  <c r="I1345"/>
  <c r="H1345"/>
  <c r="E1345"/>
  <c r="J1344"/>
  <c r="I1344"/>
  <c r="H1344"/>
  <c r="E1344"/>
  <c r="J1343"/>
  <c r="I1343"/>
  <c r="H1343"/>
  <c r="E1343"/>
  <c r="J1342"/>
  <c r="I1342"/>
  <c r="H1342"/>
  <c r="E1342"/>
  <c r="J1341"/>
  <c r="I1341"/>
  <c r="H1341"/>
  <c r="E1341"/>
  <c r="J1340"/>
  <c r="I1340"/>
  <c r="H1340"/>
  <c r="E1340"/>
  <c r="J1339"/>
  <c r="I1339"/>
  <c r="H1339"/>
  <c r="E1339"/>
  <c r="J1338"/>
  <c r="I1338"/>
  <c r="H1338"/>
  <c r="E1338"/>
  <c r="J1337"/>
  <c r="I1337"/>
  <c r="H1337"/>
  <c r="E1337"/>
  <c r="J1336"/>
  <c r="I1336"/>
  <c r="H1336"/>
  <c r="E1336"/>
  <c r="J1335"/>
  <c r="I1335"/>
  <c r="H1335"/>
  <c r="E1335"/>
  <c r="J1334"/>
  <c r="I1334"/>
  <c r="H1334"/>
  <c r="E1334"/>
  <c r="J1333"/>
  <c r="I1333"/>
  <c r="H1333"/>
  <c r="E1333"/>
  <c r="J1332"/>
  <c r="I1332"/>
  <c r="H1332"/>
  <c r="E1332"/>
  <c r="J1331"/>
  <c r="I1331"/>
  <c r="H1331"/>
  <c r="E1331"/>
  <c r="J1330"/>
  <c r="I1330"/>
  <c r="H1330"/>
  <c r="E1330"/>
  <c r="J1329"/>
  <c r="I1329"/>
  <c r="H1329"/>
  <c r="E1329"/>
  <c r="J1328"/>
  <c r="I1328"/>
  <c r="H1328"/>
  <c r="E1328"/>
  <c r="J1327"/>
  <c r="I1327"/>
  <c r="H1327"/>
  <c r="E1327"/>
  <c r="J1326"/>
  <c r="I1326"/>
  <c r="H1326"/>
  <c r="E1326"/>
  <c r="J1325"/>
  <c r="I1325"/>
  <c r="H1325"/>
  <c r="E1325"/>
  <c r="J1324"/>
  <c r="I1324"/>
  <c r="H1324"/>
  <c r="E1324"/>
  <c r="J1323"/>
  <c r="I1323"/>
  <c r="H1323"/>
  <c r="E1323"/>
  <c r="J1322"/>
  <c r="I1322"/>
  <c r="H1322"/>
  <c r="E1322"/>
  <c r="J1321"/>
  <c r="I1321"/>
  <c r="H1321"/>
  <c r="E1321"/>
  <c r="J1320"/>
  <c r="I1320"/>
  <c r="H1320"/>
  <c r="E1320"/>
  <c r="J1319"/>
  <c r="I1319"/>
  <c r="H1319"/>
  <c r="E1319"/>
  <c r="J1318"/>
  <c r="I1318"/>
  <c r="H1318"/>
  <c r="E1318"/>
  <c r="J1317"/>
  <c r="I1317"/>
  <c r="H1317"/>
  <c r="E1317"/>
  <c r="J1316"/>
  <c r="I1316"/>
  <c r="H1316"/>
  <c r="E1316"/>
  <c r="J1315"/>
  <c r="I1315"/>
  <c r="H1315"/>
  <c r="E1315"/>
  <c r="J1314"/>
  <c r="I1314"/>
  <c r="H1314"/>
  <c r="E1314"/>
  <c r="J1313"/>
  <c r="I1313"/>
  <c r="H1313"/>
  <c r="E1313"/>
  <c r="J1312"/>
  <c r="I1312"/>
  <c r="H1312"/>
  <c r="E1312"/>
  <c r="J1311"/>
  <c r="I1311"/>
  <c r="H1311"/>
  <c r="E1311"/>
  <c r="J1310"/>
  <c r="I1310"/>
  <c r="H1310"/>
  <c r="E1310"/>
  <c r="J1309"/>
  <c r="I1309"/>
  <c r="H1309"/>
  <c r="E1309"/>
  <c r="J1308"/>
  <c r="I1308"/>
  <c r="H1308"/>
  <c r="E1308"/>
  <c r="J1307"/>
  <c r="I1307"/>
  <c r="H1307"/>
  <c r="E1307"/>
  <c r="J1306"/>
  <c r="I1306"/>
  <c r="H1306"/>
  <c r="E1306"/>
  <c r="J1477"/>
  <c r="I1477"/>
  <c r="H1477"/>
  <c r="E1477"/>
  <c r="J1476"/>
  <c r="I1476"/>
  <c r="H1476"/>
  <c r="E1476"/>
  <c r="J1475"/>
  <c r="I1475"/>
  <c r="H1475"/>
  <c r="E1475"/>
  <c r="J1474"/>
  <c r="I1474"/>
  <c r="H1474"/>
  <c r="E1474"/>
  <c r="J1473"/>
  <c r="I1473"/>
  <c r="H1473"/>
  <c r="E1473"/>
  <c r="J1472"/>
  <c r="I1472"/>
  <c r="H1472"/>
  <c r="E1472"/>
  <c r="J1471"/>
  <c r="I1471"/>
  <c r="H1471"/>
  <c r="E1471"/>
  <c r="J1470"/>
  <c r="I1470"/>
  <c r="H1470"/>
  <c r="E1470"/>
  <c r="J1469"/>
  <c r="I1469"/>
  <c r="H1469"/>
  <c r="E1469"/>
  <c r="J1468"/>
  <c r="I1468"/>
  <c r="H1468"/>
  <c r="E1468"/>
  <c r="J1467"/>
  <c r="I1467"/>
  <c r="H1467"/>
  <c r="E1467"/>
  <c r="J1466"/>
  <c r="I1466"/>
  <c r="H1466"/>
  <c r="E1466"/>
  <c r="J1465"/>
  <c r="I1465"/>
  <c r="H1465"/>
  <c r="E1465"/>
  <c r="J1464"/>
  <c r="I1464"/>
  <c r="H1464"/>
  <c r="E1464"/>
  <c r="J1463"/>
  <c r="I1463"/>
  <c r="H1463"/>
  <c r="E1463"/>
  <c r="J1462"/>
  <c r="I1462"/>
  <c r="H1462"/>
  <c r="E1462"/>
  <c r="J1461"/>
  <c r="I1461"/>
  <c r="H1461"/>
  <c r="E1461"/>
  <c r="J1460"/>
  <c r="I1460"/>
  <c r="H1460"/>
  <c r="E1460"/>
  <c r="J1459"/>
  <c r="I1459"/>
  <c r="H1459"/>
  <c r="E1459"/>
  <c r="J1458"/>
  <c r="I1458"/>
  <c r="H1458"/>
  <c r="E1458"/>
  <c r="J1457"/>
  <c r="I1457"/>
  <c r="H1457"/>
  <c r="E1457"/>
  <c r="J1456"/>
  <c r="I1456"/>
  <c r="H1456"/>
  <c r="E1456"/>
  <c r="J1455"/>
  <c r="I1455"/>
  <c r="H1455"/>
  <c r="E1455"/>
  <c r="J1454"/>
  <c r="I1454"/>
  <c r="H1454"/>
  <c r="E1454"/>
  <c r="J1453"/>
  <c r="I1453"/>
  <c r="H1453"/>
  <c r="E1453"/>
  <c r="J1452"/>
  <c r="I1452"/>
  <c r="H1452"/>
  <c r="E1452"/>
  <c r="J1451"/>
  <c r="I1451"/>
  <c r="H1451"/>
  <c r="E1451"/>
  <c r="J1450"/>
  <c r="I1450"/>
  <c r="H1450"/>
  <c r="E1450"/>
  <c r="J1449"/>
  <c r="I1449"/>
  <c r="H1449"/>
  <c r="E1449"/>
  <c r="J1448"/>
  <c r="I1448"/>
  <c r="H1448"/>
  <c r="E1448"/>
  <c r="J1447"/>
  <c r="I1447"/>
  <c r="H1447"/>
  <c r="E1447"/>
  <c r="J1446"/>
  <c r="I1446"/>
  <c r="H1446"/>
  <c r="E1446"/>
  <c r="J1445"/>
  <c r="I1445"/>
  <c r="H1445"/>
  <c r="E1445"/>
  <c r="J1444"/>
  <c r="I1444"/>
  <c r="H1444"/>
  <c r="E1444"/>
  <c r="J1443"/>
  <c r="I1443"/>
  <c r="H1443"/>
  <c r="E1443"/>
  <c r="J1442"/>
  <c r="I1442"/>
  <c r="H1442"/>
  <c r="E1442"/>
  <c r="J1441"/>
  <c r="I1441"/>
  <c r="H1441"/>
  <c r="E1441"/>
  <c r="J1440"/>
  <c r="I1440"/>
  <c r="H1440"/>
  <c r="E1440"/>
  <c r="J1439"/>
  <c r="I1439"/>
  <c r="H1439"/>
  <c r="E1439"/>
  <c r="J1438"/>
  <c r="I1438"/>
  <c r="H1438"/>
  <c r="E1438"/>
  <c r="J1437"/>
  <c r="I1437"/>
  <c r="H1437"/>
  <c r="E1437"/>
  <c r="J1436"/>
  <c r="I1436"/>
  <c r="H1436"/>
  <c r="E1436"/>
  <c r="J1435"/>
  <c r="I1435"/>
  <c r="H1435"/>
  <c r="E1435"/>
  <c r="J1434"/>
  <c r="I1434"/>
  <c r="H1434"/>
  <c r="E1434"/>
  <c r="J1433"/>
  <c r="I1433"/>
  <c r="H1433"/>
  <c r="E1433"/>
  <c r="J1432"/>
  <c r="I1432"/>
  <c r="H1432"/>
  <c r="E1432"/>
  <c r="J1677"/>
  <c r="I1677"/>
  <c r="H1677"/>
  <c r="E1677"/>
  <c r="J1676"/>
  <c r="I1676"/>
  <c r="H1676"/>
  <c r="E1676"/>
  <c r="J1675"/>
  <c r="I1675"/>
  <c r="H1675"/>
  <c r="E1675"/>
  <c r="J1674"/>
  <c r="I1674"/>
  <c r="H1674"/>
  <c r="E1674"/>
  <c r="J1487"/>
  <c r="I1487"/>
  <c r="H1487"/>
  <c r="E1487"/>
  <c r="J1486"/>
  <c r="I1486"/>
  <c r="H1486"/>
  <c r="E1486"/>
  <c r="J1485"/>
  <c r="I1485"/>
  <c r="H1485"/>
  <c r="E1485"/>
  <c r="J1484"/>
  <c r="I1484"/>
  <c r="H1484"/>
  <c r="E1484"/>
  <c r="J1482"/>
  <c r="I1482"/>
  <c r="G1482"/>
  <c r="F1482"/>
  <c r="D1482"/>
  <c r="C1482"/>
  <c r="J1480"/>
  <c r="I1480"/>
  <c r="H1480"/>
  <c r="E1480"/>
  <c r="J1479"/>
  <c r="I1479"/>
  <c r="H1479"/>
  <c r="E1479"/>
  <c r="J1478"/>
  <c r="I1478"/>
  <c r="H1478"/>
  <c r="E1478"/>
  <c r="J1305"/>
  <c r="I1305"/>
  <c r="H1305"/>
  <c r="E1305"/>
  <c r="G1303"/>
  <c r="G1689" s="1"/>
  <c r="F1303"/>
  <c r="F1689" s="1"/>
  <c r="D1303"/>
  <c r="D1689" s="1"/>
  <c r="C1303"/>
  <c r="C1689" s="1"/>
  <c r="I1689" s="1"/>
  <c r="E1707" l="1"/>
  <c r="H1707"/>
  <c r="K1707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04"/>
  <c r="K1705"/>
  <c r="K1703"/>
  <c r="J1782"/>
  <c r="K1782" s="1"/>
  <c r="E1782"/>
  <c r="E1701"/>
  <c r="H1782"/>
  <c r="H1701"/>
  <c r="I1701"/>
  <c r="J1701"/>
  <c r="K1701" s="1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77"/>
  <c r="K1475"/>
  <c r="K1476"/>
  <c r="K1477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80"/>
  <c r="K1674"/>
  <c r="K1675"/>
  <c r="K1676"/>
  <c r="H1482"/>
  <c r="E1482"/>
  <c r="K1482"/>
  <c r="K1484"/>
  <c r="K1485"/>
  <c r="K1486"/>
  <c r="K1487"/>
  <c r="K1478"/>
  <c r="K1479"/>
  <c r="K1305"/>
  <c r="J1689"/>
  <c r="K1689" s="1"/>
  <c r="E1689"/>
  <c r="H1689"/>
  <c r="E1303"/>
  <c r="H1303"/>
  <c r="I1303"/>
  <c r="J1303"/>
  <c r="K1303" s="1"/>
  <c r="J1122" l="1"/>
  <c r="I1122"/>
  <c r="H1122"/>
  <c r="E1122"/>
  <c r="J1121"/>
  <c r="I1121"/>
  <c r="H1121"/>
  <c r="E1121"/>
  <c r="J1120"/>
  <c r="I1120"/>
  <c r="H1120"/>
  <c r="E1120"/>
  <c r="J1124"/>
  <c r="I1124"/>
  <c r="H1124"/>
  <c r="E1124"/>
  <c r="J1123"/>
  <c r="I1123"/>
  <c r="H1123"/>
  <c r="E1123"/>
  <c r="J1125"/>
  <c r="I1125"/>
  <c r="H1125"/>
  <c r="E1125"/>
  <c r="J1119"/>
  <c r="I1119"/>
  <c r="H1119"/>
  <c r="E1119"/>
  <c r="J1118"/>
  <c r="I1118"/>
  <c r="H1118"/>
  <c r="E1118"/>
  <c r="J1117"/>
  <c r="I1117"/>
  <c r="H1117"/>
  <c r="E1117"/>
  <c r="J1116"/>
  <c r="I1116"/>
  <c r="H1116"/>
  <c r="E1116"/>
  <c r="J1115"/>
  <c r="I1115"/>
  <c r="H1115"/>
  <c r="E1115"/>
  <c r="J1114"/>
  <c r="I1114"/>
  <c r="H1114"/>
  <c r="E1114"/>
  <c r="J1113"/>
  <c r="I1113"/>
  <c r="H1113"/>
  <c r="E1113"/>
  <c r="J1112"/>
  <c r="I1112"/>
  <c r="H1112"/>
  <c r="E1112"/>
  <c r="J1111"/>
  <c r="I1111"/>
  <c r="H1111"/>
  <c r="E1111"/>
  <c r="J1110"/>
  <c r="I1110"/>
  <c r="H1110"/>
  <c r="E1110"/>
  <c r="J1109"/>
  <c r="I1109"/>
  <c r="H1109"/>
  <c r="E1109"/>
  <c r="J1108"/>
  <c r="I1108"/>
  <c r="H1108"/>
  <c r="E1108"/>
  <c r="J1107"/>
  <c r="I1107"/>
  <c r="H1107"/>
  <c r="E1107"/>
  <c r="J1106"/>
  <c r="I1106"/>
  <c r="H1106"/>
  <c r="E1106"/>
  <c r="J1105"/>
  <c r="I1105"/>
  <c r="H1105"/>
  <c r="E1105"/>
  <c r="J1104"/>
  <c r="I1104"/>
  <c r="H1104"/>
  <c r="E1104"/>
  <c r="J1103"/>
  <c r="I1103"/>
  <c r="H1103"/>
  <c r="E1103"/>
  <c r="J1102"/>
  <c r="I1102"/>
  <c r="H1102"/>
  <c r="E1102"/>
  <c r="J1101"/>
  <c r="I1101"/>
  <c r="H1101"/>
  <c r="E1101"/>
  <c r="J1100"/>
  <c r="I1100"/>
  <c r="H1100"/>
  <c r="E1100"/>
  <c r="J1099"/>
  <c r="I1099"/>
  <c r="H1099"/>
  <c r="E1099"/>
  <c r="J1098"/>
  <c r="I1098"/>
  <c r="H1098"/>
  <c r="E1098"/>
  <c r="J1097"/>
  <c r="I1097"/>
  <c r="H1097"/>
  <c r="E1097"/>
  <c r="J1096"/>
  <c r="I1096"/>
  <c r="H1096"/>
  <c r="E1096"/>
  <c r="J1095"/>
  <c r="I1095"/>
  <c r="H1095"/>
  <c r="E1095"/>
  <c r="J1094"/>
  <c r="I1094"/>
  <c r="H1094"/>
  <c r="E1094"/>
  <c r="J1093"/>
  <c r="I1093"/>
  <c r="H1093"/>
  <c r="E1093"/>
  <c r="J1092"/>
  <c r="I1092"/>
  <c r="H1092"/>
  <c r="E1092"/>
  <c r="J1091"/>
  <c r="I1091"/>
  <c r="H1091"/>
  <c r="E1091"/>
  <c r="J1090"/>
  <c r="I1090"/>
  <c r="H1090"/>
  <c r="E1090"/>
  <c r="J1089"/>
  <c r="I1089"/>
  <c r="H1089"/>
  <c r="E1089"/>
  <c r="J1088"/>
  <c r="I1088"/>
  <c r="H1088"/>
  <c r="E1088"/>
  <c r="J1087"/>
  <c r="I1087"/>
  <c r="H1087"/>
  <c r="E1087"/>
  <c r="J1086"/>
  <c r="I1086"/>
  <c r="H1086"/>
  <c r="E1086"/>
  <c r="J1085"/>
  <c r="I1085"/>
  <c r="H1085"/>
  <c r="E1085"/>
  <c r="J1084"/>
  <c r="I1084"/>
  <c r="H1084"/>
  <c r="E1084"/>
  <c r="J1083"/>
  <c r="I1083"/>
  <c r="H1083"/>
  <c r="E1083"/>
  <c r="J1082"/>
  <c r="I1082"/>
  <c r="H1082"/>
  <c r="E1082"/>
  <c r="J1081"/>
  <c r="I1081"/>
  <c r="H1081"/>
  <c r="E1081"/>
  <c r="J1080"/>
  <c r="I1080"/>
  <c r="H1080"/>
  <c r="E1080"/>
  <c r="J1079"/>
  <c r="I1079"/>
  <c r="H1079"/>
  <c r="E1079"/>
  <c r="J1078"/>
  <c r="I1078"/>
  <c r="H1078"/>
  <c r="E1078"/>
  <c r="J1077"/>
  <c r="I1077"/>
  <c r="H1077"/>
  <c r="E1077"/>
  <c r="J1076"/>
  <c r="I1076"/>
  <c r="H1076"/>
  <c r="E1076"/>
  <c r="J1075"/>
  <c r="I1075"/>
  <c r="H1075"/>
  <c r="E1075"/>
  <c r="J1074"/>
  <c r="I1074"/>
  <c r="H1074"/>
  <c r="E1074"/>
  <c r="J1073"/>
  <c r="I1073"/>
  <c r="H1073"/>
  <c r="E1073"/>
  <c r="J1072"/>
  <c r="I1072"/>
  <c r="H1072"/>
  <c r="E1072"/>
  <c r="J1071"/>
  <c r="I1071"/>
  <c r="H1071"/>
  <c r="E1071"/>
  <c r="J1070"/>
  <c r="I1070"/>
  <c r="H1070"/>
  <c r="E1070"/>
  <c r="J1069"/>
  <c r="I1069"/>
  <c r="H1069"/>
  <c r="E1069"/>
  <c r="J1068"/>
  <c r="I1068"/>
  <c r="H1068"/>
  <c r="E1068"/>
  <c r="J1067"/>
  <c r="I1067"/>
  <c r="H1067"/>
  <c r="E1067"/>
  <c r="J1066"/>
  <c r="I1066"/>
  <c r="H1066"/>
  <c r="E1066"/>
  <c r="J1065"/>
  <c r="I1065"/>
  <c r="H1065"/>
  <c r="E1065"/>
  <c r="J1064"/>
  <c r="I1064"/>
  <c r="H1064"/>
  <c r="E1064"/>
  <c r="J1063"/>
  <c r="I1063"/>
  <c r="H1063"/>
  <c r="E1063"/>
  <c r="J1062"/>
  <c r="I1062"/>
  <c r="H1062"/>
  <c r="E1062"/>
  <c r="J1061"/>
  <c r="I1061"/>
  <c r="H1061"/>
  <c r="E1061"/>
  <c r="J1240"/>
  <c r="I1240"/>
  <c r="H1240"/>
  <c r="E1240"/>
  <c r="J1239"/>
  <c r="I1239"/>
  <c r="H1239"/>
  <c r="E1239"/>
  <c r="J1238"/>
  <c r="I1238"/>
  <c r="H1238"/>
  <c r="E1238"/>
  <c r="J1237"/>
  <c r="I1237"/>
  <c r="H1237"/>
  <c r="E1237"/>
  <c r="J1236"/>
  <c r="I1236"/>
  <c r="H1236"/>
  <c r="E1236"/>
  <c r="J1235"/>
  <c r="I1235"/>
  <c r="H1235"/>
  <c r="E1235"/>
  <c r="J1234"/>
  <c r="I1234"/>
  <c r="H1234"/>
  <c r="E1234"/>
  <c r="J1233"/>
  <c r="I1233"/>
  <c r="H1233"/>
  <c r="E1233"/>
  <c r="J1232"/>
  <c r="I1232"/>
  <c r="H1232"/>
  <c r="E1232"/>
  <c r="J1231"/>
  <c r="I1231"/>
  <c r="H1231"/>
  <c r="E1231"/>
  <c r="J1230"/>
  <c r="I1230"/>
  <c r="H1230"/>
  <c r="E1230"/>
  <c r="J1229"/>
  <c r="I1229"/>
  <c r="H1229"/>
  <c r="E1229"/>
  <c r="J1228"/>
  <c r="I1228"/>
  <c r="H1228"/>
  <c r="E1228"/>
  <c r="J1227"/>
  <c r="I1227"/>
  <c r="H1227"/>
  <c r="E1227"/>
  <c r="J1226"/>
  <c r="I1226"/>
  <c r="H1226"/>
  <c r="E1226"/>
  <c r="J1225"/>
  <c r="I1225"/>
  <c r="H1225"/>
  <c r="E1225"/>
  <c r="J1224"/>
  <c r="I1224"/>
  <c r="H1224"/>
  <c r="E1224"/>
  <c r="J1223"/>
  <c r="I1223"/>
  <c r="H1223"/>
  <c r="E1223"/>
  <c r="J1222"/>
  <c r="I1222"/>
  <c r="H1222"/>
  <c r="E1222"/>
  <c r="J1221"/>
  <c r="I1221"/>
  <c r="H1221"/>
  <c r="E1221"/>
  <c r="J1220"/>
  <c r="I1220"/>
  <c r="H1220"/>
  <c r="E1220"/>
  <c r="J1219"/>
  <c r="I1219"/>
  <c r="H1219"/>
  <c r="E1219"/>
  <c r="J1218"/>
  <c r="I1218"/>
  <c r="H1218"/>
  <c r="E1218"/>
  <c r="J1217"/>
  <c r="I1217"/>
  <c r="H1217"/>
  <c r="E1217"/>
  <c r="J1216"/>
  <c r="I1216"/>
  <c r="H1216"/>
  <c r="E1216"/>
  <c r="J1215"/>
  <c r="I1215"/>
  <c r="H1215"/>
  <c r="E1215"/>
  <c r="J1214"/>
  <c r="I1214"/>
  <c r="H1214"/>
  <c r="E1214"/>
  <c r="J1213"/>
  <c r="I1213"/>
  <c r="H1213"/>
  <c r="E1213"/>
  <c r="J1212"/>
  <c r="I1212"/>
  <c r="H1212"/>
  <c r="E1212"/>
  <c r="J1211"/>
  <c r="I1211"/>
  <c r="H1211"/>
  <c r="E1211"/>
  <c r="J1210"/>
  <c r="I1210"/>
  <c r="H1210"/>
  <c r="E1210"/>
  <c r="J1209"/>
  <c r="I1209"/>
  <c r="H1209"/>
  <c r="E1209"/>
  <c r="J1208"/>
  <c r="I1208"/>
  <c r="H1208"/>
  <c r="E1208"/>
  <c r="J1207"/>
  <c r="I1207"/>
  <c r="H1207"/>
  <c r="E1207"/>
  <c r="J1206"/>
  <c r="I1206"/>
  <c r="H1206"/>
  <c r="E1206"/>
  <c r="J1205"/>
  <c r="I1205"/>
  <c r="H1205"/>
  <c r="E1205"/>
  <c r="J1204"/>
  <c r="I1204"/>
  <c r="H1204"/>
  <c r="E1204"/>
  <c r="J1203"/>
  <c r="I1203"/>
  <c r="H1203"/>
  <c r="E1203"/>
  <c r="J1202"/>
  <c r="I1202"/>
  <c r="H1202"/>
  <c r="E1202"/>
  <c r="J1201"/>
  <c r="I1201"/>
  <c r="H1201"/>
  <c r="E1201"/>
  <c r="J1200"/>
  <c r="I1200"/>
  <c r="H1200"/>
  <c r="E1200"/>
  <c r="J1199"/>
  <c r="I1199"/>
  <c r="H1199"/>
  <c r="E1199"/>
  <c r="J1198"/>
  <c r="I1198"/>
  <c r="H1198"/>
  <c r="E1198"/>
  <c r="J1197"/>
  <c r="I1197"/>
  <c r="H1197"/>
  <c r="E1197"/>
  <c r="J1196"/>
  <c r="I1196"/>
  <c r="H1196"/>
  <c r="E1196"/>
  <c r="J1195"/>
  <c r="I1195"/>
  <c r="H1195"/>
  <c r="E1195"/>
  <c r="J1194"/>
  <c r="I1194"/>
  <c r="H1194"/>
  <c r="E1194"/>
  <c r="J1193"/>
  <c r="I1193"/>
  <c r="H1193"/>
  <c r="E1193"/>
  <c r="J1192"/>
  <c r="I1192"/>
  <c r="H1192"/>
  <c r="E1192"/>
  <c r="J1191"/>
  <c r="I1191"/>
  <c r="H1191"/>
  <c r="E1191"/>
  <c r="J1190"/>
  <c r="I1190"/>
  <c r="H1190"/>
  <c r="E1190"/>
  <c r="J1189"/>
  <c r="I1189"/>
  <c r="H1189"/>
  <c r="E1189"/>
  <c r="J1188"/>
  <c r="I1188"/>
  <c r="H1188"/>
  <c r="E1188"/>
  <c r="J1187"/>
  <c r="I1187"/>
  <c r="H1187"/>
  <c r="E1187"/>
  <c r="J1186"/>
  <c r="I1186"/>
  <c r="H1186"/>
  <c r="E1186"/>
  <c r="J1185"/>
  <c r="I1185"/>
  <c r="H1185"/>
  <c r="E1185"/>
  <c r="J1184"/>
  <c r="I1184"/>
  <c r="H1184"/>
  <c r="E1184"/>
  <c r="J1183"/>
  <c r="I1183"/>
  <c r="H1183"/>
  <c r="E1183"/>
  <c r="J1182"/>
  <c r="I1182"/>
  <c r="H1182"/>
  <c r="E1182"/>
  <c r="J1181"/>
  <c r="I1181"/>
  <c r="H1181"/>
  <c r="E1181"/>
  <c r="J1180"/>
  <c r="I1180"/>
  <c r="H1180"/>
  <c r="E1180"/>
  <c r="J1179"/>
  <c r="I1179"/>
  <c r="H1179"/>
  <c r="E1179"/>
  <c r="J1178"/>
  <c r="I1178"/>
  <c r="H1178"/>
  <c r="E1178"/>
  <c r="J1177"/>
  <c r="I1177"/>
  <c r="H1177"/>
  <c r="E1177"/>
  <c r="J1176"/>
  <c r="I1176"/>
  <c r="H1176"/>
  <c r="E1176"/>
  <c r="J1175"/>
  <c r="I1175"/>
  <c r="H1175"/>
  <c r="E1175"/>
  <c r="J1174"/>
  <c r="I1174"/>
  <c r="H1174"/>
  <c r="E1174"/>
  <c r="J1173"/>
  <c r="I1173"/>
  <c r="H1173"/>
  <c r="E1173"/>
  <c r="J1172"/>
  <c r="I1172"/>
  <c r="H1172"/>
  <c r="E1172"/>
  <c r="J1171"/>
  <c r="I1171"/>
  <c r="H1171"/>
  <c r="E1171"/>
  <c r="J1170"/>
  <c r="I1170"/>
  <c r="H1170"/>
  <c r="E1170"/>
  <c r="J1169"/>
  <c r="I1169"/>
  <c r="H1169"/>
  <c r="E1169"/>
  <c r="J1168"/>
  <c r="I1168"/>
  <c r="H1168"/>
  <c r="E1168"/>
  <c r="J1167"/>
  <c r="I1167"/>
  <c r="H1167"/>
  <c r="E1167"/>
  <c r="J1166"/>
  <c r="I1166"/>
  <c r="H1166"/>
  <c r="E1166"/>
  <c r="J1165"/>
  <c r="I1165"/>
  <c r="H1165"/>
  <c r="E1165"/>
  <c r="J1164"/>
  <c r="I1164"/>
  <c r="H1164"/>
  <c r="E1164"/>
  <c r="J1163"/>
  <c r="I1163"/>
  <c r="H1163"/>
  <c r="E1163"/>
  <c r="J1162"/>
  <c r="I1162"/>
  <c r="H1162"/>
  <c r="E1162"/>
  <c r="J1161"/>
  <c r="I1161"/>
  <c r="H1161"/>
  <c r="E1161"/>
  <c r="J1160"/>
  <c r="I1160"/>
  <c r="H1160"/>
  <c r="E1160"/>
  <c r="J1159"/>
  <c r="I1159"/>
  <c r="H1159"/>
  <c r="E1159"/>
  <c r="J1158"/>
  <c r="I1158"/>
  <c r="H1158"/>
  <c r="E1158"/>
  <c r="J1157"/>
  <c r="I1157"/>
  <c r="H1157"/>
  <c r="E1157"/>
  <c r="J1156"/>
  <c r="I1156"/>
  <c r="H1156"/>
  <c r="E1156"/>
  <c r="J1155"/>
  <c r="I1155"/>
  <c r="H1155"/>
  <c r="E1155"/>
  <c r="J1154"/>
  <c r="I1154"/>
  <c r="H1154"/>
  <c r="E1154"/>
  <c r="J1153"/>
  <c r="I1153"/>
  <c r="H1153"/>
  <c r="E1153"/>
  <c r="J1152"/>
  <c r="I1152"/>
  <c r="H1152"/>
  <c r="E1152"/>
  <c r="J1151"/>
  <c r="I1151"/>
  <c r="H1151"/>
  <c r="E1151"/>
  <c r="J1150"/>
  <c r="I1150"/>
  <c r="H1150"/>
  <c r="E1150"/>
  <c r="J1149"/>
  <c r="I1149"/>
  <c r="H1149"/>
  <c r="E1149"/>
  <c r="J1148"/>
  <c r="I1148"/>
  <c r="H1148"/>
  <c r="E1148"/>
  <c r="J1147"/>
  <c r="I1147"/>
  <c r="H1147"/>
  <c r="E1147"/>
  <c r="J1146"/>
  <c r="I1146"/>
  <c r="H1146"/>
  <c r="E1146"/>
  <c r="J1145"/>
  <c r="I1145"/>
  <c r="H1145"/>
  <c r="E1145"/>
  <c r="J1144"/>
  <c r="I1144"/>
  <c r="H1144"/>
  <c r="E1144"/>
  <c r="J1143"/>
  <c r="I1143"/>
  <c r="H1143"/>
  <c r="E1143"/>
  <c r="J1142"/>
  <c r="I1142"/>
  <c r="H1142"/>
  <c r="E1142"/>
  <c r="J1141"/>
  <c r="I1141"/>
  <c r="H1141"/>
  <c r="E1141"/>
  <c r="J1140"/>
  <c r="I1140"/>
  <c r="H1140"/>
  <c r="E1140"/>
  <c r="J1139"/>
  <c r="I1139"/>
  <c r="H1139"/>
  <c r="E1139"/>
  <c r="J1138"/>
  <c r="I1138"/>
  <c r="H1138"/>
  <c r="E1138"/>
  <c r="J1137"/>
  <c r="I1137"/>
  <c r="H1137"/>
  <c r="E1137"/>
  <c r="J1136"/>
  <c r="I1136"/>
  <c r="H1136"/>
  <c r="E1136"/>
  <c r="J1135"/>
  <c r="I1135"/>
  <c r="H1135"/>
  <c r="E1135"/>
  <c r="J1275"/>
  <c r="I1275"/>
  <c r="H1275"/>
  <c r="E1275"/>
  <c r="J1274"/>
  <c r="I1274"/>
  <c r="H1274"/>
  <c r="E1274"/>
  <c r="J1273"/>
  <c r="I1273"/>
  <c r="H1273"/>
  <c r="E1273"/>
  <c r="J1272"/>
  <c r="I1272"/>
  <c r="H1272"/>
  <c r="E1272"/>
  <c r="J1271"/>
  <c r="I1271"/>
  <c r="H1271"/>
  <c r="E1271"/>
  <c r="J1270"/>
  <c r="I1270"/>
  <c r="H1270"/>
  <c r="E1270"/>
  <c r="J1269"/>
  <c r="I1269"/>
  <c r="H1269"/>
  <c r="E1269"/>
  <c r="J1268"/>
  <c r="I1268"/>
  <c r="H1268"/>
  <c r="E1268"/>
  <c r="J1267"/>
  <c r="I1267"/>
  <c r="H1267"/>
  <c r="E1267"/>
  <c r="J1266"/>
  <c r="I1266"/>
  <c r="H1266"/>
  <c r="E1266"/>
  <c r="J1265"/>
  <c r="I1265"/>
  <c r="H1265"/>
  <c r="E1265"/>
  <c r="J1264"/>
  <c r="I1264"/>
  <c r="H1264"/>
  <c r="E1264"/>
  <c r="J1263"/>
  <c r="I1263"/>
  <c r="H1263"/>
  <c r="E1263"/>
  <c r="J1262"/>
  <c r="I1262"/>
  <c r="H1262"/>
  <c r="E1262"/>
  <c r="J1261"/>
  <c r="I1261"/>
  <c r="H1261"/>
  <c r="E1261"/>
  <c r="J1260"/>
  <c r="I1260"/>
  <c r="H1260"/>
  <c r="E1260"/>
  <c r="J1259"/>
  <c r="I1259"/>
  <c r="H1259"/>
  <c r="E1259"/>
  <c r="J1258"/>
  <c r="I1258"/>
  <c r="H1258"/>
  <c r="E1258"/>
  <c r="J1257"/>
  <c r="I1257"/>
  <c r="H1257"/>
  <c r="E1257"/>
  <c r="J1256"/>
  <c r="I1256"/>
  <c r="H1256"/>
  <c r="E1256"/>
  <c r="J1255"/>
  <c r="I1255"/>
  <c r="H1255"/>
  <c r="E1255"/>
  <c r="J1254"/>
  <c r="I1254"/>
  <c r="H1254"/>
  <c r="E1254"/>
  <c r="J1253"/>
  <c r="I1253"/>
  <c r="H1253"/>
  <c r="E1253"/>
  <c r="J1252"/>
  <c r="I1252"/>
  <c r="H1252"/>
  <c r="E1252"/>
  <c r="J1251"/>
  <c r="I1251"/>
  <c r="H1251"/>
  <c r="E1251"/>
  <c r="J1250"/>
  <c r="I1250"/>
  <c r="H1250"/>
  <c r="E1250"/>
  <c r="J1249"/>
  <c r="I1249"/>
  <c r="H1249"/>
  <c r="E1249"/>
  <c r="J1248"/>
  <c r="I1248"/>
  <c r="H1248"/>
  <c r="E1248"/>
  <c r="J1247"/>
  <c r="I1247"/>
  <c r="H1247"/>
  <c r="E1247"/>
  <c r="J1246"/>
  <c r="I1246"/>
  <c r="H1246"/>
  <c r="E1246"/>
  <c r="J1245"/>
  <c r="I1245"/>
  <c r="H1245"/>
  <c r="E1245"/>
  <c r="J1244"/>
  <c r="I1244"/>
  <c r="H1244"/>
  <c r="E1244"/>
  <c r="J1243"/>
  <c r="I1243"/>
  <c r="H1243"/>
  <c r="E1243"/>
  <c r="J1242"/>
  <c r="I1242"/>
  <c r="H1242"/>
  <c r="E1242"/>
  <c r="J1241"/>
  <c r="I1241"/>
  <c r="H1241"/>
  <c r="E1241"/>
  <c r="J1279"/>
  <c r="I1279"/>
  <c r="H1279"/>
  <c r="E1279"/>
  <c r="J1278"/>
  <c r="I1278"/>
  <c r="H1278"/>
  <c r="E1278"/>
  <c r="J1277"/>
  <c r="I1277"/>
  <c r="H1277"/>
  <c r="E1277"/>
  <c r="J1276"/>
  <c r="I1276"/>
  <c r="H1276"/>
  <c r="E1276"/>
  <c r="J1134"/>
  <c r="I1134"/>
  <c r="H1134"/>
  <c r="E1134"/>
  <c r="J1133"/>
  <c r="I1133"/>
  <c r="H1133"/>
  <c r="E1133"/>
  <c r="J1132"/>
  <c r="I1132"/>
  <c r="H1132"/>
  <c r="E1132"/>
  <c r="J1131"/>
  <c r="I1131"/>
  <c r="H1131"/>
  <c r="E1131"/>
  <c r="J1129"/>
  <c r="I1129"/>
  <c r="G1129"/>
  <c r="F1129"/>
  <c r="D1129"/>
  <c r="C1129"/>
  <c r="J1127"/>
  <c r="I1127"/>
  <c r="H1127"/>
  <c r="E1127"/>
  <c r="J1126"/>
  <c r="I1126"/>
  <c r="H1126"/>
  <c r="E1126"/>
  <c r="J1060"/>
  <c r="I1060"/>
  <c r="H1060"/>
  <c r="E1060"/>
  <c r="G1058"/>
  <c r="G1291" s="1"/>
  <c r="F1058"/>
  <c r="F1291" s="1"/>
  <c r="D1058"/>
  <c r="D1291" s="1"/>
  <c r="C1058"/>
  <c r="C1291" s="1"/>
  <c r="I1291" s="1"/>
  <c r="J1034"/>
  <c r="I1034"/>
  <c r="H1034"/>
  <c r="E1034"/>
  <c r="J1033"/>
  <c r="I1033"/>
  <c r="H1033"/>
  <c r="E1033"/>
  <c r="J1032"/>
  <c r="I1032"/>
  <c r="H1032"/>
  <c r="E1032"/>
  <c r="J1031"/>
  <c r="I1031"/>
  <c r="H1031"/>
  <c r="E1031"/>
  <c r="J1030"/>
  <c r="I1030"/>
  <c r="H1030"/>
  <c r="E1030"/>
  <c r="J1029"/>
  <c r="I1029"/>
  <c r="H1029"/>
  <c r="E1029"/>
  <c r="J1028"/>
  <c r="I1028"/>
  <c r="H1028"/>
  <c r="E1028"/>
  <c r="J1027"/>
  <c r="I1027"/>
  <c r="H1027"/>
  <c r="E1027"/>
  <c r="J1026"/>
  <c r="I1026"/>
  <c r="H1026"/>
  <c r="E1026"/>
  <c r="J1025"/>
  <c r="I1025"/>
  <c r="H1025"/>
  <c r="E1025"/>
  <c r="J1024"/>
  <c r="I1024"/>
  <c r="H1024"/>
  <c r="E1024"/>
  <c r="J1023"/>
  <c r="I1023"/>
  <c r="H1023"/>
  <c r="E1023"/>
  <c r="J1022"/>
  <c r="I1022"/>
  <c r="H1022"/>
  <c r="E1022"/>
  <c r="J1021"/>
  <c r="I1021"/>
  <c r="H1021"/>
  <c r="E1021"/>
  <c r="J1020"/>
  <c r="I1020"/>
  <c r="H1020"/>
  <c r="E1020"/>
  <c r="J1019"/>
  <c r="I1019"/>
  <c r="H1019"/>
  <c r="E1019"/>
  <c r="J1018"/>
  <c r="I1018"/>
  <c r="H1018"/>
  <c r="E1018"/>
  <c r="J1017"/>
  <c r="I1017"/>
  <c r="H1017"/>
  <c r="E1017"/>
  <c r="J1016"/>
  <c r="I1016"/>
  <c r="H1016"/>
  <c r="E1016"/>
  <c r="J1015"/>
  <c r="I1015"/>
  <c r="H1015"/>
  <c r="E1015"/>
  <c r="J1014"/>
  <c r="I1014"/>
  <c r="H1014"/>
  <c r="E1014"/>
  <c r="J1013"/>
  <c r="I1013"/>
  <c r="H1013"/>
  <c r="E1013"/>
  <c r="J1012"/>
  <c r="I1012"/>
  <c r="H1012"/>
  <c r="E1012"/>
  <c r="J1011"/>
  <c r="I1011"/>
  <c r="H1011"/>
  <c r="E1011"/>
  <c r="J1010"/>
  <c r="I1010"/>
  <c r="H1010"/>
  <c r="E1010"/>
  <c r="J1009"/>
  <c r="I1009"/>
  <c r="H1009"/>
  <c r="E1009"/>
  <c r="J1008"/>
  <c r="I1008"/>
  <c r="H1008"/>
  <c r="E1008"/>
  <c r="J1007"/>
  <c r="I1007"/>
  <c r="H1007"/>
  <c r="E1007"/>
  <c r="J1006"/>
  <c r="I1006"/>
  <c r="H1006"/>
  <c r="E1006"/>
  <c r="J1005"/>
  <c r="I1005"/>
  <c r="H1005"/>
  <c r="E1005"/>
  <c r="J1004"/>
  <c r="I1004"/>
  <c r="H1004"/>
  <c r="E1004"/>
  <c r="J1003"/>
  <c r="I1003"/>
  <c r="H1003"/>
  <c r="E1003"/>
  <c r="J1002"/>
  <c r="I1002"/>
  <c r="H1002"/>
  <c r="E1002"/>
  <c r="J1001"/>
  <c r="I1001"/>
  <c r="H1001"/>
  <c r="E1001"/>
  <c r="J1000"/>
  <c r="I1000"/>
  <c r="H1000"/>
  <c r="E1000"/>
  <c r="J999"/>
  <c r="I999"/>
  <c r="H999"/>
  <c r="E999"/>
  <c r="J998"/>
  <c r="I998"/>
  <c r="H998"/>
  <c r="E998"/>
  <c r="J997"/>
  <c r="I997"/>
  <c r="H997"/>
  <c r="E997"/>
  <c r="J996"/>
  <c r="I996"/>
  <c r="H996"/>
  <c r="E996"/>
  <c r="J995"/>
  <c r="I995"/>
  <c r="H995"/>
  <c r="E995"/>
  <c r="J994"/>
  <c r="I994"/>
  <c r="H994"/>
  <c r="E994"/>
  <c r="J993"/>
  <c r="I993"/>
  <c r="H993"/>
  <c r="E993"/>
  <c r="J992"/>
  <c r="I992"/>
  <c r="H992"/>
  <c r="E992"/>
  <c r="J991"/>
  <c r="I991"/>
  <c r="H991"/>
  <c r="E991"/>
  <c r="J990"/>
  <c r="I990"/>
  <c r="H990"/>
  <c r="E990"/>
  <c r="J989"/>
  <c r="I989"/>
  <c r="H989"/>
  <c r="E989"/>
  <c r="J988"/>
  <c r="I988"/>
  <c r="H988"/>
  <c r="E988"/>
  <c r="J987"/>
  <c r="I987"/>
  <c r="H987"/>
  <c r="E987"/>
  <c r="J986"/>
  <c r="I986"/>
  <c r="H986"/>
  <c r="E986"/>
  <c r="J985"/>
  <c r="I985"/>
  <c r="H985"/>
  <c r="E985"/>
  <c r="J984"/>
  <c r="I984"/>
  <c r="H984"/>
  <c r="E984"/>
  <c r="J983"/>
  <c r="I983"/>
  <c r="H983"/>
  <c r="E983"/>
  <c r="J982"/>
  <c r="I982"/>
  <c r="H982"/>
  <c r="E982"/>
  <c r="J981"/>
  <c r="I981"/>
  <c r="H981"/>
  <c r="E981"/>
  <c r="J980"/>
  <c r="I980"/>
  <c r="H980"/>
  <c r="E980"/>
  <c r="J979"/>
  <c r="I979"/>
  <c r="H979"/>
  <c r="E979"/>
  <c r="J978"/>
  <c r="I978"/>
  <c r="H978"/>
  <c r="E978"/>
  <c r="J977"/>
  <c r="I977"/>
  <c r="H977"/>
  <c r="E977"/>
  <c r="J975"/>
  <c r="I975"/>
  <c r="G975"/>
  <c r="F975"/>
  <c r="D975"/>
  <c r="C975"/>
  <c r="J973"/>
  <c r="I973"/>
  <c r="H973"/>
  <c r="E973"/>
  <c r="J972"/>
  <c r="I972"/>
  <c r="H972"/>
  <c r="E972"/>
  <c r="J971"/>
  <c r="I971"/>
  <c r="H971"/>
  <c r="E971"/>
  <c r="J970"/>
  <c r="I970"/>
  <c r="H970"/>
  <c r="E970"/>
  <c r="J969"/>
  <c r="I969"/>
  <c r="H969"/>
  <c r="E969"/>
  <c r="J968"/>
  <c r="I968"/>
  <c r="H968"/>
  <c r="E968"/>
  <c r="G966"/>
  <c r="G1046" s="1"/>
  <c r="F966"/>
  <c r="F1046" s="1"/>
  <c r="D966"/>
  <c r="D1046" s="1"/>
  <c r="C966"/>
  <c r="C1046" s="1"/>
  <c r="I1046" s="1"/>
  <c r="J939"/>
  <c r="I939"/>
  <c r="H939"/>
  <c r="E939"/>
  <c r="J938"/>
  <c r="I938"/>
  <c r="H938"/>
  <c r="E938"/>
  <c r="J937"/>
  <c r="I937"/>
  <c r="H937"/>
  <c r="E937"/>
  <c r="J936"/>
  <c r="I936"/>
  <c r="H936"/>
  <c r="E936"/>
  <c r="J935"/>
  <c r="I935"/>
  <c r="H935"/>
  <c r="E935"/>
  <c r="J934"/>
  <c r="I934"/>
  <c r="H934"/>
  <c r="E934"/>
  <c r="J933"/>
  <c r="I933"/>
  <c r="H933"/>
  <c r="E933"/>
  <c r="J932"/>
  <c r="I932"/>
  <c r="H932"/>
  <c r="E932"/>
  <c r="J931"/>
  <c r="I931"/>
  <c r="H931"/>
  <c r="E931"/>
  <c r="J930"/>
  <c r="I930"/>
  <c r="H930"/>
  <c r="E930"/>
  <c r="J929"/>
  <c r="I929"/>
  <c r="H929"/>
  <c r="E929"/>
  <c r="J928"/>
  <c r="I928"/>
  <c r="H928"/>
  <c r="E928"/>
  <c r="J927"/>
  <c r="I927"/>
  <c r="H927"/>
  <c r="E927"/>
  <c r="J926"/>
  <c r="I926"/>
  <c r="H926"/>
  <c r="E926"/>
  <c r="J925"/>
  <c r="I925"/>
  <c r="H925"/>
  <c r="E925"/>
  <c r="J924"/>
  <c r="I924"/>
  <c r="H924"/>
  <c r="E924"/>
  <c r="J923"/>
  <c r="I923"/>
  <c r="H923"/>
  <c r="E923"/>
  <c r="J922"/>
  <c r="I922"/>
  <c r="H922"/>
  <c r="E922"/>
  <c r="J921"/>
  <c r="I921"/>
  <c r="H921"/>
  <c r="E921"/>
  <c r="J920"/>
  <c r="I920"/>
  <c r="H920"/>
  <c r="E920"/>
  <c r="J919"/>
  <c r="I919"/>
  <c r="H919"/>
  <c r="E919"/>
  <c r="J918"/>
  <c r="I918"/>
  <c r="H918"/>
  <c r="E918"/>
  <c r="J917"/>
  <c r="I917"/>
  <c r="H917"/>
  <c r="E917"/>
  <c r="J916"/>
  <c r="I916"/>
  <c r="H916"/>
  <c r="E916"/>
  <c r="J915"/>
  <c r="I915"/>
  <c r="H915"/>
  <c r="E915"/>
  <c r="J914"/>
  <c r="I914"/>
  <c r="H914"/>
  <c r="E914"/>
  <c r="J913"/>
  <c r="I913"/>
  <c r="H913"/>
  <c r="E913"/>
  <c r="J912"/>
  <c r="I912"/>
  <c r="H912"/>
  <c r="E912"/>
  <c r="J911"/>
  <c r="I911"/>
  <c r="H911"/>
  <c r="E911"/>
  <c r="J910"/>
  <c r="I910"/>
  <c r="H910"/>
  <c r="E910"/>
  <c r="J909"/>
  <c r="I909"/>
  <c r="H909"/>
  <c r="E909"/>
  <c r="J908"/>
  <c r="I908"/>
  <c r="H908"/>
  <c r="E908"/>
  <c r="J907"/>
  <c r="I907"/>
  <c r="H907"/>
  <c r="E907"/>
  <c r="J906"/>
  <c r="I906"/>
  <c r="H906"/>
  <c r="E906"/>
  <c r="J905"/>
  <c r="I905"/>
  <c r="H905"/>
  <c r="E905"/>
  <c r="J904"/>
  <c r="I904"/>
  <c r="H904"/>
  <c r="E904"/>
  <c r="J903"/>
  <c r="I903"/>
  <c r="H903"/>
  <c r="E903"/>
  <c r="J902"/>
  <c r="I902"/>
  <c r="H902"/>
  <c r="E902"/>
  <c r="J901"/>
  <c r="I901"/>
  <c r="H901"/>
  <c r="E901"/>
  <c r="J900"/>
  <c r="I900"/>
  <c r="H900"/>
  <c r="E900"/>
  <c r="J899"/>
  <c r="I899"/>
  <c r="H899"/>
  <c r="E899"/>
  <c r="J898"/>
  <c r="I898"/>
  <c r="H898"/>
  <c r="E898"/>
  <c r="J897"/>
  <c r="I897"/>
  <c r="H897"/>
  <c r="E897"/>
  <c r="J896"/>
  <c r="I896"/>
  <c r="H896"/>
  <c r="E896"/>
  <c r="J895"/>
  <c r="I895"/>
  <c r="H895"/>
  <c r="E895"/>
  <c r="J894"/>
  <c r="I894"/>
  <c r="H894"/>
  <c r="E894"/>
  <c r="J893"/>
  <c r="I893"/>
  <c r="H893"/>
  <c r="E893"/>
  <c r="J892"/>
  <c r="I892"/>
  <c r="H892"/>
  <c r="E892"/>
  <c r="J891"/>
  <c r="I891"/>
  <c r="H891"/>
  <c r="E891"/>
  <c r="J890"/>
  <c r="I890"/>
  <c r="H890"/>
  <c r="E890"/>
  <c r="J889"/>
  <c r="I889"/>
  <c r="H889"/>
  <c r="E889"/>
  <c r="J888"/>
  <c r="I888"/>
  <c r="H888"/>
  <c r="E888"/>
  <c r="J887"/>
  <c r="I887"/>
  <c r="H887"/>
  <c r="E887"/>
  <c r="J886"/>
  <c r="I886"/>
  <c r="H886"/>
  <c r="E886"/>
  <c r="J885"/>
  <c r="I885"/>
  <c r="H885"/>
  <c r="E885"/>
  <c r="J884"/>
  <c r="I884"/>
  <c r="H884"/>
  <c r="E884"/>
  <c r="J883"/>
  <c r="I883"/>
  <c r="H883"/>
  <c r="E883"/>
  <c r="J882"/>
  <c r="I882"/>
  <c r="H882"/>
  <c r="E882"/>
  <c r="J881"/>
  <c r="I881"/>
  <c r="H881"/>
  <c r="E881"/>
  <c r="J942"/>
  <c r="I942"/>
  <c r="H942"/>
  <c r="E942"/>
  <c r="J941"/>
  <c r="I941"/>
  <c r="H941"/>
  <c r="E941"/>
  <c r="J940"/>
  <c r="I940"/>
  <c r="H940"/>
  <c r="E940"/>
  <c r="J880"/>
  <c r="I880"/>
  <c r="H880"/>
  <c r="E880"/>
  <c r="J879"/>
  <c r="I879"/>
  <c r="H879"/>
  <c r="E879"/>
  <c r="J878"/>
  <c r="I878"/>
  <c r="H878"/>
  <c r="E878"/>
  <c r="J877"/>
  <c r="I877"/>
  <c r="H877"/>
  <c r="E877"/>
  <c r="J876"/>
  <c r="I876"/>
  <c r="H876"/>
  <c r="E876"/>
  <c r="J875"/>
  <c r="I875"/>
  <c r="H875"/>
  <c r="E875"/>
  <c r="J873"/>
  <c r="I873"/>
  <c r="G873"/>
  <c r="F873"/>
  <c r="D873"/>
  <c r="C873"/>
  <c r="J871"/>
  <c r="I871"/>
  <c r="H871"/>
  <c r="E871"/>
  <c r="J870"/>
  <c r="I870"/>
  <c r="H870"/>
  <c r="E870"/>
  <c r="J869"/>
  <c r="I869"/>
  <c r="H869"/>
  <c r="E869"/>
  <c r="J868"/>
  <c r="I868"/>
  <c r="H868"/>
  <c r="E868"/>
  <c r="J867"/>
  <c r="I867"/>
  <c r="H867"/>
  <c r="E867"/>
  <c r="J866"/>
  <c r="I866"/>
  <c r="H866"/>
  <c r="E866"/>
  <c r="G864"/>
  <c r="G954" s="1"/>
  <c r="F864"/>
  <c r="F954" s="1"/>
  <c r="D864"/>
  <c r="D954" s="1"/>
  <c r="C864"/>
  <c r="C954" s="1"/>
  <c r="I954" s="1"/>
  <c r="G740"/>
  <c r="F740"/>
  <c r="D740"/>
  <c r="C740"/>
  <c r="K1124" l="1"/>
  <c r="K1123"/>
  <c r="K1122"/>
  <c r="K1121"/>
  <c r="K1120"/>
  <c r="K1125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061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060"/>
  <c r="K1126"/>
  <c r="K1127"/>
  <c r="K1279"/>
  <c r="H1129"/>
  <c r="K1276"/>
  <c r="K1277"/>
  <c r="K1278"/>
  <c r="E1129"/>
  <c r="K1129"/>
  <c r="K1131"/>
  <c r="K1132"/>
  <c r="K1133"/>
  <c r="K1134"/>
  <c r="J1291"/>
  <c r="K1291" s="1"/>
  <c r="E1291"/>
  <c r="H1291"/>
  <c r="E1058"/>
  <c r="H1058"/>
  <c r="I1058"/>
  <c r="J1058"/>
  <c r="K1058" s="1"/>
  <c r="K866"/>
  <c r="K867"/>
  <c r="K868"/>
  <c r="K869"/>
  <c r="K870"/>
  <c r="K871"/>
  <c r="K942"/>
  <c r="K968"/>
  <c r="K969"/>
  <c r="K970"/>
  <c r="K971"/>
  <c r="K972"/>
  <c r="K973"/>
  <c r="E975"/>
  <c r="H975"/>
  <c r="K975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J1046"/>
  <c r="K1046" s="1"/>
  <c r="E1046"/>
  <c r="E966"/>
  <c r="H1046"/>
  <c r="H966"/>
  <c r="I966"/>
  <c r="J966"/>
  <c r="K966" s="1"/>
  <c r="K1006"/>
  <c r="K939"/>
  <c r="K938"/>
  <c r="K937"/>
  <c r="K936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H873"/>
  <c r="K940"/>
  <c r="K941"/>
  <c r="E873"/>
  <c r="K873"/>
  <c r="K875"/>
  <c r="K876"/>
  <c r="K877"/>
  <c r="K878"/>
  <c r="K879"/>
  <c r="K880"/>
  <c r="J954"/>
  <c r="K954" s="1"/>
  <c r="E954"/>
  <c r="H954"/>
  <c r="E864"/>
  <c r="H864"/>
  <c r="I864"/>
  <c r="J864"/>
  <c r="K864" s="1"/>
  <c r="J792" l="1"/>
  <c r="I792"/>
  <c r="H792"/>
  <c r="E792"/>
  <c r="J791"/>
  <c r="I791"/>
  <c r="H791"/>
  <c r="E791"/>
  <c r="J790"/>
  <c r="I790"/>
  <c r="H790"/>
  <c r="E790"/>
  <c r="J789"/>
  <c r="I789"/>
  <c r="H789"/>
  <c r="E789"/>
  <c r="J788"/>
  <c r="I788"/>
  <c r="H788"/>
  <c r="E788"/>
  <c r="J787"/>
  <c r="I787"/>
  <c r="H787"/>
  <c r="E787"/>
  <c r="J786"/>
  <c r="I786"/>
  <c r="H786"/>
  <c r="E786"/>
  <c r="J785"/>
  <c r="I785"/>
  <c r="H785"/>
  <c r="E785"/>
  <c r="J784"/>
  <c r="I784"/>
  <c r="H784"/>
  <c r="E784"/>
  <c r="J783"/>
  <c r="I783"/>
  <c r="H783"/>
  <c r="E783"/>
  <c r="J782"/>
  <c r="I782"/>
  <c r="H782"/>
  <c r="E782"/>
  <c r="J781"/>
  <c r="I781"/>
  <c r="H781"/>
  <c r="E781"/>
  <c r="J780"/>
  <c r="I780"/>
  <c r="H780"/>
  <c r="E780"/>
  <c r="J779"/>
  <c r="I779"/>
  <c r="H779"/>
  <c r="E779"/>
  <c r="J778"/>
  <c r="I778"/>
  <c r="H778"/>
  <c r="E778"/>
  <c r="J777"/>
  <c r="I777"/>
  <c r="H777"/>
  <c r="E777"/>
  <c r="J776"/>
  <c r="I776"/>
  <c r="H776"/>
  <c r="E776"/>
  <c r="J775"/>
  <c r="I775"/>
  <c r="H775"/>
  <c r="E775"/>
  <c r="J774"/>
  <c r="I774"/>
  <c r="H774"/>
  <c r="E774"/>
  <c r="J773"/>
  <c r="I773"/>
  <c r="H773"/>
  <c r="E773"/>
  <c r="J772"/>
  <c r="I772"/>
  <c r="H772"/>
  <c r="E772"/>
  <c r="J771"/>
  <c r="I771"/>
  <c r="H771"/>
  <c r="E771"/>
  <c r="J770"/>
  <c r="I770"/>
  <c r="H770"/>
  <c r="E770"/>
  <c r="J769"/>
  <c r="I769"/>
  <c r="H769"/>
  <c r="E769"/>
  <c r="J768"/>
  <c r="I768"/>
  <c r="H768"/>
  <c r="E768"/>
  <c r="J767"/>
  <c r="I767"/>
  <c r="H767"/>
  <c r="E767"/>
  <c r="J766"/>
  <c r="I766"/>
  <c r="H766"/>
  <c r="E766"/>
  <c r="J765"/>
  <c r="I765"/>
  <c r="H765"/>
  <c r="E765"/>
  <c r="J764"/>
  <c r="I764"/>
  <c r="H764"/>
  <c r="E764"/>
  <c r="J763"/>
  <c r="I763"/>
  <c r="H763"/>
  <c r="E763"/>
  <c r="J762"/>
  <c r="I762"/>
  <c r="H762"/>
  <c r="E762"/>
  <c r="J761"/>
  <c r="I761"/>
  <c r="H761"/>
  <c r="E761"/>
  <c r="J760"/>
  <c r="I760"/>
  <c r="H760"/>
  <c r="E760"/>
  <c r="J759"/>
  <c r="I759"/>
  <c r="H759"/>
  <c r="E759"/>
  <c r="J758"/>
  <c r="I758"/>
  <c r="H758"/>
  <c r="E758"/>
  <c r="J757"/>
  <c r="I757"/>
  <c r="H757"/>
  <c r="E757"/>
  <c r="J756"/>
  <c r="I756"/>
  <c r="H756"/>
  <c r="E756"/>
  <c r="J755"/>
  <c r="I755"/>
  <c r="H755"/>
  <c r="E755"/>
  <c r="J754"/>
  <c r="I754"/>
  <c r="H754"/>
  <c r="E754"/>
  <c r="J753"/>
  <c r="I753"/>
  <c r="H753"/>
  <c r="E753"/>
  <c r="J752"/>
  <c r="I752"/>
  <c r="H752"/>
  <c r="E752"/>
  <c r="J751"/>
  <c r="I751"/>
  <c r="H751"/>
  <c r="E751"/>
  <c r="J750"/>
  <c r="I750"/>
  <c r="H750"/>
  <c r="E750"/>
  <c r="J749"/>
  <c r="I749"/>
  <c r="H749"/>
  <c r="E749"/>
  <c r="J748"/>
  <c r="I748"/>
  <c r="H748"/>
  <c r="E748"/>
  <c r="J747"/>
  <c r="I747"/>
  <c r="H747"/>
  <c r="E747"/>
  <c r="J746"/>
  <c r="I746"/>
  <c r="H746"/>
  <c r="E746"/>
  <c r="J745"/>
  <c r="I745"/>
  <c r="H745"/>
  <c r="E745"/>
  <c r="J840"/>
  <c r="I840"/>
  <c r="H840"/>
  <c r="E840"/>
  <c r="J839"/>
  <c r="I839"/>
  <c r="H839"/>
  <c r="E839"/>
  <c r="J838"/>
  <c r="I838"/>
  <c r="H838"/>
  <c r="E838"/>
  <c r="J837"/>
  <c r="I837"/>
  <c r="H837"/>
  <c r="E837"/>
  <c r="J836"/>
  <c r="I836"/>
  <c r="H836"/>
  <c r="E836"/>
  <c r="J835"/>
  <c r="I835"/>
  <c r="H835"/>
  <c r="E835"/>
  <c r="J834"/>
  <c r="I834"/>
  <c r="H834"/>
  <c r="E834"/>
  <c r="J833"/>
  <c r="I833"/>
  <c r="H833"/>
  <c r="E833"/>
  <c r="J832"/>
  <c r="I832"/>
  <c r="H832"/>
  <c r="E832"/>
  <c r="J831"/>
  <c r="I831"/>
  <c r="H831"/>
  <c r="E831"/>
  <c r="J830"/>
  <c r="I830"/>
  <c r="H830"/>
  <c r="E830"/>
  <c r="J829"/>
  <c r="I829"/>
  <c r="H829"/>
  <c r="E829"/>
  <c r="J828"/>
  <c r="I828"/>
  <c r="H828"/>
  <c r="E828"/>
  <c r="J827"/>
  <c r="I827"/>
  <c r="H827"/>
  <c r="E827"/>
  <c r="J826"/>
  <c r="I826"/>
  <c r="H826"/>
  <c r="E826"/>
  <c r="J825"/>
  <c r="I825"/>
  <c r="H825"/>
  <c r="E825"/>
  <c r="J824"/>
  <c r="I824"/>
  <c r="H824"/>
  <c r="E824"/>
  <c r="J823"/>
  <c r="I823"/>
  <c r="H823"/>
  <c r="E823"/>
  <c r="J822"/>
  <c r="I822"/>
  <c r="H822"/>
  <c r="E822"/>
  <c r="J821"/>
  <c r="I821"/>
  <c r="H821"/>
  <c r="E821"/>
  <c r="J820"/>
  <c r="I820"/>
  <c r="H820"/>
  <c r="E820"/>
  <c r="J819"/>
  <c r="I819"/>
  <c r="H819"/>
  <c r="E819"/>
  <c r="J818"/>
  <c r="I818"/>
  <c r="H818"/>
  <c r="E818"/>
  <c r="J817"/>
  <c r="I817"/>
  <c r="H817"/>
  <c r="E817"/>
  <c r="J816"/>
  <c r="I816"/>
  <c r="H816"/>
  <c r="E816"/>
  <c r="J815"/>
  <c r="I815"/>
  <c r="H815"/>
  <c r="E815"/>
  <c r="J814"/>
  <c r="I814"/>
  <c r="H814"/>
  <c r="E814"/>
  <c r="J813"/>
  <c r="I813"/>
  <c r="H813"/>
  <c r="E813"/>
  <c r="J812"/>
  <c r="I812"/>
  <c r="H812"/>
  <c r="E812"/>
  <c r="J811"/>
  <c r="I811"/>
  <c r="H811"/>
  <c r="E811"/>
  <c r="J810"/>
  <c r="I810"/>
  <c r="H810"/>
  <c r="E810"/>
  <c r="J809"/>
  <c r="I809"/>
  <c r="H809"/>
  <c r="E809"/>
  <c r="J808"/>
  <c r="I808"/>
  <c r="H808"/>
  <c r="E808"/>
  <c r="J807"/>
  <c r="I807"/>
  <c r="H807"/>
  <c r="E807"/>
  <c r="J806"/>
  <c r="I806"/>
  <c r="H806"/>
  <c r="E806"/>
  <c r="J805"/>
  <c r="I805"/>
  <c r="H805"/>
  <c r="E805"/>
  <c r="J804"/>
  <c r="I804"/>
  <c r="H804"/>
  <c r="E804"/>
  <c r="J803"/>
  <c r="I803"/>
  <c r="H803"/>
  <c r="E803"/>
  <c r="J802"/>
  <c r="I802"/>
  <c r="H802"/>
  <c r="E802"/>
  <c r="J801"/>
  <c r="I801"/>
  <c r="H801"/>
  <c r="E801"/>
  <c r="J800"/>
  <c r="I800"/>
  <c r="H800"/>
  <c r="E800"/>
  <c r="J799"/>
  <c r="I799"/>
  <c r="H799"/>
  <c r="E799"/>
  <c r="J798"/>
  <c r="I798"/>
  <c r="H798"/>
  <c r="E798"/>
  <c r="J797"/>
  <c r="I797"/>
  <c r="H797"/>
  <c r="E797"/>
  <c r="J796"/>
  <c r="I796"/>
  <c r="H796"/>
  <c r="E796"/>
  <c r="J795"/>
  <c r="I795"/>
  <c r="H795"/>
  <c r="E795"/>
  <c r="J794"/>
  <c r="I794"/>
  <c r="H794"/>
  <c r="E794"/>
  <c r="J793"/>
  <c r="I793"/>
  <c r="H793"/>
  <c r="E793"/>
  <c r="J744"/>
  <c r="I744"/>
  <c r="H744"/>
  <c r="E744"/>
  <c r="J743"/>
  <c r="I743"/>
  <c r="H743"/>
  <c r="E743"/>
  <c r="J742"/>
  <c r="J740" s="1"/>
  <c r="I742"/>
  <c r="I740" s="1"/>
  <c r="H742"/>
  <c r="E742"/>
  <c r="J738"/>
  <c r="I738"/>
  <c r="H738"/>
  <c r="E738"/>
  <c r="J737"/>
  <c r="I737"/>
  <c r="H737"/>
  <c r="E737"/>
  <c r="J736"/>
  <c r="I736"/>
  <c r="H736"/>
  <c r="E736"/>
  <c r="J735"/>
  <c r="I735"/>
  <c r="H735"/>
  <c r="E735"/>
  <c r="J734"/>
  <c r="I734"/>
  <c r="H734"/>
  <c r="E734"/>
  <c r="J733"/>
  <c r="I733"/>
  <c r="H733"/>
  <c r="E733"/>
  <c r="G731"/>
  <c r="G852" s="1"/>
  <c r="F731"/>
  <c r="F852" s="1"/>
  <c r="D731"/>
  <c r="D852" s="1"/>
  <c r="C731"/>
  <c r="C852" s="1"/>
  <c r="I852" s="1"/>
  <c r="J707"/>
  <c r="I707"/>
  <c r="H707"/>
  <c r="E707"/>
  <c r="J706"/>
  <c r="I706"/>
  <c r="H706"/>
  <c r="E706"/>
  <c r="J705"/>
  <c r="I705"/>
  <c r="H705"/>
  <c r="E705"/>
  <c r="J704"/>
  <c r="I704"/>
  <c r="H704"/>
  <c r="E704"/>
  <c r="J703"/>
  <c r="I703"/>
  <c r="H703"/>
  <c r="E703"/>
  <c r="J702"/>
  <c r="I702"/>
  <c r="H702"/>
  <c r="E702"/>
  <c r="J701"/>
  <c r="I701"/>
  <c r="H701"/>
  <c r="E701"/>
  <c r="J700"/>
  <c r="I700"/>
  <c r="H700"/>
  <c r="E700"/>
  <c r="J699"/>
  <c r="I699"/>
  <c r="H699"/>
  <c r="E699"/>
  <c r="J698"/>
  <c r="I698"/>
  <c r="H698"/>
  <c r="E698"/>
  <c r="J697"/>
  <c r="I697"/>
  <c r="H697"/>
  <c r="E697"/>
  <c r="J696"/>
  <c r="I696"/>
  <c r="H696"/>
  <c r="E696"/>
  <c r="J695"/>
  <c r="I695"/>
  <c r="H695"/>
  <c r="E695"/>
  <c r="J694"/>
  <c r="I694"/>
  <c r="H694"/>
  <c r="E694"/>
  <c r="J693"/>
  <c r="I693"/>
  <c r="H693"/>
  <c r="E693"/>
  <c r="J692"/>
  <c r="I692"/>
  <c r="H692"/>
  <c r="E692"/>
  <c r="J691"/>
  <c r="I691"/>
  <c r="H691"/>
  <c r="E691"/>
  <c r="J690"/>
  <c r="I690"/>
  <c r="H690"/>
  <c r="E690"/>
  <c r="J689"/>
  <c r="I689"/>
  <c r="H689"/>
  <c r="E689"/>
  <c r="J688"/>
  <c r="I688"/>
  <c r="H688"/>
  <c r="E688"/>
  <c r="J687"/>
  <c r="I687"/>
  <c r="H687"/>
  <c r="E687"/>
  <c r="J686"/>
  <c r="I686"/>
  <c r="H686"/>
  <c r="E686"/>
  <c r="J685"/>
  <c r="I685"/>
  <c r="H685"/>
  <c r="E685"/>
  <c r="J684"/>
  <c r="I684"/>
  <c r="H684"/>
  <c r="E684"/>
  <c r="J683"/>
  <c r="I683"/>
  <c r="H683"/>
  <c r="E683"/>
  <c r="J682"/>
  <c r="I682"/>
  <c r="H682"/>
  <c r="E682"/>
  <c r="J681"/>
  <c r="I681"/>
  <c r="H681"/>
  <c r="E681"/>
  <c r="J680"/>
  <c r="I680"/>
  <c r="H680"/>
  <c r="E680"/>
  <c r="J679"/>
  <c r="I679"/>
  <c r="H679"/>
  <c r="E679"/>
  <c r="J678"/>
  <c r="I678"/>
  <c r="H678"/>
  <c r="E678"/>
  <c r="J677"/>
  <c r="I677"/>
  <c r="H677"/>
  <c r="E677"/>
  <c r="J676"/>
  <c r="I676"/>
  <c r="H676"/>
  <c r="E676"/>
  <c r="J675"/>
  <c r="I675"/>
  <c r="H675"/>
  <c r="E675"/>
  <c r="J674"/>
  <c r="I674"/>
  <c r="H674"/>
  <c r="E674"/>
  <c r="J673"/>
  <c r="I673"/>
  <c r="H673"/>
  <c r="E673"/>
  <c r="J672"/>
  <c r="I672"/>
  <c r="H672"/>
  <c r="E672"/>
  <c r="J671"/>
  <c r="I671"/>
  <c r="H671"/>
  <c r="E671"/>
  <c r="J670"/>
  <c r="I670"/>
  <c r="H670"/>
  <c r="E670"/>
  <c r="J669"/>
  <c r="I669"/>
  <c r="H669"/>
  <c r="E669"/>
  <c r="J668"/>
  <c r="I668"/>
  <c r="H668"/>
  <c r="E668"/>
  <c r="J667"/>
  <c r="I667"/>
  <c r="H667"/>
  <c r="E667"/>
  <c r="J666"/>
  <c r="I666"/>
  <c r="H666"/>
  <c r="E666"/>
  <c r="J665"/>
  <c r="I665"/>
  <c r="H665"/>
  <c r="E665"/>
  <c r="J664"/>
  <c r="I664"/>
  <c r="H664"/>
  <c r="E664"/>
  <c r="J663"/>
  <c r="I663"/>
  <c r="H663"/>
  <c r="E663"/>
  <c r="J662"/>
  <c r="I662"/>
  <c r="H662"/>
  <c r="E662"/>
  <c r="J661"/>
  <c r="I661"/>
  <c r="H661"/>
  <c r="E661"/>
  <c r="J660"/>
  <c r="I660"/>
  <c r="H660"/>
  <c r="E660"/>
  <c r="J659"/>
  <c r="I659"/>
  <c r="H659"/>
  <c r="E659"/>
  <c r="J658"/>
  <c r="I658"/>
  <c r="H658"/>
  <c r="E658"/>
  <c r="J657"/>
  <c r="I657"/>
  <c r="H657"/>
  <c r="E657"/>
  <c r="J656"/>
  <c r="I656"/>
  <c r="H656"/>
  <c r="E656"/>
  <c r="J655"/>
  <c r="I655"/>
  <c r="H655"/>
  <c r="E655"/>
  <c r="J654"/>
  <c r="I654"/>
  <c r="H654"/>
  <c r="E654"/>
  <c r="J653"/>
  <c r="I653"/>
  <c r="H653"/>
  <c r="E653"/>
  <c r="J652"/>
  <c r="I652"/>
  <c r="H652"/>
  <c r="E652"/>
  <c r="J651"/>
  <c r="I651"/>
  <c r="H651"/>
  <c r="E651"/>
  <c r="J650"/>
  <c r="I650"/>
  <c r="H650"/>
  <c r="E650"/>
  <c r="J649"/>
  <c r="I649"/>
  <c r="H649"/>
  <c r="E649"/>
  <c r="J648"/>
  <c r="I648"/>
  <c r="H648"/>
  <c r="E648"/>
  <c r="G646"/>
  <c r="F646"/>
  <c r="D646"/>
  <c r="J646" s="1"/>
  <c r="C646"/>
  <c r="I646" s="1"/>
  <c r="J644"/>
  <c r="I644"/>
  <c r="H644"/>
  <c r="E644"/>
  <c r="J643"/>
  <c r="I643"/>
  <c r="H643"/>
  <c r="E643"/>
  <c r="J642"/>
  <c r="I642"/>
  <c r="H642"/>
  <c r="E642"/>
  <c r="J641"/>
  <c r="I641"/>
  <c r="H641"/>
  <c r="E641"/>
  <c r="J640"/>
  <c r="I640"/>
  <c r="H640"/>
  <c r="E640"/>
  <c r="J639"/>
  <c r="I639"/>
  <c r="H639"/>
  <c r="E639"/>
  <c r="G637"/>
  <c r="G719" s="1"/>
  <c r="F637"/>
  <c r="F719" s="1"/>
  <c r="D637"/>
  <c r="D719" s="1"/>
  <c r="C637"/>
  <c r="C719" s="1"/>
  <c r="I719" s="1"/>
  <c r="J612"/>
  <c r="I612"/>
  <c r="H612"/>
  <c r="E612"/>
  <c r="J611"/>
  <c r="I611"/>
  <c r="H611"/>
  <c r="E611"/>
  <c r="J610"/>
  <c r="I610"/>
  <c r="H610"/>
  <c r="E610"/>
  <c r="J609"/>
  <c r="I609"/>
  <c r="H609"/>
  <c r="E609"/>
  <c r="J608"/>
  <c r="I608"/>
  <c r="H608"/>
  <c r="E608"/>
  <c r="J607"/>
  <c r="I607"/>
  <c r="H607"/>
  <c r="E607"/>
  <c r="J606"/>
  <c r="I606"/>
  <c r="H606"/>
  <c r="E606"/>
  <c r="J605"/>
  <c r="I605"/>
  <c r="H605"/>
  <c r="E605"/>
  <c r="J604"/>
  <c r="I604"/>
  <c r="H604"/>
  <c r="E604"/>
  <c r="J467"/>
  <c r="I467"/>
  <c r="H467"/>
  <c r="E467"/>
  <c r="J468"/>
  <c r="I468"/>
  <c r="H468"/>
  <c r="E468"/>
  <c r="J572"/>
  <c r="I572"/>
  <c r="H572"/>
  <c r="E572"/>
  <c r="J571"/>
  <c r="I571"/>
  <c r="H571"/>
  <c r="E571"/>
  <c r="J570"/>
  <c r="I570"/>
  <c r="H570"/>
  <c r="E570"/>
  <c r="J569"/>
  <c r="I569"/>
  <c r="H569"/>
  <c r="E569"/>
  <c r="J568"/>
  <c r="I568"/>
  <c r="H568"/>
  <c r="E568"/>
  <c r="J567"/>
  <c r="I567"/>
  <c r="H567"/>
  <c r="E567"/>
  <c r="J566"/>
  <c r="I566"/>
  <c r="H566"/>
  <c r="E566"/>
  <c r="J565"/>
  <c r="I565"/>
  <c r="H565"/>
  <c r="E565"/>
  <c r="J564"/>
  <c r="I564"/>
  <c r="H564"/>
  <c r="E564"/>
  <c r="J563"/>
  <c r="I563"/>
  <c r="H563"/>
  <c r="E563"/>
  <c r="J562"/>
  <c r="I562"/>
  <c r="H562"/>
  <c r="E562"/>
  <c r="J561"/>
  <c r="I561"/>
  <c r="H561"/>
  <c r="E561"/>
  <c r="J560"/>
  <c r="I560"/>
  <c r="H560"/>
  <c r="E560"/>
  <c r="J559"/>
  <c r="I559"/>
  <c r="H559"/>
  <c r="E559"/>
  <c r="J558"/>
  <c r="I558"/>
  <c r="H558"/>
  <c r="E558"/>
  <c r="J557"/>
  <c r="I557"/>
  <c r="H557"/>
  <c r="E557"/>
  <c r="J556"/>
  <c r="I556"/>
  <c r="H556"/>
  <c r="E556"/>
  <c r="J555"/>
  <c r="I555"/>
  <c r="H555"/>
  <c r="E555"/>
  <c r="J554"/>
  <c r="I554"/>
  <c r="H554"/>
  <c r="E554"/>
  <c r="J553"/>
  <c r="I553"/>
  <c r="H553"/>
  <c r="E553"/>
  <c r="J552"/>
  <c r="I552"/>
  <c r="H552"/>
  <c r="E552"/>
  <c r="J551"/>
  <c r="I551"/>
  <c r="H551"/>
  <c r="E551"/>
  <c r="J550"/>
  <c r="I550"/>
  <c r="H550"/>
  <c r="E550"/>
  <c r="J549"/>
  <c r="I549"/>
  <c r="H549"/>
  <c r="E549"/>
  <c r="J548"/>
  <c r="I548"/>
  <c r="H548"/>
  <c r="E548"/>
  <c r="J547"/>
  <c r="I547"/>
  <c r="H547"/>
  <c r="E547"/>
  <c r="J546"/>
  <c r="I546"/>
  <c r="H546"/>
  <c r="E546"/>
  <c r="J545"/>
  <c r="I545"/>
  <c r="H545"/>
  <c r="E545"/>
  <c r="J544"/>
  <c r="I544"/>
  <c r="H544"/>
  <c r="E544"/>
  <c r="J543"/>
  <c r="I543"/>
  <c r="H543"/>
  <c r="E543"/>
  <c r="J542"/>
  <c r="I542"/>
  <c r="H542"/>
  <c r="E542"/>
  <c r="J541"/>
  <c r="I541"/>
  <c r="H541"/>
  <c r="E541"/>
  <c r="J540"/>
  <c r="I540"/>
  <c r="H540"/>
  <c r="E540"/>
  <c r="J539"/>
  <c r="I539"/>
  <c r="H539"/>
  <c r="E539"/>
  <c r="J538"/>
  <c r="I538"/>
  <c r="H538"/>
  <c r="E538"/>
  <c r="J537"/>
  <c r="I537"/>
  <c r="H537"/>
  <c r="E537"/>
  <c r="J536"/>
  <c r="I536"/>
  <c r="H536"/>
  <c r="E536"/>
  <c r="J535"/>
  <c r="I535"/>
  <c r="H535"/>
  <c r="E535"/>
  <c r="J534"/>
  <c r="I534"/>
  <c r="H534"/>
  <c r="E534"/>
  <c r="J533"/>
  <c r="I533"/>
  <c r="H533"/>
  <c r="E533"/>
  <c r="J532"/>
  <c r="I532"/>
  <c r="H532"/>
  <c r="E532"/>
  <c r="J531"/>
  <c r="I531"/>
  <c r="H531"/>
  <c r="E531"/>
  <c r="J530"/>
  <c r="I530"/>
  <c r="H530"/>
  <c r="E530"/>
  <c r="J529"/>
  <c r="I529"/>
  <c r="H529"/>
  <c r="E529"/>
  <c r="J528"/>
  <c r="I528"/>
  <c r="H528"/>
  <c r="E528"/>
  <c r="J527"/>
  <c r="I527"/>
  <c r="H527"/>
  <c r="E527"/>
  <c r="J526"/>
  <c r="I526"/>
  <c r="H526"/>
  <c r="E526"/>
  <c r="J525"/>
  <c r="I525"/>
  <c r="H525"/>
  <c r="E525"/>
  <c r="J524"/>
  <c r="I524"/>
  <c r="H524"/>
  <c r="E524"/>
  <c r="J523"/>
  <c r="I523"/>
  <c r="H523"/>
  <c r="E523"/>
  <c r="J522"/>
  <c r="I522"/>
  <c r="H522"/>
  <c r="E522"/>
  <c r="J521"/>
  <c r="I521"/>
  <c r="H521"/>
  <c r="E521"/>
  <c r="J520"/>
  <c r="I520"/>
  <c r="H520"/>
  <c r="E520"/>
  <c r="J519"/>
  <c r="I519"/>
  <c r="H519"/>
  <c r="E519"/>
  <c r="J518"/>
  <c r="I518"/>
  <c r="H518"/>
  <c r="E518"/>
  <c r="J517"/>
  <c r="I517"/>
  <c r="H517"/>
  <c r="E517"/>
  <c r="J516"/>
  <c r="I516"/>
  <c r="H516"/>
  <c r="E516"/>
  <c r="J515"/>
  <c r="I515"/>
  <c r="H515"/>
  <c r="E515"/>
  <c r="J514"/>
  <c r="I514"/>
  <c r="H514"/>
  <c r="E514"/>
  <c r="J513"/>
  <c r="I513"/>
  <c r="H513"/>
  <c r="E513"/>
  <c r="J512"/>
  <c r="I512"/>
  <c r="H512"/>
  <c r="E512"/>
  <c r="J511"/>
  <c r="I511"/>
  <c r="H511"/>
  <c r="E511"/>
  <c r="J510"/>
  <c r="I510"/>
  <c r="H510"/>
  <c r="E510"/>
  <c r="J509"/>
  <c r="I509"/>
  <c r="H509"/>
  <c r="E509"/>
  <c r="J508"/>
  <c r="I508"/>
  <c r="H508"/>
  <c r="E508"/>
  <c r="J507"/>
  <c r="I507"/>
  <c r="H507"/>
  <c r="E507"/>
  <c r="J506"/>
  <c r="I506"/>
  <c r="H506"/>
  <c r="E506"/>
  <c r="J505"/>
  <c r="I505"/>
  <c r="H505"/>
  <c r="E505"/>
  <c r="J504"/>
  <c r="I504"/>
  <c r="H504"/>
  <c r="E504"/>
  <c r="J503"/>
  <c r="I503"/>
  <c r="H503"/>
  <c r="E503"/>
  <c r="J502"/>
  <c r="I502"/>
  <c r="H502"/>
  <c r="E502"/>
  <c r="J501"/>
  <c r="I501"/>
  <c r="H501"/>
  <c r="E501"/>
  <c r="J500"/>
  <c r="I500"/>
  <c r="H500"/>
  <c r="E500"/>
  <c r="J499"/>
  <c r="I499"/>
  <c r="H499"/>
  <c r="E499"/>
  <c r="J498"/>
  <c r="I498"/>
  <c r="H498"/>
  <c r="E498"/>
  <c r="J497"/>
  <c r="I497"/>
  <c r="H497"/>
  <c r="E497"/>
  <c r="J496"/>
  <c r="I496"/>
  <c r="H496"/>
  <c r="E496"/>
  <c r="J495"/>
  <c r="I495"/>
  <c r="H495"/>
  <c r="E495"/>
  <c r="J494"/>
  <c r="I494"/>
  <c r="H494"/>
  <c r="E494"/>
  <c r="J493"/>
  <c r="I493"/>
  <c r="H493"/>
  <c r="E493"/>
  <c r="J492"/>
  <c r="I492"/>
  <c r="H492"/>
  <c r="E492"/>
  <c r="J491"/>
  <c r="I491"/>
  <c r="H491"/>
  <c r="E491"/>
  <c r="J490"/>
  <c r="I490"/>
  <c r="H490"/>
  <c r="E490"/>
  <c r="J489"/>
  <c r="I489"/>
  <c r="H489"/>
  <c r="E489"/>
  <c r="J488"/>
  <c r="I488"/>
  <c r="H488"/>
  <c r="E488"/>
  <c r="J487"/>
  <c r="I487"/>
  <c r="H487"/>
  <c r="E487"/>
  <c r="J486"/>
  <c r="I486"/>
  <c r="H486"/>
  <c r="E486"/>
  <c r="J485"/>
  <c r="I485"/>
  <c r="H485"/>
  <c r="E485"/>
  <c r="J484"/>
  <c r="I484"/>
  <c r="H484"/>
  <c r="E484"/>
  <c r="J483"/>
  <c r="I483"/>
  <c r="H483"/>
  <c r="E483"/>
  <c r="J482"/>
  <c r="I482"/>
  <c r="H482"/>
  <c r="E482"/>
  <c r="J481"/>
  <c r="I481"/>
  <c r="H481"/>
  <c r="E481"/>
  <c r="J480"/>
  <c r="I480"/>
  <c r="H480"/>
  <c r="E480"/>
  <c r="J479"/>
  <c r="I479"/>
  <c r="H479"/>
  <c r="E479"/>
  <c r="J478"/>
  <c r="I478"/>
  <c r="H478"/>
  <c r="E478"/>
  <c r="J477"/>
  <c r="I477"/>
  <c r="H477"/>
  <c r="E477"/>
  <c r="J476"/>
  <c r="I476"/>
  <c r="H476"/>
  <c r="E476"/>
  <c r="J475"/>
  <c r="I475"/>
  <c r="H475"/>
  <c r="E475"/>
  <c r="J474"/>
  <c r="I474"/>
  <c r="H474"/>
  <c r="E474"/>
  <c r="J473"/>
  <c r="I473"/>
  <c r="H473"/>
  <c r="E473"/>
  <c r="J603"/>
  <c r="I603"/>
  <c r="H603"/>
  <c r="E603"/>
  <c r="J602"/>
  <c r="I602"/>
  <c r="H602"/>
  <c r="E602"/>
  <c r="J601"/>
  <c r="I601"/>
  <c r="H601"/>
  <c r="E601"/>
  <c r="J600"/>
  <c r="I600"/>
  <c r="H600"/>
  <c r="E600"/>
  <c r="J599"/>
  <c r="I599"/>
  <c r="H599"/>
  <c r="E599"/>
  <c r="J598"/>
  <c r="I598"/>
  <c r="H598"/>
  <c r="E598"/>
  <c r="J597"/>
  <c r="I597"/>
  <c r="H597"/>
  <c r="E597"/>
  <c r="J596"/>
  <c r="I596"/>
  <c r="H596"/>
  <c r="E596"/>
  <c r="J595"/>
  <c r="I595"/>
  <c r="H595"/>
  <c r="E595"/>
  <c r="J594"/>
  <c r="I594"/>
  <c r="H594"/>
  <c r="E594"/>
  <c r="J593"/>
  <c r="I593"/>
  <c r="H593"/>
  <c r="E593"/>
  <c r="J592"/>
  <c r="I592"/>
  <c r="H592"/>
  <c r="E592"/>
  <c r="J591"/>
  <c r="I591"/>
  <c r="H591"/>
  <c r="E591"/>
  <c r="J590"/>
  <c r="I590"/>
  <c r="H590"/>
  <c r="E590"/>
  <c r="J589"/>
  <c r="I589"/>
  <c r="H589"/>
  <c r="E589"/>
  <c r="J588"/>
  <c r="I588"/>
  <c r="H588"/>
  <c r="E588"/>
  <c r="J587"/>
  <c r="I587"/>
  <c r="H587"/>
  <c r="E587"/>
  <c r="J586"/>
  <c r="I586"/>
  <c r="H586"/>
  <c r="E586"/>
  <c r="J585"/>
  <c r="I585"/>
  <c r="H585"/>
  <c r="E585"/>
  <c r="J584"/>
  <c r="I584"/>
  <c r="H584"/>
  <c r="E584"/>
  <c r="J583"/>
  <c r="I583"/>
  <c r="H583"/>
  <c r="E583"/>
  <c r="J582"/>
  <c r="I582"/>
  <c r="H582"/>
  <c r="E582"/>
  <c r="J581"/>
  <c r="I581"/>
  <c r="H581"/>
  <c r="E581"/>
  <c r="J580"/>
  <c r="I580"/>
  <c r="H580"/>
  <c r="E580"/>
  <c r="J579"/>
  <c r="I579"/>
  <c r="H579"/>
  <c r="E579"/>
  <c r="J578"/>
  <c r="I578"/>
  <c r="H578"/>
  <c r="E578"/>
  <c r="J577"/>
  <c r="I577"/>
  <c r="H577"/>
  <c r="E577"/>
  <c r="J576"/>
  <c r="I576"/>
  <c r="H576"/>
  <c r="E576"/>
  <c r="J575"/>
  <c r="I575"/>
  <c r="H575"/>
  <c r="E575"/>
  <c r="J574"/>
  <c r="I574"/>
  <c r="H574"/>
  <c r="E574"/>
  <c r="J573"/>
  <c r="I573"/>
  <c r="H573"/>
  <c r="E573"/>
  <c r="J450"/>
  <c r="I450"/>
  <c r="H450"/>
  <c r="E450"/>
  <c r="J449"/>
  <c r="I449"/>
  <c r="H449"/>
  <c r="E449"/>
  <c r="J448"/>
  <c r="I448"/>
  <c r="H448"/>
  <c r="E448"/>
  <c r="J447"/>
  <c r="I447"/>
  <c r="H447"/>
  <c r="E447"/>
  <c r="J446"/>
  <c r="I446"/>
  <c r="H446"/>
  <c r="E446"/>
  <c r="J445"/>
  <c r="I445"/>
  <c r="H445"/>
  <c r="E445"/>
  <c r="J444"/>
  <c r="I444"/>
  <c r="H444"/>
  <c r="E444"/>
  <c r="J443"/>
  <c r="I443"/>
  <c r="H443"/>
  <c r="E443"/>
  <c r="J442"/>
  <c r="I442"/>
  <c r="H442"/>
  <c r="E442"/>
  <c r="J441"/>
  <c r="I441"/>
  <c r="H441"/>
  <c r="E441"/>
  <c r="J440"/>
  <c r="I440"/>
  <c r="H440"/>
  <c r="E440"/>
  <c r="J439"/>
  <c r="I439"/>
  <c r="H439"/>
  <c r="E439"/>
  <c r="J438"/>
  <c r="I438"/>
  <c r="H438"/>
  <c r="E438"/>
  <c r="J437"/>
  <c r="I437"/>
  <c r="H437"/>
  <c r="E437"/>
  <c r="J436"/>
  <c r="I436"/>
  <c r="H436"/>
  <c r="E436"/>
  <c r="J435"/>
  <c r="I435"/>
  <c r="H435"/>
  <c r="E435"/>
  <c r="J434"/>
  <c r="I434"/>
  <c r="H434"/>
  <c r="E434"/>
  <c r="J433"/>
  <c r="I433"/>
  <c r="H433"/>
  <c r="E433"/>
  <c r="J432"/>
  <c r="I432"/>
  <c r="H432"/>
  <c r="E432"/>
  <c r="J431"/>
  <c r="I431"/>
  <c r="H431"/>
  <c r="E431"/>
  <c r="J430"/>
  <c r="I430"/>
  <c r="H430"/>
  <c r="E430"/>
  <c r="J429"/>
  <c r="I429"/>
  <c r="H429"/>
  <c r="E429"/>
  <c r="J428"/>
  <c r="I428"/>
  <c r="H428"/>
  <c r="E428"/>
  <c r="J427"/>
  <c r="I427"/>
  <c r="H427"/>
  <c r="E427"/>
  <c r="J426"/>
  <c r="I426"/>
  <c r="H426"/>
  <c r="E426"/>
  <c r="J425"/>
  <c r="I425"/>
  <c r="H425"/>
  <c r="E425"/>
  <c r="J424"/>
  <c r="I424"/>
  <c r="H424"/>
  <c r="E424"/>
  <c r="J423"/>
  <c r="I423"/>
  <c r="H423"/>
  <c r="E423"/>
  <c r="J422"/>
  <c r="I422"/>
  <c r="H422"/>
  <c r="E422"/>
  <c r="J465"/>
  <c r="I465"/>
  <c r="H465"/>
  <c r="E465"/>
  <c r="J464"/>
  <c r="I464"/>
  <c r="H464"/>
  <c r="E464"/>
  <c r="J463"/>
  <c r="I463"/>
  <c r="H463"/>
  <c r="E463"/>
  <c r="J462"/>
  <c r="I462"/>
  <c r="H462"/>
  <c r="E462"/>
  <c r="J461"/>
  <c r="I461"/>
  <c r="H461"/>
  <c r="E461"/>
  <c r="J460"/>
  <c r="I460"/>
  <c r="H460"/>
  <c r="E460"/>
  <c r="J459"/>
  <c r="I459"/>
  <c r="H459"/>
  <c r="E459"/>
  <c r="J458"/>
  <c r="I458"/>
  <c r="H458"/>
  <c r="E458"/>
  <c r="J457"/>
  <c r="I457"/>
  <c r="H457"/>
  <c r="E457"/>
  <c r="J456"/>
  <c r="I456"/>
  <c r="H456"/>
  <c r="E456"/>
  <c r="J455"/>
  <c r="I455"/>
  <c r="H455"/>
  <c r="E455"/>
  <c r="J454"/>
  <c r="I454"/>
  <c r="H454"/>
  <c r="E454"/>
  <c r="J453"/>
  <c r="I453"/>
  <c r="H453"/>
  <c r="E453"/>
  <c r="J452"/>
  <c r="I452"/>
  <c r="H452"/>
  <c r="E452"/>
  <c r="J451"/>
  <c r="I451"/>
  <c r="H451"/>
  <c r="E451"/>
  <c r="J421"/>
  <c r="I421"/>
  <c r="H421"/>
  <c r="E421"/>
  <c r="J613"/>
  <c r="I613"/>
  <c r="H613"/>
  <c r="E613"/>
  <c r="G471"/>
  <c r="F471"/>
  <c r="D471"/>
  <c r="J471" s="1"/>
  <c r="C471"/>
  <c r="I471" s="1"/>
  <c r="J469"/>
  <c r="I469"/>
  <c r="H469"/>
  <c r="E469"/>
  <c r="J466"/>
  <c r="I466"/>
  <c r="H466"/>
  <c r="E466"/>
  <c r="J420"/>
  <c r="I420"/>
  <c r="H420"/>
  <c r="E420"/>
  <c r="G418"/>
  <c r="G625" s="1"/>
  <c r="F418"/>
  <c r="F625" s="1"/>
  <c r="D418"/>
  <c r="D625" s="1"/>
  <c r="C418"/>
  <c r="C625" s="1"/>
  <c r="I625" s="1"/>
  <c r="J394"/>
  <c r="I394"/>
  <c r="H394"/>
  <c r="E394"/>
  <c r="J393"/>
  <c r="I393"/>
  <c r="H393"/>
  <c r="E393"/>
  <c r="J392"/>
  <c r="I392"/>
  <c r="H392"/>
  <c r="E392"/>
  <c r="J391"/>
  <c r="I391"/>
  <c r="H391"/>
  <c r="E391"/>
  <c r="J390"/>
  <c r="I390"/>
  <c r="H390"/>
  <c r="E390"/>
  <c r="J389"/>
  <c r="I389"/>
  <c r="H389"/>
  <c r="E389"/>
  <c r="J388"/>
  <c r="I388"/>
  <c r="H388"/>
  <c r="E388"/>
  <c r="J387"/>
  <c r="I387"/>
  <c r="H387"/>
  <c r="E387"/>
  <c r="J386"/>
  <c r="I386"/>
  <c r="H386"/>
  <c r="E386"/>
  <c r="J385"/>
  <c r="I385"/>
  <c r="H385"/>
  <c r="E385"/>
  <c r="J384"/>
  <c r="I384"/>
  <c r="H384"/>
  <c r="E384"/>
  <c r="G382"/>
  <c r="F382"/>
  <c r="D382"/>
  <c r="J382" s="1"/>
  <c r="C382"/>
  <c r="I382" s="1"/>
  <c r="J380"/>
  <c r="I380"/>
  <c r="H380"/>
  <c r="E380"/>
  <c r="J379"/>
  <c r="I379"/>
  <c r="H379"/>
  <c r="E379"/>
  <c r="J378"/>
  <c r="I378"/>
  <c r="H378"/>
  <c r="E378"/>
  <c r="G376"/>
  <c r="G406" s="1"/>
  <c r="F376"/>
  <c r="F406" s="1"/>
  <c r="D376"/>
  <c r="D406" s="1"/>
  <c r="C376"/>
  <c r="C406" s="1"/>
  <c r="I406" s="1"/>
  <c r="D248"/>
  <c r="D166"/>
  <c r="D109"/>
  <c r="D55"/>
  <c r="J348"/>
  <c r="I348"/>
  <c r="H348"/>
  <c r="E348"/>
  <c r="J347"/>
  <c r="I347"/>
  <c r="H347"/>
  <c r="E347"/>
  <c r="J346"/>
  <c r="I346"/>
  <c r="H346"/>
  <c r="E346"/>
  <c r="J345"/>
  <c r="I345"/>
  <c r="H345"/>
  <c r="E345"/>
  <c r="J344"/>
  <c r="I344"/>
  <c r="H344"/>
  <c r="E344"/>
  <c r="J343"/>
  <c r="I343"/>
  <c r="H343"/>
  <c r="E343"/>
  <c r="J342"/>
  <c r="I342"/>
  <c r="H342"/>
  <c r="E342"/>
  <c r="J341"/>
  <c r="I341"/>
  <c r="H341"/>
  <c r="E341"/>
  <c r="J351"/>
  <c r="I351"/>
  <c r="H351"/>
  <c r="E351"/>
  <c r="J350"/>
  <c r="I350"/>
  <c r="H350"/>
  <c r="E350"/>
  <c r="J349"/>
  <c r="I349"/>
  <c r="H349"/>
  <c r="E349"/>
  <c r="J295"/>
  <c r="I295"/>
  <c r="H295"/>
  <c r="E295"/>
  <c r="J294"/>
  <c r="I294"/>
  <c r="H294"/>
  <c r="E294"/>
  <c r="J293"/>
  <c r="I293"/>
  <c r="H293"/>
  <c r="E293"/>
  <c r="J292"/>
  <c r="I292"/>
  <c r="H292"/>
  <c r="E292"/>
  <c r="J291"/>
  <c r="I291"/>
  <c r="H291"/>
  <c r="E291"/>
  <c r="J290"/>
  <c r="I290"/>
  <c r="H290"/>
  <c r="E290"/>
  <c r="J289"/>
  <c r="I289"/>
  <c r="H289"/>
  <c r="E289"/>
  <c r="J288"/>
  <c r="I288"/>
  <c r="H288"/>
  <c r="E288"/>
  <c r="J287"/>
  <c r="I287"/>
  <c r="H287"/>
  <c r="E287"/>
  <c r="J286"/>
  <c r="I286"/>
  <c r="H286"/>
  <c r="E286"/>
  <c r="J285"/>
  <c r="I285"/>
  <c r="H285"/>
  <c r="E285"/>
  <c r="J284"/>
  <c r="I284"/>
  <c r="H284"/>
  <c r="E284"/>
  <c r="J283"/>
  <c r="I283"/>
  <c r="H283"/>
  <c r="E283"/>
  <c r="J282"/>
  <c r="I282"/>
  <c r="H282"/>
  <c r="E282"/>
  <c r="J281"/>
  <c r="I281"/>
  <c r="H281"/>
  <c r="E281"/>
  <c r="J280"/>
  <c r="I280"/>
  <c r="H280"/>
  <c r="E280"/>
  <c r="J279"/>
  <c r="I279"/>
  <c r="H279"/>
  <c r="E279"/>
  <c r="J278"/>
  <c r="I278"/>
  <c r="H278"/>
  <c r="E278"/>
  <c r="J277"/>
  <c r="I277"/>
  <c r="H277"/>
  <c r="E277"/>
  <c r="J276"/>
  <c r="I276"/>
  <c r="H276"/>
  <c r="E276"/>
  <c r="J275"/>
  <c r="I275"/>
  <c r="H275"/>
  <c r="E275"/>
  <c r="J274"/>
  <c r="I274"/>
  <c r="H274"/>
  <c r="E274"/>
  <c r="J273"/>
  <c r="I273"/>
  <c r="H273"/>
  <c r="E273"/>
  <c r="J272"/>
  <c r="I272"/>
  <c r="H272"/>
  <c r="E272"/>
  <c r="J271"/>
  <c r="I271"/>
  <c r="H271"/>
  <c r="E271"/>
  <c r="J270"/>
  <c r="I270"/>
  <c r="H270"/>
  <c r="E270"/>
  <c r="J269"/>
  <c r="I269"/>
  <c r="H269"/>
  <c r="E269"/>
  <c r="J268"/>
  <c r="I268"/>
  <c r="H268"/>
  <c r="E268"/>
  <c r="J267"/>
  <c r="I267"/>
  <c r="H267"/>
  <c r="E267"/>
  <c r="J266"/>
  <c r="I266"/>
  <c r="H266"/>
  <c r="E266"/>
  <c r="J265"/>
  <c r="I265"/>
  <c r="H265"/>
  <c r="E265"/>
  <c r="J264"/>
  <c r="I264"/>
  <c r="H264"/>
  <c r="E264"/>
  <c r="J263"/>
  <c r="I263"/>
  <c r="H263"/>
  <c r="E263"/>
  <c r="J262"/>
  <c r="I262"/>
  <c r="H262"/>
  <c r="E262"/>
  <c r="J261"/>
  <c r="I261"/>
  <c r="H261"/>
  <c r="E261"/>
  <c r="J260"/>
  <c r="I260"/>
  <c r="H260"/>
  <c r="E260"/>
  <c r="J259"/>
  <c r="I259"/>
  <c r="H259"/>
  <c r="E259"/>
  <c r="J258"/>
  <c r="I258"/>
  <c r="H258"/>
  <c r="E258"/>
  <c r="J257"/>
  <c r="I257"/>
  <c r="H257"/>
  <c r="E257"/>
  <c r="J256"/>
  <c r="I256"/>
  <c r="H256"/>
  <c r="E256"/>
  <c r="J255"/>
  <c r="I255"/>
  <c r="H255"/>
  <c r="E255"/>
  <c r="J254"/>
  <c r="I254"/>
  <c r="H254"/>
  <c r="E254"/>
  <c r="J253"/>
  <c r="I253"/>
  <c r="H253"/>
  <c r="E253"/>
  <c r="J352"/>
  <c r="I352"/>
  <c r="H352"/>
  <c r="E352"/>
  <c r="J340"/>
  <c r="I340"/>
  <c r="H340"/>
  <c r="E340"/>
  <c r="J339"/>
  <c r="I339"/>
  <c r="H339"/>
  <c r="E339"/>
  <c r="J338"/>
  <c r="I338"/>
  <c r="H338"/>
  <c r="E338"/>
  <c r="J337"/>
  <c r="I337"/>
  <c r="H337"/>
  <c r="E337"/>
  <c r="J336"/>
  <c r="I336"/>
  <c r="H336"/>
  <c r="E336"/>
  <c r="J335"/>
  <c r="I335"/>
  <c r="H335"/>
  <c r="E335"/>
  <c r="J334"/>
  <c r="I334"/>
  <c r="H334"/>
  <c r="E334"/>
  <c r="J333"/>
  <c r="I333"/>
  <c r="H333"/>
  <c r="E333"/>
  <c r="J332"/>
  <c r="I332"/>
  <c r="H332"/>
  <c r="E332"/>
  <c r="J331"/>
  <c r="I331"/>
  <c r="H331"/>
  <c r="E331"/>
  <c r="J330"/>
  <c r="I330"/>
  <c r="H330"/>
  <c r="E330"/>
  <c r="J329"/>
  <c r="I329"/>
  <c r="H329"/>
  <c r="E329"/>
  <c r="J328"/>
  <c r="I328"/>
  <c r="H328"/>
  <c r="E328"/>
  <c r="J327"/>
  <c r="I327"/>
  <c r="H327"/>
  <c r="E327"/>
  <c r="J326"/>
  <c r="I326"/>
  <c r="H326"/>
  <c r="E326"/>
  <c r="J325"/>
  <c r="I325"/>
  <c r="H325"/>
  <c r="E325"/>
  <c r="J324"/>
  <c r="I324"/>
  <c r="H324"/>
  <c r="E324"/>
  <c r="J323"/>
  <c r="I323"/>
  <c r="H323"/>
  <c r="E323"/>
  <c r="J322"/>
  <c r="I322"/>
  <c r="H322"/>
  <c r="E322"/>
  <c r="J321"/>
  <c r="I321"/>
  <c r="H321"/>
  <c r="E321"/>
  <c r="J320"/>
  <c r="I320"/>
  <c r="H320"/>
  <c r="E320"/>
  <c r="J319"/>
  <c r="I319"/>
  <c r="H319"/>
  <c r="E319"/>
  <c r="J318"/>
  <c r="I318"/>
  <c r="H318"/>
  <c r="E318"/>
  <c r="J317"/>
  <c r="I317"/>
  <c r="H317"/>
  <c r="E317"/>
  <c r="J316"/>
  <c r="I316"/>
  <c r="H316"/>
  <c r="E316"/>
  <c r="J315"/>
  <c r="I315"/>
  <c r="H315"/>
  <c r="E315"/>
  <c r="J314"/>
  <c r="I314"/>
  <c r="H314"/>
  <c r="E314"/>
  <c r="J313"/>
  <c r="I313"/>
  <c r="H313"/>
  <c r="E313"/>
  <c r="J312"/>
  <c r="I312"/>
  <c r="H312"/>
  <c r="E312"/>
  <c r="J311"/>
  <c r="I311"/>
  <c r="H311"/>
  <c r="E311"/>
  <c r="J310"/>
  <c r="I310"/>
  <c r="H310"/>
  <c r="E310"/>
  <c r="J309"/>
  <c r="I309"/>
  <c r="H309"/>
  <c r="E309"/>
  <c r="J308"/>
  <c r="I308"/>
  <c r="H308"/>
  <c r="E308"/>
  <c r="J307"/>
  <c r="I307"/>
  <c r="H307"/>
  <c r="E307"/>
  <c r="J306"/>
  <c r="I306"/>
  <c r="H306"/>
  <c r="E306"/>
  <c r="J305"/>
  <c r="I305"/>
  <c r="H305"/>
  <c r="E305"/>
  <c r="J304"/>
  <c r="I304"/>
  <c r="H304"/>
  <c r="E304"/>
  <c r="J303"/>
  <c r="I303"/>
  <c r="H303"/>
  <c r="E303"/>
  <c r="J302"/>
  <c r="I302"/>
  <c r="H302"/>
  <c r="E302"/>
  <c r="J301"/>
  <c r="I301"/>
  <c r="H301"/>
  <c r="E301"/>
  <c r="J300"/>
  <c r="I300"/>
  <c r="H300"/>
  <c r="E300"/>
  <c r="J299"/>
  <c r="I299"/>
  <c r="H299"/>
  <c r="E299"/>
  <c r="J298"/>
  <c r="I298"/>
  <c r="H298"/>
  <c r="E298"/>
  <c r="J297"/>
  <c r="I297"/>
  <c r="H297"/>
  <c r="E297"/>
  <c r="J296"/>
  <c r="I296"/>
  <c r="H296"/>
  <c r="E296"/>
  <c r="J252"/>
  <c r="I252"/>
  <c r="H252"/>
  <c r="E252"/>
  <c r="J251"/>
  <c r="I251"/>
  <c r="H251"/>
  <c r="E251"/>
  <c r="J250"/>
  <c r="I250"/>
  <c r="H250"/>
  <c r="E250"/>
  <c r="G248"/>
  <c r="F248"/>
  <c r="J248"/>
  <c r="C248"/>
  <c r="I248" s="1"/>
  <c r="J246"/>
  <c r="I246"/>
  <c r="H246"/>
  <c r="E246"/>
  <c r="J245"/>
  <c r="I245"/>
  <c r="H245"/>
  <c r="E245"/>
  <c r="J244"/>
  <c r="I244"/>
  <c r="H244"/>
  <c r="E244"/>
  <c r="G242"/>
  <c r="G364" s="1"/>
  <c r="F242"/>
  <c r="F364" s="1"/>
  <c r="D242"/>
  <c r="D364" s="1"/>
  <c r="C242"/>
  <c r="C364" s="1"/>
  <c r="I364" s="1"/>
  <c r="J190"/>
  <c r="I190"/>
  <c r="H190"/>
  <c r="E190"/>
  <c r="J189"/>
  <c r="I189"/>
  <c r="H189"/>
  <c r="E189"/>
  <c r="J188"/>
  <c r="I188"/>
  <c r="H188"/>
  <c r="E188"/>
  <c r="J187"/>
  <c r="I187"/>
  <c r="H187"/>
  <c r="E187"/>
  <c r="J186"/>
  <c r="I186"/>
  <c r="H186"/>
  <c r="E186"/>
  <c r="J185"/>
  <c r="I185"/>
  <c r="H185"/>
  <c r="E185"/>
  <c r="J184"/>
  <c r="I184"/>
  <c r="H184"/>
  <c r="E184"/>
  <c r="J183"/>
  <c r="I183"/>
  <c r="H183"/>
  <c r="E183"/>
  <c r="J182"/>
  <c r="I182"/>
  <c r="H182"/>
  <c r="E182"/>
  <c r="J181"/>
  <c r="I181"/>
  <c r="H181"/>
  <c r="E181"/>
  <c r="J180"/>
  <c r="I180"/>
  <c r="H180"/>
  <c r="E180"/>
  <c r="J179"/>
  <c r="I179"/>
  <c r="H179"/>
  <c r="E179"/>
  <c r="J178"/>
  <c r="I178"/>
  <c r="H178"/>
  <c r="E178"/>
  <c r="J177"/>
  <c r="I177"/>
  <c r="H177"/>
  <c r="E177"/>
  <c r="J176"/>
  <c r="I176"/>
  <c r="H176"/>
  <c r="E176"/>
  <c r="J175"/>
  <c r="I175"/>
  <c r="H175"/>
  <c r="E175"/>
  <c r="J174"/>
  <c r="I174"/>
  <c r="H174"/>
  <c r="E174"/>
  <c r="J173"/>
  <c r="I173"/>
  <c r="H173"/>
  <c r="E173"/>
  <c r="J172"/>
  <c r="I172"/>
  <c r="H172"/>
  <c r="E172"/>
  <c r="J171"/>
  <c r="I171"/>
  <c r="H171"/>
  <c r="E171"/>
  <c r="J170"/>
  <c r="I170"/>
  <c r="H170"/>
  <c r="E170"/>
  <c r="J211"/>
  <c r="I211"/>
  <c r="H211"/>
  <c r="E211"/>
  <c r="J210"/>
  <c r="I210"/>
  <c r="H210"/>
  <c r="E210"/>
  <c r="J209"/>
  <c r="I209"/>
  <c r="H209"/>
  <c r="E209"/>
  <c r="J208"/>
  <c r="I208"/>
  <c r="H208"/>
  <c r="E208"/>
  <c r="J207"/>
  <c r="I207"/>
  <c r="H207"/>
  <c r="E207"/>
  <c r="J206"/>
  <c r="I206"/>
  <c r="H206"/>
  <c r="E206"/>
  <c r="J205"/>
  <c r="I205"/>
  <c r="H205"/>
  <c r="E205"/>
  <c r="J204"/>
  <c r="I204"/>
  <c r="H204"/>
  <c r="E204"/>
  <c r="J203"/>
  <c r="I203"/>
  <c r="H203"/>
  <c r="E203"/>
  <c r="J202"/>
  <c r="I202"/>
  <c r="H202"/>
  <c r="E202"/>
  <c r="J201"/>
  <c r="I201"/>
  <c r="H201"/>
  <c r="E201"/>
  <c r="J200"/>
  <c r="I200"/>
  <c r="H200"/>
  <c r="E200"/>
  <c r="J199"/>
  <c r="I199"/>
  <c r="H199"/>
  <c r="E199"/>
  <c r="J198"/>
  <c r="I198"/>
  <c r="H198"/>
  <c r="E198"/>
  <c r="J197"/>
  <c r="I197"/>
  <c r="H197"/>
  <c r="E197"/>
  <c r="J196"/>
  <c r="I196"/>
  <c r="H196"/>
  <c r="E196"/>
  <c r="J195"/>
  <c r="I195"/>
  <c r="H195"/>
  <c r="E195"/>
  <c r="J194"/>
  <c r="I194"/>
  <c r="H194"/>
  <c r="E194"/>
  <c r="J193"/>
  <c r="I193"/>
  <c r="H193"/>
  <c r="E193"/>
  <c r="J192"/>
  <c r="I192"/>
  <c r="H192"/>
  <c r="E192"/>
  <c r="J191"/>
  <c r="I191"/>
  <c r="H191"/>
  <c r="E191"/>
  <c r="J218"/>
  <c r="I218"/>
  <c r="H218"/>
  <c r="E218"/>
  <c r="J217"/>
  <c r="I217"/>
  <c r="H217"/>
  <c r="E217"/>
  <c r="J216"/>
  <c r="I216"/>
  <c r="H216"/>
  <c r="E216"/>
  <c r="J215"/>
  <c r="I215"/>
  <c r="H215"/>
  <c r="E215"/>
  <c r="J214"/>
  <c r="I214"/>
  <c r="H214"/>
  <c r="E214"/>
  <c r="J213"/>
  <c r="I213"/>
  <c r="H213"/>
  <c r="E213"/>
  <c r="J212"/>
  <c r="I212"/>
  <c r="H212"/>
  <c r="E212"/>
  <c r="J169"/>
  <c r="I169"/>
  <c r="H169"/>
  <c r="E169"/>
  <c r="J168"/>
  <c r="I168"/>
  <c r="H168"/>
  <c r="E168"/>
  <c r="G166"/>
  <c r="F166"/>
  <c r="J166"/>
  <c r="C166"/>
  <c r="I166" s="1"/>
  <c r="J164"/>
  <c r="I164"/>
  <c r="H164"/>
  <c r="E164"/>
  <c r="J163"/>
  <c r="I163"/>
  <c r="H163"/>
  <c r="E163"/>
  <c r="J162"/>
  <c r="I162"/>
  <c r="H162"/>
  <c r="E162"/>
  <c r="G160"/>
  <c r="G230" s="1"/>
  <c r="F160"/>
  <c r="F230" s="1"/>
  <c r="D160"/>
  <c r="D230" s="1"/>
  <c r="C160"/>
  <c r="C230" s="1"/>
  <c r="I230" s="1"/>
  <c r="J124"/>
  <c r="I124"/>
  <c r="H124"/>
  <c r="E124"/>
  <c r="J123"/>
  <c r="I123"/>
  <c r="H123"/>
  <c r="E123"/>
  <c r="J122"/>
  <c r="I122"/>
  <c r="H122"/>
  <c r="E122"/>
  <c r="J121"/>
  <c r="I121"/>
  <c r="H121"/>
  <c r="E121"/>
  <c r="J120"/>
  <c r="I120"/>
  <c r="H120"/>
  <c r="E120"/>
  <c r="J119"/>
  <c r="I119"/>
  <c r="H119"/>
  <c r="E119"/>
  <c r="J118"/>
  <c r="I118"/>
  <c r="H118"/>
  <c r="E118"/>
  <c r="J117"/>
  <c r="I117"/>
  <c r="H117"/>
  <c r="E117"/>
  <c r="J116"/>
  <c r="I116"/>
  <c r="H116"/>
  <c r="E116"/>
  <c r="J115"/>
  <c r="I115"/>
  <c r="H115"/>
  <c r="E115"/>
  <c r="J114"/>
  <c r="I114"/>
  <c r="H114"/>
  <c r="E114"/>
  <c r="J136"/>
  <c r="I136"/>
  <c r="H136"/>
  <c r="E136"/>
  <c r="J135"/>
  <c r="I135"/>
  <c r="H135"/>
  <c r="E135"/>
  <c r="J134"/>
  <c r="I134"/>
  <c r="H134"/>
  <c r="E134"/>
  <c r="J133"/>
  <c r="I133"/>
  <c r="H133"/>
  <c r="E133"/>
  <c r="J132"/>
  <c r="I132"/>
  <c r="H132"/>
  <c r="E132"/>
  <c r="J131"/>
  <c r="I131"/>
  <c r="H131"/>
  <c r="E131"/>
  <c r="J130"/>
  <c r="I130"/>
  <c r="H130"/>
  <c r="E130"/>
  <c r="J129"/>
  <c r="I129"/>
  <c r="H129"/>
  <c r="E129"/>
  <c r="J128"/>
  <c r="I128"/>
  <c r="H128"/>
  <c r="E128"/>
  <c r="J127"/>
  <c r="I127"/>
  <c r="H127"/>
  <c r="E127"/>
  <c r="J126"/>
  <c r="I126"/>
  <c r="H126"/>
  <c r="E126"/>
  <c r="J125"/>
  <c r="I125"/>
  <c r="H125"/>
  <c r="E125"/>
  <c r="J113"/>
  <c r="I113"/>
  <c r="H113"/>
  <c r="E113"/>
  <c r="J112"/>
  <c r="I112"/>
  <c r="H112"/>
  <c r="E112"/>
  <c r="J111"/>
  <c r="I111"/>
  <c r="H111"/>
  <c r="E111"/>
  <c r="G109"/>
  <c r="F109"/>
  <c r="J109"/>
  <c r="C109"/>
  <c r="I109" s="1"/>
  <c r="J107"/>
  <c r="I107"/>
  <c r="H107"/>
  <c r="E107"/>
  <c r="J106"/>
  <c r="I106"/>
  <c r="H106"/>
  <c r="E106"/>
  <c r="J105"/>
  <c r="I105"/>
  <c r="H105"/>
  <c r="E105"/>
  <c r="G103"/>
  <c r="G148" s="1"/>
  <c r="F103"/>
  <c r="F148" s="1"/>
  <c r="D103"/>
  <c r="D148" s="1"/>
  <c r="C103"/>
  <c r="C148" s="1"/>
  <c r="I148" s="1"/>
  <c r="J69"/>
  <c r="I69"/>
  <c r="H69"/>
  <c r="E69"/>
  <c r="J68"/>
  <c r="I68"/>
  <c r="H68"/>
  <c r="E68"/>
  <c r="J67"/>
  <c r="I67"/>
  <c r="H67"/>
  <c r="E67"/>
  <c r="J66"/>
  <c r="I66"/>
  <c r="H66"/>
  <c r="E66"/>
  <c r="J65"/>
  <c r="I65"/>
  <c r="H65"/>
  <c r="E65"/>
  <c r="J64"/>
  <c r="I64"/>
  <c r="H64"/>
  <c r="E64"/>
  <c r="J63"/>
  <c r="I63"/>
  <c r="H63"/>
  <c r="E63"/>
  <c r="J62"/>
  <c r="I62"/>
  <c r="H62"/>
  <c r="E62"/>
  <c r="J61"/>
  <c r="I61"/>
  <c r="H61"/>
  <c r="E61"/>
  <c r="J60"/>
  <c r="I60"/>
  <c r="H60"/>
  <c r="E60"/>
  <c r="J59"/>
  <c r="I59"/>
  <c r="H59"/>
  <c r="E59"/>
  <c r="J75"/>
  <c r="I75"/>
  <c r="H75"/>
  <c r="E75"/>
  <c r="J74"/>
  <c r="I74"/>
  <c r="H74"/>
  <c r="E74"/>
  <c r="J73"/>
  <c r="I73"/>
  <c r="H73"/>
  <c r="E73"/>
  <c r="J72"/>
  <c r="I72"/>
  <c r="H72"/>
  <c r="E72"/>
  <c r="J71"/>
  <c r="I71"/>
  <c r="H71"/>
  <c r="E71"/>
  <c r="J70"/>
  <c r="I70"/>
  <c r="H70"/>
  <c r="E70"/>
  <c r="J58"/>
  <c r="I58"/>
  <c r="H58"/>
  <c r="E58"/>
  <c r="J79"/>
  <c r="I79"/>
  <c r="H79"/>
  <c r="E79"/>
  <c r="J78"/>
  <c r="I78"/>
  <c r="H78"/>
  <c r="E78"/>
  <c r="J77"/>
  <c r="I77"/>
  <c r="H77"/>
  <c r="E77"/>
  <c r="J76"/>
  <c r="I76"/>
  <c r="H76"/>
  <c r="E76"/>
  <c r="J57"/>
  <c r="I57"/>
  <c r="H57"/>
  <c r="E57"/>
  <c r="G55"/>
  <c r="F55"/>
  <c r="J55"/>
  <c r="C55"/>
  <c r="I55" s="1"/>
  <c r="J53"/>
  <c r="I53"/>
  <c r="H53"/>
  <c r="E53"/>
  <c r="J52"/>
  <c r="I52"/>
  <c r="H52"/>
  <c r="E52"/>
  <c r="J51"/>
  <c r="I51"/>
  <c r="H51"/>
  <c r="E51"/>
  <c r="G49"/>
  <c r="G91" s="1"/>
  <c r="F49"/>
  <c r="F91" s="1"/>
  <c r="D49"/>
  <c r="D91" s="1"/>
  <c r="C49"/>
  <c r="C91" s="1"/>
  <c r="I91" s="1"/>
  <c r="G15"/>
  <c r="F15"/>
  <c r="D15"/>
  <c r="C15"/>
  <c r="I15" s="1"/>
  <c r="G9"/>
  <c r="G37" s="1"/>
  <c r="F9"/>
  <c r="F37" s="1"/>
  <c r="D9"/>
  <c r="D37" s="1"/>
  <c r="C9"/>
  <c r="C37" s="1"/>
  <c r="I37" s="1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K25"/>
  <c r="K24"/>
  <c r="K23"/>
  <c r="K22"/>
  <c r="K21"/>
  <c r="K20"/>
  <c r="K19"/>
  <c r="K18"/>
  <c r="K17"/>
  <c r="H25"/>
  <c r="H24"/>
  <c r="H23"/>
  <c r="H22"/>
  <c r="H21"/>
  <c r="H20"/>
  <c r="H19"/>
  <c r="H18"/>
  <c r="H17"/>
  <c r="E25"/>
  <c r="E24"/>
  <c r="E23"/>
  <c r="E22"/>
  <c r="E21"/>
  <c r="E20"/>
  <c r="E19"/>
  <c r="E18"/>
  <c r="E17"/>
  <c r="J13"/>
  <c r="J12"/>
  <c r="J11"/>
  <c r="I13"/>
  <c r="I12"/>
  <c r="I11"/>
  <c r="K13"/>
  <c r="K12"/>
  <c r="K11"/>
  <c r="H13"/>
  <c r="H12"/>
  <c r="H11"/>
  <c r="E13"/>
  <c r="E12"/>
  <c r="E11"/>
  <c r="K733" l="1"/>
  <c r="K734"/>
  <c r="K735"/>
  <c r="K736"/>
  <c r="K737"/>
  <c r="K738"/>
  <c r="K840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H740"/>
  <c r="K838"/>
  <c r="K839"/>
  <c r="K822"/>
  <c r="K823"/>
  <c r="K824"/>
  <c r="K825"/>
  <c r="K826"/>
  <c r="K827"/>
  <c r="K828"/>
  <c r="K829"/>
  <c r="K830"/>
  <c r="K831"/>
  <c r="K832"/>
  <c r="K833"/>
  <c r="K834"/>
  <c r="K835"/>
  <c r="K836"/>
  <c r="K837"/>
  <c r="K810"/>
  <c r="K811"/>
  <c r="K812"/>
  <c r="K813"/>
  <c r="K814"/>
  <c r="K815"/>
  <c r="K816"/>
  <c r="K817"/>
  <c r="K818"/>
  <c r="K819"/>
  <c r="K820"/>
  <c r="K821"/>
  <c r="K742"/>
  <c r="K743"/>
  <c r="K744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J852"/>
  <c r="K852" s="1"/>
  <c r="E852"/>
  <c r="H852"/>
  <c r="K740"/>
  <c r="E731"/>
  <c r="H731"/>
  <c r="I731"/>
  <c r="J731"/>
  <c r="K731" s="1"/>
  <c r="E740"/>
  <c r="H646"/>
  <c r="K70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643"/>
  <c r="K644"/>
  <c r="K639"/>
  <c r="K640"/>
  <c r="K641"/>
  <c r="K642"/>
  <c r="J719"/>
  <c r="K719" s="1"/>
  <c r="E719"/>
  <c r="H719"/>
  <c r="K646"/>
  <c r="E637"/>
  <c r="H637"/>
  <c r="I637"/>
  <c r="J637"/>
  <c r="K637" s="1"/>
  <c r="E646"/>
  <c r="K468"/>
  <c r="K467"/>
  <c r="K612"/>
  <c r="K611"/>
  <c r="K610"/>
  <c r="K609"/>
  <c r="K608"/>
  <c r="K607"/>
  <c r="K606"/>
  <c r="K605"/>
  <c r="K604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H471"/>
  <c r="K613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21"/>
  <c r="K420"/>
  <c r="K466"/>
  <c r="K469"/>
  <c r="J625"/>
  <c r="K625" s="1"/>
  <c r="E625"/>
  <c r="H625"/>
  <c r="K471"/>
  <c r="E418"/>
  <c r="H418"/>
  <c r="I418"/>
  <c r="J418"/>
  <c r="K418" s="1"/>
  <c r="E471"/>
  <c r="K378"/>
  <c r="K379"/>
  <c r="K380"/>
  <c r="K394"/>
  <c r="H382"/>
  <c r="K393"/>
  <c r="K384"/>
  <c r="K385"/>
  <c r="K386"/>
  <c r="K387"/>
  <c r="K388"/>
  <c r="K389"/>
  <c r="K390"/>
  <c r="K391"/>
  <c r="K392"/>
  <c r="J406"/>
  <c r="K406" s="1"/>
  <c r="E406"/>
  <c r="H406"/>
  <c r="K382"/>
  <c r="E376"/>
  <c r="H376"/>
  <c r="I376"/>
  <c r="J376"/>
  <c r="K376" s="1"/>
  <c r="E382"/>
  <c r="K351"/>
  <c r="K350"/>
  <c r="K349"/>
  <c r="K348"/>
  <c r="K347"/>
  <c r="K346"/>
  <c r="K345"/>
  <c r="K344"/>
  <c r="K343"/>
  <c r="K342"/>
  <c r="K341"/>
  <c r="K244"/>
  <c r="K245"/>
  <c r="K246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H248"/>
  <c r="K332"/>
  <c r="K333"/>
  <c r="K334"/>
  <c r="K335"/>
  <c r="K336"/>
  <c r="K337"/>
  <c r="K338"/>
  <c r="K339"/>
  <c r="K340"/>
  <c r="K352"/>
  <c r="K319"/>
  <c r="K320"/>
  <c r="K321"/>
  <c r="K322"/>
  <c r="K323"/>
  <c r="K324"/>
  <c r="K325"/>
  <c r="K326"/>
  <c r="K327"/>
  <c r="K328"/>
  <c r="K329"/>
  <c r="K330"/>
  <c r="K331"/>
  <c r="K250"/>
  <c r="K251"/>
  <c r="K252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J364"/>
  <c r="K364" s="1"/>
  <c r="E364"/>
  <c r="H364"/>
  <c r="K248"/>
  <c r="E242"/>
  <c r="H242"/>
  <c r="I242"/>
  <c r="J242"/>
  <c r="K242" s="1"/>
  <c r="E248"/>
  <c r="K162"/>
  <c r="K163"/>
  <c r="K164"/>
  <c r="K218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H166"/>
  <c r="K168"/>
  <c r="K169"/>
  <c r="K212"/>
  <c r="K213"/>
  <c r="K214"/>
  <c r="K215"/>
  <c r="K216"/>
  <c r="K217"/>
  <c r="J230"/>
  <c r="K230" s="1"/>
  <c r="E230"/>
  <c r="H230"/>
  <c r="K166"/>
  <c r="E160"/>
  <c r="H160"/>
  <c r="I160"/>
  <c r="J160"/>
  <c r="K160" s="1"/>
  <c r="E166"/>
  <c r="E15"/>
  <c r="H15"/>
  <c r="K105"/>
  <c r="K106"/>
  <c r="K107"/>
  <c r="K114"/>
  <c r="K115"/>
  <c r="K116"/>
  <c r="K117"/>
  <c r="K118"/>
  <c r="K119"/>
  <c r="K120"/>
  <c r="K121"/>
  <c r="K122"/>
  <c r="K123"/>
  <c r="K124"/>
  <c r="H109"/>
  <c r="K136"/>
  <c r="K111"/>
  <c r="K112"/>
  <c r="K113"/>
  <c r="K125"/>
  <c r="K126"/>
  <c r="K127"/>
  <c r="K128"/>
  <c r="K129"/>
  <c r="K130"/>
  <c r="K131"/>
  <c r="K132"/>
  <c r="K133"/>
  <c r="K134"/>
  <c r="K135"/>
  <c r="J148"/>
  <c r="K148" s="1"/>
  <c r="E148"/>
  <c r="H148"/>
  <c r="K109"/>
  <c r="E103"/>
  <c r="H103"/>
  <c r="I103"/>
  <c r="J103"/>
  <c r="K103" s="1"/>
  <c r="E109"/>
  <c r="J37"/>
  <c r="K37" s="1"/>
  <c r="E37"/>
  <c r="H37"/>
  <c r="I9"/>
  <c r="J9"/>
  <c r="K9" s="1"/>
  <c r="E9"/>
  <c r="H9"/>
  <c r="J15"/>
  <c r="K15" s="1"/>
  <c r="K51"/>
  <c r="K52"/>
  <c r="K53"/>
  <c r="K59"/>
  <c r="K60"/>
  <c r="K61"/>
  <c r="K62"/>
  <c r="K63"/>
  <c r="K64"/>
  <c r="K65"/>
  <c r="K66"/>
  <c r="K67"/>
  <c r="K68"/>
  <c r="K69"/>
  <c r="K57"/>
  <c r="K76"/>
  <c r="K77"/>
  <c r="K78"/>
  <c r="K79"/>
  <c r="K58"/>
  <c r="K70"/>
  <c r="K71"/>
  <c r="K72"/>
  <c r="K73"/>
  <c r="K74"/>
  <c r="K75"/>
  <c r="H55"/>
  <c r="J91"/>
  <c r="K91" s="1"/>
  <c r="E91"/>
  <c r="H91"/>
  <c r="K55"/>
  <c r="E49"/>
  <c r="H49"/>
  <c r="I49"/>
  <c r="J49"/>
  <c r="K49" s="1"/>
  <c r="E55"/>
  <c r="D9" i="212" l="1"/>
  <c r="D27"/>
  <c r="D89"/>
  <c r="D109"/>
  <c r="D138"/>
  <c r="D186"/>
  <c r="D267"/>
  <c r="D314"/>
  <c r="D343"/>
  <c r="D428"/>
  <c r="D463"/>
  <c r="D492"/>
  <c r="D530"/>
  <c r="D547"/>
  <c r="D566"/>
  <c r="D581"/>
  <c r="D607"/>
  <c r="D617"/>
  <c r="D636"/>
  <c r="C636"/>
  <c r="D655"/>
  <c r="D667"/>
  <c r="D674"/>
  <c r="D704"/>
  <c r="D713"/>
  <c r="D727"/>
  <c r="D731"/>
  <c r="C713"/>
  <c r="C727"/>
  <c r="C731"/>
  <c r="D8"/>
  <c r="E8" s="1"/>
  <c r="C704"/>
  <c r="C674"/>
  <c r="C667"/>
  <c r="C655"/>
  <c r="C617"/>
  <c r="C607"/>
  <c r="C581"/>
  <c r="C566"/>
  <c r="C547"/>
  <c r="C530"/>
  <c r="C492"/>
  <c r="C463"/>
  <c r="C428"/>
  <c r="C343"/>
  <c r="C314"/>
  <c r="C267"/>
  <c r="C186"/>
  <c r="C138"/>
  <c r="C109"/>
  <c r="C89"/>
  <c r="C27"/>
  <c r="C9"/>
  <c r="C8"/>
  <c r="G396" i="220" l="1"/>
  <c r="F396"/>
  <c r="D396"/>
  <c r="C396"/>
  <c r="J395"/>
  <c r="K395" s="1"/>
  <c r="I395"/>
  <c r="H395"/>
  <c r="E395"/>
  <c r="J394"/>
  <c r="K394" s="1"/>
  <c r="I394"/>
  <c r="H394"/>
  <c r="E394"/>
  <c r="J393"/>
  <c r="K393" s="1"/>
  <c r="I393"/>
  <c r="H393"/>
  <c r="E393"/>
  <c r="J392"/>
  <c r="K392" s="1"/>
  <c r="I392"/>
  <c r="H392"/>
  <c r="E392"/>
  <c r="J391"/>
  <c r="K391" s="1"/>
  <c r="I391"/>
  <c r="H391"/>
  <c r="E391"/>
  <c r="J390"/>
  <c r="I390"/>
  <c r="H390"/>
  <c r="E390"/>
  <c r="J389"/>
  <c r="I389"/>
  <c r="H389"/>
  <c r="E389"/>
  <c r="J388"/>
  <c r="I388"/>
  <c r="H388"/>
  <c r="E388"/>
  <c r="J387"/>
  <c r="I387"/>
  <c r="H387"/>
  <c r="E387"/>
  <c r="J386"/>
  <c r="J396" s="1"/>
  <c r="I386"/>
  <c r="I396" s="1"/>
  <c r="H386"/>
  <c r="E386"/>
  <c r="G367"/>
  <c r="F367"/>
  <c r="D367"/>
  <c r="C367"/>
  <c r="J366"/>
  <c r="K366" s="1"/>
  <c r="I366"/>
  <c r="H366"/>
  <c r="E366"/>
  <c r="J365"/>
  <c r="K365" s="1"/>
  <c r="I365"/>
  <c r="H365"/>
  <c r="E365"/>
  <c r="J364"/>
  <c r="K364" s="1"/>
  <c r="I364"/>
  <c r="H364"/>
  <c r="E364"/>
  <c r="J363"/>
  <c r="K363" s="1"/>
  <c r="I363"/>
  <c r="H363"/>
  <c r="E363"/>
  <c r="J362"/>
  <c r="K362" s="1"/>
  <c r="I362"/>
  <c r="H362"/>
  <c r="E362"/>
  <c r="J361"/>
  <c r="K361" s="1"/>
  <c r="I361"/>
  <c r="H361"/>
  <c r="E361"/>
  <c r="J360"/>
  <c r="K360" s="1"/>
  <c r="I360"/>
  <c r="H360"/>
  <c r="E360"/>
  <c r="J359"/>
  <c r="I359"/>
  <c r="H359"/>
  <c r="E359"/>
  <c r="J358"/>
  <c r="I358"/>
  <c r="H358"/>
  <c r="E358"/>
  <c r="J357"/>
  <c r="J367" s="1"/>
  <c r="I357"/>
  <c r="I367" s="1"/>
  <c r="H357"/>
  <c r="E357"/>
  <c r="G338"/>
  <c r="F338"/>
  <c r="D338"/>
  <c r="C338"/>
  <c r="J337"/>
  <c r="K337" s="1"/>
  <c r="I337"/>
  <c r="H337"/>
  <c r="E337"/>
  <c r="J336"/>
  <c r="K336" s="1"/>
  <c r="I336"/>
  <c r="H336"/>
  <c r="E336"/>
  <c r="J335"/>
  <c r="K335" s="1"/>
  <c r="I335"/>
  <c r="H335"/>
  <c r="E335"/>
  <c r="J334"/>
  <c r="K334" s="1"/>
  <c r="I334"/>
  <c r="H334"/>
  <c r="E334"/>
  <c r="J333"/>
  <c r="K333" s="1"/>
  <c r="I333"/>
  <c r="H333"/>
  <c r="E333"/>
  <c r="J332"/>
  <c r="K332" s="1"/>
  <c r="I332"/>
  <c r="H332"/>
  <c r="E332"/>
  <c r="J331"/>
  <c r="K331" s="1"/>
  <c r="I331"/>
  <c r="H331"/>
  <c r="E331"/>
  <c r="J330"/>
  <c r="I330"/>
  <c r="H330"/>
  <c r="E330"/>
  <c r="J329"/>
  <c r="I329"/>
  <c r="H329"/>
  <c r="E329"/>
  <c r="J328"/>
  <c r="J338" s="1"/>
  <c r="I328"/>
  <c r="I338" s="1"/>
  <c r="H328"/>
  <c r="E328"/>
  <c r="G309"/>
  <c r="F309"/>
  <c r="D309"/>
  <c r="C309"/>
  <c r="J308"/>
  <c r="K308" s="1"/>
  <c r="I308"/>
  <c r="H308"/>
  <c r="E308"/>
  <c r="J307"/>
  <c r="K307" s="1"/>
  <c r="I307"/>
  <c r="H307"/>
  <c r="E307"/>
  <c r="J306"/>
  <c r="K306" s="1"/>
  <c r="I306"/>
  <c r="H306"/>
  <c r="E306"/>
  <c r="J305"/>
  <c r="K305" s="1"/>
  <c r="I305"/>
  <c r="H305"/>
  <c r="E305"/>
  <c r="J304"/>
  <c r="K304" s="1"/>
  <c r="I304"/>
  <c r="H304"/>
  <c r="E304"/>
  <c r="J303"/>
  <c r="K303" s="1"/>
  <c r="I303"/>
  <c r="H303"/>
  <c r="E303"/>
  <c r="J302"/>
  <c r="K302" s="1"/>
  <c r="I302"/>
  <c r="H302"/>
  <c r="E302"/>
  <c r="J301"/>
  <c r="I301"/>
  <c r="H301"/>
  <c r="E301"/>
  <c r="J300"/>
  <c r="I300"/>
  <c r="H300"/>
  <c r="E300"/>
  <c r="J299"/>
  <c r="J309" s="1"/>
  <c r="I299"/>
  <c r="I309" s="1"/>
  <c r="H299"/>
  <c r="E299"/>
  <c r="G280"/>
  <c r="F280"/>
  <c r="D280"/>
  <c r="C280"/>
  <c r="J279"/>
  <c r="K279" s="1"/>
  <c r="I279"/>
  <c r="H279"/>
  <c r="E279"/>
  <c r="J278"/>
  <c r="K278" s="1"/>
  <c r="I278"/>
  <c r="H278"/>
  <c r="E278"/>
  <c r="J277"/>
  <c r="K277" s="1"/>
  <c r="I277"/>
  <c r="H277"/>
  <c r="E277"/>
  <c r="J276"/>
  <c r="K276" s="1"/>
  <c r="I276"/>
  <c r="H276"/>
  <c r="E276"/>
  <c r="J275"/>
  <c r="K275" s="1"/>
  <c r="I275"/>
  <c r="H275"/>
  <c r="E275"/>
  <c r="J274"/>
  <c r="I274"/>
  <c r="H274"/>
  <c r="E274"/>
  <c r="J273"/>
  <c r="I273"/>
  <c r="H273"/>
  <c r="E273"/>
  <c r="J272"/>
  <c r="I272"/>
  <c r="H272"/>
  <c r="E272"/>
  <c r="J271"/>
  <c r="I271"/>
  <c r="H271"/>
  <c r="E271"/>
  <c r="J270"/>
  <c r="J280" s="1"/>
  <c r="I270"/>
  <c r="I280" s="1"/>
  <c r="H270"/>
  <c r="E270"/>
  <c r="G251"/>
  <c r="F251"/>
  <c r="D251"/>
  <c r="C251"/>
  <c r="J250"/>
  <c r="K250" s="1"/>
  <c r="I250"/>
  <c r="H250"/>
  <c r="E250"/>
  <c r="J249"/>
  <c r="K249" s="1"/>
  <c r="I249"/>
  <c r="H249"/>
  <c r="E249"/>
  <c r="J248"/>
  <c r="K248" s="1"/>
  <c r="I248"/>
  <c r="H248"/>
  <c r="E248"/>
  <c r="J247"/>
  <c r="K247" s="1"/>
  <c r="I247"/>
  <c r="H247"/>
  <c r="E247"/>
  <c r="J246"/>
  <c r="K246" s="1"/>
  <c r="I246"/>
  <c r="H246"/>
  <c r="E246"/>
  <c r="J245"/>
  <c r="K245" s="1"/>
  <c r="I245"/>
  <c r="H245"/>
  <c r="E245"/>
  <c r="J244"/>
  <c r="K244" s="1"/>
  <c r="I244"/>
  <c r="H244"/>
  <c r="E244"/>
  <c r="J243"/>
  <c r="I243"/>
  <c r="H243"/>
  <c r="E243"/>
  <c r="J242"/>
  <c r="I242"/>
  <c r="H242"/>
  <c r="E242"/>
  <c r="J241"/>
  <c r="J251" s="1"/>
  <c r="I241"/>
  <c r="I251" s="1"/>
  <c r="H241"/>
  <c r="E241"/>
  <c r="G222"/>
  <c r="F222"/>
  <c r="D222"/>
  <c r="C222"/>
  <c r="J221"/>
  <c r="K221" s="1"/>
  <c r="I221"/>
  <c r="H221"/>
  <c r="E221"/>
  <c r="J220"/>
  <c r="K220" s="1"/>
  <c r="I220"/>
  <c r="H220"/>
  <c r="E220"/>
  <c r="J219"/>
  <c r="K219" s="1"/>
  <c r="I219"/>
  <c r="H219"/>
  <c r="E219"/>
  <c r="J218"/>
  <c r="K218" s="1"/>
  <c r="I218"/>
  <c r="H218"/>
  <c r="E218"/>
  <c r="J217"/>
  <c r="K217" s="1"/>
  <c r="I217"/>
  <c r="H217"/>
  <c r="E217"/>
  <c r="J216"/>
  <c r="K216" s="1"/>
  <c r="I216"/>
  <c r="H216"/>
  <c r="E216"/>
  <c r="J215"/>
  <c r="K215" s="1"/>
  <c r="I215"/>
  <c r="H215"/>
  <c r="E215"/>
  <c r="J214"/>
  <c r="I214"/>
  <c r="H214"/>
  <c r="E214"/>
  <c r="J213"/>
  <c r="I213"/>
  <c r="H213"/>
  <c r="E213"/>
  <c r="J212"/>
  <c r="J222" s="1"/>
  <c r="I212"/>
  <c r="I222" s="1"/>
  <c r="H212"/>
  <c r="E212"/>
  <c r="G193"/>
  <c r="H193" s="1"/>
  <c r="F193"/>
  <c r="D193"/>
  <c r="C193"/>
  <c r="J192"/>
  <c r="K192" s="1"/>
  <c r="I192"/>
  <c r="H192"/>
  <c r="E192"/>
  <c r="J191"/>
  <c r="K191" s="1"/>
  <c r="I191"/>
  <c r="H191"/>
  <c r="E191"/>
  <c r="J190"/>
  <c r="K190" s="1"/>
  <c r="I190"/>
  <c r="H190"/>
  <c r="E190"/>
  <c r="J189"/>
  <c r="K189" s="1"/>
  <c r="I189"/>
  <c r="H189"/>
  <c r="E189"/>
  <c r="J188"/>
  <c r="K188" s="1"/>
  <c r="I188"/>
  <c r="H188"/>
  <c r="E188"/>
  <c r="J187"/>
  <c r="K187" s="1"/>
  <c r="I187"/>
  <c r="H187"/>
  <c r="E187"/>
  <c r="J186"/>
  <c r="K186" s="1"/>
  <c r="I186"/>
  <c r="H186"/>
  <c r="E186"/>
  <c r="J185"/>
  <c r="I185"/>
  <c r="H185"/>
  <c r="E185"/>
  <c r="J184"/>
  <c r="I184"/>
  <c r="H184"/>
  <c r="E184"/>
  <c r="J183"/>
  <c r="J193" s="1"/>
  <c r="I183"/>
  <c r="I193" s="1"/>
  <c r="H183"/>
  <c r="E183"/>
  <c r="G164"/>
  <c r="F164"/>
  <c r="D164"/>
  <c r="C164"/>
  <c r="J163"/>
  <c r="K163" s="1"/>
  <c r="I163"/>
  <c r="H163"/>
  <c r="E163"/>
  <c r="J162"/>
  <c r="K162" s="1"/>
  <c r="I162"/>
  <c r="H162"/>
  <c r="E162"/>
  <c r="J161"/>
  <c r="K161" s="1"/>
  <c r="I161"/>
  <c r="H161"/>
  <c r="E161"/>
  <c r="J160"/>
  <c r="I160"/>
  <c r="H160"/>
  <c r="E160"/>
  <c r="J159"/>
  <c r="I159"/>
  <c r="H159"/>
  <c r="E159"/>
  <c r="J158"/>
  <c r="I158"/>
  <c r="H158"/>
  <c r="E158"/>
  <c r="J157"/>
  <c r="I157"/>
  <c r="H157"/>
  <c r="E157"/>
  <c r="J156"/>
  <c r="I156"/>
  <c r="H156"/>
  <c r="E156"/>
  <c r="J155"/>
  <c r="I155"/>
  <c r="H155"/>
  <c r="E155"/>
  <c r="J154"/>
  <c r="J164" s="1"/>
  <c r="I154"/>
  <c r="I164" s="1"/>
  <c r="H154"/>
  <c r="E154"/>
  <c r="G135"/>
  <c r="F135"/>
  <c r="D135"/>
  <c r="C135"/>
  <c r="J134"/>
  <c r="K134" s="1"/>
  <c r="I134"/>
  <c r="H134"/>
  <c r="E134"/>
  <c r="J133"/>
  <c r="K133" s="1"/>
  <c r="I133"/>
  <c r="H133"/>
  <c r="E133"/>
  <c r="J132"/>
  <c r="K132" s="1"/>
  <c r="I132"/>
  <c r="H132"/>
  <c r="E132"/>
  <c r="J131"/>
  <c r="K131" s="1"/>
  <c r="I131"/>
  <c r="H131"/>
  <c r="E131"/>
  <c r="J130"/>
  <c r="K130" s="1"/>
  <c r="I130"/>
  <c r="H130"/>
  <c r="E130"/>
  <c r="J129"/>
  <c r="K129" s="1"/>
  <c r="I129"/>
  <c r="H129"/>
  <c r="E129"/>
  <c r="J128"/>
  <c r="K128" s="1"/>
  <c r="I128"/>
  <c r="H128"/>
  <c r="E128"/>
  <c r="J127"/>
  <c r="I127"/>
  <c r="H127"/>
  <c r="E127"/>
  <c r="J126"/>
  <c r="I126"/>
  <c r="H126"/>
  <c r="E126"/>
  <c r="J125"/>
  <c r="J135" s="1"/>
  <c r="I125"/>
  <c r="I135" s="1"/>
  <c r="H125"/>
  <c r="E125"/>
  <c r="G106"/>
  <c r="H106" s="1"/>
  <c r="F106"/>
  <c r="D106"/>
  <c r="C106"/>
  <c r="J105"/>
  <c r="K105" s="1"/>
  <c r="I105"/>
  <c r="H105"/>
  <c r="E105"/>
  <c r="J104"/>
  <c r="K104" s="1"/>
  <c r="I104"/>
  <c r="H104"/>
  <c r="E104"/>
  <c r="J103"/>
  <c r="K103" s="1"/>
  <c r="I103"/>
  <c r="H103"/>
  <c r="E103"/>
  <c r="J102"/>
  <c r="K102" s="1"/>
  <c r="I102"/>
  <c r="H102"/>
  <c r="E102"/>
  <c r="J101"/>
  <c r="K101" s="1"/>
  <c r="I101"/>
  <c r="H101"/>
  <c r="E101"/>
  <c r="J100"/>
  <c r="I100"/>
  <c r="H100"/>
  <c r="E100"/>
  <c r="J99"/>
  <c r="I99"/>
  <c r="H99"/>
  <c r="E99"/>
  <c r="J98"/>
  <c r="I98"/>
  <c r="H98"/>
  <c r="E98"/>
  <c r="J97"/>
  <c r="I97"/>
  <c r="H97"/>
  <c r="E97"/>
  <c r="J96"/>
  <c r="J106" s="1"/>
  <c r="I96"/>
  <c r="I106" s="1"/>
  <c r="H96"/>
  <c r="E96"/>
  <c r="G77"/>
  <c r="H77" s="1"/>
  <c r="F77"/>
  <c r="D77"/>
  <c r="C77"/>
  <c r="J76"/>
  <c r="K76" s="1"/>
  <c r="I76"/>
  <c r="H76"/>
  <c r="E76"/>
  <c r="J75"/>
  <c r="K75" s="1"/>
  <c r="I75"/>
  <c r="H75"/>
  <c r="E75"/>
  <c r="J74"/>
  <c r="K74" s="1"/>
  <c r="I74"/>
  <c r="H74"/>
  <c r="E74"/>
  <c r="J73"/>
  <c r="K73" s="1"/>
  <c r="I73"/>
  <c r="H73"/>
  <c r="E73"/>
  <c r="J72"/>
  <c r="K72" s="1"/>
  <c r="I72"/>
  <c r="H72"/>
  <c r="E72"/>
  <c r="J71"/>
  <c r="K71" s="1"/>
  <c r="I71"/>
  <c r="H71"/>
  <c r="E71"/>
  <c r="J70"/>
  <c r="K70" s="1"/>
  <c r="I70"/>
  <c r="H70"/>
  <c r="E70"/>
  <c r="J69"/>
  <c r="I69"/>
  <c r="H69"/>
  <c r="E69"/>
  <c r="J68"/>
  <c r="I68"/>
  <c r="H68"/>
  <c r="E68"/>
  <c r="J67"/>
  <c r="J77" s="1"/>
  <c r="I67"/>
  <c r="I77" s="1"/>
  <c r="H67"/>
  <c r="E67"/>
  <c r="G48"/>
  <c r="H48" s="1"/>
  <c r="F48"/>
  <c r="D48"/>
  <c r="C48"/>
  <c r="J47"/>
  <c r="K47" s="1"/>
  <c r="I47"/>
  <c r="H47"/>
  <c r="E47"/>
  <c r="J46"/>
  <c r="K46" s="1"/>
  <c r="I46"/>
  <c r="H46"/>
  <c r="E46"/>
  <c r="J45"/>
  <c r="K45" s="1"/>
  <c r="I45"/>
  <c r="H45"/>
  <c r="E45"/>
  <c r="J44"/>
  <c r="K44" s="1"/>
  <c r="I44"/>
  <c r="H44"/>
  <c r="E44"/>
  <c r="J43"/>
  <c r="K43" s="1"/>
  <c r="I43"/>
  <c r="H43"/>
  <c r="E43"/>
  <c r="J42"/>
  <c r="K42" s="1"/>
  <c r="I42"/>
  <c r="H42"/>
  <c r="E42"/>
  <c r="J41"/>
  <c r="K41" s="1"/>
  <c r="I41"/>
  <c r="H41"/>
  <c r="E41"/>
  <c r="J40"/>
  <c r="I40"/>
  <c r="H40"/>
  <c r="E40"/>
  <c r="J39"/>
  <c r="I39"/>
  <c r="H39"/>
  <c r="E39"/>
  <c r="J38"/>
  <c r="J48" s="1"/>
  <c r="I38"/>
  <c r="I48" s="1"/>
  <c r="H38"/>
  <c r="E38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19"/>
  <c r="I19"/>
  <c r="G19"/>
  <c r="F19"/>
  <c r="D19"/>
  <c r="C19"/>
  <c r="K19"/>
  <c r="K18"/>
  <c r="K17"/>
  <c r="K16"/>
  <c r="K15"/>
  <c r="K14"/>
  <c r="K13"/>
  <c r="K12"/>
  <c r="K11"/>
  <c r="K10"/>
  <c r="K9"/>
  <c r="H19"/>
  <c r="H18"/>
  <c r="H17"/>
  <c r="H16"/>
  <c r="H15"/>
  <c r="H14"/>
  <c r="H13"/>
  <c r="H12"/>
  <c r="H11"/>
  <c r="H10"/>
  <c r="H9"/>
  <c r="E19"/>
  <c r="E18"/>
  <c r="E17"/>
  <c r="E16"/>
  <c r="E15"/>
  <c r="E14"/>
  <c r="E13"/>
  <c r="E12"/>
  <c r="E11"/>
  <c r="E10"/>
  <c r="E9"/>
  <c r="H11" i="183"/>
  <c r="E11"/>
  <c r="I17" i="208"/>
  <c r="I16"/>
  <c r="I15"/>
  <c r="I14"/>
  <c r="I13"/>
  <c r="I12"/>
  <c r="I11"/>
  <c r="I10"/>
  <c r="I9"/>
  <c r="I8"/>
  <c r="F17"/>
  <c r="F16"/>
  <c r="F15"/>
  <c r="F14"/>
  <c r="F13"/>
  <c r="F12"/>
  <c r="F11"/>
  <c r="F10"/>
  <c r="F9"/>
  <c r="F8"/>
  <c r="H18"/>
  <c r="G18"/>
  <c r="I18" s="1"/>
  <c r="E18"/>
  <c r="D18"/>
  <c r="F18" s="1"/>
  <c r="C18"/>
  <c r="I8" i="197"/>
  <c r="I18"/>
  <c r="F18"/>
  <c r="F8"/>
  <c r="J39" i="20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I43"/>
  <c r="J43" s="1"/>
  <c r="I42"/>
  <c r="J42" s="1"/>
  <c r="I41"/>
  <c r="J41" s="1"/>
  <c r="I40"/>
  <c r="J40" s="1"/>
  <c r="H43"/>
  <c r="H42"/>
  <c r="H41"/>
  <c r="H40"/>
  <c r="F43"/>
  <c r="G43" s="1"/>
  <c r="F42"/>
  <c r="G42" s="1"/>
  <c r="F41"/>
  <c r="G41" s="1"/>
  <c r="F40"/>
  <c r="G40" s="1"/>
  <c r="E43"/>
  <c r="E42"/>
  <c r="E41"/>
  <c r="E40"/>
  <c r="D43"/>
  <c r="D42"/>
  <c r="D41"/>
  <c r="D40"/>
  <c r="O27"/>
  <c r="N27"/>
  <c r="P27" s="1"/>
  <c r="L27"/>
  <c r="K27"/>
  <c r="M27" s="1"/>
  <c r="O26"/>
  <c r="N26"/>
  <c r="P26" s="1"/>
  <c r="L26"/>
  <c r="K26"/>
  <c r="M26" s="1"/>
  <c r="O25"/>
  <c r="N25"/>
  <c r="P25" s="1"/>
  <c r="L25"/>
  <c r="K25"/>
  <c r="M25" s="1"/>
  <c r="O24"/>
  <c r="N24"/>
  <c r="P24" s="1"/>
  <c r="L24"/>
  <c r="K24"/>
  <c r="M24" s="1"/>
  <c r="O23"/>
  <c r="N23"/>
  <c r="P23" s="1"/>
  <c r="L23"/>
  <c r="K23"/>
  <c r="M23" s="1"/>
  <c r="O22"/>
  <c r="N22"/>
  <c r="P22" s="1"/>
  <c r="L22"/>
  <c r="K22"/>
  <c r="M22" s="1"/>
  <c r="O21"/>
  <c r="N21"/>
  <c r="P21" s="1"/>
  <c r="L21"/>
  <c r="K21"/>
  <c r="M21" s="1"/>
  <c r="O20"/>
  <c r="N20"/>
  <c r="P20" s="1"/>
  <c r="L20"/>
  <c r="K20"/>
  <c r="M20" s="1"/>
  <c r="O19"/>
  <c r="N19"/>
  <c r="P19" s="1"/>
  <c r="L19"/>
  <c r="K19"/>
  <c r="M19" s="1"/>
  <c r="O18"/>
  <c r="N18"/>
  <c r="P18" s="1"/>
  <c r="L18"/>
  <c r="K18"/>
  <c r="M18" s="1"/>
  <c r="O17"/>
  <c r="N17"/>
  <c r="P17" s="1"/>
  <c r="L17"/>
  <c r="K17"/>
  <c r="M17" s="1"/>
  <c r="O16"/>
  <c r="N16"/>
  <c r="P16" s="1"/>
  <c r="L16"/>
  <c r="K16"/>
  <c r="M16" s="1"/>
  <c r="O15"/>
  <c r="N15"/>
  <c r="P15" s="1"/>
  <c r="L15"/>
  <c r="K15"/>
  <c r="M15" s="1"/>
  <c r="O14"/>
  <c r="N14"/>
  <c r="P14" s="1"/>
  <c r="L14"/>
  <c r="K14"/>
  <c r="M14" s="1"/>
  <c r="O13"/>
  <c r="N13"/>
  <c r="P13" s="1"/>
  <c r="L13"/>
  <c r="K13"/>
  <c r="M13" s="1"/>
  <c r="O12"/>
  <c r="N12"/>
  <c r="P12" s="1"/>
  <c r="L12"/>
  <c r="K12"/>
  <c r="M12" s="1"/>
  <c r="O39"/>
  <c r="N39"/>
  <c r="P39" s="1"/>
  <c r="L39"/>
  <c r="K39"/>
  <c r="M39" s="1"/>
  <c r="O38"/>
  <c r="N38"/>
  <c r="P38" s="1"/>
  <c r="L38"/>
  <c r="K38"/>
  <c r="M38" s="1"/>
  <c r="O37"/>
  <c r="N37"/>
  <c r="P37" s="1"/>
  <c r="L37"/>
  <c r="K37"/>
  <c r="M37" s="1"/>
  <c r="O36"/>
  <c r="N36"/>
  <c r="P36" s="1"/>
  <c r="L36"/>
  <c r="K36"/>
  <c r="M36" s="1"/>
  <c r="O35"/>
  <c r="N35"/>
  <c r="P35" s="1"/>
  <c r="L35"/>
  <c r="K35"/>
  <c r="M35" s="1"/>
  <c r="O34"/>
  <c r="N34"/>
  <c r="P34" s="1"/>
  <c r="L34"/>
  <c r="K34"/>
  <c r="M34" s="1"/>
  <c r="O33"/>
  <c r="N33"/>
  <c r="P33" s="1"/>
  <c r="L33"/>
  <c r="K33"/>
  <c r="M33" s="1"/>
  <c r="O32"/>
  <c r="N32"/>
  <c r="P32" s="1"/>
  <c r="L32"/>
  <c r="K32"/>
  <c r="M32" s="1"/>
  <c r="O31"/>
  <c r="N31"/>
  <c r="P31" s="1"/>
  <c r="L31"/>
  <c r="K31"/>
  <c r="M31" s="1"/>
  <c r="O30"/>
  <c r="N30"/>
  <c r="P30" s="1"/>
  <c r="L30"/>
  <c r="K30"/>
  <c r="M30" s="1"/>
  <c r="O29"/>
  <c r="N29"/>
  <c r="P29" s="1"/>
  <c r="L29"/>
  <c r="K29"/>
  <c r="M29" s="1"/>
  <c r="O28"/>
  <c r="N28"/>
  <c r="P28" s="1"/>
  <c r="L28"/>
  <c r="K28"/>
  <c r="M28" s="1"/>
  <c r="K389" i="220" l="1"/>
  <c r="K390"/>
  <c r="H396"/>
  <c r="K387"/>
  <c r="K388"/>
  <c r="E396"/>
  <c r="K396"/>
  <c r="K386"/>
  <c r="H367"/>
  <c r="K358"/>
  <c r="K359"/>
  <c r="E367"/>
  <c r="K330"/>
  <c r="H338"/>
  <c r="K329"/>
  <c r="E338"/>
  <c r="H309"/>
  <c r="K300"/>
  <c r="K301"/>
  <c r="E309"/>
  <c r="K274"/>
  <c r="H280"/>
  <c r="K271"/>
  <c r="K272"/>
  <c r="K273"/>
  <c r="E280"/>
  <c r="H251"/>
  <c r="K242"/>
  <c r="K243"/>
  <c r="E251"/>
  <c r="H222"/>
  <c r="K213"/>
  <c r="K214"/>
  <c r="E222"/>
  <c r="K184"/>
  <c r="K185"/>
  <c r="E193"/>
  <c r="K160"/>
  <c r="H164"/>
  <c r="K155"/>
  <c r="K156"/>
  <c r="K157"/>
  <c r="K158"/>
  <c r="K159"/>
  <c r="E164"/>
  <c r="K127"/>
  <c r="H135"/>
  <c r="K126"/>
  <c r="E135"/>
  <c r="K97"/>
  <c r="K98"/>
  <c r="K99"/>
  <c r="K100"/>
  <c r="E106"/>
  <c r="K68"/>
  <c r="K69"/>
  <c r="E77"/>
  <c r="K280"/>
  <c r="K309"/>
  <c r="K338"/>
  <c r="K367"/>
  <c r="K270"/>
  <c r="K299"/>
  <c r="K328"/>
  <c r="K357"/>
  <c r="K164"/>
  <c r="K193"/>
  <c r="K222"/>
  <c r="K251"/>
  <c r="K154"/>
  <c r="K183"/>
  <c r="K212"/>
  <c r="K241"/>
  <c r="K106"/>
  <c r="K135"/>
  <c r="K96"/>
  <c r="K125"/>
  <c r="K77"/>
  <c r="K67"/>
  <c r="K39"/>
  <c r="K40"/>
  <c r="E48"/>
  <c r="K48"/>
  <c r="K38"/>
  <c r="H86" i="161"/>
  <c r="D86"/>
  <c r="I70"/>
  <c r="I68"/>
  <c r="I67"/>
  <c r="H74"/>
  <c r="D72"/>
  <c r="D71"/>
  <c r="D70"/>
  <c r="D69"/>
  <c r="D68"/>
  <c r="D67"/>
  <c r="D66"/>
  <c r="D65"/>
  <c r="D74"/>
  <c r="H61"/>
  <c r="I59"/>
  <c r="I58"/>
  <c r="I57"/>
  <c r="I56"/>
  <c r="I55"/>
  <c r="I54"/>
  <c r="I53"/>
  <c r="I52"/>
  <c r="I51"/>
  <c r="I50"/>
  <c r="D59"/>
  <c r="D58"/>
  <c r="D57"/>
  <c r="D56"/>
  <c r="D55"/>
  <c r="D54"/>
  <c r="D53"/>
  <c r="D52"/>
  <c r="D51"/>
  <c r="D50"/>
  <c r="D49"/>
  <c r="D61" s="1"/>
  <c r="K61" s="1"/>
  <c r="K62"/>
  <c r="K60"/>
  <c r="K59"/>
  <c r="K58"/>
  <c r="K57"/>
  <c r="K56"/>
  <c r="K55"/>
  <c r="K54"/>
  <c r="K53"/>
  <c r="K52"/>
  <c r="K51"/>
  <c r="K50"/>
  <c r="K49"/>
  <c r="K48"/>
  <c r="K47"/>
  <c r="K75"/>
  <c r="K74"/>
  <c r="K73"/>
  <c r="K72"/>
  <c r="K71"/>
  <c r="K70"/>
  <c r="K69"/>
  <c r="K68"/>
  <c r="K67"/>
  <c r="K66"/>
  <c r="K65"/>
  <c r="K64"/>
  <c r="K63"/>
  <c r="H19"/>
  <c r="H18"/>
  <c r="H17"/>
  <c r="H16"/>
  <c r="H15"/>
  <c r="H14"/>
  <c r="H13"/>
  <c r="H12"/>
  <c r="H11"/>
  <c r="H10"/>
  <c r="H21" s="1"/>
  <c r="D18"/>
  <c r="D17"/>
  <c r="D16"/>
  <c r="D15"/>
  <c r="D14"/>
  <c r="D13"/>
  <c r="D12"/>
  <c r="D11"/>
  <c r="D10"/>
  <c r="D21" s="1"/>
  <c r="K17"/>
  <c r="K16"/>
  <c r="K15"/>
  <c r="K14"/>
  <c r="K13"/>
  <c r="K12"/>
  <c r="K11"/>
  <c r="K10"/>
  <c r="K20"/>
  <c r="K19"/>
  <c r="K18"/>
  <c r="K22"/>
  <c r="I35" i="159"/>
  <c r="J17"/>
  <c r="I17"/>
  <c r="J16"/>
  <c r="I16"/>
  <c r="J15"/>
  <c r="I15"/>
  <c r="J14"/>
  <c r="I14"/>
  <c r="J13"/>
  <c r="I13"/>
  <c r="J12"/>
  <c r="I12"/>
  <c r="J11"/>
  <c r="I11"/>
  <c r="J10"/>
  <c r="I10"/>
  <c r="K21" i="161" l="1"/>
  <c r="N9" i="209" l="1"/>
  <c r="P9" s="1"/>
  <c r="N10"/>
  <c r="P10" s="1"/>
  <c r="N11"/>
  <c r="N40"/>
  <c r="N41"/>
  <c r="N42"/>
  <c r="N43"/>
  <c r="N8"/>
  <c r="K86" i="161" l="1"/>
  <c r="K9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76"/>
  <c r="K77"/>
  <c r="K78"/>
  <c r="K79"/>
  <c r="K80"/>
  <c r="K81"/>
  <c r="K82"/>
  <c r="K83"/>
  <c r="K84"/>
  <c r="K85"/>
  <c r="K8"/>
  <c r="T10" i="211"/>
  <c r="T11"/>
  <c r="T12"/>
  <c r="T13"/>
  <c r="T14"/>
  <c r="T15"/>
  <c r="T16"/>
  <c r="T17"/>
  <c r="T18"/>
  <c r="T19"/>
  <c r="T9"/>
  <c r="K10"/>
  <c r="K11"/>
  <c r="K12"/>
  <c r="K13"/>
  <c r="K14"/>
  <c r="K15"/>
  <c r="K16"/>
  <c r="K17"/>
  <c r="K18"/>
  <c r="K19"/>
  <c r="K9"/>
  <c r="O43" i="209" l="1"/>
  <c r="P43" s="1"/>
  <c r="O42"/>
  <c r="P42" s="1"/>
  <c r="O41"/>
  <c r="P41" s="1"/>
  <c r="O40"/>
  <c r="P40" s="1"/>
  <c r="O11"/>
  <c r="P11" s="1"/>
  <c r="O10"/>
  <c r="O9"/>
  <c r="O8"/>
  <c r="P8" s="1"/>
  <c r="C3" i="208" l="1"/>
  <c r="C3" i="197"/>
  <c r="C3" i="209"/>
  <c r="C3" i="224"/>
  <c r="C2"/>
  <c r="C1"/>
  <c r="C2" i="222" l="1"/>
  <c r="C1"/>
  <c r="H73" i="159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7"/>
  <c r="F17"/>
  <c r="H16"/>
  <c r="F16"/>
  <c r="H15"/>
  <c r="F15"/>
  <c r="H14"/>
  <c r="F14"/>
  <c r="H13"/>
  <c r="F13"/>
  <c r="H12"/>
  <c r="F12"/>
  <c r="H11"/>
  <c r="F11"/>
  <c r="H10"/>
  <c r="F10"/>
  <c r="C2" i="211"/>
  <c r="C1"/>
  <c r="C3" i="212"/>
  <c r="U21" i="213"/>
  <c r="T21"/>
  <c r="R21"/>
  <c r="Q21"/>
  <c r="O21"/>
  <c r="N21"/>
  <c r="P21" s="1"/>
  <c r="L21"/>
  <c r="M21" s="1"/>
  <c r="K21"/>
  <c r="I21"/>
  <c r="H21"/>
  <c r="F21"/>
  <c r="E21"/>
  <c r="D21"/>
  <c r="C21"/>
  <c r="C3"/>
  <c r="G8" i="183"/>
  <c r="H8" s="1"/>
  <c r="F8"/>
  <c r="D8"/>
  <c r="E8" s="1"/>
  <c r="C8"/>
  <c r="B8"/>
  <c r="C2" i="197"/>
  <c r="L43" i="209"/>
  <c r="K43"/>
  <c r="M43" s="1"/>
  <c r="L42"/>
  <c r="K42"/>
  <c r="M42" s="1"/>
  <c r="L41"/>
  <c r="K41"/>
  <c r="M41" s="1"/>
  <c r="L40"/>
  <c r="K40"/>
  <c r="M40" s="1"/>
  <c r="L11"/>
  <c r="K11"/>
  <c r="M11" s="1"/>
  <c r="L10"/>
  <c r="K10"/>
  <c r="M10" s="1"/>
  <c r="L9"/>
  <c r="K9"/>
  <c r="M9" s="1"/>
  <c r="L8"/>
  <c r="K8"/>
  <c r="M8" s="1"/>
  <c r="C2"/>
  <c r="C1"/>
  <c r="D13" i="174"/>
  <c r="C13"/>
  <c r="E13" s="1"/>
  <c r="C12"/>
  <c r="K12" s="1"/>
  <c r="D11"/>
  <c r="C11"/>
  <c r="E11" s="1"/>
  <c r="C9"/>
  <c r="C3"/>
  <c r="C2"/>
  <c r="C1"/>
  <c r="F13"/>
  <c r="F12"/>
  <c r="D12"/>
  <c r="E12" s="1"/>
  <c r="F9"/>
  <c r="F10"/>
  <c r="F11"/>
  <c r="F8"/>
  <c r="C10"/>
  <c r="C8"/>
  <c r="J35" i="159" l="1"/>
  <c r="K8" i="174"/>
  <c r="C14"/>
  <c r="K14" s="1"/>
  <c r="G8"/>
  <c r="F14"/>
  <c r="K10"/>
  <c r="G10"/>
  <c r="D10"/>
  <c r="E10" s="1"/>
  <c r="D8"/>
  <c r="G9"/>
  <c r="G11"/>
  <c r="G13"/>
  <c r="D9"/>
  <c r="E9" s="1"/>
  <c r="K9"/>
  <c r="K11"/>
  <c r="K13"/>
  <c r="G12"/>
  <c r="G14" l="1"/>
  <c r="D14"/>
  <c r="E8"/>
  <c r="E14" s="1"/>
</calcChain>
</file>

<file path=xl/sharedStrings.xml><?xml version="1.0" encoding="utf-8"?>
<sst xmlns="http://schemas.openxmlformats.org/spreadsheetml/2006/main" count="7430" uniqueCount="4476">
  <si>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</si>
  <si>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</si>
  <si>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</si>
  <si>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</si>
  <si>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</si>
  <si>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</si>
  <si>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</si>
  <si>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</si>
  <si>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</si>
  <si>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</si>
  <si>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</si>
  <si>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</si>
  <si>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</si>
  <si>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</si>
  <si>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</si>
  <si>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</si>
  <si>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</si>
  <si>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</si>
  <si>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Капацитети и коришћење болничких постеља</t>
  </si>
  <si>
    <t>7.</t>
  </si>
  <si>
    <t>Пратиоци лечених лица</t>
  </si>
  <si>
    <t>8.</t>
  </si>
  <si>
    <t>Капацитети и коришћење дневних болница</t>
  </si>
  <si>
    <t>9.</t>
  </si>
  <si>
    <t>Неонатологија</t>
  </si>
  <si>
    <t>10.</t>
  </si>
  <si>
    <t>Специјалистички прегледи</t>
  </si>
  <si>
    <t>11.</t>
  </si>
  <si>
    <t>Операције</t>
  </si>
  <si>
    <t>12.</t>
  </si>
  <si>
    <t>Дијагностички сродне групе (ДСГ)</t>
  </si>
  <si>
    <t>13.</t>
  </si>
  <si>
    <t>Здравствене услуге</t>
  </si>
  <si>
    <t>14.</t>
  </si>
  <si>
    <t>Дијагностичке процедуре са снимањем</t>
  </si>
  <si>
    <t>15.</t>
  </si>
  <si>
    <t>Лабораторијска дијагностика</t>
  </si>
  <si>
    <t>16.</t>
  </si>
  <si>
    <t>Дијализе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</si>
  <si>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</si>
  <si>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</si>
  <si>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</si>
  <si>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</si>
  <si>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</si>
  <si>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</si>
  <si>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</si>
  <si>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</si>
  <si>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</si>
  <si>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</si>
  <si>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</si>
  <si>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</si>
  <si>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>Назив здравствене установе</t>
  </si>
  <si>
    <t>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</si>
  <si>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</si>
  <si>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</si>
  <si>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</si>
  <si>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</si>
  <si>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</si>
  <si>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</si>
  <si>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</si>
  <si>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</si>
  <si>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</si>
  <si>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</si>
  <si>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</si>
  <si>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</si>
  <si>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</si>
  <si>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</si>
  <si>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</si>
  <si>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</si>
  <si>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</si>
  <si>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</si>
  <si>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</si>
  <si>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</si>
  <si>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</si>
  <si>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</si>
  <si>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</si>
  <si>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</si>
  <si>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</si>
  <si>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</si>
  <si>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</si>
  <si>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</si>
  <si>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</si>
  <si>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</si>
  <si>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</si>
  <si>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</si>
  <si>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</si>
  <si>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</si>
  <si>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</si>
  <si>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</si>
  <si>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</si>
  <si>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</si>
  <si>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</si>
  <si>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</si>
  <si>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</si>
  <si>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</si>
  <si>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</si>
  <si>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</si>
  <si>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</si>
  <si>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</si>
  <si>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</si>
  <si>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</si>
  <si>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</si>
  <si>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</si>
  <si>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</si>
  <si>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</si>
  <si>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</si>
  <si>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</si>
  <si>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</si>
  <si>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</si>
  <si>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</si>
  <si>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</si>
  <si>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</si>
  <si>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</si>
  <si>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</si>
  <si>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</si>
  <si>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</si>
  <si>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</si>
  <si>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</si>
  <si>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</si>
  <si>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</si>
  <si>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</si>
  <si>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</si>
  <si>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</si>
  <si>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</si>
  <si>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</si>
  <si>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</si>
  <si>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</si>
  <si>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</si>
  <si>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</si>
  <si>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</si>
  <si>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</si>
  <si>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</si>
  <si>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</si>
  <si>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</si>
  <si>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</si>
  <si>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</si>
  <si>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</si>
  <si>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</si>
  <si>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</si>
  <si>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</si>
  <si>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</si>
  <si>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</si>
  <si>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</si>
  <si>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</si>
  <si>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</si>
  <si>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</si>
  <si>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</si>
  <si>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</si>
  <si>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</si>
  <si>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</si>
  <si>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</si>
  <si>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</si>
  <si>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</si>
  <si>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</si>
  <si>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</si>
  <si>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</si>
  <si>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</si>
  <si>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</si>
  <si>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</si>
  <si>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</si>
  <si>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</si>
  <si>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</si>
  <si>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</si>
  <si>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</si>
  <si>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инт.нега</t>
  </si>
  <si>
    <t>полу инт.</t>
  </si>
  <si>
    <t>станд. н.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</si>
  <si>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</si>
  <si>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</si>
  <si>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</si>
  <si>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</si>
  <si>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</si>
  <si>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</si>
  <si>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</si>
  <si>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</si>
  <si>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</si>
  <si>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Табела 9.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</si>
  <si>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</si>
  <si>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</si>
  <si>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</si>
  <si>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</si>
  <si>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</si>
  <si>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</si>
  <si>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</si>
  <si>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</si>
  <si>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 xml:space="preserve">Табела 10. </t>
  </si>
  <si>
    <t>Организациона једицина</t>
  </si>
  <si>
    <t>Шифра</t>
  </si>
  <si>
    <t>Назив</t>
  </si>
  <si>
    <t>Амбулантни</t>
  </si>
  <si>
    <t>Стационарни</t>
  </si>
  <si>
    <t>Прегледи у оквиру организованог скрининга рака*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</si>
  <si>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</si>
  <si>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</si>
  <si>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</si>
  <si>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</si>
  <si>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</si>
  <si>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</si>
  <si>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 xml:space="preserve">Табела 11. </t>
  </si>
  <si>
    <t>Р.бр.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</si>
  <si>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</si>
  <si>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</si>
  <si>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</si>
  <si>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</si>
  <si>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</si>
  <si>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</si>
  <si>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</si>
  <si>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Ортопедија и трауматологија</t>
  </si>
  <si>
    <t>Табела 12.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</si>
  <si>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</si>
  <si>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</si>
  <si>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</si>
  <si>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</si>
  <si>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</si>
  <si>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</si>
  <si>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</si>
  <si>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</si>
  <si>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</si>
  <si>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</si>
  <si>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</si>
  <si>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</si>
  <si>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</si>
  <si>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</si>
  <si>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</si>
  <si>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</si>
  <si>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</si>
  <si>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</si>
  <si>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</si>
  <si>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</si>
  <si>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</si>
  <si>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</si>
  <si>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</si>
  <si>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</si>
  <si>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</si>
  <si>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</si>
  <si>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</si>
  <si>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</si>
  <si>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</si>
  <si>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</si>
  <si>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</si>
  <si>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</si>
  <si>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</si>
  <si>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</si>
  <si>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</si>
  <si>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</si>
  <si>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</si>
  <si>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</si>
  <si>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</si>
  <si>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</si>
  <si>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</si>
  <si>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</si>
  <si>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</si>
  <si>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</si>
  <si>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</si>
  <si>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</si>
  <si>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</si>
  <si>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</si>
  <si>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</si>
  <si>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</si>
  <si>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</si>
  <si>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</si>
  <si>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</si>
  <si>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</si>
  <si>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</si>
  <si>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</si>
  <si>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</si>
  <si>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</si>
  <si>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</si>
  <si>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</si>
  <si>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</si>
  <si>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</si>
  <si>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</si>
  <si>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</si>
  <si>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</si>
  <si>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</si>
  <si>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</si>
  <si>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</si>
  <si>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</si>
  <si>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</si>
  <si>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</si>
  <si>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</si>
  <si>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</si>
  <si>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</si>
  <si>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</si>
  <si>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</si>
  <si>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</si>
  <si>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</si>
  <si>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</si>
  <si>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</si>
  <si>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</si>
  <si>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</si>
  <si>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</si>
  <si>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</si>
  <si>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</si>
  <si>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</si>
  <si>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</si>
  <si>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</si>
  <si>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</si>
  <si>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</si>
  <si>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</si>
  <si>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</si>
  <si>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</si>
  <si>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</si>
  <si>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</si>
  <si>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</si>
  <si>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</si>
  <si>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</si>
  <si>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</si>
  <si>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</si>
  <si>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</si>
  <si>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</si>
  <si>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</si>
  <si>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</si>
  <si>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</si>
  <si>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</si>
  <si>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</si>
  <si>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</si>
  <si>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</si>
  <si>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</si>
  <si>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</si>
  <si>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</si>
  <si>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</si>
  <si>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</si>
  <si>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</si>
  <si>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</si>
  <si>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</si>
  <si>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</si>
  <si>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</si>
  <si>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</si>
  <si>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</si>
  <si>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</si>
  <si>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</si>
  <si>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</si>
  <si>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</si>
  <si>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</si>
  <si>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</si>
  <si>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</si>
  <si>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</si>
  <si>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</si>
  <si>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</si>
  <si>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</si>
  <si>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</si>
  <si>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</si>
  <si>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</si>
  <si>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</si>
  <si>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</si>
  <si>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</si>
  <si>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</si>
  <si>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</si>
  <si>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</si>
  <si>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</si>
  <si>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</si>
  <si>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</si>
  <si>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</si>
  <si>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</si>
  <si>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</si>
  <si>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</si>
  <si>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</si>
  <si>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</si>
  <si>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</si>
  <si>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</si>
  <si>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</si>
  <si>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</si>
  <si>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</si>
  <si>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</si>
  <si>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</si>
  <si>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</si>
  <si>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</si>
  <si>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</si>
  <si>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</si>
  <si>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</si>
  <si>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</si>
  <si>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</si>
  <si>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</si>
  <si>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</si>
  <si>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</si>
  <si>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</si>
  <si>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</si>
  <si>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</si>
  <si>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</si>
  <si>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</si>
  <si>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</si>
  <si>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</si>
  <si>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</si>
  <si>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</si>
  <si>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</si>
  <si>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</si>
  <si>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</si>
  <si>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</si>
  <si>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</si>
  <si>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</si>
  <si>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</si>
  <si>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</si>
  <si>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</si>
  <si>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</si>
  <si>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</si>
  <si>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</si>
  <si>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</si>
  <si>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</si>
  <si>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</si>
  <si>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</si>
  <si>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</si>
  <si>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</si>
  <si>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</si>
  <si>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</si>
  <si>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</si>
  <si>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</si>
  <si>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</si>
  <si>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</si>
  <si>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</si>
  <si>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</si>
  <si>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</si>
  <si>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</si>
  <si>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</si>
  <si>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</si>
  <si>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</si>
  <si>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</si>
  <si>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</si>
  <si>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</si>
  <si>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</si>
  <si>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</si>
  <si>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</si>
  <si>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</si>
  <si>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</si>
  <si>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</si>
  <si>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</si>
  <si>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</si>
  <si>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</si>
  <si>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</si>
  <si>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</si>
  <si>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</si>
  <si>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</si>
  <si>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</si>
  <si>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</si>
  <si>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</si>
  <si>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</si>
  <si>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</si>
  <si>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</si>
  <si>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</si>
  <si>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</si>
  <si>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</si>
  <si>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</si>
  <si>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</si>
  <si>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</si>
  <si>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</si>
  <si>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</si>
  <si>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</si>
  <si>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</si>
  <si>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</si>
  <si>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</si>
  <si>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</si>
  <si>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</si>
  <si>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</si>
  <si>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</si>
  <si>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</si>
  <si>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</si>
  <si>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</si>
  <si>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</si>
  <si>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</si>
  <si>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</si>
  <si>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</si>
  <si>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</si>
  <si>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</si>
  <si>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</si>
  <si>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</si>
  <si>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</si>
  <si>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</si>
  <si>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</si>
  <si>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</si>
  <si>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</si>
  <si>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</si>
  <si>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</si>
  <si>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</si>
  <si>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</si>
  <si>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</si>
  <si>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</si>
  <si>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</si>
  <si>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</si>
  <si>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</si>
  <si>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</si>
  <si>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</si>
  <si>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</si>
  <si>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</si>
  <si>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</si>
  <si>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</si>
  <si>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</si>
  <si>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</si>
  <si>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</si>
  <si>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</si>
  <si>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</si>
  <si>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</si>
  <si>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</si>
  <si>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</si>
  <si>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</si>
  <si>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</si>
  <si>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</si>
  <si>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</si>
  <si>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</si>
  <si>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</si>
  <si>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</si>
  <si>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</si>
  <si>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</si>
  <si>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</si>
  <si>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</si>
  <si>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</si>
  <si>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</si>
  <si>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</si>
  <si>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</si>
  <si>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</si>
  <si>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</si>
  <si>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</si>
  <si>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</si>
  <si>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</si>
  <si>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</si>
  <si>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</si>
  <si>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</si>
  <si>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</si>
  <si>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</si>
  <si>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</si>
  <si>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</si>
  <si>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</si>
  <si>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</si>
  <si>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</si>
  <si>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</si>
  <si>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</si>
  <si>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</si>
  <si>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</si>
  <si>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</si>
  <si>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</si>
  <si>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</si>
  <si>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</si>
  <si>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</si>
  <si>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</si>
  <si>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</si>
  <si>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</si>
  <si>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</si>
  <si>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</si>
  <si>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</si>
  <si>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</si>
  <si>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</si>
  <si>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</si>
  <si>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</si>
  <si>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</si>
  <si>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</si>
  <si>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</si>
  <si>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</si>
  <si>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</si>
  <si>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</si>
  <si>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</si>
  <si>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</si>
  <si>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</si>
  <si>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</si>
  <si>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</si>
  <si>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</si>
  <si>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</si>
  <si>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</si>
  <si>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</si>
  <si>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</si>
  <si>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</si>
  <si>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</si>
  <si>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</si>
  <si>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</si>
  <si>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</si>
  <si>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</si>
  <si>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</si>
  <si>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</si>
  <si>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</si>
  <si>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</si>
  <si>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</si>
  <si>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</si>
  <si>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</si>
  <si>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</si>
  <si>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</si>
  <si>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</si>
  <si>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</si>
  <si>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</si>
  <si>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</si>
  <si>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</si>
  <si>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</si>
  <si>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</si>
  <si>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</si>
  <si>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</si>
  <si>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</si>
  <si>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</si>
  <si>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</si>
  <si>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</si>
  <si>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</si>
  <si>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</si>
  <si>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</si>
  <si>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</si>
  <si>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</si>
  <si>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</si>
  <si>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</si>
  <si>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</si>
  <si>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</si>
  <si>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</si>
  <si>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</si>
  <si>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</si>
  <si>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</si>
  <si>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</si>
  <si>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</si>
  <si>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</si>
  <si>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</si>
  <si>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</si>
  <si>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</si>
  <si>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</si>
  <si>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</si>
  <si>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</si>
  <si>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</si>
  <si>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</si>
  <si>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</si>
  <si>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</si>
  <si>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</si>
  <si>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</si>
  <si>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</si>
  <si>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</si>
  <si>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</si>
  <si>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</si>
  <si>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</si>
  <si>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</si>
  <si>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</si>
  <si>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</si>
  <si>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</si>
  <si>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</si>
  <si>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</si>
  <si>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</si>
  <si>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</si>
  <si>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</si>
  <si>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</si>
  <si>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</si>
  <si>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</si>
  <si>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</si>
  <si>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</si>
  <si>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</si>
  <si>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</si>
  <si>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</si>
  <si>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</si>
  <si>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</si>
  <si>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</si>
  <si>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</si>
  <si>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</si>
  <si>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</si>
  <si>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</si>
  <si>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</si>
  <si>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</si>
  <si>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</si>
  <si>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</si>
  <si>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</si>
  <si>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</si>
  <si>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</si>
  <si>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</si>
  <si>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</si>
  <si>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</si>
  <si>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</si>
  <si>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</si>
  <si>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</si>
  <si>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</si>
  <si>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</si>
  <si>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</si>
  <si>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</si>
  <si>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</si>
  <si>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</si>
  <si>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</si>
  <si>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</si>
  <si>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</si>
  <si>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</si>
  <si>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</si>
  <si>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</si>
  <si>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</si>
  <si>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</si>
  <si>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</si>
  <si>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</si>
  <si>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</si>
  <si>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</si>
  <si>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</si>
  <si>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</si>
  <si>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</si>
  <si>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</si>
  <si>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</si>
  <si>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</si>
  <si>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</si>
  <si>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</si>
  <si>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</si>
  <si>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</si>
  <si>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</si>
  <si>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</si>
  <si>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</si>
  <si>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</si>
  <si>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</si>
  <si>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</si>
  <si>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</si>
  <si>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</si>
  <si>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</si>
  <si>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</si>
  <si>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</si>
  <si>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</si>
  <si>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</si>
  <si>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</si>
  <si>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</si>
  <si>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</si>
  <si>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</si>
  <si>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</si>
  <si>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</si>
  <si>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</si>
  <si>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</si>
  <si>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</si>
  <si>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</si>
  <si>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</si>
  <si>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</si>
  <si>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</si>
  <si>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</si>
  <si>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</si>
  <si>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</si>
  <si>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</si>
  <si>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</si>
  <si>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</si>
  <si>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</si>
  <si>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</si>
  <si>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</si>
  <si>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</si>
  <si>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</si>
  <si>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</si>
  <si>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</si>
  <si>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</si>
  <si>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</si>
  <si>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</si>
  <si>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</si>
  <si>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</si>
  <si>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</si>
  <si>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</si>
  <si>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</si>
  <si>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</si>
  <si>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</si>
  <si>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</si>
  <si>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</si>
  <si>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</si>
  <si>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</si>
  <si>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</si>
  <si>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</si>
  <si>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</si>
  <si>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</si>
  <si>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</si>
  <si>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</si>
  <si>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</si>
  <si>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</si>
  <si>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</si>
  <si>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</si>
  <si>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</si>
  <si>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</si>
  <si>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</si>
  <si>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</si>
  <si>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</si>
  <si>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</si>
  <si>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</si>
  <si>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</si>
  <si>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</si>
  <si>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</si>
  <si>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</si>
  <si>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</si>
  <si>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</si>
  <si>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</si>
  <si>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</si>
  <si>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</si>
  <si>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</si>
  <si>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</si>
  <si>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</si>
  <si>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</si>
  <si>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</si>
  <si>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</si>
  <si>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</si>
  <si>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</si>
  <si>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</si>
  <si>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</si>
  <si>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</si>
  <si>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</si>
  <si>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</si>
  <si>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</si>
  <si>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</si>
  <si>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</si>
  <si>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</si>
  <si>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</si>
  <si>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</si>
  <si>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</si>
  <si>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</si>
  <si>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</si>
  <si>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</si>
  <si>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</si>
  <si>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</si>
  <si>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</si>
  <si>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</si>
  <si>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</si>
  <si>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</si>
  <si>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</si>
  <si>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</si>
  <si>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</si>
  <si>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</si>
  <si>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</si>
  <si>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</si>
  <si>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</si>
  <si>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</si>
  <si>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</si>
  <si>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</si>
  <si>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</si>
  <si>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</si>
  <si>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</si>
  <si>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</si>
  <si>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</si>
  <si>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</si>
  <si>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</si>
  <si>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</si>
  <si>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</si>
  <si>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</si>
  <si>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</si>
  <si>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</si>
  <si>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</si>
  <si>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</si>
  <si>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</si>
  <si>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</si>
  <si>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</si>
  <si>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</si>
  <si>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</si>
  <si>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</si>
  <si>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</si>
  <si>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</si>
  <si>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</si>
  <si>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</si>
  <si>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</si>
  <si>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</si>
  <si>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</si>
  <si>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</si>
  <si>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</si>
  <si>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</si>
  <si>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</si>
  <si>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</si>
  <si>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</si>
  <si>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</si>
  <si>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</si>
  <si>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</si>
  <si>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</si>
  <si>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</si>
  <si>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</si>
  <si>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</si>
  <si>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</si>
  <si>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</si>
  <si>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</si>
  <si>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</si>
  <si>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</si>
  <si>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</si>
  <si>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</si>
  <si>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</si>
  <si>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</si>
  <si>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</si>
  <si>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</si>
  <si>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</si>
  <si>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</si>
  <si>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</si>
  <si>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</si>
  <si>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</si>
  <si>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</si>
  <si>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</si>
  <si>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</si>
  <si>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</si>
  <si>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</si>
  <si>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</si>
  <si>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</si>
  <si>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</si>
  <si>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</si>
  <si>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</si>
  <si>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</si>
  <si>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</si>
  <si>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</si>
  <si>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</si>
  <si>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</si>
  <si>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</si>
  <si>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</si>
  <si>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</si>
  <si>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</si>
  <si>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</si>
  <si>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</si>
  <si>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</si>
  <si>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</si>
  <si>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</si>
  <si>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</si>
  <si>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</si>
  <si>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</si>
  <si>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</si>
  <si>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</si>
  <si>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</si>
  <si>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</si>
  <si>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</si>
  <si>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</si>
  <si>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</si>
  <si>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</si>
  <si>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</si>
  <si>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</si>
  <si>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</si>
  <si>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</si>
  <si>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</si>
  <si>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</si>
  <si>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</si>
  <si>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</si>
  <si>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</si>
  <si>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</si>
  <si>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</si>
  <si>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</si>
  <si>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</si>
  <si>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</si>
  <si>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</si>
  <si>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</si>
  <si>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</si>
  <si>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</si>
  <si>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</si>
  <si>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</si>
  <si>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</si>
  <si>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</si>
  <si>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</si>
  <si>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</si>
  <si>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</si>
  <si>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</si>
  <si>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</si>
  <si>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</si>
  <si>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</si>
  <si>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</si>
  <si>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</si>
  <si>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</si>
  <si>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</si>
  <si>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</si>
  <si>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</si>
  <si>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</si>
  <si>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</si>
  <si>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</si>
  <si>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</si>
  <si>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</si>
  <si>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</si>
  <si>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</si>
  <si>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</si>
  <si>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</si>
  <si>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</si>
  <si>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</si>
  <si>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</si>
  <si>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</si>
  <si>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</si>
  <si>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</si>
  <si>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</si>
  <si>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</si>
  <si>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</si>
  <si>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</si>
  <si>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</si>
  <si>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</si>
  <si>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</si>
  <si>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</si>
  <si>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</si>
  <si>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</si>
  <si>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</si>
  <si>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</si>
  <si>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</si>
  <si>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</si>
  <si>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</si>
  <si>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</si>
  <si>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</si>
  <si>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</si>
  <si>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</si>
  <si>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</si>
  <si>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</si>
  <si>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</si>
  <si>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</si>
  <si>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</si>
  <si>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</si>
  <si>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</si>
  <si>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</si>
  <si>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</si>
  <si>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</si>
  <si>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</si>
  <si>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</si>
  <si>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</si>
  <si>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</si>
  <si>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</si>
  <si>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</si>
  <si>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</si>
  <si>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</si>
  <si>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</si>
  <si>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</si>
  <si>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</si>
  <si>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</si>
  <si>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</si>
  <si>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</si>
  <si>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</si>
  <si>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</si>
  <si>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</si>
  <si>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</si>
  <si>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</si>
  <si>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</si>
  <si>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</si>
  <si>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</si>
  <si>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</si>
  <si>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</si>
  <si>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</si>
  <si>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</si>
  <si>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</si>
  <si>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</si>
  <si>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</si>
  <si>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</si>
  <si>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</si>
  <si>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</si>
  <si>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</si>
  <si>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</si>
  <si>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</si>
  <si>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</si>
  <si>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</si>
  <si>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</si>
  <si>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</si>
  <si>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</si>
  <si>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</si>
  <si>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</si>
  <si>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</si>
  <si>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</si>
  <si>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</si>
  <si>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</si>
  <si>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</si>
  <si>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</si>
  <si>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</si>
  <si>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</si>
  <si>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</si>
  <si>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</si>
  <si>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</si>
  <si>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</si>
  <si>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</si>
  <si>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</si>
  <si>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</si>
  <si>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</si>
  <si>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</si>
  <si>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</si>
  <si>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</si>
  <si>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</si>
  <si>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</si>
  <si>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</si>
  <si>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</si>
  <si>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</si>
  <si>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</si>
  <si>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</si>
  <si>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</si>
  <si>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</si>
  <si>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</si>
  <si>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</si>
  <si>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</si>
  <si>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</si>
  <si>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</si>
  <si>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</si>
  <si>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</si>
  <si>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</si>
  <si>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</si>
  <si>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</si>
  <si>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</si>
  <si>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</si>
  <si>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</si>
  <si>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</si>
  <si>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</si>
  <si>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</si>
  <si>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</si>
  <si>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</si>
  <si>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</si>
  <si>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</si>
  <si>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</si>
  <si>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</si>
  <si>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</si>
  <si>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</si>
  <si>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</si>
  <si>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</si>
  <si>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</si>
  <si>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</si>
  <si>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</si>
  <si>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</si>
  <si>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</si>
  <si>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</si>
  <si>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</si>
  <si>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</si>
  <si>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</si>
  <si>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</si>
  <si>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</si>
  <si>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</si>
  <si>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</si>
  <si>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</si>
  <si>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</si>
  <si>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</si>
  <si>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</si>
  <si>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</si>
  <si>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</si>
  <si>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</si>
  <si>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</si>
  <si>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</si>
  <si>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</si>
  <si>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</si>
  <si>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</si>
  <si>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</si>
  <si>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</si>
  <si>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</si>
  <si>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</si>
  <si>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</si>
  <si>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</si>
  <si>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</si>
  <si>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</si>
  <si>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</si>
  <si>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</si>
  <si>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</si>
  <si>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</si>
  <si>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</si>
  <si>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</si>
  <si>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</si>
  <si>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</si>
  <si>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</si>
  <si>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</si>
  <si>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</si>
  <si>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</si>
  <si>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</si>
  <si>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</si>
  <si>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</si>
  <si>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</si>
  <si>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</si>
  <si>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</si>
  <si>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</si>
  <si>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</si>
  <si>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</si>
  <si>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</si>
  <si>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</si>
  <si>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</si>
  <si>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</si>
  <si>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</si>
  <si>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</si>
  <si>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</si>
  <si>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</si>
  <si>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</si>
  <si>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</si>
  <si>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</si>
  <si>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</si>
  <si>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</si>
  <si>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</si>
  <si>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</si>
  <si>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</si>
  <si>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</si>
  <si>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</si>
  <si>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</si>
  <si>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</si>
  <si>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</si>
  <si>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</si>
  <si>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</si>
  <si>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</si>
  <si>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</si>
  <si>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</si>
  <si>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</si>
  <si>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</si>
  <si>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</si>
  <si>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</si>
  <si>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</si>
  <si>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</si>
  <si>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</si>
  <si>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</si>
  <si>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</si>
  <si>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</si>
  <si>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</si>
  <si>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</si>
  <si>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</si>
  <si>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</si>
  <si>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</si>
  <si>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</si>
  <si>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</si>
  <si>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</si>
  <si>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</si>
  <si>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</si>
  <si>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</si>
  <si>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</si>
  <si>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</si>
  <si>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</si>
  <si>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</si>
  <si>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</si>
  <si>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</si>
  <si>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</si>
  <si>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</si>
  <si>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</si>
  <si>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</si>
  <si>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</si>
  <si>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</si>
  <si>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</si>
  <si>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</si>
  <si>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</si>
  <si>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</si>
  <si>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</si>
  <si>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</si>
  <si>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</si>
  <si>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</si>
  <si>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</si>
  <si>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</si>
  <si>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</si>
  <si>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</si>
  <si>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</si>
  <si>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</si>
  <si>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</si>
  <si>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</si>
  <si>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</si>
  <si>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</si>
  <si>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</si>
  <si>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</si>
  <si>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</si>
  <si>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</si>
  <si>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</si>
  <si>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</si>
  <si>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</si>
  <si>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</si>
  <si>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</si>
  <si>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</si>
  <si>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</si>
  <si>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</si>
  <si>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</si>
  <si>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</si>
  <si>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</si>
  <si>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</si>
  <si>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</si>
  <si>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</si>
  <si>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</si>
  <si>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</si>
  <si>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</si>
  <si>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</si>
  <si>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</si>
  <si>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</si>
  <si>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</si>
  <si>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</si>
  <si>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</si>
  <si>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</si>
  <si>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</si>
  <si>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</si>
  <si>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</si>
  <si>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</si>
  <si>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</si>
  <si>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</si>
  <si>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</si>
  <si>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</si>
  <si>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</si>
  <si>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</si>
  <si>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</si>
  <si>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</si>
  <si>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</si>
  <si>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</si>
  <si>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</si>
  <si>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</si>
  <si>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</si>
  <si>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</si>
  <si>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</si>
  <si>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</si>
  <si>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</si>
  <si>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</si>
  <si>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</si>
  <si>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</si>
  <si>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</si>
  <si>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</si>
  <si>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</si>
  <si>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</si>
  <si>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</si>
  <si>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</si>
  <si>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</si>
  <si>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</si>
  <si>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</si>
  <si>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</si>
  <si>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</si>
  <si>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</si>
  <si>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</si>
  <si>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</si>
  <si>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</si>
  <si>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</si>
  <si>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</si>
  <si>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</si>
  <si>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</si>
  <si>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</si>
  <si>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</si>
  <si>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</si>
  <si>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</si>
  <si>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</si>
  <si>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</si>
  <si>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</si>
  <si>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</si>
  <si>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</si>
  <si>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</si>
  <si>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</si>
  <si>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</si>
  <si>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</si>
  <si>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</si>
  <si>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</si>
  <si>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</si>
  <si>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</si>
  <si>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</si>
  <si>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</si>
  <si>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</si>
  <si>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</si>
  <si>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</si>
  <si>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</si>
  <si>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</si>
  <si>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</si>
  <si>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</si>
  <si>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</si>
  <si>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</si>
  <si>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</si>
  <si>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</si>
  <si>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</si>
  <si>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</si>
  <si>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</si>
  <si>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</si>
  <si>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</si>
  <si>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</si>
  <si>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</si>
  <si>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</si>
  <si>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</si>
  <si>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</si>
  <si>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</si>
  <si>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</si>
  <si>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</si>
  <si>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</si>
  <si>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</si>
  <si>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</si>
  <si>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</si>
  <si>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</si>
  <si>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</si>
  <si>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</si>
  <si>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</si>
  <si>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</si>
  <si>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</si>
  <si>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</si>
  <si>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</si>
  <si>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</si>
  <si>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</si>
  <si>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</si>
  <si>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</si>
  <si>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</si>
  <si>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</si>
  <si>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</si>
  <si>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</si>
  <si>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</si>
  <si>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</si>
  <si>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</si>
  <si>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</si>
  <si>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</si>
  <si>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</si>
  <si>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</si>
  <si>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</si>
  <si>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</si>
  <si>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</si>
  <si>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</si>
  <si>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</si>
  <si>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</si>
  <si>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</si>
  <si>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</si>
  <si>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</si>
  <si>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</si>
  <si>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</si>
  <si>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</si>
  <si>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</si>
  <si>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</si>
  <si>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</si>
  <si>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</si>
  <si>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</si>
  <si>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</si>
  <si>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</si>
  <si>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</si>
  <si>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</si>
  <si>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</si>
  <si>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</si>
  <si>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</si>
  <si>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</si>
  <si>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</si>
  <si>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</si>
  <si>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</si>
  <si>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</si>
  <si>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</si>
  <si>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</si>
  <si>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</si>
  <si>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</si>
  <si>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</si>
  <si>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</si>
  <si>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</si>
  <si>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</si>
  <si>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</si>
  <si>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</si>
  <si>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</si>
  <si>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</si>
  <si>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</si>
  <si>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</si>
  <si>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</si>
  <si>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</si>
  <si>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</si>
  <si>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</si>
  <si>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</si>
  <si>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</si>
  <si>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</si>
  <si>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</si>
  <si>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</si>
  <si>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</si>
  <si>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</si>
  <si>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</si>
  <si>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</si>
  <si>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</si>
  <si>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</si>
  <si>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</si>
  <si>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</si>
  <si>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</si>
  <si>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</si>
  <si>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</si>
  <si>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</si>
  <si>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</si>
  <si>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</si>
  <si>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</si>
  <si>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</si>
  <si>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</si>
  <si>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</si>
  <si>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</si>
  <si>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</si>
  <si>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</si>
  <si>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</si>
  <si>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</si>
  <si>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</si>
  <si>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</si>
  <si>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</si>
  <si>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</si>
  <si>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</si>
  <si>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</si>
  <si>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</si>
  <si>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</si>
  <si>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</si>
  <si>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</si>
  <si>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</si>
  <si>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</si>
  <si>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</si>
  <si>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</si>
  <si>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</si>
  <si>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</si>
  <si>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</si>
  <si>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</si>
  <si>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</si>
  <si>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</si>
  <si>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</si>
  <si>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</si>
  <si>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</si>
  <si>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</si>
  <si>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</si>
  <si>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</si>
  <si>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</si>
  <si>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</si>
  <si>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</si>
  <si>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</si>
  <si>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</si>
  <si>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</si>
  <si>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</si>
  <si>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</si>
  <si>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</si>
  <si>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</si>
  <si>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</si>
  <si>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</si>
  <si>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</si>
  <si>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</si>
  <si>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</si>
  <si>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</si>
  <si>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</si>
  <si>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</si>
  <si>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</si>
  <si>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</si>
  <si>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</si>
  <si>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</si>
  <si>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</si>
  <si>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</si>
  <si>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</si>
  <si>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</si>
  <si>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</si>
  <si>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</si>
  <si>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</si>
  <si>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</si>
  <si>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</si>
  <si>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</si>
  <si>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</si>
  <si>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</si>
  <si>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</si>
  <si>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</si>
  <si>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</si>
  <si>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</si>
  <si>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</si>
  <si>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</si>
  <si>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</si>
  <si>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</si>
  <si>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</si>
  <si>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</si>
  <si>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</si>
  <si>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</si>
  <si>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</si>
  <si>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</si>
  <si>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</si>
  <si>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</si>
  <si>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</si>
  <si>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</si>
  <si>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</si>
  <si>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</si>
  <si>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</si>
  <si>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</si>
  <si>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</si>
  <si>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</si>
  <si>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</si>
  <si>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</si>
  <si>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</si>
  <si>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</si>
  <si>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</si>
  <si>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</si>
  <si>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</si>
  <si>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</si>
  <si>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</si>
  <si>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</si>
  <si>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</si>
  <si>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</si>
  <si>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</si>
  <si>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</si>
  <si>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</si>
  <si>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</si>
  <si>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</si>
  <si>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</si>
  <si>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</si>
  <si>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</si>
  <si>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</si>
  <si>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</si>
  <si>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</si>
  <si>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</si>
  <si>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</si>
  <si>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</si>
  <si>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</si>
  <si>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</si>
  <si>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</si>
  <si>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</si>
  <si>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</si>
  <si>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</si>
  <si>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</si>
  <si>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</si>
  <si>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</si>
  <si>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</si>
  <si>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</si>
  <si>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</si>
  <si>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</si>
  <si>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</si>
  <si>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</si>
  <si>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</si>
  <si>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</si>
  <si>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</si>
  <si>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</si>
  <si>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</si>
  <si>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</si>
  <si>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</si>
  <si>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</si>
  <si>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</si>
  <si>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</si>
  <si>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</si>
  <si>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</si>
  <si>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</si>
  <si>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</si>
  <si>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</si>
  <si>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</si>
  <si>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</si>
  <si>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</si>
  <si>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</si>
  <si>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</si>
  <si>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</si>
  <si>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</si>
  <si>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</si>
  <si>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</si>
  <si>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</si>
  <si>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</si>
  <si>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</si>
  <si>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</si>
  <si>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</si>
  <si>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</si>
  <si>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</si>
  <si>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</si>
  <si>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</si>
  <si>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</si>
  <si>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</si>
  <si>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</si>
  <si>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</si>
  <si>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</si>
  <si>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</si>
  <si>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</si>
  <si>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</si>
  <si>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</si>
  <si>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</si>
  <si>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</si>
  <si>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</si>
  <si>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</si>
  <si>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</si>
  <si>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</si>
  <si>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</si>
  <si>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</si>
  <si>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</si>
  <si>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</si>
  <si>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</si>
  <si>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</si>
  <si>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</si>
  <si>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</si>
  <si>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</si>
  <si>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</si>
  <si>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</si>
  <si>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</si>
  <si>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</si>
  <si>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</si>
  <si>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</si>
  <si>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</si>
  <si>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</si>
  <si>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</si>
  <si>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</si>
  <si>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</si>
  <si>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</si>
  <si>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</si>
  <si>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</si>
  <si>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</si>
  <si>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</si>
  <si>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</si>
  <si>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</si>
  <si>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</si>
  <si>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</si>
  <si>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</si>
  <si>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</si>
  <si>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</si>
  <si>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</si>
  <si>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</si>
  <si>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</si>
  <si>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</si>
  <si>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</si>
  <si>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</si>
  <si>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</si>
  <si>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</si>
  <si>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</si>
  <si>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</si>
  <si>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</si>
  <si>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</si>
  <si>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</si>
  <si>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</si>
  <si>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13.</t>
  </si>
  <si>
    <t>Шифра услуге</t>
  </si>
  <si>
    <t>Назив услуге</t>
  </si>
  <si>
    <t>Остале услуге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</si>
  <si>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</si>
  <si>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</si>
  <si>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</si>
  <si>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</si>
  <si>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</si>
  <si>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</si>
  <si>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</si>
  <si>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</si>
  <si>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</si>
  <si>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</si>
  <si>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</si>
  <si>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</si>
  <si>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</si>
  <si>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</si>
  <si>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</si>
  <si>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</si>
  <si>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</si>
  <si>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</si>
  <si>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</si>
  <si>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</si>
  <si>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</si>
  <si>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 xml:space="preserve">Табела 14. 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</si>
  <si>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</si>
  <si>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</si>
  <si>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</si>
  <si>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Број прегледаних пацијената</t>
  </si>
  <si>
    <t>Укупан број услуга</t>
  </si>
  <si>
    <t>Услуге у оквиру организованог скрининга рака**</t>
  </si>
  <si>
    <t>59300-00</t>
  </si>
  <si>
    <t>Радиографско снимањe дојки,обострано</t>
  </si>
  <si>
    <t>55076-00</t>
  </si>
  <si>
    <t>Уллтразвучни преглед дојки</t>
  </si>
  <si>
    <t>Магнетна резонанца (у загради уписати број апарата и број смена)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</si>
  <si>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</si>
  <si>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</si>
  <si>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</si>
  <si>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</si>
  <si>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</si>
  <si>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Табела 15.</t>
  </si>
  <si>
    <t xml:space="preserve">Број пацијената </t>
  </si>
  <si>
    <t>Број прегледаних узорака</t>
  </si>
  <si>
    <t>Број пацијената</t>
  </si>
  <si>
    <t>Б. Микробиолошке и паразитолошке анализе укупно</t>
  </si>
  <si>
    <t>В. Патохистолошке анализе укупно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</si>
  <si>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</si>
  <si>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</si>
  <si>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</si>
  <si>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</si>
  <si>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</si>
  <si>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</si>
  <si>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</si>
  <si>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</si>
  <si>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</si>
  <si>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</si>
  <si>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</si>
  <si>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</si>
  <si>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</si>
  <si>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</si>
  <si>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</si>
  <si>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</si>
  <si>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</si>
  <si>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</si>
  <si>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Д. ЦИТОГЕНЕТСКА ЛАБОРАТОРИЈА АНАЛИЗЕ УКУПНО</t>
  </si>
  <si>
    <t>БРОЈ ПАЦИЈЕНАТА</t>
  </si>
  <si>
    <t>БРОЈ ПРЕГЛЕДАНИХ УЗОРАКА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</si>
  <si>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</si>
  <si>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</si>
  <si>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</si>
  <si>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</si>
  <si>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</si>
  <si>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16.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</si>
  <si>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</si>
  <si>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</si>
  <si>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</si>
  <si>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</si>
  <si>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</si>
  <si>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</si>
  <si>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Акут.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</si>
  <si>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</si>
  <si>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</si>
  <si>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</si>
  <si>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</si>
  <si>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</si>
  <si>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</si>
  <si>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</si>
  <si>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</si>
  <si>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</si>
  <si>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charset val="134"/>
      </rPr>
      <t>Континуирана амбулаторна перитонеумска дијализа-</t>
    </r>
    <r>
      <rPr>
        <i/>
        <sz val="10"/>
        <color indexed="8"/>
        <rFont val="Arial"/>
        <charset val="134"/>
      </rPr>
      <t>CAPD</t>
    </r>
  </si>
  <si>
    <r>
      <rPr>
        <sz val="10"/>
        <color indexed="8"/>
        <rFont val="Arial"/>
        <charset val="134"/>
      </rPr>
      <t>Аутоматска перитонеумска дијализа -</t>
    </r>
    <r>
      <rPr>
        <i/>
        <sz val="10"/>
        <color indexed="8"/>
        <rFont val="Arial"/>
        <charset val="134"/>
      </rPr>
      <t>APD</t>
    </r>
  </si>
  <si>
    <t>13100-07</t>
  </si>
  <si>
    <r>
      <rPr>
        <sz val="10"/>
        <color indexed="8"/>
        <rFont val="Arial"/>
        <charset val="134"/>
      </rPr>
      <t>Интермитентна перитонеумска дијализа -</t>
    </r>
    <r>
      <rPr>
        <i/>
        <sz val="10"/>
        <color indexed="8"/>
        <rFont val="Arial"/>
        <charset val="134"/>
      </rPr>
      <t>IPD</t>
    </r>
    <r>
      <rPr>
        <sz val="10"/>
        <color indexed="8"/>
        <rFont val="Arial"/>
        <charset val="134"/>
      </rPr>
      <t xml:space="preserve"> (болнички вид хроничног лечења)</t>
    </r>
  </si>
  <si>
    <r>
      <rPr>
        <sz val="10"/>
        <rFont val="Arial"/>
        <charset val="134"/>
      </rPr>
      <t>3. КОНТИНУИРАНИ ПОСТУПЦИ ЗАМЕНЕ БУБРЕЖНЕ ФУНКЦИЈЕ (</t>
    </r>
    <r>
      <rPr>
        <i/>
        <sz val="10"/>
        <rFont val="Arial"/>
        <charset val="134"/>
      </rPr>
      <t>CRRT</t>
    </r>
    <r>
      <rPr>
        <sz val="10"/>
        <rFont val="Arial"/>
        <charset val="134"/>
      </rPr>
      <t>) И ПЛАЗМАФЕРЕЗА</t>
    </r>
  </si>
  <si>
    <t>13750-00</t>
  </si>
  <si>
    <t>Табела 17.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</si>
  <si>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</si>
  <si>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</si>
  <si>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</si>
  <si>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</si>
  <si>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</si>
  <si>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</si>
  <si>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</si>
  <si>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</si>
  <si>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</si>
  <si>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</si>
  <si>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</si>
  <si>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</si>
  <si>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</si>
  <si>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</si>
  <si>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</si>
  <si>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</si>
  <si>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</si>
  <si>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</si>
  <si>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</si>
  <si>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</si>
  <si>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</si>
  <si>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</si>
  <si>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</si>
  <si>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</si>
  <si>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</si>
  <si>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</si>
  <si>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</si>
  <si>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</si>
  <si>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</si>
  <si>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</si>
  <si>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</si>
  <si>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</si>
  <si>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</si>
  <si>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</si>
  <si>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</si>
  <si>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</si>
  <si>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</si>
  <si>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</si>
  <si>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</si>
  <si>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</si>
  <si>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</si>
  <si>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</si>
  <si>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</si>
  <si>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</si>
  <si>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</si>
  <si>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</si>
  <si>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</si>
  <si>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</si>
  <si>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</si>
  <si>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</si>
  <si>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</si>
  <si>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</si>
  <si>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</si>
  <si>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</si>
  <si>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</si>
  <si>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</si>
  <si>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</si>
  <si>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</si>
  <si>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</si>
  <si>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</si>
  <si>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</si>
  <si>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</si>
  <si>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18.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</si>
  <si>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</si>
  <si>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</si>
  <si>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</si>
  <si>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</si>
  <si>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</si>
  <si>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</si>
  <si>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</si>
  <si>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</si>
  <si>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Лекови са посебним режимом издавања (Лекови са Ц листе)</t>
  </si>
  <si>
    <t>ЛЕКОВИ ЗА ХЕМОФИЛИЈУ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</si>
  <si>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</si>
  <si>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</si>
  <si>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</si>
  <si>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</si>
  <si>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</si>
  <si>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</si>
  <si>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</si>
  <si>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</si>
  <si>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</si>
  <si>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</si>
  <si>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</si>
  <si>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</si>
  <si>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</si>
  <si>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</si>
  <si>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</si>
  <si>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</si>
  <si>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</si>
  <si>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</si>
  <si>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</si>
  <si>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</si>
  <si>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</si>
  <si>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</si>
  <si>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</si>
  <si>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</si>
  <si>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</si>
  <si>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</si>
  <si>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</si>
  <si>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</si>
  <si>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</si>
  <si>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19.</t>
  </si>
  <si>
    <t>Грана медицине / Врста имплантанта</t>
  </si>
  <si>
    <t>Просечна цена</t>
  </si>
  <si>
    <t>Број лица којима је уграђен материјал</t>
  </si>
  <si>
    <t>Број  лица  којима се планира уградња материјала</t>
  </si>
  <si>
    <t>2. Васкуларна хирургија</t>
  </si>
  <si>
    <t>3. Кардиологија и интервентна радиологија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</si>
  <si>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</si>
  <si>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</si>
  <si>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</si>
  <si>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</si>
  <si>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</si>
  <si>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</si>
  <si>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</si>
  <si>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11. Урологија и нефрологија</t>
  </si>
  <si>
    <t>12. Гинекологија</t>
  </si>
  <si>
    <t>Табела 20.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</si>
  <si>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</si>
  <si>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</si>
  <si>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</si>
  <si>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</si>
  <si>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</si>
  <si>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</si>
  <si>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</si>
  <si>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</si>
  <si>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</si>
  <si>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</si>
  <si>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</si>
  <si>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</si>
  <si>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</si>
  <si>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</si>
  <si>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</si>
  <si>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</si>
  <si>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Табела 21.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</si>
  <si>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</si>
  <si>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</si>
  <si>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</si>
  <si>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</si>
  <si>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</si>
  <si>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</si>
  <si>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</si>
  <si>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</si>
  <si>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</si>
  <si>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</si>
  <si>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</si>
  <si>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</si>
  <si>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Табела 22.</t>
  </si>
  <si>
    <t>Капацитети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</si>
  <si>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</si>
  <si>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</si>
  <si>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</si>
  <si>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</si>
  <si>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  <scheme val="minor"/>
      </rPr>
      <t xml:space="preserve"> била потребна терапија кисеоником</t>
    </r>
    <r>
      <rPr>
        <sz val="11"/>
        <rFont val="Calibri"/>
        <charset val="238"/>
        <scheme val="minor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</si>
  <si>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  <scheme val="minor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</si>
  <si>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</si>
  <si>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</si>
  <si>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</si>
  <si>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Брзи серолошки тестови за одређивање IgM i/ili IgG антитела на вирус SARS-CoV-2</t>
  </si>
  <si>
    <t xml:space="preserve">Табела 6b. </t>
  </si>
  <si>
    <t>Real-Time PCR тестова на SARS-CoV-2 вирус који су урађени у установи</t>
  </si>
  <si>
    <t>Антигенски тестови за одређивање вирусног антигена Ag SARS-CoV-2 који су урађени у установи</t>
  </si>
  <si>
    <t>1. Абдоминална хирургија</t>
  </si>
  <si>
    <t>Услуга остварено у 2022</t>
  </si>
  <si>
    <t xml:space="preserve">Укупан број пацијената на листи чекања на дан 31.12.2022. </t>
  </si>
  <si>
    <t>%</t>
  </si>
  <si>
    <t xml:space="preserve">Укупан број пацијената на листи чекања на дан 31.3.2023. </t>
  </si>
  <si>
    <t>Планиран укупан број процедура за које се воде листе чекања за 2023.</t>
  </si>
  <si>
    <t>Укупан број процедура за које се воде листе чекања 1.1.-31.3.2023.</t>
  </si>
  <si>
    <t>Планиран број процедура за пацијенте који су на листи чекања за 2023.</t>
  </si>
  <si>
    <t>Број процедура за пацијенте који су на листи чекања  1.1.-31.3.2023.</t>
  </si>
  <si>
    <t>План за 2023.</t>
  </si>
  <si>
    <t>Извршено 1.1.-31.3.2023.</t>
  </si>
  <si>
    <t>Извршено 1.1.-31.3. 2023.</t>
  </si>
  <si>
    <t>ЗА 2023. ГОДИНУ</t>
  </si>
  <si>
    <t>31.03.2023.</t>
  </si>
  <si>
    <t>Број исписаних болесника на дан 31.3.2023</t>
  </si>
  <si>
    <t>Број бо  дана на дан 31.3.2023.</t>
  </si>
  <si>
    <t>Просечна дневна заузетост постеља на дан 31.3. 2023. (%)</t>
  </si>
  <si>
    <t>Mrežica polypropilenska 8x15cm</t>
  </si>
  <si>
    <t>Mrežica polypropilenska 8x13cm - ATRAMAT</t>
  </si>
  <si>
    <t>Titanijumski klipsevi LT 300 (m/l)</t>
  </si>
  <si>
    <t>GST Green reload 45mm 6 Row</t>
  </si>
  <si>
    <t>GST Gold reload 45mm 6 Row</t>
  </si>
  <si>
    <t>GST Green reload 60mm 6 Row</t>
  </si>
  <si>
    <t>Mrežica polypropilenska 30x30cm MP-13</t>
  </si>
  <si>
    <t>Mrežica polypropilenska 8x15cm 127g/m2</t>
  </si>
  <si>
    <t>Mrežica polypropilenska 15x15cm 127g/m2</t>
  </si>
  <si>
    <t>Mrežica polypropilenska 30x30cm 127g/m2</t>
  </si>
  <si>
    <t>UKUPNO - ostali ugradni materijal:</t>
  </si>
  <si>
    <t>Implantati u ortopediji (endoproteze):</t>
  </si>
  <si>
    <t>Parcijalna endoproteza kuka po tipu Austin Moore, TIP 1</t>
  </si>
  <si>
    <t>Sterilni koštani cement sa gentamicinom 40gr</t>
  </si>
  <si>
    <t>Sterilni koštani cement sa jednim AB (40gr) Standard</t>
  </si>
  <si>
    <t>Cementni femoralni stem</t>
  </si>
  <si>
    <t>Cementna femoralna glava</t>
  </si>
  <si>
    <t>Cementna kapa</t>
  </si>
  <si>
    <t>Bescementni femoralni stem</t>
  </si>
  <si>
    <t>Bescementna femoralna glava</t>
  </si>
  <si>
    <t>Bescementna kapa</t>
  </si>
  <si>
    <t>Bescementni liner</t>
  </si>
  <si>
    <t>Koštani zavrtanj - titanijumski šraf</t>
  </si>
  <si>
    <t>UKUPNO - endoproteze:</t>
  </si>
  <si>
    <t>Ostali ugradni materijal u ortopediji:</t>
  </si>
  <si>
    <t>Dinamička čelična klin ploča za prelome proksimalnog femura</t>
  </si>
  <si>
    <t>DCS ploča 4-24 otvora, ugao 95, materijal med. čelik</t>
  </si>
  <si>
    <t>DHS ploča 2-24 otvora, ugao 135, materijal med. čelik</t>
  </si>
  <si>
    <t>DHS, DCS klin, dužina 50-125mm</t>
  </si>
  <si>
    <t>Glaveno - vratni zavrtanj dužine 70 do 125mm - 2 kom po ploči</t>
  </si>
  <si>
    <t>Kompresivni zavrtanj 25, 30mm</t>
  </si>
  <si>
    <t>Spoljašnji fiksator za primarnu stabilizaciju natkolenice - SE</t>
  </si>
  <si>
    <t>Spoljašnji fiksator za primarnu stabilizaciju potkolenice - S</t>
  </si>
  <si>
    <t>UKUPNO - ostali ugradni materijal u ortopediji:</t>
  </si>
  <si>
    <t>СЛУЖБА ЗА</t>
  </si>
  <si>
    <t>ПСИХИЈАТРИЈУ</t>
  </si>
  <si>
    <t>ОДЕЉЕЊЕ</t>
  </si>
  <si>
    <t>ПНЕУМОФТИЗИОЛОГИЈЕ</t>
  </si>
  <si>
    <t>НЕУРОЛОГИЈЕ</t>
  </si>
  <si>
    <t>ПЕДИЈАТРИЈУ</t>
  </si>
  <si>
    <t>ОДЕЉЕЊЕ ИНТЕРНЕ</t>
  </si>
  <si>
    <t>МЕДИЦИНЕ</t>
  </si>
  <si>
    <t xml:space="preserve">ОРТОПЕДИЈЕ СА </t>
  </si>
  <si>
    <t>ТРАУМАТОЛОГИЈОМ</t>
  </si>
  <si>
    <t xml:space="preserve">ОПШТЕ ХИРУРГИЈЕ </t>
  </si>
  <si>
    <t>СА УРОЛОГИЈОМ</t>
  </si>
  <si>
    <t xml:space="preserve">ГИНЕКОЛОГИЈУ И </t>
  </si>
  <si>
    <t>АКУШЕРСТВО</t>
  </si>
  <si>
    <t>Педијатрија</t>
  </si>
  <si>
    <t>Онкологија дневна болница</t>
  </si>
  <si>
    <t>Психијатријска дневна болница</t>
  </si>
  <si>
    <t>Гинекологија ДБ</t>
  </si>
  <si>
    <t>Интерна медицина ДБ</t>
  </si>
  <si>
    <t>Неурологија ДБ</t>
  </si>
  <si>
    <t>Општа хирургија ДБ</t>
  </si>
  <si>
    <t>Ортопедија ДБ</t>
  </si>
  <si>
    <t>Педијатрија ДБ</t>
  </si>
  <si>
    <t>Пнеуомофтизиологија ДБ</t>
  </si>
  <si>
    <t>Општа болница Јагодина</t>
  </si>
  <si>
    <t>000001</t>
  </si>
  <si>
    <t>Specijalistički pregled prvi</t>
  </si>
  <si>
    <t>000002</t>
  </si>
  <si>
    <t>Specijalistički pregled kontrolni</t>
  </si>
  <si>
    <t>96037-00</t>
  </si>
  <si>
    <t>Остале процене консултације и евалуације</t>
  </si>
  <si>
    <t>Одсек за офталмологију</t>
  </si>
  <si>
    <t>Одсек дерматовенерологије</t>
  </si>
  <si>
    <t>Одсек за оториноларингологију</t>
  </si>
  <si>
    <t>Одељење за пријем и збрињавање ургентних стања</t>
  </si>
  <si>
    <t>000003</t>
  </si>
  <si>
    <t>Specijalistički pregled prvi - profesor</t>
  </si>
  <si>
    <t>000005</t>
  </si>
  <si>
    <t>Specijalistički pregled prvi - docenta i primarijusa</t>
  </si>
  <si>
    <t>Одсек онкологије са дневном болницом</t>
  </si>
  <si>
    <t>Служба за гинекологију и акушерство са неонатологијом</t>
  </si>
  <si>
    <t>000004</t>
  </si>
  <si>
    <t>Specijalistički pregled kontrolni - profesor</t>
  </si>
  <si>
    <t>000006</t>
  </si>
  <si>
    <t>Specijalistički pregled kontrolni - docenta i primarijusa</t>
  </si>
  <si>
    <t>Одељење физикалне медицине и рехабилитације</t>
  </si>
  <si>
    <t>600001</t>
  </si>
  <si>
    <t>Specijalistički pregled fizijatra-prvi</t>
  </si>
  <si>
    <t>600002</t>
  </si>
  <si>
    <t>Specijalistički pregled fizijatra-kontrolni</t>
  </si>
  <si>
    <t>Одељење неурологије</t>
  </si>
  <si>
    <t>Служба за педијатрију</t>
  </si>
  <si>
    <t>Служба за психијатрију</t>
  </si>
  <si>
    <t>090061</t>
  </si>
  <si>
    <t>Specijalistički psihijatrijski pregled prvi</t>
  </si>
  <si>
    <t>090084</t>
  </si>
  <si>
    <t>Specijalistički psihijatrijski pregled ponovni</t>
  </si>
  <si>
    <t>Одељење ортопедије са трауматологијом</t>
  </si>
  <si>
    <t>Одељење опште хирургије са урологијом</t>
  </si>
  <si>
    <t>Одељење пнеумофтизиологије</t>
  </si>
  <si>
    <t>Одељење интерне медицине</t>
  </si>
  <si>
    <t>20787AMB</t>
  </si>
  <si>
    <t>20770AMB</t>
  </si>
  <si>
    <t>20788AMB</t>
  </si>
  <si>
    <t>11212-00</t>
  </si>
  <si>
    <t>Pregled očnog dna</t>
  </si>
  <si>
    <t>30061-02</t>
  </si>
  <si>
    <t>Uklanjanje površinskog stranog tela sa rožnjače</t>
  </si>
  <si>
    <t>42615-01</t>
  </si>
  <si>
    <t>Sondiranje lakrimalnih prolaza, obostrano</t>
  </si>
  <si>
    <t>42650-00</t>
  </si>
  <si>
    <t>Debridman epitela rožnjače</t>
  </si>
  <si>
    <t>42824-01</t>
  </si>
  <si>
    <t>Subkonjunktivna primena leka</t>
  </si>
  <si>
    <t>90086-00</t>
  </si>
  <si>
    <t>Ostale procedure na očnom kapku</t>
  </si>
  <si>
    <t>90088-00</t>
  </si>
  <si>
    <t>Ostale procedure na lakrimalnom sistemu</t>
  </si>
  <si>
    <t>90089-00</t>
  </si>
  <si>
    <t>Ostale procedure na konjunktivi</t>
  </si>
  <si>
    <t>92016-00</t>
  </si>
  <si>
    <t>Tonometrija</t>
  </si>
  <si>
    <t>92018-00</t>
  </si>
  <si>
    <t>Ispitivanje kolornog vida</t>
  </si>
  <si>
    <t>92025-00</t>
  </si>
  <si>
    <t>Ispiranje oka</t>
  </si>
  <si>
    <t>96038-00</t>
  </si>
  <si>
    <t>Merenje oštrine vida</t>
  </si>
  <si>
    <t>U8183227</t>
  </si>
  <si>
    <t>Procena refrakcije, druge vrste</t>
  </si>
  <si>
    <t>U8183252</t>
  </si>
  <si>
    <t>Druge procene okularne pokretljivosti i binokularne funkcije</t>
  </si>
  <si>
    <t>U8183264</t>
  </si>
  <si>
    <t>Pregled/procena prednjeg segmenta, konjunktiva</t>
  </si>
  <si>
    <t>U8183265</t>
  </si>
  <si>
    <t>Pregled/procena prednjeg segmenta, rožnjača</t>
  </si>
  <si>
    <t>U8183272</t>
  </si>
  <si>
    <t>Merenje/procena intra-okularnog pritiska</t>
  </si>
  <si>
    <t>U8183301</t>
  </si>
  <si>
    <t>Oftalmološka optička intervencija, recept, naočare</t>
  </si>
  <si>
    <t>U8183303</t>
  </si>
  <si>
    <t>Oftalmološka optička intervencija, recept, kontaktna sočiva</t>
  </si>
  <si>
    <t>U8183342</t>
  </si>
  <si>
    <t>Intervencija uz upotrebu dijagnostičkih oftamoloških lekova</t>
  </si>
  <si>
    <t>U8183343</t>
  </si>
  <si>
    <t>Intervencija uz upotrebu terapeutskih oftamoloških lekova1833</t>
  </si>
  <si>
    <t>12015-00</t>
  </si>
  <si>
    <t>Epikutani test flasterima sa svim alergenima koji se nalaze u standardnoj bateriji</t>
  </si>
  <si>
    <t>130207</t>
  </si>
  <si>
    <t>Uzimanje materijala sa kože i vidljivih sluzokoža za mikološki, bakteriološki i citološki pregled</t>
  </si>
  <si>
    <t>130208</t>
  </si>
  <si>
    <t>Uzimanje materijala sa kožnih adneksa (dlana, nokta) za mikološki pregled</t>
  </si>
  <si>
    <t>30010-00</t>
  </si>
  <si>
    <t>Previjanje opekotine, manje od 10% površine tela je previjeno</t>
  </si>
  <si>
    <t>30055-00</t>
  </si>
  <si>
    <t>Previjanje rane</t>
  </si>
  <si>
    <t>30186-00</t>
  </si>
  <si>
    <t>Uklanjanje bradavice sa tabana</t>
  </si>
  <si>
    <t>30186-01</t>
  </si>
  <si>
    <t>Uklanjanje bradavice sa dlana</t>
  </si>
  <si>
    <t>30189-00</t>
  </si>
  <si>
    <t>Uklanjanje moluske (molluscum contagiosum)</t>
  </si>
  <si>
    <t>30189-01</t>
  </si>
  <si>
    <t>Uklanjanje ostalih bradavica</t>
  </si>
  <si>
    <t>30195-04</t>
  </si>
  <si>
    <t>Krioterapija lezija na koži, pojedinačna lezija</t>
  </si>
  <si>
    <t>30195-05</t>
  </si>
  <si>
    <t>Krioterapija lezija na koži, višestruke lezije</t>
  </si>
  <si>
    <t>30195-06</t>
  </si>
  <si>
    <t>Elektroterapija lezija na koži, pojedinačna lezija</t>
  </si>
  <si>
    <t>30195-07</t>
  </si>
  <si>
    <t>Elektroterapija lezija na koži, višestruke lezije</t>
  </si>
  <si>
    <t>46516-00</t>
  </si>
  <si>
    <t>Obrada nokta na prstu šake</t>
  </si>
  <si>
    <t>47906-00</t>
  </si>
  <si>
    <t>Obrada nokta na prstu stopala</t>
  </si>
  <si>
    <t>90686-00</t>
  </si>
  <si>
    <t>Obrada opekotine bez ekscizije</t>
  </si>
  <si>
    <t>90686-01</t>
  </si>
  <si>
    <t>Obrada kože i potkožnog tkiva bez ekscizije</t>
  </si>
  <si>
    <t>96206-02</t>
  </si>
  <si>
    <t>Nenaznačen način davanja farmakološkog sredstva, anti-infektivno sredstvo</t>
  </si>
  <si>
    <t>U8182000</t>
  </si>
  <si>
    <t>Dermoskopski pregled kože, jedna lezija</t>
  </si>
  <si>
    <t>U8182001</t>
  </si>
  <si>
    <t>Dermoskopski pregled kože, više lezija</t>
  </si>
  <si>
    <t>U8184601</t>
  </si>
  <si>
    <t>Rinoalergološko ispitivanje standardnim respiratornim alergenima</t>
  </si>
  <si>
    <t>U8184603</t>
  </si>
  <si>
    <t>Rinoalergološko ispitivanje na standardne nutritivne alergene</t>
  </si>
  <si>
    <t>U8188000</t>
  </si>
  <si>
    <t>Tretman Bioptron lampom</t>
  </si>
  <si>
    <t>35507-01</t>
  </si>
  <si>
    <t>Destrukcija bradavica vulve</t>
  </si>
  <si>
    <t>039362</t>
  </si>
  <si>
    <t>“Bubble“  test – ultrazvuk</t>
  </si>
  <si>
    <t>11309-00</t>
  </si>
  <si>
    <t>Audiometrija, vazdušna sprovodljivost, standardna tehnika</t>
  </si>
  <si>
    <t>11312-00</t>
  </si>
  <si>
    <t>Audiometrija, vazdušna i koštana sprovodljivost, standardna tehnika</t>
  </si>
  <si>
    <t>11324-00</t>
  </si>
  <si>
    <t>Timpanometrija standardnim probnim tonom</t>
  </si>
  <si>
    <t>11332-00</t>
  </si>
  <si>
    <t>Ispitivanje otoakustičke emisije izazvane klikom</t>
  </si>
  <si>
    <t>30026-00</t>
  </si>
  <si>
    <t>Reparacija rane na koži i potkožnom tkivu ostalih oblasti, površinska</t>
  </si>
  <si>
    <t>30029-00</t>
  </si>
  <si>
    <t>Reparacija rane na koži i potkožnom tkivu ostalih oblasti, koja uključuje meko tkivo</t>
  </si>
  <si>
    <t>30052-03</t>
  </si>
  <si>
    <t>Reparacija rane nosa</t>
  </si>
  <si>
    <t>30061-01</t>
  </si>
  <si>
    <t>Uklanjanje stranog tela iz farinksa bez incizije</t>
  </si>
  <si>
    <t>30278-00</t>
  </si>
  <si>
    <t>Lingvalna frenektomija</t>
  </si>
  <si>
    <t>30278-02</t>
  </si>
  <si>
    <t>Lingvalna frenotomija</t>
  </si>
  <si>
    <t>31205-00</t>
  </si>
  <si>
    <t>Ekscizija lezije(a) na koži i potkožnom tkivu ostalih oblasti</t>
  </si>
  <si>
    <t>31205-01</t>
  </si>
  <si>
    <t>Ekscizija čira na koži i potkožom tkivu</t>
  </si>
  <si>
    <t>41500-00</t>
  </si>
  <si>
    <t>Uklanjanje stranog tela iz spoljašnjeg slušnog kanala bez incizije</t>
  </si>
  <si>
    <t>41647-00</t>
  </si>
  <si>
    <t>Toaleta uva, jednostrano</t>
  </si>
  <si>
    <t>41647-01</t>
  </si>
  <si>
    <t>Toaleta uva, obostrano</t>
  </si>
  <si>
    <t>41650-01</t>
  </si>
  <si>
    <t>Inspekcija bubne opne, obostrano</t>
  </si>
  <si>
    <t>41653-00</t>
  </si>
  <si>
    <t>Pregled nosne šupljine i/ili postnazalnog prostora</t>
  </si>
  <si>
    <t>41659-00</t>
  </si>
  <si>
    <t>Odstranjivanje stranog tela nosa</t>
  </si>
  <si>
    <t>41677-00</t>
  </si>
  <si>
    <t>Zaustavljanje krvarenja iz prednjeg dela nosa tamponadom i/ili kauterizacijom</t>
  </si>
  <si>
    <t>41849-00</t>
  </si>
  <si>
    <t>Laringoskopija</t>
  </si>
  <si>
    <t>47738-00</t>
  </si>
  <si>
    <t>Zatvorena repozicija preloma nosne kosti</t>
  </si>
  <si>
    <t>90119-00</t>
  </si>
  <si>
    <t>Otoskopija</t>
  </si>
  <si>
    <t>90135-00</t>
  </si>
  <si>
    <t>Ekscizija lezija na jeziku</t>
  </si>
  <si>
    <t>90179-06</t>
  </si>
  <si>
    <t>Postupak održavanja traheostome</t>
  </si>
  <si>
    <t>92027-00</t>
  </si>
  <si>
    <t>Tamponada spoljašnjeg slušnog kanala</t>
  </si>
  <si>
    <t>92031-00</t>
  </si>
  <si>
    <t>Detamponada nosa</t>
  </si>
  <si>
    <t>92046-00</t>
  </si>
  <si>
    <t>Zamena kanile za traheostomiju</t>
  </si>
  <si>
    <t>92200-00</t>
  </si>
  <si>
    <t>Uklanjanje šavova, neklasifikovanih na drugom mestu</t>
  </si>
  <si>
    <t>96052-00</t>
  </si>
  <si>
    <t>Prag akustičkog refleksa</t>
  </si>
  <si>
    <t>96072-00</t>
  </si>
  <si>
    <t>Savetovanje ili podučavanje o propisanim/samoizabranim lekovima</t>
  </si>
  <si>
    <t>97011-00</t>
  </si>
  <si>
    <t>Sveobuhvatni oralni pregled</t>
  </si>
  <si>
    <t>U8183242</t>
  </si>
  <si>
    <t>Procena pokreta očiju, vestibularno-okularni refleks (VOR)</t>
  </si>
  <si>
    <t>U8183601</t>
  </si>
  <si>
    <t>Procentualni gubitak sluha po Fauleru (Fowler)</t>
  </si>
  <si>
    <t>U8183602</t>
  </si>
  <si>
    <t>Demaskiranje agravacije i simulacije nagluvosti</t>
  </si>
  <si>
    <t>U8183603</t>
  </si>
  <si>
    <t>Ispitivanje sluha zvučnim viljuškama</t>
  </si>
  <si>
    <t>U8184504</t>
  </si>
  <si>
    <t>Vestibulospinalni testovi - Rombergov (Romberg), „past pointing“</t>
  </si>
  <si>
    <t>U8187403</t>
  </si>
  <si>
    <t>Fonijatrijske vežbe – vežbe disanja</t>
  </si>
  <si>
    <t>U8187404</t>
  </si>
  <si>
    <t>Fonijatrijske vežbe – vežbe relaksacije</t>
  </si>
  <si>
    <t>U8187405</t>
  </si>
  <si>
    <t>Fonijatrijske vežbe – vežbe postavljanja glasa</t>
  </si>
  <si>
    <t>U8187406</t>
  </si>
  <si>
    <t>Vežbe fonacije</t>
  </si>
  <si>
    <t>U8188704</t>
  </si>
  <si>
    <t>Aspiracija sekreta iz nosa metodom po Precu (Proetz)</t>
  </si>
  <si>
    <t>30223-01</t>
  </si>
  <si>
    <t>Incizija i drenaža apscesa kože i potkožnog tkiva</t>
  </si>
  <si>
    <t>30223-03</t>
  </si>
  <si>
    <t>Incizija i drenaža apscesa mekog tkiva</t>
  </si>
  <si>
    <t>30283-00</t>
  </si>
  <si>
    <t>Ekscizija ciste u ustima</t>
  </si>
  <si>
    <t>U8187400</t>
  </si>
  <si>
    <t>Rehabilitacioni tretman disfonija</t>
  </si>
  <si>
    <t>039348</t>
  </si>
  <si>
    <t>Procena EEG nalaza</t>
  </si>
  <si>
    <t>090045</t>
  </si>
  <si>
    <t>Socioterapijski rad sa članovima porodice ili kolektiva</t>
  </si>
  <si>
    <t>11000-00</t>
  </si>
  <si>
    <t>Elektroencefalografija (EEG)</t>
  </si>
  <si>
    <t>11009-00</t>
  </si>
  <si>
    <t>Elektrokortikografija</t>
  </si>
  <si>
    <t>11600-00</t>
  </si>
  <si>
    <t>Praćenje krvnog pritiska u srčanim šupljinama</t>
  </si>
  <si>
    <t>11600-01</t>
  </si>
  <si>
    <t>Praćenje plućnog arterijskog pritiska</t>
  </si>
  <si>
    <t>11600-02</t>
  </si>
  <si>
    <t>Praćenje centralnog venskog pritiska</t>
  </si>
  <si>
    <t>11600-03</t>
  </si>
  <si>
    <t>Praćenje sistemskog arterijskog pritiska</t>
  </si>
  <si>
    <t>11602-00</t>
  </si>
  <si>
    <t>Ispitivanje i snimanje perifernih vena u jednom ili više ekstremiteta pri odmaranju, korišćnjem CW doplera ili pulsnog doplera</t>
  </si>
  <si>
    <t>11700-00</t>
  </si>
  <si>
    <t>Ostale elektrokardiografije (EKG)</t>
  </si>
  <si>
    <t>11708-00</t>
  </si>
  <si>
    <t>Ambulatorno kontinuirano EKG snimanje</t>
  </si>
  <si>
    <t>11709-00</t>
  </si>
  <si>
    <t>Holter ambulatorno kontinuirano EKG snimanje</t>
  </si>
  <si>
    <t>13815-00</t>
  </si>
  <si>
    <t>Centralna venska kateterizacija</t>
  </si>
  <si>
    <t>13882-00</t>
  </si>
  <si>
    <t>Postupak održavanja kontinuirane ventilatorne podrške, ? 24 sata</t>
  </si>
  <si>
    <t>13882-01</t>
  </si>
  <si>
    <t>Postupak održavanja kontinuirane ventilatorne podrške, &gt; 24 sati i &lt; 96 sati</t>
  </si>
  <si>
    <t>14200-00</t>
  </si>
  <si>
    <t>Gastrična lavaža</t>
  </si>
  <si>
    <t>16514-01</t>
  </si>
  <si>
    <t>Eksterni CTG monitoring fetusa</t>
  </si>
  <si>
    <t>22007-00</t>
  </si>
  <si>
    <t>Endotrahealna intubacija, jednolumenski tubus</t>
  </si>
  <si>
    <t>22007-01</t>
  </si>
  <si>
    <t>Održavanje endotrahealne intubacije, jednolumenski tubus</t>
  </si>
  <si>
    <t>22008-00</t>
  </si>
  <si>
    <t>Endotrahealna intubacija, dvolumenski tubus</t>
  </si>
  <si>
    <t>30032-00</t>
  </si>
  <si>
    <t>Reparacija rane na koži i potkožnom tkivu lica ili vrata, površinska</t>
  </si>
  <si>
    <t>30473-00</t>
  </si>
  <si>
    <t>Panendoskopija do duodenuma</t>
  </si>
  <si>
    <t>31235-03</t>
  </si>
  <si>
    <t>Ekscizija lezije(a) na koži i potkožnom tkivu noge</t>
  </si>
  <si>
    <t>Fiberoptička kolonoskopija do cekuma</t>
  </si>
  <si>
    <t>32171-00</t>
  </si>
  <si>
    <t>Anorektalni pregled</t>
  </si>
  <si>
    <t>35500-00</t>
  </si>
  <si>
    <t>Ginekološki pregled</t>
  </si>
  <si>
    <t>36800-00</t>
  </si>
  <si>
    <t>Kateterizacija mokraćne bešike</t>
  </si>
  <si>
    <t>47009-00</t>
  </si>
  <si>
    <t>Zatvorena repozicija iščašenja ramena</t>
  </si>
  <si>
    <t>47423-00</t>
  </si>
  <si>
    <t>Imobilizacija preloma proksimalnog dela humerusa</t>
  </si>
  <si>
    <t>90022-00</t>
  </si>
  <si>
    <t>Davanje anestetičkog sredstva oko drugih perifernih nerava</t>
  </si>
  <si>
    <t>92003-00</t>
  </si>
  <si>
    <t>Detoksikacija od alkohola</t>
  </si>
  <si>
    <t>92004-00</t>
  </si>
  <si>
    <t>Rehabilitacija i detoksikacija od alkohola</t>
  </si>
  <si>
    <t>92036-00</t>
  </si>
  <si>
    <t>Plasiranje nazogastrične sonde</t>
  </si>
  <si>
    <t>92037-00</t>
  </si>
  <si>
    <t>Ispiranje nazogastrične sonde</t>
  </si>
  <si>
    <t>92043-00</t>
  </si>
  <si>
    <t>Primena leka za respiratorni sistem pomoću nebulizatora</t>
  </si>
  <si>
    <t>92044-00</t>
  </si>
  <si>
    <t>Ostale terapije obogaćivanja kiseonika/om</t>
  </si>
  <si>
    <t>92052-00</t>
  </si>
  <si>
    <t>Kardiopulmonalna reanimacija</t>
  </si>
  <si>
    <t>92076-00</t>
  </si>
  <si>
    <t>Uklanjanje impaktiranog fecesa</t>
  </si>
  <si>
    <t>92513-20</t>
  </si>
  <si>
    <t>Infiltracija lokalnog anestetika, ASA 20</t>
  </si>
  <si>
    <t>92513-29</t>
  </si>
  <si>
    <t>Infiltracija lokalnog anestetika, ASA 29</t>
  </si>
  <si>
    <t>92513-39</t>
  </si>
  <si>
    <t>Infiltracija lokalnog anestetika, ASA 39</t>
  </si>
  <si>
    <t>92515-10</t>
  </si>
  <si>
    <t>Sedacija, ASA 10</t>
  </si>
  <si>
    <t>96008-00</t>
  </si>
  <si>
    <t>Neurološka procena</t>
  </si>
  <si>
    <t>Ostale procene, konsultacije ili evaluacije</t>
  </si>
  <si>
    <t>96066-00</t>
  </si>
  <si>
    <t>Preventivno savetovanje ili podučavanje</t>
  </si>
  <si>
    <t>96071-00</t>
  </si>
  <si>
    <t>Savetovanje ili podučavanje o pomagalima ili uređajima za prilagođavanje</t>
  </si>
  <si>
    <t>96090-00</t>
  </si>
  <si>
    <t>Ostala savetovanja ili podučavanja</t>
  </si>
  <si>
    <t>96167-00</t>
  </si>
  <si>
    <t>Pomoć u aktivnostima vezanim za transfer</t>
  </si>
  <si>
    <t>96171-00</t>
  </si>
  <si>
    <t>Pratnja ili prevoz klijenta</t>
  </si>
  <si>
    <t>96196-03</t>
  </si>
  <si>
    <t>Intra-arterijsko davanje farmakološkog sredstva, steroid</t>
  </si>
  <si>
    <t>96197-01</t>
  </si>
  <si>
    <t>Intramuskularno davanje farmakološkog sredstva, trombolitičko sredstvo</t>
  </si>
  <si>
    <t>96197-03</t>
  </si>
  <si>
    <t>Intramuskularno davanje farmakološkog sredstva, steroid</t>
  </si>
  <si>
    <t>96197-06</t>
  </si>
  <si>
    <t>Intramuskularno davanje farmakološkog sredstva, insulin</t>
  </si>
  <si>
    <t>96197-07</t>
  </si>
  <si>
    <t>Intramuskularno davanje farmakološkog sredstva, hranljiva supstanca</t>
  </si>
  <si>
    <t>96197-08</t>
  </si>
  <si>
    <t>Intramuskularno davanje farmakološkog sredstva, elektrolit</t>
  </si>
  <si>
    <t>96197-09</t>
  </si>
  <si>
    <t>Intramuskularno davanje farmakološkog sredstva, drugo i nenaznačeno farmakološko sredstvo</t>
  </si>
  <si>
    <t>96199-02</t>
  </si>
  <si>
    <t>Intravensko davanje farmakološkog sredstva, anti-infektivno sredstvo</t>
  </si>
  <si>
    <t>96199-03</t>
  </si>
  <si>
    <t>Intravensko davanje farmakološkog sredstva, steroid</t>
  </si>
  <si>
    <t>96199-06</t>
  </si>
  <si>
    <t>Intravensko davanje farmakološkog sredstva, insulin</t>
  </si>
  <si>
    <t>96199-07</t>
  </si>
  <si>
    <t>Intravensko davanje farmakološkog sredstva, hranljiva supstanca</t>
  </si>
  <si>
    <t>96199-08</t>
  </si>
  <si>
    <t>Intravensko davanje farmakološkog sredstva, elektrolit</t>
  </si>
  <si>
    <t>96199-09</t>
  </si>
  <si>
    <t>Intravensko davanje farmakološkog sredstva, drugo i neklasifikovano farmakološko sredstvo</t>
  </si>
  <si>
    <t>96200-09</t>
  </si>
  <si>
    <t>Subkutano davanje farmakološkog sredstva, drugo i neklasifikovano farmakkološko sredstvo</t>
  </si>
  <si>
    <t>96203-08</t>
  </si>
  <si>
    <t>Oralno davanje farmakološkog sredstva, elektrolit</t>
  </si>
  <si>
    <t>96203-09</t>
  </si>
  <si>
    <t>Oralno davanje farmakološkog sredstva, drugo i neklasifikovano farmakološko sredstvo</t>
  </si>
  <si>
    <t>U8184900</t>
  </si>
  <si>
    <t>Bronhodilatatorni test</t>
  </si>
  <si>
    <t>U8184901</t>
  </si>
  <si>
    <t>Oksimetrija</t>
  </si>
  <si>
    <t>16009-00</t>
  </si>
  <si>
    <t>Primena terapijske doze joda 131</t>
  </si>
  <si>
    <t>30223-02</t>
  </si>
  <si>
    <t>Ostale incizije i drenaže kože i potkožnog tkiva</t>
  </si>
  <si>
    <t>30431-00</t>
  </si>
  <si>
    <t>Abdominalna drenaža apscesa jetre</t>
  </si>
  <si>
    <t>96080-00</t>
  </si>
  <si>
    <t>Savetovanje ili podučavanje o planiranju porodice, pripremanju za roditeljstvo</t>
  </si>
  <si>
    <t>96196-07</t>
  </si>
  <si>
    <t>Intra-arterijsko davanje farmakološkog sredstva, hranljiva supstanca</t>
  </si>
  <si>
    <t>96196-08</t>
  </si>
  <si>
    <t>Intra-arterijsko davanje farmakološkog sredstva, elektrolit</t>
  </si>
  <si>
    <t>96196-09</t>
  </si>
  <si>
    <t>Intra-arterijsko davanje farmakološkog sredstva, drugo i neklasifikovano sredstvo</t>
  </si>
  <si>
    <t>14203-00</t>
  </si>
  <si>
    <t>Direktna subdermalna implantacija hormona</t>
  </si>
  <si>
    <t>241024</t>
  </si>
  <si>
    <t>Konsultacija sa lekarima vezana za farmakoterapiju (uslugu obavlja specijalista)</t>
  </si>
  <si>
    <t>90721-00</t>
  </si>
  <si>
    <t>Manuelni pregled dojke</t>
  </si>
  <si>
    <t>96067-00</t>
  </si>
  <si>
    <t>Savetovanje ili podučavanje o ishrani/dnevnom unosu hrane</t>
  </si>
  <si>
    <t>96199-00</t>
  </si>
  <si>
    <t>Intravensko davanje farmakološkog sredstva, antineoplastično sredstvo</t>
  </si>
  <si>
    <t>Biopsija dojke iglom</t>
  </si>
  <si>
    <t>16511-00</t>
  </si>
  <si>
    <t>Примена серклажа на грлић материце</t>
  </si>
  <si>
    <t>16520-00</t>
  </si>
  <si>
    <t>Елективни класични царски рез</t>
  </si>
  <si>
    <t>30378-00</t>
  </si>
  <si>
    <t>Одвајање абдоминалних прираслица</t>
  </si>
  <si>
    <t>30394-00</t>
  </si>
  <si>
    <t xml:space="preserve">Дренажа интра-абдоминалног апсцеса, хематома или цисте </t>
  </si>
  <si>
    <t>35571-00</t>
  </si>
  <si>
    <t>Репарација задњег дела вагине, вагинални приступ</t>
  </si>
  <si>
    <t>35573-00</t>
  </si>
  <si>
    <t>Репарација предњег и задњег дела вагине, вагинални приступ</t>
  </si>
  <si>
    <t xml:space="preserve">Остале процедуре деструкције промена на грлићу материце </t>
  </si>
  <si>
    <t>35614-00</t>
  </si>
  <si>
    <t>Колпоскопија</t>
  </si>
  <si>
    <t>35618-00</t>
  </si>
  <si>
    <t>Конизација грлића материце</t>
  </si>
  <si>
    <t>35618-04</t>
  </si>
  <si>
    <t>Ампутација грлића материце</t>
  </si>
  <si>
    <t>35620-00</t>
  </si>
  <si>
    <t>Биопсија ендометрија</t>
  </si>
  <si>
    <t>35649-03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</si>
  <si>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</si>
  <si>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</si>
  <si>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</si>
  <si>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</si>
  <si>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</si>
  <si>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</si>
  <si>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</si>
  <si>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35694-06</t>
  </si>
  <si>
    <t>Салпинголиза (лапаротомија)</t>
  </si>
  <si>
    <t>35713-03</t>
  </si>
  <si>
    <t>Електрокаутеризација јајника (дрилинг, лапаротомија)</t>
  </si>
  <si>
    <t>35713-04</t>
  </si>
  <si>
    <t>Оваријална цистектомија, једнострана</t>
  </si>
  <si>
    <t>35713-05</t>
  </si>
  <si>
    <t>Клинаста ресекција јајника (лапаротомија)</t>
  </si>
  <si>
    <t>35713-07</t>
  </si>
  <si>
    <t>Овариектомија, једнострана</t>
  </si>
  <si>
    <t>35713-09</t>
  </si>
  <si>
    <t>Салпингектомија, једнострана</t>
  </si>
  <si>
    <t>35713-11</t>
  </si>
  <si>
    <t>Салпингоовариектомија, једнострана</t>
  </si>
  <si>
    <t>35717-04</t>
  </si>
  <si>
    <t>Салпингоовариектомија, обострана</t>
  </si>
  <si>
    <t>16520-01</t>
  </si>
  <si>
    <t>Хитан класични царски рез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</si>
  <si>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</si>
  <si>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</si>
  <si>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</si>
  <si>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</si>
  <si>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35688-02</t>
  </si>
  <si>
    <t>Стерилизација отвореним абдоминалним приступом</t>
  </si>
  <si>
    <t>35570-00</t>
  </si>
  <si>
    <t>Репарација предњег дела вагине, вагинални приступ</t>
  </si>
  <si>
    <t>35608-00</t>
  </si>
  <si>
    <t>Каутеризација промена на грлићу материце</t>
  </si>
  <si>
    <t>35638-04</t>
  </si>
  <si>
    <t>Лапароскопска оваријална цистектомија, једнострана</t>
  </si>
  <si>
    <t>35640-01</t>
  </si>
  <si>
    <t>Kiretaža materice bez dilatacije cervikalnog kanala</t>
  </si>
  <si>
    <t>35657-00</t>
  </si>
  <si>
    <t>Вагинална хистеректомија</t>
  </si>
  <si>
    <t>35638-01</t>
  </si>
  <si>
    <t>Laparoskopska parcijalna ovariektomija</t>
  </si>
  <si>
    <t>35638-06</t>
  </si>
  <si>
    <t>Laparoskopska salpingotomija</t>
  </si>
  <si>
    <t>35726-01</t>
  </si>
  <si>
    <t>Stejdžing laparotomija zbog određivanja stepena proširenosti bolesti</t>
  </si>
  <si>
    <t>35750-00</t>
  </si>
  <si>
    <t>Laparoskopski asistirana vaginalna histerektomija</t>
  </si>
  <si>
    <t>35753-02</t>
  </si>
  <si>
    <t>Laparoskopski asistirana vaginalna histerektomija sa adneksektomijom</t>
  </si>
  <si>
    <t>35756-00</t>
  </si>
  <si>
    <t xml:space="preserve">Laparoskopski asistirana vaginalna histerektomija koja prethodi trbušnoj histerektomiji </t>
  </si>
  <si>
    <t>30390-00</t>
  </si>
  <si>
    <t>Laparoskopija</t>
  </si>
  <si>
    <t>30394-01</t>
  </si>
  <si>
    <t>Laparoskopska drenaža intra-abdominalnog apscesa, hematoma ili ciste</t>
  </si>
  <si>
    <t>30403-00</t>
  </si>
  <si>
    <t>Reparacija incizione kile, bez mrežice</t>
  </si>
  <si>
    <t>30571-00</t>
  </si>
  <si>
    <t xml:space="preserve">Apendektomija </t>
  </si>
  <si>
    <t>35713-06</t>
  </si>
  <si>
    <t>Парцијална овариектомија (лапаротомија)</t>
  </si>
  <si>
    <t>11713-00</t>
  </si>
  <si>
    <t>Snimanje prosečnog signala EKG-a</t>
  </si>
  <si>
    <t>13203-00</t>
  </si>
  <si>
    <t>Folikulometrija sa verifikacijom ovulacije u stimulisanim ciklusima i za arteficijalnu inseminaciju</t>
  </si>
  <si>
    <t>13312-00</t>
  </si>
  <si>
    <t>Vađenje krvi novorođenčeta u dijagnostičke svrhe</t>
  </si>
  <si>
    <t>13706-01</t>
  </si>
  <si>
    <t>Transfuzija pune krvi</t>
  </si>
  <si>
    <t>13706-02</t>
  </si>
  <si>
    <t>Transfuzija eritrocita</t>
  </si>
  <si>
    <t>13882-02</t>
  </si>
  <si>
    <t>Postupak održavanja kontinuirane ventilatorne podrške, ? 96 sati</t>
  </si>
  <si>
    <t>16514-00</t>
  </si>
  <si>
    <t>Interni CTG monitoring ploda</t>
  </si>
  <si>
    <t>16564-00</t>
  </si>
  <si>
    <t>Postpartalna evakuacija sadržaja materice dilatacijom cervikalnog kanala i kiretažom</t>
  </si>
  <si>
    <t>16570-01</t>
  </si>
  <si>
    <t>Hirurška korekcija inverzije materice</t>
  </si>
  <si>
    <t>16571-00</t>
  </si>
  <si>
    <t>Sutura rupture grlića materice nakon porođaja</t>
  </si>
  <si>
    <t>16573-00</t>
  </si>
  <si>
    <t>Sutura rascepa perineuma trećeg ili četvrtog stepena</t>
  </si>
  <si>
    <t>18216-27</t>
  </si>
  <si>
    <t>Epiduralna injekcija lokalnog anestetika</t>
  </si>
  <si>
    <t>18216-31</t>
  </si>
  <si>
    <t>Spinalna injekcija lokalnog anestetika</t>
  </si>
  <si>
    <t>30216-02</t>
  </si>
  <si>
    <t>Ostale aspiracije iz kože i potkožnog tkiva</t>
  </si>
  <si>
    <t>30403-01</t>
  </si>
  <si>
    <t>Reparacija ostalih kila trbušnog zida</t>
  </si>
  <si>
    <t>320811</t>
  </si>
  <si>
    <t>Kineziterapija u novorođenčeta i odojčeta</t>
  </si>
  <si>
    <t>35506-02</t>
  </si>
  <si>
    <t>Uklanjanje intrauterinog uloška</t>
  </si>
  <si>
    <t>35507-00</t>
  </si>
  <si>
    <t>Destrukcija bradavica vagine</t>
  </si>
  <si>
    <t>35520-00</t>
  </si>
  <si>
    <t>Lečenje apscesa Bartolinijeve žlezde</t>
  </si>
  <si>
    <t>35572-00</t>
  </si>
  <si>
    <t>Kolpotomija</t>
  </si>
  <si>
    <t>35608-01</t>
  </si>
  <si>
    <t>Ostale procedure destrukcije promena na grliću materice</t>
  </si>
  <si>
    <t>35611-00</t>
  </si>
  <si>
    <t>Polipektomija grlića materice</t>
  </si>
  <si>
    <t>Kolposkopija</t>
  </si>
  <si>
    <t>35615-00</t>
  </si>
  <si>
    <t>Biopsija vulve</t>
  </si>
  <si>
    <t>35618-03</t>
  </si>
  <si>
    <t>Ostale procedure na grliću materice</t>
  </si>
  <si>
    <t>35640-00</t>
  </si>
  <si>
    <t>Dilatacija cervikalnog kanala i kiretaža materice</t>
  </si>
  <si>
    <t>35640-02</t>
  </si>
  <si>
    <t>Dilatacija grlića materice</t>
  </si>
  <si>
    <t>35640-03</t>
  </si>
  <si>
    <t>Sukciona kiretaža materice</t>
  </si>
  <si>
    <t>35643-03</t>
  </si>
  <si>
    <t>Dilatacija i evakuacija sadržaja materice</t>
  </si>
  <si>
    <t>35647-00</t>
  </si>
  <si>
    <t>Široka ekscizija zone trensformacije omčicom</t>
  </si>
  <si>
    <t>35677-05</t>
  </si>
  <si>
    <t>Salpingektomija sa uklanjanjem trudnoće u jajovodu</t>
  </si>
  <si>
    <t>36800-03</t>
  </si>
  <si>
    <t>Uklanjanje stalnog urinarnog katetera</t>
  </si>
  <si>
    <t>45239-00</t>
  </si>
  <si>
    <t>Revizija lokalnog režnja kože</t>
  </si>
  <si>
    <t>55700-00</t>
  </si>
  <si>
    <t>Ultrazvučni pregled zbog detekcije abnormalnosti fetusa</t>
  </si>
  <si>
    <t>55700-01</t>
  </si>
  <si>
    <t>Ultrazvučni pregled zbog merenja rasta fetusa</t>
  </si>
  <si>
    <t>600349</t>
  </si>
  <si>
    <t>Prevencija dekubitusa u rehabilitaciji</t>
  </si>
  <si>
    <t>90430-00</t>
  </si>
  <si>
    <t>Ostale laparoskopske reparacije jajnika</t>
  </si>
  <si>
    <t>90431-00</t>
  </si>
  <si>
    <t>Ostale procedure na jajniku</t>
  </si>
  <si>
    <t>90465-00</t>
  </si>
  <si>
    <t>Indukcija porođaja oksitocinom</t>
  </si>
  <si>
    <t>90465-01</t>
  </si>
  <si>
    <t>Indukcija porođaja prostaglandinom</t>
  </si>
  <si>
    <t>90466-00</t>
  </si>
  <si>
    <t>Aktivno vođenje porođaja primenom lekova</t>
  </si>
  <si>
    <t>90466-01</t>
  </si>
  <si>
    <t>Aktivno vođenje porođaja akušerskim intervencijama</t>
  </si>
  <si>
    <t>90466-02</t>
  </si>
  <si>
    <t>Vođenje porođaja medikamentnim i akušerskim intervencijama</t>
  </si>
  <si>
    <t>90467-00</t>
  </si>
  <si>
    <t>Spontani porođaj kod temenog stava</t>
  </si>
  <si>
    <t>90469-00</t>
  </si>
  <si>
    <t>Dovršavanje porođaja vakuum ekstrakcijom</t>
  </si>
  <si>
    <t>90470-01</t>
  </si>
  <si>
    <t>Karlični porođaj uz ručnu pomoć</t>
  </si>
  <si>
    <t>90472-00</t>
  </si>
  <si>
    <t>Epiziotomija</t>
  </si>
  <si>
    <t>90479-00</t>
  </si>
  <si>
    <t>Sutura laceracije vagine nakon porođaja</t>
  </si>
  <si>
    <t>90481-00</t>
  </si>
  <si>
    <t>Sutura povreda perineuma prvog ili drugog stepena</t>
  </si>
  <si>
    <t>90482-00</t>
  </si>
  <si>
    <t>Manuelna ekstrakcija posteljice</t>
  </si>
  <si>
    <t>90483-00</t>
  </si>
  <si>
    <t>Postpartalna manuelna revizija materične šupljine</t>
  </si>
  <si>
    <t>90484-00</t>
  </si>
  <si>
    <t>Evakuacija hematoma perineuma nakon incizije</t>
  </si>
  <si>
    <t>90485-00</t>
  </si>
  <si>
    <t>Ostale suture laceracija ili ruptura bez povreda perineuma</t>
  </si>
  <si>
    <t>90677-00</t>
  </si>
  <si>
    <t>Ostale procedure fototerapije, na koži</t>
  </si>
  <si>
    <t>90720-00</t>
  </si>
  <si>
    <t>Ostale procedure na dojkama</t>
  </si>
  <si>
    <t>92045-00</t>
  </si>
  <si>
    <t>Ostale terapije sa kontrolom atmosferskog pritiska i sastava vazduha klimatizacija bez antigena</t>
  </si>
  <si>
    <t>92077-00</t>
  </si>
  <si>
    <t>Ostala ispiranja rektuma</t>
  </si>
  <si>
    <t>92107-00</t>
  </si>
  <si>
    <t>Plasiranje ostalih vaginalnih pesara</t>
  </si>
  <si>
    <t>92130-00</t>
  </si>
  <si>
    <t>Papanikolau test</t>
  </si>
  <si>
    <t>92141-00</t>
  </si>
  <si>
    <t>Uklanjanje drena iz trbuha</t>
  </si>
  <si>
    <t>92500-00</t>
  </si>
  <si>
    <t>Rutinska preoperativna anesteziološka procena</t>
  </si>
  <si>
    <t>92507-10</t>
  </si>
  <si>
    <t>Neuroaksijalna blokada tokom trudova i porođaja, ASA 10</t>
  </si>
  <si>
    <t>92507-19</t>
  </si>
  <si>
    <t>Neuroaksijalna blokada tokom trudova i porođaja, ASA 19</t>
  </si>
  <si>
    <t>92508-10</t>
  </si>
  <si>
    <t>Neuraksijalna blokada, ASA 10</t>
  </si>
  <si>
    <t>92508-19</t>
  </si>
  <si>
    <t>Neuraksijalna blokada, ASA 19</t>
  </si>
  <si>
    <t>92508-20</t>
  </si>
  <si>
    <t>Neuraksijalna blokada, ASA 20</t>
  </si>
  <si>
    <t>92508-29</t>
  </si>
  <si>
    <t>Neuraksijalna blokada, ASA 29</t>
  </si>
  <si>
    <t>92508-30</t>
  </si>
  <si>
    <t>Neuraksijalna blokada, ASA 30</t>
  </si>
  <si>
    <t>92508-39</t>
  </si>
  <si>
    <t>Neuraksijalna blokada, ASA 39</t>
  </si>
  <si>
    <t>92513-10</t>
  </si>
  <si>
    <t>Infiltracija lokalnog anestetika, ASA 10</t>
  </si>
  <si>
    <t>92513-19</t>
  </si>
  <si>
    <t>Infiltracija lokalnog anestetika, ASA 19</t>
  </si>
  <si>
    <t>92514-10</t>
  </si>
  <si>
    <t>Opšta anestezija, ASA 10</t>
  </si>
  <si>
    <t>92514-19</t>
  </si>
  <si>
    <t>Opšta anestezija, ASA 19</t>
  </si>
  <si>
    <t>92514-20</t>
  </si>
  <si>
    <t>Opšta anestezija, ASA 20</t>
  </si>
  <si>
    <t>92514-29</t>
  </si>
  <si>
    <t>Opšta anestezija, ASA 29</t>
  </si>
  <si>
    <t>92514-30</t>
  </si>
  <si>
    <t>Opšta anestezija, ASA 30</t>
  </si>
  <si>
    <t>92514-39</t>
  </si>
  <si>
    <t>Opšta anestezija, ASA 39</t>
  </si>
  <si>
    <t>92515-19</t>
  </si>
  <si>
    <t>Sedacija, ASA 19</t>
  </si>
  <si>
    <t>92515-20</t>
  </si>
  <si>
    <t>Sedacija, ASA 20</t>
  </si>
  <si>
    <t>92515-29</t>
  </si>
  <si>
    <t>Sedacija, ASA 29</t>
  </si>
  <si>
    <t>92515-30</t>
  </si>
  <si>
    <t>Sedacija, ASA 30</t>
  </si>
  <si>
    <t>92515-39</t>
  </si>
  <si>
    <t>Sedacija, ASA 39</t>
  </si>
  <si>
    <t>96076-00</t>
  </si>
  <si>
    <t>Savetovanje ili podučavanje o održavanju zdravlja i oporavku</t>
  </si>
  <si>
    <t>96128-00</t>
  </si>
  <si>
    <t>Terapija mišića stopala, nožnog zgloba ili zglobova prstiju vežbanjem</t>
  </si>
  <si>
    <t>96197-02</t>
  </si>
  <si>
    <t>Intramuskularno davanje farmakološkog sredstva, anti-infektivno sredstvo</t>
  </si>
  <si>
    <t>96199-01</t>
  </si>
  <si>
    <t>Intravensko davanje farmakološkog sredstva, trombolitičko sredstvo</t>
  </si>
  <si>
    <t>96199-04</t>
  </si>
  <si>
    <t>Intravensko davanje farmakološkog sredstva, antidot</t>
  </si>
  <si>
    <t>96200-00</t>
  </si>
  <si>
    <t>Subkutano davanje farmakološkog sredstva, antineoplastično sredstvo</t>
  </si>
  <si>
    <t>96200-01</t>
  </si>
  <si>
    <t>Subkutano davanje farmakološkog sredstva, trombolitičko sredstvo</t>
  </si>
  <si>
    <t>96200-08</t>
  </si>
  <si>
    <t>Subkutano davanje farmakološkog sredstva, elektrolit</t>
  </si>
  <si>
    <t>96203-07</t>
  </si>
  <si>
    <t>Oralno davanje farmakološkog sredstva, hranljiva supstanca</t>
  </si>
  <si>
    <t>96205-02</t>
  </si>
  <si>
    <t>Neki drugi način davanja farmakološkog sredstva, anti-infektivno sredstvo</t>
  </si>
  <si>
    <t>96205-09</t>
  </si>
  <si>
    <t>Neki drugi način davanja farmakološkog sredstva, drugo i neklasifikovano farmakološko sredstvo</t>
  </si>
  <si>
    <t>30406-00</t>
  </si>
  <si>
    <t>Abdominalna paracenteza</t>
  </si>
  <si>
    <t>32075-00</t>
  </si>
  <si>
    <t>Rigidna rektosigmoidoskopija</t>
  </si>
  <si>
    <t>35513-00</t>
  </si>
  <si>
    <t>Lečenje ciste Bartolinijeve žlezde</t>
  </si>
  <si>
    <t>90465-03</t>
  </si>
  <si>
    <t>Hirurška indukcija porođaja veštačkim prokidanjem plodovih ovojaka</t>
  </si>
  <si>
    <t>92063-00</t>
  </si>
  <si>
    <t>Transfuzija plazma ekspandera</t>
  </si>
  <si>
    <t>320816</t>
  </si>
  <si>
    <t>Aplikacija različitih ortoza u malog deteta do 3 godine</t>
  </si>
  <si>
    <t>600011</t>
  </si>
  <si>
    <t>Elektrostimulacija</t>
  </si>
  <si>
    <t>600012</t>
  </si>
  <si>
    <t>Interferentne struje</t>
  </si>
  <si>
    <t>600015</t>
  </si>
  <si>
    <t>Stabilna galvanizacija</t>
  </si>
  <si>
    <t>600016</t>
  </si>
  <si>
    <t>Dijadinamičke struje</t>
  </si>
  <si>
    <t>600017</t>
  </si>
  <si>
    <t>Blokada gangliona strujom</t>
  </si>
  <si>
    <t>600021</t>
  </si>
  <si>
    <t>Subakvalni ultrazvuk</t>
  </si>
  <si>
    <t>600022</t>
  </si>
  <si>
    <t>Sonoforeza</t>
  </si>
  <si>
    <t>600023</t>
  </si>
  <si>
    <t>Elektromagnetno polje</t>
  </si>
  <si>
    <t>600071</t>
  </si>
  <si>
    <t>Aplikacija parafina po segmentu</t>
  </si>
  <si>
    <t>600103</t>
  </si>
  <si>
    <t>Pozicioniranje</t>
  </si>
  <si>
    <t>600111</t>
  </si>
  <si>
    <t>Vežbe hoda u razboju</t>
  </si>
  <si>
    <t>600112</t>
  </si>
  <si>
    <t>Aktivne vežbe sa pomagalima</t>
  </si>
  <si>
    <t>600113</t>
  </si>
  <si>
    <t>Vežbe po Alan Burger-u (Allan Burger)</t>
  </si>
  <si>
    <t>600114</t>
  </si>
  <si>
    <t>Korektivne vežbe pred ogledalom</t>
  </si>
  <si>
    <t>600115</t>
  </si>
  <si>
    <t>Obuka zaštitnim pokretima i položajima tela kod diskopatičara</t>
  </si>
  <si>
    <t>600120</t>
  </si>
  <si>
    <t>Aktivne segmentne vežbe sa otporom</t>
  </si>
  <si>
    <t>600122</t>
  </si>
  <si>
    <t>Pasivne segmentne vežbe</t>
  </si>
  <si>
    <t>600123</t>
  </si>
  <si>
    <t>Individualni rad sa decom (juvenilni artritis, cerebrala i sl.)</t>
  </si>
  <si>
    <t>600124</t>
  </si>
  <si>
    <t>Vežbe na spravama ili ergobiciklu</t>
  </si>
  <si>
    <t>600170</t>
  </si>
  <si>
    <t>Prebacivanje dominantnog na neoštećen ekstremitet</t>
  </si>
  <si>
    <t>600173</t>
  </si>
  <si>
    <t>Vežbe pacijenata sa paraplegijom ili hemiplegijom</t>
  </si>
  <si>
    <t>600251</t>
  </si>
  <si>
    <t>Plantogram</t>
  </si>
  <si>
    <t>600307</t>
  </si>
  <si>
    <t>Vežbe relaksacije</t>
  </si>
  <si>
    <t>600312</t>
  </si>
  <si>
    <t>Hod po ravnom</t>
  </si>
  <si>
    <t>600313</t>
  </si>
  <si>
    <t>Nylinov (Nullin) stepenik</t>
  </si>
  <si>
    <t>600331</t>
  </si>
  <si>
    <t>Laser po akupunkturnim tačkama</t>
  </si>
  <si>
    <t>600348</t>
  </si>
  <si>
    <t>Elektroforeza leka</t>
  </si>
  <si>
    <t>600351</t>
  </si>
  <si>
    <t>Vežbe kod deformiteta kičmenog stuba kod dece</t>
  </si>
  <si>
    <t>95550-02</t>
  </si>
  <si>
    <t>Udružene zdravstvene procedure, radna terapija</t>
  </si>
  <si>
    <t>95550-03</t>
  </si>
  <si>
    <t>Udružene zdravstvene procedure, fizioterapija</t>
  </si>
  <si>
    <t>96019-00</t>
  </si>
  <si>
    <t>Biomehanička procena</t>
  </si>
  <si>
    <t>96021-00</t>
  </si>
  <si>
    <t>Procena samostalnosti</t>
  </si>
  <si>
    <t>96028-00</t>
  </si>
  <si>
    <t>Procena upravljanja domaćinstvom</t>
  </si>
  <si>
    <t>96059-00</t>
  </si>
  <si>
    <t>Ostali psihoakustički testovi</t>
  </si>
  <si>
    <t>96115-00</t>
  </si>
  <si>
    <t>Terapija mišića lica/temporomandibularnog zgloba vežbanjem</t>
  </si>
  <si>
    <t>96116-00</t>
  </si>
  <si>
    <t>Terapija očnih mišića vežbanjem</t>
  </si>
  <si>
    <t>96118-00</t>
  </si>
  <si>
    <t>Terapija ramenog zgloba vežbanjem</t>
  </si>
  <si>
    <t>96119-00</t>
  </si>
  <si>
    <t>Terapija grudnih ili trbušnih mišića vežbanjem</t>
  </si>
  <si>
    <t>96120-00</t>
  </si>
  <si>
    <t>Terapija mišića leđa ili vrata vežbanjem</t>
  </si>
  <si>
    <t>96121-00</t>
  </si>
  <si>
    <t>Terapija mišića ruku vežbanjem</t>
  </si>
  <si>
    <t>96122-00</t>
  </si>
  <si>
    <t>Terapija lakatnog zgloba vežbanjem</t>
  </si>
  <si>
    <t>96123-00</t>
  </si>
  <si>
    <t>Terapija mišića ruku, ručnog zgloba ili zglobova prstiju vežbanjem</t>
  </si>
  <si>
    <t>96124-00</t>
  </si>
  <si>
    <t>Terapija zgloba kuka vežbanjem</t>
  </si>
  <si>
    <t>96125-00</t>
  </si>
  <si>
    <t>Terapija mišića karličnog dna vežbanjem</t>
  </si>
  <si>
    <t>96126-00</t>
  </si>
  <si>
    <t>Terapija mišića nogu vežbanjem</t>
  </si>
  <si>
    <t>96127-00</t>
  </si>
  <si>
    <t>Terapija zgloba kolena vežbanjem</t>
  </si>
  <si>
    <t>96129-00</t>
  </si>
  <si>
    <t>Terapija celog tela vežbanjem</t>
  </si>
  <si>
    <t>96130-00</t>
  </si>
  <si>
    <t>Uvežbavanje veština u aktivnostima povezanim sa položajem tela/mobilnošću/pokretom</t>
  </si>
  <si>
    <t>96131-00</t>
  </si>
  <si>
    <t>Uvežbavanje veština u aktivnostima povezanim sa premeštanjem</t>
  </si>
  <si>
    <t>96138-00</t>
  </si>
  <si>
    <t>Vežbe disanja u lečenju bolesti respiratornog sistema</t>
  </si>
  <si>
    <t>96154-00</t>
  </si>
  <si>
    <t>Terapijski ultrazvuk</t>
  </si>
  <si>
    <t>96155-00</t>
  </si>
  <si>
    <t>Terapija stimulacijom, neklasifikovana na drugom mestu</t>
  </si>
  <si>
    <t>96159-00</t>
  </si>
  <si>
    <t>Testiranje opsega pokreta/mišića specijalizovanom opremom</t>
  </si>
  <si>
    <t>96162-00</t>
  </si>
  <si>
    <t>Terapeutska masaža ili manipulacija vezivnog/mekog tkiva, neklasifikovanog na drugom mestu</t>
  </si>
  <si>
    <t>039350</t>
  </si>
  <si>
    <t>Procena EMNG nalaza</t>
  </si>
  <si>
    <t>11003-00</t>
  </si>
  <si>
    <t>Elektroencefalografija (EEG) duža od 3 sata</t>
  </si>
  <si>
    <t>11012-00</t>
  </si>
  <si>
    <t>Elektromiografija (EMG)</t>
  </si>
  <si>
    <t>11018-00</t>
  </si>
  <si>
    <t>Studije sprovodljivosti na 4 ili više nerva</t>
  </si>
  <si>
    <t>11018-01</t>
  </si>
  <si>
    <t>Studije sprovodljivosti na 4 ili više nerva sa elektromiografijom</t>
  </si>
  <si>
    <t>13706-03</t>
  </si>
  <si>
    <t>Transfuzija trombocita</t>
  </si>
  <si>
    <t>241023</t>
  </si>
  <si>
    <t>Savetovanje ili informisanje medicinskog osoblja o leku (način delovanja, indikacije, upozorenja, kontraindikacije, interakcije, režim izdavanja, dostupnost)</t>
  </si>
  <si>
    <t>30075-14</t>
  </si>
  <si>
    <t>Biopsija debelog creva</t>
  </si>
  <si>
    <t>32090-01</t>
  </si>
  <si>
    <t>Fiberoptička kolonoskopija do cekuma sa biopsijom</t>
  </si>
  <si>
    <t>42702-10</t>
  </si>
  <si>
    <t>Ostale ekstrakcije prirodnog sočiva sa insercijom savitljivog veštačkog sočiva</t>
  </si>
  <si>
    <t>90220-00</t>
  </si>
  <si>
    <t>Kateterizacija/kanilacija ostalih vena</t>
  </si>
  <si>
    <t>90911-00</t>
  </si>
  <si>
    <t>Ultrazvučni dupleks pregled krvnih sudova na ostalim oblastima</t>
  </si>
  <si>
    <t>92062-00</t>
  </si>
  <si>
    <t>Transfuzija krvnih komponenti i derivata</t>
  </si>
  <si>
    <t>92209-00</t>
  </si>
  <si>
    <t>Postupak održavanja neinvazivne ventilatorne podrške, ? 24 sata</t>
  </si>
  <si>
    <t>95550-14</t>
  </si>
  <si>
    <t>Udružene zdravstvene procedure, edukacija o dijabetesu</t>
  </si>
  <si>
    <t>96073-00</t>
  </si>
  <si>
    <t>Savetovanje ili podučavanje o štetnosti supstanci koje uzrokuju zavisnost</t>
  </si>
  <si>
    <t>96197-00</t>
  </si>
  <si>
    <t>Intramuskularno davanje farmakološkog sredstva, antineoplastično sredstvo</t>
  </si>
  <si>
    <t>96200-06</t>
  </si>
  <si>
    <t>Subkutano davanje farmakološkog sredstva, insulin</t>
  </si>
  <si>
    <t>96203-01</t>
  </si>
  <si>
    <t>Oralno davanje farmakološkog sredstva, trombolitičko sredstvo</t>
  </si>
  <si>
    <t>U8183294</t>
  </si>
  <si>
    <t>Pregled/procena elektromiografija (EMG)</t>
  </si>
  <si>
    <t>U8183335</t>
  </si>
  <si>
    <t>Rehabilitacija, neurološki poremećaji</t>
  </si>
  <si>
    <t>250107</t>
  </si>
  <si>
    <t>Izrada individualnih izveštaja (izveštaji o hospitalizaciji, prijava porođaja, prijava pobačaja, potvrda o smrti, prijava zarazne bolesti, prijava malignog oboljenja i drugo)</t>
  </si>
  <si>
    <t>30075-12</t>
  </si>
  <si>
    <t>Biopsija želuca</t>
  </si>
  <si>
    <t>30473-01</t>
  </si>
  <si>
    <t>Panendoskopija do duodenuma sa biopsijom</t>
  </si>
  <si>
    <t>92064-00</t>
  </si>
  <si>
    <t>Transfuzija ostalih krvnih derivata</t>
  </si>
  <si>
    <t>55816-00</t>
  </si>
  <si>
    <t>Ultrazvučni pregled kuka</t>
  </si>
  <si>
    <t>90222-01</t>
  </si>
  <si>
    <t>Ostale procedure na venama</t>
  </si>
  <si>
    <t>90665-00</t>
  </si>
  <si>
    <t>Obrada kože i potkožnog tkiva sa ekscizijom</t>
  </si>
  <si>
    <t>96198-02</t>
  </si>
  <si>
    <t>Intratekalno davanje farmakološkog sredstva, anti-infektivno sredstvo</t>
  </si>
  <si>
    <t>96198-07</t>
  </si>
  <si>
    <t>Intratekalno davanje farmakološkog sredstva, hranljiva supstanca</t>
  </si>
  <si>
    <t>96198-08</t>
  </si>
  <si>
    <t>Intratekalno davanje farmakološkog sredstva, elektrolit</t>
  </si>
  <si>
    <t>96198-09</t>
  </si>
  <si>
    <t>Intratekalno davanje farmakološkog sredstva, drugo i neklasifikovano farmakološko sredstvo</t>
  </si>
  <si>
    <t>96203-02</t>
  </si>
  <si>
    <t>Oralno davanje farmakološkog sredstva, anti-infektivno sredstvo</t>
  </si>
  <si>
    <t>96203-03</t>
  </si>
  <si>
    <t>Oralno davanje farmakološkog sredstva, steroid</t>
  </si>
  <si>
    <t>U8185823</t>
  </si>
  <si>
    <t>Kontinuirano ambulatorno merenje glikemije metodom naknadnog i istiovremenog očitavanja</t>
  </si>
  <si>
    <t>U8188702</t>
  </si>
  <si>
    <t>Aplikacija leka u nos</t>
  </si>
  <si>
    <t>U8188703</t>
  </si>
  <si>
    <t>Nazalna injekcija</t>
  </si>
  <si>
    <t>96203-00</t>
  </si>
  <si>
    <t>Oralno davanje farmakološkog sredstva, antineoplastično sredstvo</t>
  </si>
  <si>
    <t>090003</t>
  </si>
  <si>
    <t>Grupna psihoterapija</t>
  </si>
  <si>
    <t>090042</t>
  </si>
  <si>
    <t>Grupna socioterapija</t>
  </si>
  <si>
    <t>241021</t>
  </si>
  <si>
    <t>Savetovanje ili informisanje pacijenta o primeni propisanog leka</t>
  </si>
  <si>
    <t>96022-00</t>
  </si>
  <si>
    <t>Procena održavanja zdravlja ili oporavka</t>
  </si>
  <si>
    <t>96023-00</t>
  </si>
  <si>
    <t>Procena starenja</t>
  </si>
  <si>
    <t>96027-00</t>
  </si>
  <si>
    <t>Procena uzimanja propisanih lekova</t>
  </si>
  <si>
    <t>96032-00</t>
  </si>
  <si>
    <t>Psihosocijalna procena</t>
  </si>
  <si>
    <t>96034-00</t>
  </si>
  <si>
    <t>Procena uzimanja alkohola i ostalih droga (lekova)</t>
  </si>
  <si>
    <t>96070-00</t>
  </si>
  <si>
    <t>Savetovanje ili podučavanje o glasu, govoru, rečitosti ili jeziku</t>
  </si>
  <si>
    <t>96074-00</t>
  </si>
  <si>
    <t>Savetovanje ili podučavanje o zavisnosti o kockanju i klađenju</t>
  </si>
  <si>
    <t>96075-00</t>
  </si>
  <si>
    <t>Savetovanje ili podučavanje o brizi o samom sebi</t>
  </si>
  <si>
    <t>96079-00</t>
  </si>
  <si>
    <t>Situaciono/profesionalno savetovanje ili podučavanje</t>
  </si>
  <si>
    <t>96081-00</t>
  </si>
  <si>
    <t>Partnersko savetovanje</t>
  </si>
  <si>
    <t>96100-00</t>
  </si>
  <si>
    <t>Psihodinamska terapija</t>
  </si>
  <si>
    <t>96101-00</t>
  </si>
  <si>
    <t>Kognitivna bihejvioralna terapija</t>
  </si>
  <si>
    <t>96176-00</t>
  </si>
  <si>
    <t>Bihejvioralna terapija</t>
  </si>
  <si>
    <t>96185-00</t>
  </si>
  <si>
    <t>Suportativna psihoterapija, neklasifikovana na drugom mestu</t>
  </si>
  <si>
    <t>96200-04</t>
  </si>
  <si>
    <t>Subkutano davanje farmakološkog sredstva, antidot</t>
  </si>
  <si>
    <t>30068-00</t>
  </si>
  <si>
    <t>Odstranjenje stranoga tela iz mekog tkiva, neklasifikovano na drugom mestu</t>
  </si>
  <si>
    <t>30107-00</t>
  </si>
  <si>
    <t>Ekscizija gangliona, neklasifikovana na drugom mestu</t>
  </si>
  <si>
    <t>30111-00</t>
  </si>
  <si>
    <t>Ekscizija velike burze</t>
  </si>
  <si>
    <t>44376-00</t>
  </si>
  <si>
    <t>Reamputacija amputacijskog patrljka</t>
  </si>
  <si>
    <t>46420-00</t>
  </si>
  <si>
    <t>Primarna reparacija tetive ekstenzora šake</t>
  </si>
  <si>
    <t>46426-00</t>
  </si>
  <si>
    <t>Primarna reparacija tetive fleksora šake, proksimalno od fibrozne ovojnice tetiva fleksora prstiju (u nivou metakarpalnih glavica, A1 puli)</t>
  </si>
  <si>
    <t>47027-01</t>
  </si>
  <si>
    <t>Otvorena repozicija preloma proksimalnog radio-ulnarnog zgloba sa unutrašnjom fiksacijom</t>
  </si>
  <si>
    <t>47318-01</t>
  </si>
  <si>
    <t>Otvorena repozicija preloma srednjeg članka prsta na ruci sa unutrašnjom fiksacijom</t>
  </si>
  <si>
    <t>47399-01</t>
  </si>
  <si>
    <t>Otvorena repozicija preloma olekranona sa unutrašnjom fiksacijom</t>
  </si>
  <si>
    <t>47522-00</t>
  </si>
  <si>
    <t>Hemiartroplastika kuka unipolarnom endoprotezom</t>
  </si>
  <si>
    <t>47528-01</t>
  </si>
  <si>
    <t>Otvorena repozicija preloma femura sa unutrašnjom fiksacijom</t>
  </si>
  <si>
    <t>47566-011</t>
  </si>
  <si>
    <t>Otvorena repozicija preloma tela tibije sa spoljašnjom fiksacijom</t>
  </si>
  <si>
    <t>47600-01</t>
  </si>
  <si>
    <t>Otvorena repozicija preloma skočnog zgloba sa unutrašnjom fiksacijom sindesmoze, fibule ili maleolusa</t>
  </si>
  <si>
    <t>47954-00</t>
  </si>
  <si>
    <t>Reparacija tetive, neklasifikovana na drugom mestu</t>
  </si>
  <si>
    <t>49318-00</t>
  </si>
  <si>
    <t>Potpuna artroplastika zgloba kuka, jednostrana</t>
  </si>
  <si>
    <t>49324-00</t>
  </si>
  <si>
    <t>Revizija potpune artroplastike kuka</t>
  </si>
  <si>
    <t>49503-04</t>
  </si>
  <si>
    <t>Patelektomija</t>
  </si>
  <si>
    <t>49837-00</t>
  </si>
  <si>
    <t>Ispravljanje halux valgus-a osteotomijom prve metatarzalne kosti i prenošenjem tetive mišića primicača palca (m.adductor hallucis), jednostrano</t>
  </si>
  <si>
    <t>90582-01</t>
  </si>
  <si>
    <t>Ušivanje tetive, neklasifikovano na drugom mestu</t>
  </si>
  <si>
    <t>46336-04</t>
  </si>
  <si>
    <t>Debridman interfalangealnog zgloba šake</t>
  </si>
  <si>
    <t>46465-00</t>
  </si>
  <si>
    <t>Amputacija prsta</t>
  </si>
  <si>
    <t>47927-01</t>
  </si>
  <si>
    <t>Odstranjenje klina, zavrtnja ili žice iz kosti</t>
  </si>
  <si>
    <t>47366-02</t>
  </si>
  <si>
    <t>Otvorena repozicija preloma distalnog dela radijusa unutrašnjom fiksacijom</t>
  </si>
  <si>
    <t>47384-03</t>
  </si>
  <si>
    <t>Otvorena repozicija preloma tela ulne sa unutrašnjom fiksacijom</t>
  </si>
  <si>
    <t>47393-01</t>
  </si>
  <si>
    <t>Otvorena repozicija preloma tela radijusa i ulne sa unutrašnjom fiksacijom</t>
  </si>
  <si>
    <t>47066-00</t>
  </si>
  <si>
    <t>Otv.repoz.isčašenja skočnog zgloba</t>
  </si>
  <si>
    <t>47306-01</t>
  </si>
  <si>
    <t>Otv.repoz.prelom.dist.članka prsta na ruci sa unutrašnjom fiksacijom</t>
  </si>
  <si>
    <t>30223-00</t>
  </si>
  <si>
    <t>Incizija i drenaža hematoma kože i potkožnog tkiva</t>
  </si>
  <si>
    <t>30241-00</t>
  </si>
  <si>
    <t>Ekscizija lezije kosti nekvalifikovana na drugom mestu</t>
  </si>
  <si>
    <t>49494-00</t>
  </si>
  <si>
    <t>Ekscizija gangliona šake</t>
  </si>
  <si>
    <t>47366-03</t>
  </si>
  <si>
    <t>Otvorena repozicija preloma distalnog dela ulne unutrašnjom fiksacijom</t>
  </si>
  <si>
    <t>47399-00</t>
  </si>
  <si>
    <t xml:space="preserve">Otvorena repozicija preloma olekranona </t>
  </si>
  <si>
    <t>47528-00</t>
  </si>
  <si>
    <t>Otvorena repozicija preloma femura</t>
  </si>
  <si>
    <t xml:space="preserve">Otvorena repozicija preloma skočnog zgloba sa unutrašnjom fiksacijom sindesmoze, fibule ili maleolusa </t>
  </si>
  <si>
    <t>47936-00</t>
  </si>
  <si>
    <t xml:space="preserve">Ablacija egzostoze velike kosti </t>
  </si>
  <si>
    <t>49100-01</t>
  </si>
  <si>
    <t>Odstranjenje slobodnih, labavih, zglobnih tela lakta</t>
  </si>
  <si>
    <t>50221-00</t>
  </si>
  <si>
    <t>Resekcija u bloku kod tumora mekih tkiva koji zahvata karlicu</t>
  </si>
  <si>
    <t>90536-00</t>
  </si>
  <si>
    <t>Ostale reparacije na laktu</t>
  </si>
  <si>
    <t>90582-00</t>
  </si>
  <si>
    <t>Ušivanje ligamenta neklasifikovano na drugom mestu</t>
  </si>
  <si>
    <t>90603-09</t>
  </si>
  <si>
    <t xml:space="preserve">Sekvestrektomija radijusa </t>
  </si>
  <si>
    <t>47309-01</t>
  </si>
  <si>
    <t>Otvorena repozicija unutarzglobnog prijeloma distalnog članka prsta na ruci sa unutrašnjom fiksacijom</t>
  </si>
  <si>
    <t>49724-01</t>
  </si>
  <si>
    <t>Rekonstrukcija Ahilove tetive</t>
  </si>
  <si>
    <t>49833-00</t>
  </si>
  <si>
    <t>Ispravljanje halux valgus-a osteotomijom prve metatarzalne kosti, jednostrano</t>
  </si>
  <si>
    <t>49848-00</t>
  </si>
  <si>
    <t>Ispravljanje čekićastog prsta na nozi</t>
  </si>
  <si>
    <t>50345-00</t>
  </si>
  <si>
    <t>Opuštanje hiperekstenzionog deformiteta prsta na nozi</t>
  </si>
  <si>
    <t>90540-00</t>
  </si>
  <si>
    <t>Tendoliza tetiva fleksora ili ekstenzora podlaktice ili ručnog zgloba</t>
  </si>
  <si>
    <t>46432-00</t>
  </si>
  <si>
    <t>Primarna reparacija tetive fleksora šake, distalno od fibrozne ovojnice tetiva fleksora prstiju (u nivou metakarpalnih glavica, A1 puli)</t>
  </si>
  <si>
    <t>47384-02</t>
  </si>
  <si>
    <t>Otvorena repozicija preloma tela radijusa sa unutrašnjom fiksacijom</t>
  </si>
  <si>
    <t>47426-00</t>
  </si>
  <si>
    <t>Zatvorena repozicija preloma proksimalnog dela humerusa</t>
  </si>
  <si>
    <t>44364-00</t>
  </si>
  <si>
    <t>Mediotarzalna amputacija</t>
  </si>
  <si>
    <t>49718-01</t>
  </si>
  <si>
    <t>Reparacija Ahilove tetive</t>
  </si>
  <si>
    <t>47537-00</t>
  </si>
  <si>
    <t>Otvorena repozicija i unutrašnja fiksacija preloma kondila femura</t>
  </si>
  <si>
    <t>47603-01</t>
  </si>
  <si>
    <t>Otvorena repozicija preloma skočnog zgloba sa unutrašnjom fiksacijom dve ili više sindesmoze, fibule ili maleolusa</t>
  </si>
  <si>
    <t>47930-01</t>
  </si>
  <si>
    <t>Odstranjenje ploče ili intramedularnog klina iz kosti</t>
  </si>
  <si>
    <t>48400-02</t>
  </si>
  <si>
    <t>Osteotomija (kortikotomija) kosti metatarzusa</t>
  </si>
  <si>
    <t>90580-00</t>
  </si>
  <si>
    <t>Debridman mesta otvorenog preloma</t>
  </si>
  <si>
    <t>009241</t>
  </si>
  <si>
    <t>Intralezijska i perilezijska aplikacija leka</t>
  </si>
  <si>
    <t>13706-04</t>
  </si>
  <si>
    <t>Transfuzija leukocita</t>
  </si>
  <si>
    <t>46363-00</t>
  </si>
  <si>
    <t>Opuštanje tetivne ovojnice šake</t>
  </si>
  <si>
    <t>46516-01</t>
  </si>
  <si>
    <t>Uklanjanje nokta na prstu šake</t>
  </si>
  <si>
    <t>47048-00</t>
  </si>
  <si>
    <t>Zatvorena repozicija iščašenja zgloba kuka</t>
  </si>
  <si>
    <t>47051-00</t>
  </si>
  <si>
    <t>Otvorena repozicija iščašenja zgloba kuka</t>
  </si>
  <si>
    <t>47063-00</t>
  </si>
  <si>
    <t>Zatvorena repozicija iščašenja skočnog zgloba</t>
  </si>
  <si>
    <t>47360-00</t>
  </si>
  <si>
    <t>Imobilizacija preloma distalnog dela radijusa</t>
  </si>
  <si>
    <t>47360-01</t>
  </si>
  <si>
    <t>Imobilizacija preloma distalnog dela ulne</t>
  </si>
  <si>
    <t>47363-00</t>
  </si>
  <si>
    <t>Zatvorena repozicija preloma distalnog dela radijusa</t>
  </si>
  <si>
    <t>47363-01</t>
  </si>
  <si>
    <t>Zatvorena repozicija preloma distalnog dela ulne</t>
  </si>
  <si>
    <t>47381-00</t>
  </si>
  <si>
    <t>Zatvorena repozicija preloma tela radijusa</t>
  </si>
  <si>
    <t>47387-00</t>
  </si>
  <si>
    <t>Imobilizacija preloma tela radijusa i ulne</t>
  </si>
  <si>
    <t>47390-00</t>
  </si>
  <si>
    <t>Zatvorena repozicija preloma tela radijusa i ulne</t>
  </si>
  <si>
    <t>47444-00</t>
  </si>
  <si>
    <t>Imobilizacija preloma tela humerusa</t>
  </si>
  <si>
    <t>47447-00</t>
  </si>
  <si>
    <t>Zatvorena repozicija preloma tela humerusa</t>
  </si>
  <si>
    <t>47456-00</t>
  </si>
  <si>
    <t>Zatvorena repozicija preloma distalnog dela humerusa</t>
  </si>
  <si>
    <t>47516-01</t>
  </si>
  <si>
    <t>Zatvorena repozicija preloma femura</t>
  </si>
  <si>
    <t>47519-00</t>
  </si>
  <si>
    <t>Unutrašnja fiksacija preloma trohanternog ili subkapitalnog dela femura</t>
  </si>
  <si>
    <t>47540-00</t>
  </si>
  <si>
    <t>Primena zavoja kuka</t>
  </si>
  <si>
    <t>47540-01</t>
  </si>
  <si>
    <t>Primena zavoja ramena</t>
  </si>
  <si>
    <t>47561-00</t>
  </si>
  <si>
    <t>Imobilizacija preloma tela tibije gipsom</t>
  </si>
  <si>
    <t>47564-00</t>
  </si>
  <si>
    <t>Zatvorena repozicija preloma tela tibije</t>
  </si>
  <si>
    <t>47564-01</t>
  </si>
  <si>
    <t>Zatvorena repozicija frakture fibule</t>
  </si>
  <si>
    <t>47566-01</t>
  </si>
  <si>
    <t>Otvorena repozicija preloma tela tibije sa unutrašnjom fiksacijom</t>
  </si>
  <si>
    <t>47566-05</t>
  </si>
  <si>
    <t>Otvorena repozicija frakture fibule sa unutrašnjom fiksacijom</t>
  </si>
  <si>
    <t>47570-00</t>
  </si>
  <si>
    <t>Otvorena repozicija preloma tela tibije</t>
  </si>
  <si>
    <t>47576-00</t>
  </si>
  <si>
    <t>Imobilizacija preloma fibule</t>
  </si>
  <si>
    <t>47582-00</t>
  </si>
  <si>
    <t>Patelektomija sa ponovnim učvršćivanjem tetive</t>
  </si>
  <si>
    <t>47594-00</t>
  </si>
  <si>
    <t>Imobilizacija preloma skočnog zgloba, neklasifikovano na drugom mestu</t>
  </si>
  <si>
    <t>47597-00</t>
  </si>
  <si>
    <t>Zatvorena repozicija preloma skočnog zgloba</t>
  </si>
  <si>
    <t>47609-02</t>
  </si>
  <si>
    <t>Zatvorena repozicija preloma talusa</t>
  </si>
  <si>
    <t>47636-00</t>
  </si>
  <si>
    <t>Zatvorena repozicija preloma metatarzusa</t>
  </si>
  <si>
    <t>47684-00</t>
  </si>
  <si>
    <t>Imobilizacija preloma/iščašenja kičme</t>
  </si>
  <si>
    <t>47906-01</t>
  </si>
  <si>
    <t>Uklanjanje nokta na prstu stopala</t>
  </si>
  <si>
    <t>Odstranjenje klina, zavrtnja ili žice iz femura</t>
  </si>
  <si>
    <t>47948-00</t>
  </si>
  <si>
    <t>Odstranjenje spoljašnjeg uređaja za fiksaciju</t>
  </si>
  <si>
    <t>47972-00</t>
  </si>
  <si>
    <t>Otvoreni postupak na ovojnici tetive, neklasifikovan na drugom mestu</t>
  </si>
  <si>
    <t>49721-00</t>
  </si>
  <si>
    <t>Imobilizacija Ahilove tetive</t>
  </si>
  <si>
    <t>49800-00</t>
  </si>
  <si>
    <t>Primarna reparacija tetiva fleksora ili ekstenzora stopala</t>
  </si>
  <si>
    <t>50124-00</t>
  </si>
  <si>
    <t>Aspiracija zgloba ili neke druge sinovijske šupljine, neklasifikovana na drugom mestu</t>
  </si>
  <si>
    <t>50124-01</t>
  </si>
  <si>
    <t>Primena sredstva u zglob ili neku drugu sinovijsku šupljinu, neklasifikovana na drugom mestu</t>
  </si>
  <si>
    <t>50309-00</t>
  </si>
  <si>
    <t>Prilagođavanje prstena fiksatora kosti ili sličnog uređaja</t>
  </si>
  <si>
    <t>90558-00</t>
  </si>
  <si>
    <t>Otvorena repozicija preloma skočnog zgloba</t>
  </si>
  <si>
    <t>90593-00</t>
  </si>
  <si>
    <t>Ostali dijagnostički postupci na mišićima, tetivama, fascijama ili burzama, neklasifikovani na drugom mestu</t>
  </si>
  <si>
    <t>92100-00</t>
  </si>
  <si>
    <t>Ispiranje ureterostome ili ureteralnog katetera</t>
  </si>
  <si>
    <t>92514-49</t>
  </si>
  <si>
    <t>Opšta anestezija, ASA 49</t>
  </si>
  <si>
    <t>92515-49</t>
  </si>
  <si>
    <t>Sedacija, ASA 49</t>
  </si>
  <si>
    <t>96024-00</t>
  </si>
  <si>
    <t>Procena potrebe za uređajem ili opremom koja služi kao pomoć</t>
  </si>
  <si>
    <t>96030-00</t>
  </si>
  <si>
    <t>Situaciona/profesionalna procena i procena okruženja</t>
  </si>
  <si>
    <t>96091-00</t>
  </si>
  <si>
    <t>Izrada uređaja ili opreme za pomoć ili prilagođavanje</t>
  </si>
  <si>
    <t>96092-00</t>
  </si>
  <si>
    <t>Primena, nameštanje, prilagođavanje ili zamena pomagala ili uređaja za prilagođavanje</t>
  </si>
  <si>
    <t>96197-04</t>
  </si>
  <si>
    <t>Intramuskularno davanje farmakološkog sredstva, antidot</t>
  </si>
  <si>
    <t>96200-02</t>
  </si>
  <si>
    <t>Subkutano davanje farmakološkog sredstva, anti-infektivno sredstvo</t>
  </si>
  <si>
    <t>96200-03</t>
  </si>
  <si>
    <t>Subkutano davanje farmakološkog sredstva, steroid</t>
  </si>
  <si>
    <t>96200-07</t>
  </si>
  <si>
    <t>Subkutano davanje farmakološkog sredstva, hranljiva supstanca</t>
  </si>
  <si>
    <t>47933-01</t>
  </si>
  <si>
    <t>Ablacija egzostoze kosti stopala</t>
  </si>
  <si>
    <t>46435-00</t>
  </si>
  <si>
    <t>Sekundarna reparacija tetive fleksora šake, distalno od fibrozne ovojnice tetiva fleksora prstiju (u nivou metakarpalnih glavica, A1 puli)</t>
  </si>
  <si>
    <t>48400-05</t>
  </si>
  <si>
    <t>Ostektomija kosti prsta na nozi</t>
  </si>
  <si>
    <t>Reparacija rane na koži I potkožnom tkivu</t>
  </si>
  <si>
    <t>30064-00</t>
  </si>
  <si>
    <t>Уклањање страног тела из коже и поткожног ткива инцизијом</t>
  </si>
  <si>
    <t>30075-00</t>
  </si>
  <si>
    <t>Биопсија лимфног чвора</t>
  </si>
  <si>
    <t>Инцизија и дренажа хематома коже и поткожног ткива</t>
  </si>
  <si>
    <t>Остале инцизије и дренаже коже и поткожног ткива</t>
  </si>
  <si>
    <t>Инцизија и дренажа апсцеса меког ткива</t>
  </si>
  <si>
    <t>30332-00</t>
  </si>
  <si>
    <t xml:space="preserve">Ексцизија лимфног чвора аксиле </t>
  </si>
  <si>
    <t>30335-00</t>
  </si>
  <si>
    <t>Регионална ексцизија лимфних чворова аксиле</t>
  </si>
  <si>
    <t>30336-00</t>
  </si>
  <si>
    <t>Радикална ексцизија лимфних чворова аксиле</t>
  </si>
  <si>
    <t>30373-00</t>
  </si>
  <si>
    <t>Експлоративна лапаротомија</t>
  </si>
  <si>
    <t>30375-03</t>
  </si>
  <si>
    <t>Ентеротомија танког црева</t>
  </si>
  <si>
    <t>30375-04</t>
  </si>
  <si>
    <t>Друга колостома</t>
  </si>
  <si>
    <t>30375-07</t>
  </si>
  <si>
    <t>Гастростомија</t>
  </si>
  <si>
    <t>30375-10</t>
  </si>
  <si>
    <t>Шав перфорираног улкуса</t>
  </si>
  <si>
    <t>30375-18</t>
  </si>
  <si>
    <t>Репозиција волвулуса танког црева</t>
  </si>
  <si>
    <t>30385-00</t>
  </si>
  <si>
    <t xml:space="preserve">Постоперативно поновно отварање места лапаротомије </t>
  </si>
  <si>
    <t>30393-00</t>
  </si>
  <si>
    <t>Лапароскопско одвајање абдоминалних прираслица</t>
  </si>
  <si>
    <t>Лапароскопска дренажа интра-абдоминалног апсцеса, хематома или цисте</t>
  </si>
  <si>
    <t>30396-00</t>
  </si>
  <si>
    <t>Дебридман и лаважа перитонеалне шупљине</t>
  </si>
  <si>
    <t>Репарација инцизионе киле, без мрежице</t>
  </si>
  <si>
    <t xml:space="preserve">Репарација осталих кила трбушног зида </t>
  </si>
  <si>
    <t>30403-03</t>
  </si>
  <si>
    <t>Поновно затварање постоперативне дисрупције трбушног зида</t>
  </si>
  <si>
    <t>30405-01</t>
  </si>
  <si>
    <t>Репарација инцизионе киле, мрежицом</t>
  </si>
  <si>
    <t>30443-00</t>
  </si>
  <si>
    <t>Холецистектомија</t>
  </si>
  <si>
    <t>30445-00</t>
  </si>
  <si>
    <t>Лапароскопска холецистектомија</t>
  </si>
  <si>
    <t>30454-00</t>
  </si>
  <si>
    <t>Холедохотомија</t>
  </si>
  <si>
    <t>30454-01</t>
  </si>
  <si>
    <t>Холецистектомија са холедохотомијом</t>
  </si>
  <si>
    <t>30566-00</t>
  </si>
  <si>
    <t>Ресекција танког црева са анастомозом</t>
  </si>
  <si>
    <t xml:space="preserve">Апендектомија </t>
  </si>
  <si>
    <t>30597-00</t>
  </si>
  <si>
    <t>30609-02</t>
  </si>
  <si>
    <t>Лапароскопска репарација ингвиналне херније, једнострано</t>
  </si>
  <si>
    <t>30614-00</t>
  </si>
  <si>
    <t>Репарација феморалне херније, једнострано</t>
  </si>
  <si>
    <t>30614-01</t>
  </si>
  <si>
    <t>Репарација феморалне херније, обострано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</si>
  <si>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</si>
  <si>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</si>
  <si>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</si>
  <si>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</si>
  <si>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</si>
  <si>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</si>
  <si>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</si>
  <si>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</si>
  <si>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</si>
  <si>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</si>
  <si>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30617-02</t>
  </si>
  <si>
    <t>Репарација херније беле линије</t>
  </si>
  <si>
    <t>30631-00</t>
  </si>
  <si>
    <t>Операција хидроцеле и /или фуникулоцеле</t>
  </si>
  <si>
    <t>30653-00</t>
  </si>
  <si>
    <t>Циркумцизија (обрезивање) мушкарца</t>
  </si>
  <si>
    <t>30663-00</t>
  </si>
  <si>
    <t>Контрола крварења након циркумцизије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</si>
  <si>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</si>
  <si>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</si>
  <si>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</si>
  <si>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</si>
  <si>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Ексцизија лезије(а) на кожи и поткожном ткиву осталих области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</si>
  <si>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</si>
  <si>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</si>
  <si>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</si>
  <si>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31230-04</t>
  </si>
  <si>
    <t xml:space="preserve"> 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</si>
  <si>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</si>
  <si>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</si>
  <si>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</si>
  <si>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</si>
  <si>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</si>
  <si>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</si>
  <si>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</si>
  <si>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Ексцизија лезије(а) на кожи и поткожном ткиву шаке</t>
  </si>
  <si>
    <t>Ексцизија лезије(а) на кожи и поткожном ткиву ноге</t>
  </si>
  <si>
    <t>31235-04</t>
  </si>
  <si>
    <t>Ексцизија лезије(а) на кожи и поткожном ткиву стопала</t>
  </si>
  <si>
    <t>31500-00</t>
  </si>
  <si>
    <t>Ексцизија лезија на дојкама</t>
  </si>
  <si>
    <t>31515-00</t>
  </si>
  <si>
    <t>Поновна ексцизија лезије на дојкама</t>
  </si>
  <si>
    <t>31518-00</t>
  </si>
  <si>
    <t>Једноставна мастектомија, једнострана</t>
  </si>
  <si>
    <t>31551-00</t>
  </si>
  <si>
    <t>Инцизија и дренажа дојке</t>
  </si>
  <si>
    <t>32003-00</t>
  </si>
  <si>
    <t>Парцијална ресекција дебелог црева са анастомозом</t>
  </si>
  <si>
    <t>32003-01</t>
  </si>
  <si>
    <t>Десна хемиколектомија са анастомозом</t>
  </si>
  <si>
    <t>32005-00</t>
  </si>
  <si>
    <t>Субтотална колектомија са анастомозом</t>
  </si>
  <si>
    <t>32005-01</t>
  </si>
  <si>
    <t>Проширена десна хемиколектомија са анастомозом</t>
  </si>
  <si>
    <t>32006-00</t>
  </si>
  <si>
    <t>Лева хемиколектомија сa анастомозом</t>
  </si>
  <si>
    <t>32025-00</t>
  </si>
  <si>
    <t xml:space="preserve">Ниска ресторативна предња ресекција ректума </t>
  </si>
  <si>
    <t>32026-00</t>
  </si>
  <si>
    <t xml:space="preserve">Врло ниска ресторативна предња ресекција ректума </t>
  </si>
  <si>
    <t>32030-00</t>
  </si>
  <si>
    <t>Ресекција ректума и/или сигме уз формирање терминалне колостоме Хартманов (Hartmann) поступак</t>
  </si>
  <si>
    <t>32039-00</t>
  </si>
  <si>
    <t>Абдоминоперинеална ресекција ректума</t>
  </si>
  <si>
    <t>32138-00</t>
  </si>
  <si>
    <t>Хемороидектомија</t>
  </si>
  <si>
    <t>32142-01</t>
  </si>
  <si>
    <t>Ексцизија аналног полипа</t>
  </si>
  <si>
    <t>32504-01</t>
  </si>
  <si>
    <t>Прекид вишеструких притока варикозних вена</t>
  </si>
  <si>
    <t>32507-00</t>
  </si>
  <si>
    <t>Субфасцијални прекид једне или више перфоратних варикозних вена</t>
  </si>
  <si>
    <t>32508-00</t>
  </si>
  <si>
    <t>Прекид сафено-феморалног споја варикозних вена</t>
  </si>
  <si>
    <t>32508-01</t>
  </si>
  <si>
    <t>Прекид сафено-поплитеалног споја варикозних вена</t>
  </si>
  <si>
    <t>32511-00</t>
  </si>
  <si>
    <t>Прекид сафено-феморалног и сафено-поплитеалног споја варикозних вена</t>
  </si>
  <si>
    <t>34509-01</t>
  </si>
  <si>
    <t>Артериовенска анастомоза горњих удова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</si>
  <si>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</si>
  <si>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</si>
  <si>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</si>
  <si>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</si>
  <si>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</si>
  <si>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</si>
  <si>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44367-02</t>
  </si>
  <si>
    <t xml:space="preserve">Ампутација испод колена </t>
  </si>
  <si>
    <t>Уклањање нокта на прсту стопала</t>
  </si>
  <si>
    <t>47915-00</t>
  </si>
  <si>
    <t>Клинаста ресекција ураслог нокта на прсту стопала</t>
  </si>
  <si>
    <t>47916-00</t>
  </si>
  <si>
    <t>Парцијална ресекција ураслог нокта на прсту стопала</t>
  </si>
  <si>
    <t>90282-00</t>
  </si>
  <si>
    <t>Ексцизија лимфног чвора на другом месту</t>
  </si>
  <si>
    <t>90329-00</t>
  </si>
  <si>
    <t>Остале репарације на абдомену</t>
  </si>
  <si>
    <t>90340-01</t>
  </si>
  <si>
    <t>Хируршко решавање фистула дебелог црева</t>
  </si>
  <si>
    <t>90342-02</t>
  </si>
  <si>
    <t>Шав код лацерације желуца</t>
  </si>
  <si>
    <t>Обрада коже и поткожног ткива са ексцизијом</t>
  </si>
  <si>
    <t>90959-00</t>
  </si>
  <si>
    <t xml:space="preserve">Ексцизија осталих лезија дебелог црева </t>
  </si>
  <si>
    <t>96189-00</t>
  </si>
  <si>
    <t>Оментектомија</t>
  </si>
  <si>
    <t>Репарација ране на кожи и поткожном ткиву осталих области, површинскa</t>
  </si>
  <si>
    <t>Репарација ране на кожи и поткожном ткиву лица или врата, површинска</t>
  </si>
  <si>
    <t>33055-00</t>
  </si>
  <si>
    <t>Замена поплитеалне анеуризме помоћу синтетичког графта</t>
  </si>
  <si>
    <t>30061-00</t>
  </si>
  <si>
    <t>Уклањање страног тела из коже и поткожног ткива без инцизије</t>
  </si>
  <si>
    <t>30075-01</t>
  </si>
  <si>
    <t>Биопсија меког ткива</t>
  </si>
  <si>
    <t>30075-16</t>
  </si>
  <si>
    <t>Биопсија панкреаса</t>
  </si>
  <si>
    <t>30075-28</t>
  </si>
  <si>
    <t>Биопсија промена спољашњег ува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</si>
  <si>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</si>
  <si>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</si>
  <si>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</si>
  <si>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</si>
  <si>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</si>
  <si>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Остале аспирације из коже и поткожног ткива</t>
  </si>
  <si>
    <t xml:space="preserve"> Инцизија и дренажа апсцеса коже и поткожног ткива</t>
  </si>
  <si>
    <t>30224-01</t>
  </si>
  <si>
    <t xml:space="preserve">Перкутана дренажа интра-абдоминалног апсцеса, хематома или цисте </t>
  </si>
  <si>
    <t>30229-00</t>
  </si>
  <si>
    <t>Ексцизија мишића, некласификована на другом месту</t>
  </si>
  <si>
    <t>30329-01</t>
  </si>
  <si>
    <t xml:space="preserve"> Регионална ексцизија лимфних чворова препоне</t>
  </si>
  <si>
    <t>30375-02</t>
  </si>
  <si>
    <t>Колотомија</t>
  </si>
  <si>
    <t>30375-05</t>
  </si>
  <si>
    <t>Холецистостомија</t>
  </si>
  <si>
    <t>30375-06</t>
  </si>
  <si>
    <t>Гастротомија</t>
  </si>
  <si>
    <t>30375-14</t>
  </si>
  <si>
    <t>Инцизија и дренажа панкреаса</t>
  </si>
  <si>
    <t>30375-24</t>
  </si>
  <si>
    <t>Шав танког црева</t>
  </si>
  <si>
    <t>30375-25</t>
  </si>
  <si>
    <t>Шав лацерације дебелог црева</t>
  </si>
  <si>
    <t>30397-00</t>
  </si>
  <si>
    <t xml:space="preserve">Лапаростомија кроз претходну хируршку рану </t>
  </si>
  <si>
    <t>30440-01</t>
  </si>
  <si>
    <t>Перкутана билијарна дренажа</t>
  </si>
  <si>
    <t>30450-00</t>
  </si>
  <si>
    <t>Екстракција жучних каменаца помоћу метода визуелизације</t>
  </si>
  <si>
    <t>30515-00</t>
  </si>
  <si>
    <t>Гастро-ентеростомија</t>
  </si>
  <si>
    <t>30515-02</t>
  </si>
  <si>
    <t>Ентероентероанастомоза</t>
  </si>
  <si>
    <t>30518-00</t>
  </si>
  <si>
    <t>Парцијална дистална гастректомија са гастродуоденалном анастомозом</t>
  </si>
  <si>
    <t>30520-00</t>
  </si>
  <si>
    <t xml:space="preserve">Локална ексцизија лезије желуца </t>
  </si>
  <si>
    <t>30562-03</t>
  </si>
  <si>
    <t xml:space="preserve">Затварање колоностоме са успостављањем континуитета црева </t>
  </si>
  <si>
    <t>30563-01</t>
  </si>
  <si>
    <t>Ревизија стоме дебелог црева Преобликовање стоме дебелог црева</t>
  </si>
  <si>
    <t>30575-00</t>
  </si>
  <si>
    <t>Инцизија и дренажа апсцеса панкреаса</t>
  </si>
  <si>
    <t>30581-00</t>
  </si>
  <si>
    <t>Експлорација панкреаса</t>
  </si>
  <si>
    <t>30584-00</t>
  </si>
  <si>
    <t xml:space="preserve">Панкреатикодуоденектомија сa формирањем стоме </t>
  </si>
  <si>
    <t>30641-00</t>
  </si>
  <si>
    <t>Орхидектомија, једнострана</t>
  </si>
  <si>
    <t>30641-001</t>
  </si>
  <si>
    <t>Радикална орхидектомија, једнострана</t>
  </si>
  <si>
    <t>32006-01</t>
  </si>
  <si>
    <t>Лева хемиколектомија са формирањем стоме</t>
  </si>
  <si>
    <t>32024-00</t>
  </si>
  <si>
    <t xml:space="preserve">Висока ресторативна предња ресекција ректума </t>
  </si>
  <si>
    <t>32166-00</t>
  </si>
  <si>
    <t>Дренажни сетон код перианалних фистула</t>
  </si>
  <si>
    <t>32177-00</t>
  </si>
  <si>
    <t>Одстрањење кондилома аналног канала и перианалне регије</t>
  </si>
  <si>
    <t>Аноректални преглед</t>
  </si>
  <si>
    <t>33815-10</t>
  </si>
  <si>
    <t>Директно затварање осталих вена горњих удова</t>
  </si>
  <si>
    <t>33848-00</t>
  </si>
  <si>
    <t>Контрола постоперативног крварења или тромбозе у екстремитету после васкуларне процедуре</t>
  </si>
  <si>
    <t>34512-00</t>
  </si>
  <si>
    <t>Конструкција артериовенске фистуле са венским графтом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</si>
  <si>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</si>
  <si>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</si>
  <si>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</si>
  <si>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Супрапубична простатектомија</t>
  </si>
  <si>
    <t>37300-00</t>
  </si>
  <si>
    <t>Пласирање уретралне сонде</t>
  </si>
  <si>
    <t>Totalna abdominalna histerektomija</t>
  </si>
  <si>
    <t>Ovariektomija, jednostrana</t>
  </si>
  <si>
    <t>32159-01</t>
  </si>
  <si>
    <t>Ugradnja setona za analnu fistulu koja zahvata donju polovinu analnog sfinktera</t>
  </si>
  <si>
    <t xml:space="preserve">Ugradnja setona za niske analne fistule </t>
  </si>
  <si>
    <t>30641-01</t>
  </si>
  <si>
    <t>Orhidektomija, obostrana</t>
  </si>
  <si>
    <t>30455-00</t>
  </si>
  <si>
    <t>Holecistektomija sa holedohotomijom i bilijarno-intestinalnom anastomozom</t>
  </si>
  <si>
    <t>30460-00</t>
  </si>
  <si>
    <t>Holecistoduodenostomija</t>
  </si>
  <si>
    <t>30515-01</t>
  </si>
  <si>
    <t>Enterokoloanastomoza</t>
  </si>
  <si>
    <t>30562-01</t>
  </si>
  <si>
    <t>Zatvaranje ileostome sa uspostavljanjem kontinuiteta creva, bez resekcije</t>
  </si>
  <si>
    <t>30403-04</t>
  </si>
  <si>
    <t>Odloženo zatvaranje granulirajuće abdominalne rane</t>
  </si>
  <si>
    <t>30405-04</t>
  </si>
  <si>
    <t>Reparacija ostalih kila trbušnog zida sa protezom</t>
  </si>
  <si>
    <t xml:space="preserve">Abdominalna paracenteza </t>
  </si>
  <si>
    <t>30596-01</t>
  </si>
  <si>
    <t>Splenorafija</t>
  </si>
  <si>
    <t>30300-00</t>
  </si>
  <si>
    <t>Biopsija sentinel limfnog (limfni čvor stražar) čvora</t>
  </si>
  <si>
    <t>30329-00</t>
  </si>
  <si>
    <t>Ekscizija limfnog čvora prepone</t>
  </si>
  <si>
    <t>30375-13</t>
  </si>
  <si>
    <t>Piloroplastika</t>
  </si>
  <si>
    <t>30375-28</t>
  </si>
  <si>
    <t>Privremena kolostoma</t>
  </si>
  <si>
    <t>30075-11</t>
  </si>
  <si>
    <t>Ekscizija dubokog limfnog čvora iz dojke</t>
  </si>
  <si>
    <t>30099-00</t>
  </si>
  <si>
    <t>Ekscizija sinusa na koži i potkožom tkivu</t>
  </si>
  <si>
    <t>30168-00</t>
  </si>
  <si>
    <t>Lipektomija, jedna ekscizija</t>
  </si>
  <si>
    <t>31524-00</t>
  </si>
  <si>
    <t>Potkožna mastektomija, jednostrana</t>
  </si>
  <si>
    <t>32000-00</t>
  </si>
  <si>
    <t xml:space="preserve">Parcijalna resekcija debelog creva sa formiranjem stome </t>
  </si>
  <si>
    <t>32012-00</t>
  </si>
  <si>
    <t>Totalna kolektomija sa ileorektalnom anastomozom</t>
  </si>
  <si>
    <t>32015-00</t>
  </si>
  <si>
    <t>Totalna proktokolektomija sa ileostomom</t>
  </si>
  <si>
    <t>37303-00</t>
  </si>
  <si>
    <t xml:space="preserve">Дилатација стенозе уретре (бужирање) </t>
  </si>
  <si>
    <t>009178</t>
  </si>
  <si>
    <t>Ekscizija benignih/malignih kožnih tumora sa direktnom suturom  M.F. Regija</t>
  </si>
  <si>
    <t>13839-02</t>
  </si>
  <si>
    <t>Uzimanje uzorka krvi adrenalne vene</t>
  </si>
  <si>
    <t>260076</t>
  </si>
  <si>
    <t>Uzorkovanje i slanje materijala za laboratorijsko ispitivanje</t>
  </si>
  <si>
    <t>30023-00</t>
  </si>
  <si>
    <t>Ekscizijski debridman mekog tkiva</t>
  </si>
  <si>
    <t>Uklanjanje stranog tela iz kože i potkožnog tkiva bez incizije</t>
  </si>
  <si>
    <t>Uklanjanje stranog tela iz kože i potkožnog tkiva incizijom</t>
  </si>
  <si>
    <t>30071-00</t>
  </si>
  <si>
    <t>Biopsija kože i potkožnog tkiva</t>
  </si>
  <si>
    <t>30075-34</t>
  </si>
  <si>
    <t>Biopsija anusa</t>
  </si>
  <si>
    <t>30103-00</t>
  </si>
  <si>
    <t>Ekscizija sinusa koji zahvata mišić i duboko tkivo, neklasifikovana na drugom mestu</t>
  </si>
  <si>
    <t>30171-00</t>
  </si>
  <si>
    <t>Lipektomija, dve ili više ekscizija</t>
  </si>
  <si>
    <t>Aspiracija hematoma iz kože i potkožnog tkiva</t>
  </si>
  <si>
    <t>Ekscizija limfnog čvora aksile</t>
  </si>
  <si>
    <t>30375-29</t>
  </si>
  <si>
    <t>Privremena ileostoma</t>
  </si>
  <si>
    <t>30411-00</t>
  </si>
  <si>
    <t>Intraoperativna biopsija jetre</t>
  </si>
  <si>
    <t>30439-00</t>
  </si>
  <si>
    <t>Intraoperativna holangiografija</t>
  </si>
  <si>
    <t>30448-00</t>
  </si>
  <si>
    <t>Laparoskopska holecistektomija sa odstranjenjem kalkulusa iz zajedničkog žučnog kanala kroz duktus cistikus</t>
  </si>
  <si>
    <t>Incizija pilonidalnog sinusa ili ciste</t>
  </si>
  <si>
    <t>Ekscizija lezije(a) na koži i potkožnom tkivu prsta šake</t>
  </si>
  <si>
    <t>Ekscizija lezije(a) na koži i potkožnom tkivu ostalih oblasti na glavi</t>
  </si>
  <si>
    <t>Ekscizija lezije(a) na koži i potkožnom tkivu vrata</t>
  </si>
  <si>
    <t>31245-00</t>
  </si>
  <si>
    <t>Ekstenzivna ekscizija aksilarnih znojnih žlezda</t>
  </si>
  <si>
    <t>31350-00</t>
  </si>
  <si>
    <t>Ekscizija lezije mekog tkiva, neklasifikovana na drugom mestu</t>
  </si>
  <si>
    <t>Biopsija dubokog tkiva dojke</t>
  </si>
  <si>
    <t>Incizija i drenaža dojke</t>
  </si>
  <si>
    <t>32000-01</t>
  </si>
  <si>
    <t>Desna hemikolektomija sa formiranjem stome</t>
  </si>
  <si>
    <t>32075-01</t>
  </si>
  <si>
    <t>Rigidna sigmoidoskopija sa biopsijom</t>
  </si>
  <si>
    <t>32084-00</t>
  </si>
  <si>
    <t>Fiberoptička kolonoskopija do hepatičke fleksure</t>
  </si>
  <si>
    <t>Fiberoptička kolonoskopija do hepatičke fleksure sa biopsijom</t>
  </si>
  <si>
    <t>32099-00</t>
  </si>
  <si>
    <t>Perianalna submukozna ekscizija lezije ili tkiva rektuma</t>
  </si>
  <si>
    <t>32174-01</t>
  </si>
  <si>
    <t>Drenaža perianalnog apscesa</t>
  </si>
  <si>
    <t>32174-02</t>
  </si>
  <si>
    <t>Drenaža ishiorektalniog apscesa</t>
  </si>
  <si>
    <t>33812-00</t>
  </si>
  <si>
    <t>Trombektomija femoralne vene</t>
  </si>
  <si>
    <t>33815-01</t>
  </si>
  <si>
    <t>Direktno zatvaranje brahijalne arterije</t>
  </si>
  <si>
    <t>33815-13</t>
  </si>
  <si>
    <t>Direktno zatvaranje ostalih vena donjih udova</t>
  </si>
  <si>
    <t>34103-01</t>
  </si>
  <si>
    <t>Eksploracija aksilarne arterije</t>
  </si>
  <si>
    <t>34106-00</t>
  </si>
  <si>
    <t>Eksploracija brahijalne arterije</t>
  </si>
  <si>
    <t>34106-06</t>
  </si>
  <si>
    <t>Eksploracija radijalne vene</t>
  </si>
  <si>
    <t>36649-00</t>
  </si>
  <si>
    <t>Zamena nefrostomskog katetera</t>
  </si>
  <si>
    <t>36800-01</t>
  </si>
  <si>
    <t>Zamena stalnog urinarnog katetera</t>
  </si>
  <si>
    <t>36800-02</t>
  </si>
  <si>
    <t>Zamena katetera cistostome</t>
  </si>
  <si>
    <t>37000-01</t>
  </si>
  <si>
    <t>Parcijalna ekscizija mokraćne bešike</t>
  </si>
  <si>
    <t>37004-03</t>
  </si>
  <si>
    <t>Reparacija rupture mokraćne bešike</t>
  </si>
  <si>
    <t>38806-00</t>
  </si>
  <si>
    <t>Plasiranje drena kroz međurebarni prostor</t>
  </si>
  <si>
    <t>39327-02</t>
  </si>
  <si>
    <t>Odstranjenje lezije dubokog perifernog nerva</t>
  </si>
  <si>
    <t>Amputacija prsta na nozi</t>
  </si>
  <si>
    <t>44358-00</t>
  </si>
  <si>
    <t>Amputacija prsta na nozi sa metatarzalnom kosti</t>
  </si>
  <si>
    <t>46483-00</t>
  </si>
  <si>
    <t>Revizija amputacionog patrljka na šaci ili prstu</t>
  </si>
  <si>
    <t>Parcijalna resekcija uraslog nokta na prstu stopala</t>
  </si>
  <si>
    <t>90200-00</t>
  </si>
  <si>
    <t>Revizija šanta cerebrospinalne tečnosti [CST] u nivou pretkomore</t>
  </si>
  <si>
    <t>90340-00</t>
  </si>
  <si>
    <t>Zatvaranje fistula tankog creva</t>
  </si>
  <si>
    <t>90342-00</t>
  </si>
  <si>
    <t>Šav kod laceracije rektuma</t>
  </si>
  <si>
    <t>92099-00</t>
  </si>
  <si>
    <t>Ispiranje nefrostome ili pijelostome</t>
  </si>
  <si>
    <t>92101-00</t>
  </si>
  <si>
    <t>Ispiranje ostalih trajnih katetera mokraćne bešike</t>
  </si>
  <si>
    <t>92102-00</t>
  </si>
  <si>
    <t>Ispiranje cistostome</t>
  </si>
  <si>
    <t>92195-00</t>
  </si>
  <si>
    <t>Ispiranje katetera, neklasifikovano na drugom mestu</t>
  </si>
  <si>
    <t>92514-40</t>
  </si>
  <si>
    <t>Opšta anestezija, ASA 40</t>
  </si>
  <si>
    <t>92515-40</t>
  </si>
  <si>
    <t>Sedacija, ASA 40</t>
  </si>
  <si>
    <t>96196-02</t>
  </si>
  <si>
    <t>Intra-arterijsko davanje farmakološkog sredstva, anti-infektivno sredstvo</t>
  </si>
  <si>
    <t>30375-19</t>
  </si>
  <si>
    <t>Ostale reparacije tankog creva</t>
  </si>
  <si>
    <t>30460-05</t>
  </si>
  <si>
    <t>Holedohoenterostomija</t>
  </si>
  <si>
    <t>30460-08</t>
  </si>
  <si>
    <t>Bilio-digestivni bajpas pomoću Roux-en-Y vijuge; Holecistojejunostomija</t>
  </si>
  <si>
    <t>11300-00</t>
  </si>
  <si>
    <t>Audiometrija, evocirani potencijali moždanog stabla</t>
  </si>
  <si>
    <t>11605-00</t>
  </si>
  <si>
    <t>Ispitivanje i snimanje perifernih vena donjih ekstremiteta za vreme i posle vežbanja, koristeći fotopletizmografiju infracrvenim zracima</t>
  </si>
  <si>
    <t>Aspiracija apscesa iz kože i potkožnog tkiva</t>
  </si>
  <si>
    <t>11500-00</t>
  </si>
  <si>
    <t>Bronhospirometrija</t>
  </si>
  <si>
    <t>96043-00</t>
  </si>
  <si>
    <t>Merenje refrakcije</t>
  </si>
  <si>
    <t>11712-00</t>
  </si>
  <si>
    <t>Kardiovaskularni stres test –test opterećenja</t>
  </si>
  <si>
    <t>11715-00</t>
  </si>
  <si>
    <t>Bojenje krvi – dilucijski indikatorski test</t>
  </si>
  <si>
    <t>13400-00</t>
  </si>
  <si>
    <t>Kardioverzija</t>
  </si>
  <si>
    <t>13842-00</t>
  </si>
  <si>
    <t>Intraarterijska kanilacija za gasnu analizu krvi</t>
  </si>
  <si>
    <t>Šav perforiranog ulkusa</t>
  </si>
  <si>
    <t>Drenaža intra-abdominalnog apscesa, hematoma ili ciste</t>
  </si>
  <si>
    <t>Debridman i lavaža peritonealne šupljine</t>
  </si>
  <si>
    <t>55036-00</t>
  </si>
  <si>
    <t>Ultrazvučni pregled abdomena</t>
  </si>
  <si>
    <t>55038-00</t>
  </si>
  <si>
    <t>Ultrazvučni pregled urinarnog sistema</t>
  </si>
  <si>
    <t>55113-00</t>
  </si>
  <si>
    <t>M-prikaz i dvodimenzionalni ultrazvučni pregled srca u realnom vremenu</t>
  </si>
  <si>
    <t>55274-00</t>
  </si>
  <si>
    <t>Ultrazvučni dupleks pregled ekstrakranijalnih, karotidnih i vertebralnih krvnih sudova</t>
  </si>
  <si>
    <t>90202-01</t>
  </si>
  <si>
    <t>Postavljanje privremene transkutane elektrode pejsmejkera</t>
  </si>
  <si>
    <t>90344-01</t>
  </si>
  <si>
    <t>Primena drugog terapeutskog sredstva u anorektalnom području</t>
  </si>
  <si>
    <t>92006-00</t>
  </si>
  <si>
    <t>Detoksikacija od droga</t>
  </si>
  <si>
    <t>92055-00</t>
  </si>
  <si>
    <t>Ostale konverzije srčanog ritma</t>
  </si>
  <si>
    <t>Лабораторијске анализе укупно</t>
  </si>
  <si>
    <t>L000026</t>
  </si>
  <si>
    <t xml:space="preserve">Uzorkovanje krvi (venepunkcija) </t>
  </si>
  <si>
    <t>L000042</t>
  </si>
  <si>
    <t>Prijem, kontrola kvaliteta uzorka i priprema uzorka za laboratorijska ispitivanja</t>
  </si>
  <si>
    <t>L000059</t>
  </si>
  <si>
    <t>Prijem i kontrola kvaliteta uzorka i priprema uzorka za zamrzavanje, skladištenje i transport**</t>
  </si>
  <si>
    <t xml:space="preserve">А.   ХЕМАТОЛОШКЕ АНАЛИЗЕ УКУПНО </t>
  </si>
  <si>
    <t>L014118</t>
  </si>
  <si>
    <t>Leukocitarna formula (LeF) -ručno</t>
  </si>
  <si>
    <t>L014209</t>
  </si>
  <si>
    <t>Sedimentacija eritrocita (SE)</t>
  </si>
  <si>
    <t>L014159</t>
  </si>
  <si>
    <t>Određivanje broja leukocita (Le) u krvi</t>
  </si>
  <si>
    <t>L014191</t>
  </si>
  <si>
    <t>Osmotska rezistencija eritrocita</t>
  </si>
  <si>
    <t>L014415</t>
  </si>
  <si>
    <t>D-dimer u plazmi</t>
  </si>
  <si>
    <t>L014720</t>
  </si>
  <si>
    <t>Fibrinogen u plazmi</t>
  </si>
  <si>
    <t>L014167</t>
  </si>
  <si>
    <t>Određivanje broja retikulocita u krvi - automatski</t>
  </si>
  <si>
    <t>L014084</t>
  </si>
  <si>
    <t>Krvna slika sa trodelnom leukocitarnom formulom</t>
  </si>
  <si>
    <t>L014100</t>
  </si>
  <si>
    <t>Krvna slika sa petodelnom leukocitarnom formulom</t>
  </si>
  <si>
    <t>А.   БИОХЕМИЈСКЕ АНАЛИЗЕ УКУПНО</t>
  </si>
  <si>
    <t>L000331</t>
  </si>
  <si>
    <t>Glukoza tolerans test (test opterećenja glukozom, GTT-oralni) - glukoza u krvi</t>
  </si>
  <si>
    <t>L002618</t>
  </si>
  <si>
    <t>Glukoza u serumu -spektrofotometrija</t>
  </si>
  <si>
    <t>L006254</t>
  </si>
  <si>
    <t>Urea u serumu -spektrofotometrijom</t>
  </si>
  <si>
    <t>L004812</t>
  </si>
  <si>
    <t>Mokraćna kiselina u serumu -spektrofotometrija</t>
  </si>
  <si>
    <t>L001917</t>
  </si>
  <si>
    <t>Bilirubin (ukupan) u serumu -spektrofotometrijom</t>
  </si>
  <si>
    <t>L001891</t>
  </si>
  <si>
    <t>Bilirubin (direktan) u serumu -spektrofotometrijom</t>
  </si>
  <si>
    <t>L001651</t>
  </si>
  <si>
    <t>Aspartat aminotransferaza (AST) u serumu -spektrofotometrijom</t>
  </si>
  <si>
    <t>L001057</t>
  </si>
  <si>
    <t>Alanin aminotransferaza (ALT) u serumu -spektrofotometrija</t>
  </si>
  <si>
    <t>L001255</t>
  </si>
  <si>
    <t>Alkalna fosfataza (ALP) u serumu -spektrofotometrijom</t>
  </si>
  <si>
    <t>L001198</t>
  </si>
  <si>
    <t>Alfa-amilaza u serumu -spektrofotometrija</t>
  </si>
  <si>
    <t>L002543</t>
  </si>
  <si>
    <t>Gama-glutamil transferaza (gama-GT) u serumu -spektrofotometrija</t>
  </si>
  <si>
    <t>L004234</t>
  </si>
  <si>
    <t>Kreatin kinaza (CK) u serumu - spektrofotometrija</t>
  </si>
  <si>
    <t>L004242</t>
  </si>
  <si>
    <t>Kreatin kinaza CK-MB (izoenzim kreatin kinaze, CK-2) u serumu</t>
  </si>
  <si>
    <t>L004416</t>
  </si>
  <si>
    <t>Laktat dehidrogenaza (LDH) u serumu - spektrofotometrija</t>
  </si>
  <si>
    <t>L003749</t>
  </si>
  <si>
    <t>Kalcijum u serumu -spektrofotometrijom</t>
  </si>
  <si>
    <t>L001081</t>
  </si>
  <si>
    <t>Albumin u serumu -spektrofotometrijom</t>
  </si>
  <si>
    <t>L005439</t>
  </si>
  <si>
    <t>Proteini (ukupni) u serumu -spektrofotometrijom</t>
  </si>
  <si>
    <t>L002816</t>
  </si>
  <si>
    <t>Holesterol (ukupan) u serumu - spektrofotometrijom</t>
  </si>
  <si>
    <t>L002857</t>
  </si>
  <si>
    <t>Holesterol, HDL- u serumu -spektrofotometrija</t>
  </si>
  <si>
    <t>L002873</t>
  </si>
  <si>
    <t>Holesterol, LDL- u serumu -izračunavanjem</t>
  </si>
  <si>
    <t>L006072</t>
  </si>
  <si>
    <t>Trigliceridi u serumu -spektrofotometrija</t>
  </si>
  <si>
    <t>L002824</t>
  </si>
  <si>
    <t>Holesterol (ukupan)/HDL -holesterol odnos u serumu - spektrofotometrija</t>
  </si>
  <si>
    <t>L003293</t>
  </si>
  <si>
    <t>Indeks ateroskleroze (LDL-/HDL - holesterol) u serumu</t>
  </si>
  <si>
    <t>L004879</t>
  </si>
  <si>
    <t>Natrijum u serumu, jon-selektivnom elektrodom (JSE)</t>
  </si>
  <si>
    <t>L003780</t>
  </si>
  <si>
    <t>Kalijum u serumu - jon-selektivnom elektrodom (JSE)</t>
  </si>
  <si>
    <t>L002766</t>
  </si>
  <si>
    <t>Hloridi u serumu - jon-selektivnom elektrodom (JSE)</t>
  </si>
  <si>
    <t>L002493</t>
  </si>
  <si>
    <t>Fosfor, neorganski u serumu -spektrofotometrija</t>
  </si>
  <si>
    <t>L002667</t>
  </si>
  <si>
    <t>Gvožđe u serumu</t>
  </si>
  <si>
    <t>L004655</t>
  </si>
  <si>
    <t>Magnezijum u serumu -spektrofotometrija</t>
  </si>
  <si>
    <t>L005843</t>
  </si>
  <si>
    <t>TIBC (ukupni kapacitet vezivanja gvožđa) u serumu</t>
  </si>
  <si>
    <t>L006239</t>
  </si>
  <si>
    <t>UIBC (nezasićeni kapacitet vezivanja gvožđa) u serumu</t>
  </si>
  <si>
    <t>L004580</t>
  </si>
  <si>
    <t>Litijum u serumu - plamenom fotometrijom</t>
  </si>
  <si>
    <t>L000414</t>
  </si>
  <si>
    <t>Hemoglobin A1c (glikozilirani hemoglobin, HbA1c) u krvi</t>
  </si>
  <si>
    <t>L004523</t>
  </si>
  <si>
    <t>Lipaza u serumu</t>
  </si>
  <si>
    <t>L012401</t>
  </si>
  <si>
    <t>Hemoglobin (krv) (FOBT) u fecesu - imunohemijski</t>
  </si>
  <si>
    <t>L004317</t>
  </si>
  <si>
    <t>Kreatinin u serumu, spektrofotometrija</t>
  </si>
  <si>
    <t>L004325</t>
  </si>
  <si>
    <t>Kreatinin u serumu-enzimskom metodom</t>
  </si>
  <si>
    <t>L002089</t>
  </si>
  <si>
    <t>C-reaktivni protein, visoko osetljivi (hsCRP) u serumu - imunoturbidimetrijom</t>
  </si>
  <si>
    <t xml:space="preserve">А.   ПРЕГЛЕД СПЕЦИФИЧНИХ АНАЛИЗА УКУПНО </t>
  </si>
  <si>
    <t>L003756</t>
  </si>
  <si>
    <t>Kalcijum, jonizovani u serumu - jon-selektivnom elektrodom (JSE)</t>
  </si>
  <si>
    <t>L003327</t>
  </si>
  <si>
    <t>Insulin u serumu - FPIA, MEIA, CMIA, ECLIA, odnosno ELISA</t>
  </si>
  <si>
    <t>L001214</t>
  </si>
  <si>
    <t>Alfa-fetoprotein (AFP) u serumu</t>
  </si>
  <si>
    <t>L000075</t>
  </si>
  <si>
    <t>Acidobazni status (pH, pO2, pCO2) u krvi</t>
  </si>
  <si>
    <t>L006171</t>
  </si>
  <si>
    <t>Troponin I u serumu</t>
  </si>
  <si>
    <t>L003830</t>
  </si>
  <si>
    <t>Karcinoembrioni antigen (CEA) u serumu</t>
  </si>
  <si>
    <t>L005355</t>
  </si>
  <si>
    <t>Prostatični specifični antigen, ukupan (PSA) u serumu -FPIA, MEIA, CMIA odnosno ECLIA</t>
  </si>
  <si>
    <t>L005330</t>
  </si>
  <si>
    <t>Prostatični specifični antigen, slobodan (fPSA) u serumu -FPIA, MEIA, CMIA odnosno ECLIA</t>
  </si>
  <si>
    <t>L001800</t>
  </si>
  <si>
    <t>Beta-horiogonadotropin, ukupan (beta-hCG, phCG) u serumu - FPIA/MEIA, CMIA odnosno ECLIA</t>
  </si>
  <si>
    <t>L005876</t>
  </si>
  <si>
    <t>Tireostimulirajući hormon (tirotropin, TSH) u serumu -FPIA, MEIA, CMIA odnosno ECLIA</t>
  </si>
  <si>
    <t>L003855</t>
  </si>
  <si>
    <t>Karcinoma antigen CA 15-3 (CA 15-3) u serumu</t>
  </si>
  <si>
    <t>L003863</t>
  </si>
  <si>
    <t>Karcinoma antigen CA 19-9 (CA 19-9) u serumu</t>
  </si>
  <si>
    <t>L003848</t>
  </si>
  <si>
    <t>Karcinoma antigen CA 125 (CA 125) u serumu</t>
  </si>
  <si>
    <t>L005942</t>
  </si>
  <si>
    <t>Tiroksin, slobodan (fT4) u serumu - FPIA, MEIA, CMIA odnosno ECLIA</t>
  </si>
  <si>
    <t>L005967</t>
  </si>
  <si>
    <t xml:space="preserve">Tiroksin, ukupan (T4) u serumu - FPIA, MEIA, CMIA odnosno ECLIA </t>
  </si>
  <si>
    <t>L006106</t>
  </si>
  <si>
    <t xml:space="preserve">Trijodtironin, ukupan (T3) u serumu - FPIA, MEIA, CMIA </t>
  </si>
  <si>
    <t>L006080</t>
  </si>
  <si>
    <t xml:space="preserve">Trijodtironin, slobodan (fT3) u serumu - FPIA, MEIA odnosno CMIA </t>
  </si>
  <si>
    <t>L017285</t>
  </si>
  <si>
    <t xml:space="preserve">Antitela na tireoidnu peroksidazu (anti-TPO) u serumu - FPIA, MEIA, CMIA i ECLIA </t>
  </si>
  <si>
    <t>L005132</t>
  </si>
  <si>
    <t xml:space="preserve">Parathormon (paratiroidni hormon, PTH) u serumu - CMIA odnosno ECLIA </t>
  </si>
  <si>
    <t>L002410</t>
  </si>
  <si>
    <t xml:space="preserve">Folikulostimulirajući hormon (folitropin, FSH) u serumu - FPIA, MEIA, CMIA odnosno ECLIA </t>
  </si>
  <si>
    <t>L004622</t>
  </si>
  <si>
    <t xml:space="preserve">Luteinizirajući hormon (lutropin, LH) u serumu - FPIA, MEIA CMIA odnosno ECLIA </t>
  </si>
  <si>
    <t>L005306</t>
  </si>
  <si>
    <t xml:space="preserve">Prolaktin (PRL) u serumu - FPIA, MEIA, CMIA odnosno ECLIA </t>
  </si>
  <si>
    <t>L002295</t>
  </si>
  <si>
    <t xml:space="preserve">Estradiol (E2), ukupan u serumu - FPIA, MEIA, CMIA odnosno ECLIA </t>
  </si>
  <si>
    <t>L005256</t>
  </si>
  <si>
    <t xml:space="preserve">Progesteron (P4) u serumu - FPIA, MEIA, CMIA odnosno ECLIA </t>
  </si>
  <si>
    <t>L005801</t>
  </si>
  <si>
    <t xml:space="preserve">Testosteron, ukupan u serumu - FPIA, MEIA, CMIA odnosno ECLIA </t>
  </si>
  <si>
    <t>L001925</t>
  </si>
  <si>
    <t>BNP (B–tip natriuretskog peptida) u serumu/plazmi, CMIA/ECLIA/CLIA/TRACE</t>
  </si>
  <si>
    <t>L002379</t>
  </si>
  <si>
    <t>Feritin u serumu, CMIA/CLIA/ECLIA</t>
  </si>
  <si>
    <t>L005298</t>
  </si>
  <si>
    <t>Prokalcitonin (PCT) u serumu/plazmi, CMIA/ECLIA/CLIA/TRACE/ELFA</t>
  </si>
  <si>
    <t>L002360</t>
  </si>
  <si>
    <t xml:space="preserve">Feritin u serumu - imunohemijski </t>
  </si>
  <si>
    <t>L002220</t>
  </si>
  <si>
    <t>Double test (PAAP-A/beta-hCG, slobodan) u serumu</t>
  </si>
  <si>
    <t>L017251</t>
  </si>
  <si>
    <t>Antitela na tireoglobulin (anti–Tg),CMIA/ECLIA/CLIA/TRACE</t>
  </si>
  <si>
    <t xml:space="preserve">А.   ПРЕГЛЕД УРИНА АНАЛИЗЕ УКУПНО </t>
  </si>
  <si>
    <t>L008912</t>
  </si>
  <si>
    <t>Alfa-amilaza u urinu</t>
  </si>
  <si>
    <t>L008979</t>
  </si>
  <si>
    <t>Celokupni pregled urina, vizuelno</t>
  </si>
  <si>
    <t>L009266</t>
  </si>
  <si>
    <t>Ketonska tela (aceton) u urinu</t>
  </si>
  <si>
    <t>L009308</t>
  </si>
  <si>
    <t>Laki lanci imunoglobulina (Bence-Jones) u urinu</t>
  </si>
  <si>
    <t>L009340</t>
  </si>
  <si>
    <t>Melanin u urinu</t>
  </si>
  <si>
    <t>L009415</t>
  </si>
  <si>
    <t>Porfobilinogen (PBG) u urinu</t>
  </si>
  <si>
    <t>L009456</t>
  </si>
  <si>
    <t>Proteini u urinu -sulfosalicilnom kiselinom</t>
  </si>
  <si>
    <t>L009472</t>
  </si>
  <si>
    <t>Sediment urina, mikroskopija</t>
  </si>
  <si>
    <t>L009506</t>
  </si>
  <si>
    <t>Urobilinogen u urinu</t>
  </si>
  <si>
    <t>L009910</t>
  </si>
  <si>
    <t>Fosfor, neorganski u dnevnom urinu</t>
  </si>
  <si>
    <t>L009969</t>
  </si>
  <si>
    <t>Glukoza u dnevnom urinu</t>
  </si>
  <si>
    <t>L009993</t>
  </si>
  <si>
    <t>Hloridi u dnevnom urinu</t>
  </si>
  <si>
    <t>L010173</t>
  </si>
  <si>
    <t>Kalcijum u dnevnom urinu</t>
  </si>
  <si>
    <t>L010181</t>
  </si>
  <si>
    <t>Kalijum u dnevnom urinu</t>
  </si>
  <si>
    <t>L010264</t>
  </si>
  <si>
    <t>Kreatinin klirens u dnevnom urinu</t>
  </si>
  <si>
    <t>L010272</t>
  </si>
  <si>
    <t>Kreatinin u dnevnom urinu -spektrofotometrijom</t>
  </si>
  <si>
    <t>L010421</t>
  </si>
  <si>
    <t>Merenje zapremine 24h-urina, dnevnog urina</t>
  </si>
  <si>
    <t>L010447</t>
  </si>
  <si>
    <t>Mokraćna kiselina u dnevnom urinu</t>
  </si>
  <si>
    <t>L010462</t>
  </si>
  <si>
    <t>Natrijum u dnevnom urinu</t>
  </si>
  <si>
    <t>L010595</t>
  </si>
  <si>
    <t>Proteini (ukupni) u dnevnom urinu</t>
  </si>
  <si>
    <t>L010769</t>
  </si>
  <si>
    <t>Urea u dnevnom urinu</t>
  </si>
  <si>
    <t>L008946</t>
  </si>
  <si>
    <t xml:space="preserve">Bilirubin (ukupan) u urinu </t>
  </si>
  <si>
    <t>L008953</t>
  </si>
  <si>
    <t>Celokupni hemijski pregled,relativna gustina i sediment urina-automatski sa digitalnom protočnom mikroskopijom</t>
  </si>
  <si>
    <t>L019125</t>
  </si>
  <si>
    <t>Antistreptolizin O test (ASOT) - latex aglutinacionim testom</t>
  </si>
  <si>
    <t>L019166</t>
  </si>
  <si>
    <t>Bakteriološki pregled brisa nosa</t>
  </si>
  <si>
    <t>L019182</t>
  </si>
  <si>
    <t>Bakteriološki pregled brisa spoljašnjeg ušnog kanala, promena na koži ili površinske rane</t>
  </si>
  <si>
    <t>L019190</t>
  </si>
  <si>
    <t>Bakteriološki pregled brisa spoljašnjih genitalija ili vagine ili cerviksa ili uretre</t>
  </si>
  <si>
    <t>L019208</t>
  </si>
  <si>
    <t>Bakteriološki pregled brisa ždrela</t>
  </si>
  <si>
    <t>L019224</t>
  </si>
  <si>
    <t>Bakteriološki pregled duboke rane</t>
  </si>
  <si>
    <t>L019232</t>
  </si>
  <si>
    <t>Bakteriološki pregled eksprimata prostate ili sperme</t>
  </si>
  <si>
    <t>L019265</t>
  </si>
  <si>
    <t>Bakteriološki pregled iskašljaja ili trahealnog aspirata ili bronhoalveolarnog lavata</t>
  </si>
  <si>
    <t>L019315</t>
  </si>
  <si>
    <t>Bakteriološki pregled oka ili konjunktive</t>
  </si>
  <si>
    <t>L019323</t>
  </si>
  <si>
    <t>Bakteriološki pregled sadržaja srednjeg uva</t>
  </si>
  <si>
    <t>L019331</t>
  </si>
  <si>
    <t>Bakteriološki pregled stolice za Salmonella spp., Shigella spp. i Campylobacter spp.</t>
  </si>
  <si>
    <t>L019380</t>
  </si>
  <si>
    <t>Bakteriološki pregled uzoraka na Neisseria gonorrhoeae</t>
  </si>
  <si>
    <t>L019406</t>
  </si>
  <si>
    <t>Biohemijska identifikacija aerobnih bakterija komercijalnim testom</t>
  </si>
  <si>
    <t>L019422</t>
  </si>
  <si>
    <t>Biohemijska identifikacija beta - hemolitičnog streptokoka</t>
  </si>
  <si>
    <t>L019430</t>
  </si>
  <si>
    <t>Biohemijska identifikacija enterobakterija testovima pripremljenim u laboratoriji</t>
  </si>
  <si>
    <t>L019448</t>
  </si>
  <si>
    <t>Biohemijska identifikacija Enterococcus vrsta</t>
  </si>
  <si>
    <t>L019455</t>
  </si>
  <si>
    <t>Biohemijska identifikacija Moraxella vrsta</t>
  </si>
  <si>
    <t>L019463</t>
  </si>
  <si>
    <t>Biohemijska identifikacija Staphylococcus vrsta</t>
  </si>
  <si>
    <t>L019471</t>
  </si>
  <si>
    <t>Biohemijska identifikacija Streptococcus pneumoniae</t>
  </si>
  <si>
    <t>L019513</t>
  </si>
  <si>
    <t>Detekcija antigena Helicobacter pylori - imunohromatografskim testom</t>
  </si>
  <si>
    <t>L019711</t>
  </si>
  <si>
    <t>Detekcija beta-laktamaza proširenog spektra za Gram negativne bakterije (fenotipska)</t>
  </si>
  <si>
    <t>L019729</t>
  </si>
  <si>
    <t>Detekcija beta-laktamaza za Gram pozitivne bakterije (fenotipska)</t>
  </si>
  <si>
    <t>L019760</t>
  </si>
  <si>
    <t>Detekcija karbapenemaza za Gram negativne bakterije (fenotipska)</t>
  </si>
  <si>
    <t>L019828</t>
  </si>
  <si>
    <t xml:space="preserve">Direktna detekcija bakterijskih antigena u biološkom materijalu komercijalnim testom </t>
  </si>
  <si>
    <t>L019844</t>
  </si>
  <si>
    <t>Brzi kvalitativni test za detekciju Clostridium difficilae toksina A i B u stolici</t>
  </si>
  <si>
    <t>L019845</t>
  </si>
  <si>
    <t>Brzi kvalitativni test za detekciju Clostridium difficilae GDH Ag u stolici</t>
  </si>
  <si>
    <t>L019851</t>
  </si>
  <si>
    <t>Hemokultura aerobno, automatizovanim sistemom</t>
  </si>
  <si>
    <t>L019869</t>
  </si>
  <si>
    <t>Hemokultura aerobno, konvencionalna</t>
  </si>
  <si>
    <t>L019877</t>
  </si>
  <si>
    <t>Hemokultura anaerobno, automatizovanim sistemom</t>
  </si>
  <si>
    <t>L019885</t>
  </si>
  <si>
    <t>Hemokultura anaerobno, konvencionalna</t>
  </si>
  <si>
    <t>L019992</t>
  </si>
  <si>
    <t>Ispitivanje osetljivosti bakterija na antibiotike, disk – difuzionom metodom na drugu i/ili treću liniju</t>
  </si>
  <si>
    <t>L020008</t>
  </si>
  <si>
    <t>Ispitivanje osetljivosti bakterija na antibiotike, disk – difuzionom metodom na prvu liniju</t>
  </si>
  <si>
    <t>L020099</t>
  </si>
  <si>
    <t>Identifikacija Helicobacter pylori</t>
  </si>
  <si>
    <t>L020107</t>
  </si>
  <si>
    <t>Detekcija prisustva i ispitivanje antibiotske osetljivosti U. urealyticum i M. Hominis</t>
  </si>
  <si>
    <t>L020131</t>
  </si>
  <si>
    <t>Izolacija meticilin–rezistentnog Staphylococcus aureus iz kliničkih uzoraka</t>
  </si>
  <si>
    <t>L020149</t>
  </si>
  <si>
    <t>Izolacija mikroorganizma subkulturom</t>
  </si>
  <si>
    <t>L020206</t>
  </si>
  <si>
    <t>Mikroskopski pregled bojenog preparata</t>
  </si>
  <si>
    <t>L020248</t>
  </si>
  <si>
    <t>Određivanje vrednosti MIK–a (minimalne inhibitorne koncentracije) za jedan antibiotik (gradijent ili E – test)</t>
  </si>
  <si>
    <t>L020289</t>
  </si>
  <si>
    <t>Pregled vaginalnog brisa na bakterijsku vaginozu pregledom bojenog preparata</t>
  </si>
  <si>
    <t>L020305</t>
  </si>
  <si>
    <t xml:space="preserve">Serološka identifikacija beta - hemolitičnog streptokoka komercijalnim testom </t>
  </si>
  <si>
    <t>L020362</t>
  </si>
  <si>
    <t>Serološka identifikacija Staphylococcus aureus</t>
  </si>
  <si>
    <t>L020396</t>
  </si>
  <si>
    <t>Urinokultura</t>
  </si>
  <si>
    <t>L020404</t>
  </si>
  <si>
    <t>Uzimanje biološkog materijala za mikrobiološki pregled</t>
  </si>
  <si>
    <t>L020412</t>
  </si>
  <si>
    <t>Uzimanje biološkog materijala za mikrobiološki pregled u transportnu podlogu</t>
  </si>
  <si>
    <t>L020438</t>
  </si>
  <si>
    <t>Detekcija virusnih antigena u stolici (Rotavirus i dr.)</t>
  </si>
  <si>
    <t>L020770</t>
  </si>
  <si>
    <t>Uzimanje nazofaringealnog i/ili orofaringealnog brisa za pregled na prisustvo SARS-CoV-2 virusa u transportnu podlogu, u ambulanti</t>
  </si>
  <si>
    <t>L020771</t>
  </si>
  <si>
    <t>Uzimanje nazofaringealnog i/ili orofaringealnog brisa za pregled na prisustvo SARS-CoV-2 virusa u transportnu podlogu, na terenu</t>
  </si>
  <si>
    <t>L020773</t>
  </si>
  <si>
    <t>Uzimanje uzorka krvi punkcijom za dokazivanje prisustva antitela na virus SARS-CoV-2, u ambulanti</t>
  </si>
  <si>
    <t>L020777</t>
  </si>
  <si>
    <t>Kvalitativno određivanje IgM i/ili IgG antitela na virus SARS-CoV-2 imunohromatografskim testom</t>
  </si>
  <si>
    <t>L020785</t>
  </si>
  <si>
    <t>Kvantitativno određivanje IgG antitela na virus SARS-CoV-2  imunoenzimskim testom (ELISA i dr)</t>
  </si>
  <si>
    <t>L020787</t>
  </si>
  <si>
    <t>Uzimanje materijala (nazofaringealni bris, saliva i dr.) u cilju dokazivanja virusnog Ag SARS – CoV-2</t>
  </si>
  <si>
    <t>L020788</t>
  </si>
  <si>
    <t>Detekcija virusnog Ag SARS – CoV-2 kvalitativnom metodom</t>
  </si>
  <si>
    <t>L020818</t>
  </si>
  <si>
    <t>Paul–Bunnell–ova reakcija</t>
  </si>
  <si>
    <t>L020917</t>
  </si>
  <si>
    <t>Brzi test za detekciju kopro – antigena Entamoeba histolytica/dispar, Cryptosporidium, Giardia</t>
  </si>
  <si>
    <t>L021253</t>
  </si>
  <si>
    <t>Pregled perianalnog otiska na helminte (Enterobius ili drugo)</t>
  </si>
  <si>
    <t>L021303</t>
  </si>
  <si>
    <t>Pregled stolice na parazite - metodom koncentracije</t>
  </si>
  <si>
    <t>L021311</t>
  </si>
  <si>
    <t>Pregled stolice na parazite (nativni preparat)</t>
  </si>
  <si>
    <t>L021451</t>
  </si>
  <si>
    <t>Detekcija Candida manan antigena - ELISA</t>
  </si>
  <si>
    <t>L021469</t>
  </si>
  <si>
    <t>Direktan bojeni preparat na gljive</t>
  </si>
  <si>
    <t>L021568</t>
  </si>
  <si>
    <t>Izolacija dermatofita i drugih gljiva iz strugotina kože i njenih adneksa (dlake, nokti)</t>
  </si>
  <si>
    <t>L021634</t>
  </si>
  <si>
    <t>Otkrivanje antigena gljiva (Cryptococcus, Candida, Aspergillus ili dr.) – brzi kvalitativni test</t>
  </si>
  <si>
    <t>L021659</t>
  </si>
  <si>
    <t>Pregled brisa na gljive</t>
  </si>
  <si>
    <t>L021691</t>
  </si>
  <si>
    <t>Pregled ostalih bioloških uzorka na gljive</t>
  </si>
  <si>
    <t>L027888</t>
  </si>
  <si>
    <t xml:space="preserve">Pregled uzorka pankreasa dobijenog tankom iglom </t>
  </si>
  <si>
    <t>L029686</t>
  </si>
  <si>
    <t>Dokazivanje Helicobacter Pylori u tkivu</t>
  </si>
  <si>
    <t>L030379</t>
  </si>
  <si>
    <t>Detekcija Clostridium difficilae toksina A i B u stolici ELISA/ELFAtestom</t>
  </si>
  <si>
    <t>L025555</t>
  </si>
  <si>
    <t>Podela biopsijskog materijala i izrada parafinskog kalupa</t>
  </si>
  <si>
    <t>L025559</t>
  </si>
  <si>
    <t>Kalupljenje tkiva u parafinske megablokove</t>
  </si>
  <si>
    <t>L026526</t>
  </si>
  <si>
    <t>Izrada jednog neobojenog serijskog preparata</t>
  </si>
  <si>
    <t>L026534</t>
  </si>
  <si>
    <t xml:space="preserve">Bojenje jednog serijskog preparata HE metodom </t>
  </si>
  <si>
    <t>EX TEMPORE analiza dobijenog materijala</t>
  </si>
  <si>
    <t>L026633</t>
  </si>
  <si>
    <t>Pregled promene na isečku sluznice usta odnosno gingive dobijene biopsijom</t>
  </si>
  <si>
    <t>L026674</t>
  </si>
  <si>
    <t>Pregled uklonjene dentogene ciste</t>
  </si>
  <si>
    <t>L027367</t>
  </si>
  <si>
    <t xml:space="preserve">Pregled jednog limfnog čvora </t>
  </si>
  <si>
    <t>L027375</t>
  </si>
  <si>
    <t xml:space="preserve">Pregled anatomske grupe limfnih čvorova </t>
  </si>
  <si>
    <t>L027383</t>
  </si>
  <si>
    <t xml:space="preserve">Pregled sentinel limfnog čvora odnosno čvorova </t>
  </si>
  <si>
    <t xml:space="preserve">Pregled cor biopsije dojke </t>
  </si>
  <si>
    <t xml:space="preserve">Pregled bioptata tumora dojke </t>
  </si>
  <si>
    <t>L027417</t>
  </si>
  <si>
    <t xml:space="preserve">Pregled ležišta tumora dojke </t>
  </si>
  <si>
    <t>L027425</t>
  </si>
  <si>
    <t xml:space="preserve">Pregleda bioptata tumora dojke sa kožom </t>
  </si>
  <si>
    <t>L027433</t>
  </si>
  <si>
    <t xml:space="preserve">Pregled uklonjenog tumora dojke </t>
  </si>
  <si>
    <t>L027474</t>
  </si>
  <si>
    <t xml:space="preserve">Pregled cele dojke </t>
  </si>
  <si>
    <t>Pregled endoskopskog uzorka: jednjaka, odnosno želuca, odnosno tankog, odnosno debelog creva, odnosno analnog kanala</t>
  </si>
  <si>
    <t>L027656</t>
  </si>
  <si>
    <t xml:space="preserve">Pregled delimično resekovanog želuca </t>
  </si>
  <si>
    <t>L027730</t>
  </si>
  <si>
    <t xml:space="preserve">Pregled dela tankog creva </t>
  </si>
  <si>
    <t>L027748</t>
  </si>
  <si>
    <t xml:space="preserve">Pregled dela debelog creva </t>
  </si>
  <si>
    <t>L027755</t>
  </si>
  <si>
    <t xml:space="preserve">Pregled rektuma </t>
  </si>
  <si>
    <t>L027797</t>
  </si>
  <si>
    <t xml:space="preserve">Pregled celog kolona </t>
  </si>
  <si>
    <t>L027805</t>
  </si>
  <si>
    <t xml:space="preserve">Pregled hemoroidalnog nodusa </t>
  </si>
  <si>
    <t>L027821</t>
  </si>
  <si>
    <t xml:space="preserve">Pregled hirurški uklonjene promene u jetri </t>
  </si>
  <si>
    <t>L027854</t>
  </si>
  <si>
    <t xml:space="preserve">Pregled žučne kese </t>
  </si>
  <si>
    <t>L027870</t>
  </si>
  <si>
    <t xml:space="preserve">Pregled apendiksa </t>
  </si>
  <si>
    <t>L027912</t>
  </si>
  <si>
    <t xml:space="preserve">Pregled tumora omentuma odnosno peritoneuma odnosno retroperitoneuma </t>
  </si>
  <si>
    <t>L027953</t>
  </si>
  <si>
    <t xml:space="preserve">Pregled promene na koži sa određivanjem granica </t>
  </si>
  <si>
    <t>L027987</t>
  </si>
  <si>
    <t xml:space="preserve">Pregled potkožne promene </t>
  </si>
  <si>
    <t>L027995</t>
  </si>
  <si>
    <t xml:space="preserve">Pregled tumora mekih tkiva bez određivanja granica </t>
  </si>
  <si>
    <t>L028019</t>
  </si>
  <si>
    <t xml:space="preserve">Pregled dela tumora mekih tkiva </t>
  </si>
  <si>
    <t>L028084</t>
  </si>
  <si>
    <t xml:space="preserve">Pregled sekvestra kosti </t>
  </si>
  <si>
    <t>L028381</t>
  </si>
  <si>
    <t xml:space="preserve">Pregled ovojnice testisa dobijene biopsijom </t>
  </si>
  <si>
    <t>L028639</t>
  </si>
  <si>
    <t xml:space="preserve">Pregled uzorka velikih usana odnosno malih usana odnosno vulve dobijenog biopsijom </t>
  </si>
  <si>
    <t>L028662</t>
  </si>
  <si>
    <t xml:space="preserve">Pregled tumora vulve odnosno vagine </t>
  </si>
  <si>
    <t>L028670</t>
  </si>
  <si>
    <t xml:space="preserve">Pregled uzorka cerviksa dobijena biopsijom </t>
  </si>
  <si>
    <t>L028688</t>
  </si>
  <si>
    <t xml:space="preserve">Pregled kiretmana cervikalnog kanala </t>
  </si>
  <si>
    <t xml:space="preserve">Pregled konizata cerviksa </t>
  </si>
  <si>
    <t>L028738</t>
  </si>
  <si>
    <t xml:space="preserve">Pregled celog cerviksa </t>
  </si>
  <si>
    <t>L028746</t>
  </si>
  <si>
    <t xml:space="preserve">Pregled kiretmana endometrijuma </t>
  </si>
  <si>
    <t>L028761</t>
  </si>
  <si>
    <t xml:space="preserve">Pregled tumora uterusa </t>
  </si>
  <si>
    <t>L028779</t>
  </si>
  <si>
    <t xml:space="preserve">Pregled tela materice (bez cerviksa i adneksa) </t>
  </si>
  <si>
    <t>L028787</t>
  </si>
  <si>
    <t xml:space="preserve">Pregled materice i cerviksa (bez adneksa) </t>
  </si>
  <si>
    <t>L028795</t>
  </si>
  <si>
    <t xml:space="preserve">Pregled materice, cerviksa, jednog jajnika i pripadajućeg jajovoda </t>
  </si>
  <si>
    <t>L028803</t>
  </si>
  <si>
    <t xml:space="preserve">Pregled materice, cerviksa, oba jajnika i pripadajućih jajovoda </t>
  </si>
  <si>
    <t>L028852</t>
  </si>
  <si>
    <t xml:space="preserve">Pregled tumora jajnika </t>
  </si>
  <si>
    <t>L028860</t>
  </si>
  <si>
    <t xml:space="preserve">Pregled celog jajnika </t>
  </si>
  <si>
    <t>L028886</t>
  </si>
  <si>
    <t xml:space="preserve">Pregled dela jajovoda </t>
  </si>
  <si>
    <t>L028894</t>
  </si>
  <si>
    <t xml:space="preserve">Pregled celog jajovoda </t>
  </si>
  <si>
    <t>L028902</t>
  </si>
  <si>
    <t xml:space="preserve">Pregled dela omentuma </t>
  </si>
  <si>
    <t>L028936</t>
  </si>
  <si>
    <t xml:space="preserve">Pregled posteljice sa ovojnicama i pupčanikom odnosno analiza abortnog materijala </t>
  </si>
  <si>
    <t>L029413</t>
  </si>
  <si>
    <t>Citološki pregled ostalih razmaza</t>
  </si>
  <si>
    <t>L029454</t>
  </si>
  <si>
    <t>Eksfolijativna citologija tkiva reproduktivnih organa žene - neautomatizovana priprema i neautomatizovano bojenje</t>
  </si>
  <si>
    <t>L029470</t>
  </si>
  <si>
    <t>Pregled materijala dobijenog bronhoalveolarnom lavažom</t>
  </si>
  <si>
    <t>L029512</t>
  </si>
  <si>
    <t>Pregled razmaza punktata</t>
  </si>
  <si>
    <t>L029520</t>
  </si>
  <si>
    <t>Pregled razmaza sputuma</t>
  </si>
  <si>
    <t>L029835</t>
  </si>
  <si>
    <t xml:space="preserve">Obrada i analiza tkiva primenom dekalcinacije (Dekalcinat) </t>
  </si>
  <si>
    <t>L029843</t>
  </si>
  <si>
    <t xml:space="preserve">Fetalna obdukcija </t>
  </si>
  <si>
    <t>L026740</t>
  </si>
  <si>
    <t>Pregled isečka tonzile</t>
  </si>
  <si>
    <t xml:space="preserve">Pregled polipa želuca, odnosno tankog creva odnosno debelog creva </t>
  </si>
  <si>
    <t>Ђ.   ТРАНСФУЗИЈА</t>
  </si>
  <si>
    <t>Prijem i kontrola kvaliteta uzorka i priprema uzorka za zamrzavanje, skladištenje i transport</t>
  </si>
  <si>
    <t>L014332</t>
  </si>
  <si>
    <t>Aktivirano parcijalno tromboplastinsko vreme (aPTT) u plazmi, koagulometrija</t>
  </si>
  <si>
    <t>L015040</t>
  </si>
  <si>
    <t>Protrombinsko vreme (PT) INR – za praćenje antikoagulantne terapije u plazmi, koagulometrija</t>
  </si>
  <si>
    <t>L015263</t>
  </si>
  <si>
    <t>Vreme koagulacije (Lee White) u plazmi, koagulometrija</t>
  </si>
  <si>
    <t>L015271</t>
  </si>
  <si>
    <t xml:space="preserve">Vreme krvarenja (Duke) </t>
  </si>
  <si>
    <t>L018168</t>
  </si>
  <si>
    <t>ABO krvna grupa - pločica</t>
  </si>
  <si>
    <t>L018176</t>
  </si>
  <si>
    <t>ABO podgrupa - epruveta</t>
  </si>
  <si>
    <t>L018192</t>
  </si>
  <si>
    <t>ABO/RhD krvna grupa - epruveta</t>
  </si>
  <si>
    <t>L018200</t>
  </si>
  <si>
    <t>ABO/RhD krvna grupa, humana antitela - mikroepruveta</t>
  </si>
  <si>
    <t>L018275</t>
  </si>
  <si>
    <t>Interreakcija, eritrocit davaoca i serum primaoca - epruveta</t>
  </si>
  <si>
    <t>L018440</t>
  </si>
  <si>
    <t>Polispecifičan direktan Coombs-ov test (DAT) - epruveta</t>
  </si>
  <si>
    <t>L018457</t>
  </si>
  <si>
    <t>Polispecifičan direktan Coombs-ov test (DaT) – mikroepruveta</t>
  </si>
  <si>
    <t>L018465</t>
  </si>
  <si>
    <t>Potvrdna krvna grupa ABO - mikroepruveta</t>
  </si>
  <si>
    <t>L018812</t>
  </si>
  <si>
    <t>Tipizacija pojedinačnih specifičnosti Rh fenotipa (C,c,E,e) - epruveta</t>
  </si>
  <si>
    <t>L018879</t>
  </si>
  <si>
    <t>Tipizacija RhD antigena - epruveta</t>
  </si>
  <si>
    <t>L019000</t>
  </si>
  <si>
    <t>Identifikacija eritrocitnih antitela NaCl medijum - epruveta</t>
  </si>
  <si>
    <t>L019026</t>
  </si>
  <si>
    <t>Indirektan Coombs-ov test (IAT) - epruveta</t>
  </si>
  <si>
    <t>L019042</t>
  </si>
  <si>
    <t>Skrining test eritrocitnih antitela (enzimski) - epruveta</t>
  </si>
  <si>
    <t>L019075</t>
  </si>
  <si>
    <t>Skrining test eritrocitnih antitela AHG - mikroepruveta</t>
  </si>
  <si>
    <t>L019562</t>
  </si>
  <si>
    <t>Detekcija antitela (IgM ili IgG) na Treponema pallidum - ELISA</t>
  </si>
  <si>
    <t>L020578</t>
  </si>
  <si>
    <t>Kvalitativno određivanje anti HCV antitela – imunoenzimski test (ELISA, ELFA, ECLIA i dr.)</t>
  </si>
  <si>
    <t>L020602</t>
  </si>
  <si>
    <t>Kvalitativno određivanje antigena i antitela za HIV – imunoenzimski test (ELISA, ELFA, ECLIA i dr.)</t>
  </si>
  <si>
    <t>L020677</t>
  </si>
  <si>
    <t>Kvalitativno određivanje HBs antigena u serumu – imunoenzimski test (ELISA, ELFA, ECLIA i dr.)</t>
  </si>
  <si>
    <t>L000018</t>
  </si>
  <si>
    <t xml:space="preserve">Uzorkovanje krvi (mikrouzorkovanje) </t>
  </si>
  <si>
    <t>Хирургија са урологијом</t>
  </si>
  <si>
    <t>Гинекологија и акушерство</t>
  </si>
  <si>
    <t>Рендген дијагностика (3 апарата и 3 смене)</t>
  </si>
  <si>
    <t>57506-00</t>
  </si>
  <si>
    <t>Radiografsko snimanje humerusa</t>
  </si>
  <si>
    <t>57506001</t>
  </si>
  <si>
    <t>Radiografija humerusa - čitanje</t>
  </si>
  <si>
    <t>57506-01</t>
  </si>
  <si>
    <t>Radiografsko snimanje lakta</t>
  </si>
  <si>
    <t>57506011</t>
  </si>
  <si>
    <t>Radiografija lakta - čitanje</t>
  </si>
  <si>
    <t>57506-02</t>
  </si>
  <si>
    <t>Radiografsko snimanje podlaktice</t>
  </si>
  <si>
    <t>57506021</t>
  </si>
  <si>
    <t>Radiografija podlaktice - čitanje</t>
  </si>
  <si>
    <t>57506-03</t>
  </si>
  <si>
    <t>Radiografsko snimanje ručnog zgloba</t>
  </si>
  <si>
    <t>57506031</t>
  </si>
  <si>
    <t>Radiografija ručnog zgloba - čitanje</t>
  </si>
  <si>
    <t>57506-04</t>
  </si>
  <si>
    <t>Radiografsko snimanje šake</t>
  </si>
  <si>
    <t>57506041</t>
  </si>
  <si>
    <t>Radiografija šake - čitanje</t>
  </si>
  <si>
    <t>57518-00</t>
  </si>
  <si>
    <t>Radiografsko snimanje femura</t>
  </si>
  <si>
    <t>57518001</t>
  </si>
  <si>
    <t>Radiografsko snimanje femura - čitanje</t>
  </si>
  <si>
    <t>57518-01</t>
  </si>
  <si>
    <t>Radiografsko snimanje kolena</t>
  </si>
  <si>
    <t>57518011</t>
  </si>
  <si>
    <t>Radiografija kolena - čitanje</t>
  </si>
  <si>
    <t>57518-02</t>
  </si>
  <si>
    <t>Radiografsko snimanje noge</t>
  </si>
  <si>
    <t>57518021</t>
  </si>
  <si>
    <t>Radiografija noge - čitanje</t>
  </si>
  <si>
    <t>57518-03</t>
  </si>
  <si>
    <t>Radiografsko snimanje gležnja</t>
  </si>
  <si>
    <t>57518031</t>
  </si>
  <si>
    <t>Radiografija gležnja - čitanje</t>
  </si>
  <si>
    <t>57518-04</t>
  </si>
  <si>
    <t>Radiografsko snimanje stopala</t>
  </si>
  <si>
    <t>57518041</t>
  </si>
  <si>
    <t>Radiografija stopala - čitanje</t>
  </si>
  <si>
    <t>57700-00</t>
  </si>
  <si>
    <t>Radiografsko snimanje ramena ili skapule</t>
  </si>
  <si>
    <t>57700001</t>
  </si>
  <si>
    <t>Radiografija ramena ili skapule - čitanje</t>
  </si>
  <si>
    <t>57706-00</t>
  </si>
  <si>
    <t>Radiografsko snimanje klavikule</t>
  </si>
  <si>
    <t>57712-00</t>
  </si>
  <si>
    <t>Radiografsko snimanje zgloba kuka</t>
  </si>
  <si>
    <t>57712001</t>
  </si>
  <si>
    <t>Radiografija zgloba kuka - čitanje</t>
  </si>
  <si>
    <t>57715-00</t>
  </si>
  <si>
    <t>Radiografsko snimanje pelvisa</t>
  </si>
  <si>
    <t>57715001</t>
  </si>
  <si>
    <t>Radiografija pelvisa - čitanje</t>
  </si>
  <si>
    <t>57901-00</t>
  </si>
  <si>
    <t>Radiografsko snimanje lobanje</t>
  </si>
  <si>
    <t>57901001</t>
  </si>
  <si>
    <t>Radiografija lobanje - čitanje</t>
  </si>
  <si>
    <t>57903-00</t>
  </si>
  <si>
    <t>Radiografsko snimanje paranazalnog sinusa</t>
  </si>
  <si>
    <t>57903001</t>
  </si>
  <si>
    <t>Radiografsko snimanje paranazalnog sinusa - čitanje</t>
  </si>
  <si>
    <t>57906-00</t>
  </si>
  <si>
    <t>Radiografsko snimanje mastoidne kosti</t>
  </si>
  <si>
    <t>57906001</t>
  </si>
  <si>
    <t>Padiografija mastoidnih kostiju - čitanje</t>
  </si>
  <si>
    <t>57912-00</t>
  </si>
  <si>
    <t>Radiografsko snimanje ostalih facijalnih kostiju</t>
  </si>
  <si>
    <t>57912001</t>
  </si>
  <si>
    <t>Radiografija ostalih facijalnih kostiju - čitanje</t>
  </si>
  <si>
    <t>57915-00</t>
  </si>
  <si>
    <t>Radiografsko snimanje mandibule</t>
  </si>
  <si>
    <t>57915001</t>
  </si>
  <si>
    <t>Radiografija mandibule - čitanje</t>
  </si>
  <si>
    <t>57921-00</t>
  </si>
  <si>
    <t>Radiografsko snimanje nosa</t>
  </si>
  <si>
    <t>57921001</t>
  </si>
  <si>
    <t>Radiografija nosa - čitanje</t>
  </si>
  <si>
    <t>57927-00</t>
  </si>
  <si>
    <t>Radiografsko snimanje temporalnomandibularnog zgloba</t>
  </si>
  <si>
    <t>57927001</t>
  </si>
  <si>
    <t>Radiografija temporalnomandibularnog zgloba - čitanje</t>
  </si>
  <si>
    <t>58100-00</t>
  </si>
  <si>
    <t>Radiografsko snimanje cervikalnog dela kičme</t>
  </si>
  <si>
    <t>58100001</t>
  </si>
  <si>
    <t>Radiografija cervikalnog dela kičme – čitanje</t>
  </si>
  <si>
    <t>58103-00</t>
  </si>
  <si>
    <t>Radiografsko snimanje trorakalnog dela kičme</t>
  </si>
  <si>
    <t>58103001</t>
  </si>
  <si>
    <t>Radiografija torakalnog dela kičme - čitanje</t>
  </si>
  <si>
    <t>58106-00</t>
  </si>
  <si>
    <t>Radiografsko snimanje lumbalnosakralnog dela kičme</t>
  </si>
  <si>
    <t>58106001</t>
  </si>
  <si>
    <t>Radiografija lumbalnosakralnog dela kičme - čitanje</t>
  </si>
  <si>
    <t>58109-00</t>
  </si>
  <si>
    <t>Radiografsko snimanje sakralnokokcigealnog dela kičme</t>
  </si>
  <si>
    <t>58109001</t>
  </si>
  <si>
    <t>Radiografija sakralnokokcigealnog dela kičme - čitanje</t>
  </si>
  <si>
    <t>58500-00</t>
  </si>
  <si>
    <t>Radiografsko snimanje grudnog koša</t>
  </si>
  <si>
    <t>58500001</t>
  </si>
  <si>
    <t>Radiografija grudnog koša - čitanje</t>
  </si>
  <si>
    <t>58509-00</t>
  </si>
  <si>
    <t>Radiografsko snimanje torakalnog inleta ili traheje</t>
  </si>
  <si>
    <t>58509001</t>
  </si>
  <si>
    <t>Radiografija torakalnog inleta ili traheje - čitanje</t>
  </si>
  <si>
    <t>58521-00</t>
  </si>
  <si>
    <t>Radiografsko snimanje sternuma</t>
  </si>
  <si>
    <t>58521001</t>
  </si>
  <si>
    <t>Radiografija sternuma - čitanje</t>
  </si>
  <si>
    <t>58521-01</t>
  </si>
  <si>
    <t>Radiografsko snimanje rebara, jednostrano</t>
  </si>
  <si>
    <t>58521011</t>
  </si>
  <si>
    <t>Radiografija rebara, jednostrano - čitanje</t>
  </si>
  <si>
    <t>58524-00</t>
  </si>
  <si>
    <t>Radiografsko snimanje rebara, obostrano</t>
  </si>
  <si>
    <t>58524001</t>
  </si>
  <si>
    <t>Radiografija rebara, obostrano - čitanje</t>
  </si>
  <si>
    <t>58700-00</t>
  </si>
  <si>
    <t>Radiografsko snimanje urinarnog sistema</t>
  </si>
  <si>
    <t>58700001</t>
  </si>
  <si>
    <t>Radiografija urinarnog sistema – čitanje</t>
  </si>
  <si>
    <t>58706-00</t>
  </si>
  <si>
    <t>Intravenska pijelografija</t>
  </si>
  <si>
    <t>58706001</t>
  </si>
  <si>
    <t>Intravenska urografija</t>
  </si>
  <si>
    <t>58706002</t>
  </si>
  <si>
    <t>Intravenska urografija - čitanje</t>
  </si>
  <si>
    <t>58900-00</t>
  </si>
  <si>
    <t>Radiografsko snimanje abdomena</t>
  </si>
  <si>
    <t>58900001</t>
  </si>
  <si>
    <t>Radiografija abdomena - čitanje</t>
  </si>
  <si>
    <t>59712-00</t>
  </si>
  <si>
    <t>Histerosalpingografija</t>
  </si>
  <si>
    <t>59712001</t>
  </si>
  <si>
    <t>Histerosalpingografija - čitanje</t>
  </si>
  <si>
    <t>55036001</t>
  </si>
  <si>
    <t>Elastografija jetre</t>
  </si>
  <si>
    <t>Ултразвучна дијагностика (2 апарата и 2 смене)</t>
  </si>
  <si>
    <t>55028-00</t>
  </si>
  <si>
    <t>Ultrazvučni pregled glave</t>
  </si>
  <si>
    <t>55032-00</t>
  </si>
  <si>
    <t>Ultrazvučni pregled vrata</t>
  </si>
  <si>
    <t>55032001</t>
  </si>
  <si>
    <t>Ultrazvučni pregled štitaste žlezde</t>
  </si>
  <si>
    <t>55070-00</t>
  </si>
  <si>
    <t>Ultrazvučni pregled dojke, unilateralan</t>
  </si>
  <si>
    <t>Ultrazvučni pregled dojke, bilateralan</t>
  </si>
  <si>
    <t>55084-00</t>
  </si>
  <si>
    <t>Ultrazvučni pregled mokraćne bešike</t>
  </si>
  <si>
    <t>55130-00</t>
  </si>
  <si>
    <t>Transezofagealni dvodimenzionalni ultrazvučni pregled srca u realnom vremenu za vreme hiruškog zahvata na srcu</t>
  </si>
  <si>
    <t>55700-02</t>
  </si>
  <si>
    <t>Ultrazvučni pregled abdomena ili pelvisa zbog ostalih stanja povezanih sa trudnoćom</t>
  </si>
  <si>
    <t>55731-00</t>
  </si>
  <si>
    <t>Ultrazvučni pregled ženskog pelvisa</t>
  </si>
  <si>
    <t>55800-00</t>
  </si>
  <si>
    <t>Ultrazvučni pregled šake ili ručnog zgloba</t>
  </si>
  <si>
    <t>55804-00</t>
  </si>
  <si>
    <t>Ultrazvučni pregled podlaktice ili lakta</t>
  </si>
  <si>
    <t>55808-00</t>
  </si>
  <si>
    <t>Ultrazvučni pregled ramena ili nadlaktice</t>
  </si>
  <si>
    <t>55812-00</t>
  </si>
  <si>
    <t>Ultrazvučni pregled grudnog koša ili trbušnog zida</t>
  </si>
  <si>
    <t>55816-01</t>
  </si>
  <si>
    <t>Ultrazvučni pregled prepona</t>
  </si>
  <si>
    <t>55824-00</t>
  </si>
  <si>
    <t>Ultrazvučni pregled glutealne regije</t>
  </si>
  <si>
    <t>55824-01</t>
  </si>
  <si>
    <t>Ultrazvučni pregled bedra</t>
  </si>
  <si>
    <t>55828-00</t>
  </si>
  <si>
    <t>Ultrazvučni pregled kolena</t>
  </si>
  <si>
    <t>55832-00</t>
  </si>
  <si>
    <t>Ultrazvučni pregled potkolenice</t>
  </si>
  <si>
    <t>55836-00</t>
  </si>
  <si>
    <t>Ultrazvučni pregled gležnja ili stopala</t>
  </si>
  <si>
    <t>55844-00</t>
  </si>
  <si>
    <t>Ultrazvučni pregled kože i potkožnog tkiva</t>
  </si>
  <si>
    <t>55852-00</t>
  </si>
  <si>
    <t>Ultrazvučni pregled kičme i kičmene moždine</t>
  </si>
  <si>
    <t>90908-00</t>
  </si>
  <si>
    <t>Ultrazvučni pregled ostalih oblasti</t>
  </si>
  <si>
    <t>Доплер* (2 апарата и 2 смене)</t>
  </si>
  <si>
    <t>55238-00</t>
  </si>
  <si>
    <t>Ultrazvučni dupleks pregled arterija ili bajpasa donjih ekstremiteta, jednostrano</t>
  </si>
  <si>
    <t>55238-01</t>
  </si>
  <si>
    <t>Ultrazvučni dupleks pregled arterija ili bajpasa donjih ekstremiteta, obostrano</t>
  </si>
  <si>
    <t>55244-00</t>
  </si>
  <si>
    <t>Ultrazvučni dupleks pregled vena donjih ekstremiteta, jednostrano</t>
  </si>
  <si>
    <t>55244-01</t>
  </si>
  <si>
    <t>Ultrazvučni dupleks pregled vena donjih ekstremiteta, dvostrano</t>
  </si>
  <si>
    <t>55248-00</t>
  </si>
  <si>
    <t>Ultrazvučni dupleks pregled arterija ili bajpasa gornjih ekstremiteta, jednostrano</t>
  </si>
  <si>
    <t>55248-01</t>
  </si>
  <si>
    <t>Ultrazvučni dupleks pregled arterija ili bajpasa gornjih ekstremiteta, obostrano</t>
  </si>
  <si>
    <t>55252-00</t>
  </si>
  <si>
    <t>Ultrazvučni dupleks pregled vena gornjih ekstremiteta, jednostrano</t>
  </si>
  <si>
    <t>55252-01</t>
  </si>
  <si>
    <t>Ultrazvučni dupleks pregled vena gornjih ekstremiteta, obostrano</t>
  </si>
  <si>
    <t>55276-00</t>
  </si>
  <si>
    <t>Ultrazvučni dupleks pregled aorte, intraabdominalnih i ilijačnih arterija i/ili donje šuplje vene i ilijačnih vena</t>
  </si>
  <si>
    <t>ЦТ Скенер (1 апарат и 2 смене)</t>
  </si>
  <si>
    <t>56001-00</t>
  </si>
  <si>
    <t>Kompjuterizovana tomografija mozga</t>
  </si>
  <si>
    <t>56001002</t>
  </si>
  <si>
    <t>Kompjuterizovana tomografija mozga - čitanje</t>
  </si>
  <si>
    <t>56007-00</t>
  </si>
  <si>
    <t>Kompjuterizovana tomografija mozga sa intravenskom primenom kontrastnog sredstva</t>
  </si>
  <si>
    <t>56016-04</t>
  </si>
  <si>
    <t>Kompjuterizovana tomografija srednjeg uva i temporalne kosti, obostrana</t>
  </si>
  <si>
    <t>56022-01</t>
  </si>
  <si>
    <t>Kompjuterizovana tomografija paranazalnog sinusa</t>
  </si>
  <si>
    <t>56028-00</t>
  </si>
  <si>
    <t>Kompjuterizovana tomografija facijalnih kostiju sa intravenskom primenom kontrastnog sredstva</t>
  </si>
  <si>
    <t>56220-00</t>
  </si>
  <si>
    <t>Kompjuterizovana tomografija kičme, cervikalne regije</t>
  </si>
  <si>
    <t>56223-00</t>
  </si>
  <si>
    <t>Kompjuterizovana tomografija kičme, lumbosakralne regije</t>
  </si>
  <si>
    <t>56301-00</t>
  </si>
  <si>
    <t>Kompjuterizovana tomografija grudnog koša</t>
  </si>
  <si>
    <t>56301002</t>
  </si>
  <si>
    <t>Kompjuterizovana tomografija grudnog koša - čitanje</t>
  </si>
  <si>
    <t>56307-00</t>
  </si>
  <si>
    <t>Kompjuterizovana tomografija grudnog koša sa intravenskom primenom kontrastnog sredstva</t>
  </si>
  <si>
    <t>56401002</t>
  </si>
  <si>
    <t>Kompjuterizovana tomografija abdomena - čitanje</t>
  </si>
  <si>
    <t>56407-00</t>
  </si>
  <si>
    <t>Kompjuterizovana tomografija abdomena sa intravenskom primenom kontrastnog sredstva</t>
  </si>
  <si>
    <t>56409-00</t>
  </si>
  <si>
    <t>Kompjuterizovana tomografija karlice</t>
  </si>
  <si>
    <t>57350-00</t>
  </si>
  <si>
    <t>Spiralna angiografija kompjuterizovanom tomografijom glave i/ili vrata, sa intravenskom primenom kontrastnog sredstva</t>
  </si>
  <si>
    <t>57350002</t>
  </si>
  <si>
    <t>Spiralna angiografija kompjuterizovanom tomografijom glave i/ili vrata, sa intravenskom primenom kontrastnog sredstva - čitanje</t>
  </si>
  <si>
    <t>57350-07</t>
  </si>
  <si>
    <t>Spiralna angiografija kompjuterizovanom tomografijom donjih ekstremiteta, sa intravenskom primenom kontrastnog sredstva</t>
  </si>
  <si>
    <t>57350-03</t>
  </si>
  <si>
    <t>Spiralna angiografija kompjuterizovanom tomografijom abdomena, sa intravenskom primenom kontrastnog sredstva</t>
  </si>
  <si>
    <t>56016-00</t>
  </si>
  <si>
    <t>Kompjuterizovana tomografija srednjeg uva i temporalne kosti, jednostrana</t>
  </si>
  <si>
    <t>56016-06</t>
  </si>
  <si>
    <t>Kompjuterizovana tomografija srednjeg uva, temporalne kosti i mozga, obostrana</t>
  </si>
  <si>
    <t>56028-01</t>
  </si>
  <si>
    <t>Kompjuterizovana tomografija paranazalnog sinusa sa intravenskom primenom kontrastnog sredstva</t>
  </si>
  <si>
    <t>56101-00</t>
  </si>
  <si>
    <t>Kompjuterizovana tomografija mekih tkiva vrata</t>
  </si>
  <si>
    <t>56412-00</t>
  </si>
  <si>
    <t>Kompjuterizovana tomografija karlice sa intravenskom primenom kontrastnog sredstva</t>
  </si>
  <si>
    <t>56409001</t>
  </si>
  <si>
    <t>Kompjuterizovana tomografija karlice - snimanje</t>
  </si>
  <si>
    <t>009205</t>
  </si>
  <si>
    <t>CT pregled srednjeg masiva lica bez kontrasta</t>
  </si>
  <si>
    <t>56619-00</t>
  </si>
  <si>
    <t>Kompjuterizovana tomografija ekstremiteta</t>
  </si>
  <si>
    <t>56030-00</t>
  </si>
  <si>
    <t>Kompjuterizovana tomografija facijalnih kostiju, paranazalnog sinusa i mozga</t>
  </si>
  <si>
    <t>Одске дерматовенерологије</t>
  </si>
  <si>
    <t>Одељење опште хирургије са уролоијом</t>
  </si>
  <si>
    <t>Одсек оториноларингологије</t>
  </si>
  <si>
    <t>Одсек офталмологије</t>
  </si>
  <si>
    <t>Служба за гинекологију и акушерство са неонат.</t>
  </si>
  <si>
    <t>Одељење за пријем и збрињав.ургентних стања</t>
  </si>
  <si>
    <t>Одсек за стерилизацију</t>
  </si>
  <si>
    <t>ОПШТА БОЛНИЦА ЈАГОДИНА</t>
  </si>
  <si>
    <t>Служба за правне, економско финансијске, техничке и друге сличне послове</t>
  </si>
  <si>
    <t>Болничари</t>
  </si>
  <si>
    <t>Директор ОБЈ</t>
  </si>
  <si>
    <t>0030040</t>
  </si>
  <si>
    <t>(L01CA02)</t>
  </si>
  <si>
    <t>VINCRISTINE,injekcija,5 po 1 mg/1 ml</t>
  </si>
  <si>
    <t>bočica</t>
  </si>
  <si>
    <t>1mg/1ml</t>
  </si>
  <si>
    <t>0030111</t>
  </si>
  <si>
    <t>(L01CB01) ETOPOZID</t>
  </si>
  <si>
    <t>ETOPOSID,koncentrat za rastvor za infuziju, 1 po 5 ml/(100 mg/5 ml)</t>
  </si>
  <si>
    <t>0030121</t>
  </si>
  <si>
    <t>ETOPOSIDE-TEVA ,1 po 5ml (100mg/5ml)</t>
  </si>
  <si>
    <t>0030241</t>
  </si>
  <si>
    <t>(L01CA04) VINORELBIN</t>
  </si>
  <si>
    <t>VINORELSIN,koncentrat za rastvor za infuziju,1 po 5ml (50mg/5ml)</t>
  </si>
  <si>
    <t>0030242</t>
  </si>
  <si>
    <t>VINORELBIN "Ebewe", 1 po 5ml (50mg/5ml)</t>
  </si>
  <si>
    <t>0031223</t>
  </si>
  <si>
    <t>(L01XA01) CISPLATIN</t>
  </si>
  <si>
    <t>SINPLATIN, 1 po 10ml (10mg/10ml)</t>
  </si>
  <si>
    <t>0031224</t>
  </si>
  <si>
    <t>SINPLATIN, 1 po 50ml (50mg/50ml)</t>
  </si>
  <si>
    <t>0031306</t>
  </si>
  <si>
    <t>(L01XA02) KARBOPLATIN</t>
  </si>
  <si>
    <t>CARBOPLASIN, 1 po 15ml (10mg/1ml)/CARBOPLATIN EBEWE 1X150mg/15ml</t>
  </si>
  <si>
    <t>0031307</t>
  </si>
  <si>
    <t>CARBOPLASIN, 1 po 45ml (10mg/1ml)/CARBOPLATIN EBW  1 x 450mg / 45ml</t>
  </si>
  <si>
    <t>0031312</t>
  </si>
  <si>
    <t>CARBOPLATIN EBEWE 1X150mg/15ml</t>
  </si>
  <si>
    <t>0031313</t>
  </si>
  <si>
    <t>CARBOPLATIN EBW  1 x 450mg / 45ml</t>
  </si>
  <si>
    <t>0031332</t>
  </si>
  <si>
    <t>CISPLATIN,rastvor za infuziju,1 po 50 mg/100 ml</t>
  </si>
  <si>
    <t>0031364</t>
  </si>
  <si>
    <t>(L01XA03) OKSALIPLATIN</t>
  </si>
  <si>
    <t>OXALIPLATIN-PLIVA ◊,bočica, 1 po 10 ml (5 mg/ml)</t>
  </si>
  <si>
    <t>0031365</t>
  </si>
  <si>
    <t>OXALIPLATIN-PLIVA ◊,bočica, 1 po 20 ml (5 mg/ml)</t>
  </si>
  <si>
    <t>0031402</t>
  </si>
  <si>
    <t>OXALIPLATIN EBEWE ◊,bočica, 1 po 10 ml (5 mg/ml)</t>
  </si>
  <si>
    <t>0031403</t>
  </si>
  <si>
    <t>OXALIPLATIN EBEWE ◊,bočica, 1 po 20 ml (5 mg/ml)</t>
  </si>
  <si>
    <t>0031500</t>
  </si>
  <si>
    <t>(L01AA01) CIKLOFOSFAMID</t>
  </si>
  <si>
    <t>ENDOXAN,prašak za rastvor za injekciju,1 po 500 mg-BAX.</t>
  </si>
  <si>
    <t>0031501</t>
  </si>
  <si>
    <t>ENDOXAN,prašak za rastvor za injekciju,1 po 1 g</t>
  </si>
  <si>
    <t>OO33122</t>
  </si>
  <si>
    <t>(L01DB03) EPIRUBICIN</t>
  </si>
  <si>
    <t>EPIRUBICIN,bočica staklena, 1 po 50 ml (2 mg/ml)</t>
  </si>
  <si>
    <t>0033191</t>
  </si>
  <si>
    <t>(L01DB01) DOKSORUBICIN HLORID</t>
  </si>
  <si>
    <t>DOXORUBICIN ,injekcija,1 po 25 ml ( 50 mg/25ml)-EBW</t>
  </si>
  <si>
    <t>0033190</t>
  </si>
  <si>
    <t>DOXORUBICIN ,injekcija,1 po 5 ml (10 mg/5ml)-EBW.</t>
  </si>
  <si>
    <t>0034024</t>
  </si>
  <si>
    <t>(L01BC02) FLUOROURACIL</t>
  </si>
  <si>
    <t>FLUOROURACIL - TEVA,rastvor za injekciju,1 po 10 ml (50mg/1ml)</t>
  </si>
  <si>
    <t>0034166</t>
  </si>
  <si>
    <t>FLUOROURACIL, 1 po 100ml (50mg/1ml)</t>
  </si>
  <si>
    <t>0034180</t>
  </si>
  <si>
    <t>(L01BA01) METOTREKSAT</t>
  </si>
  <si>
    <t>METHOTREXATE,injekcija, 5 po 50 mg/2 ml</t>
  </si>
  <si>
    <t>0034329</t>
  </si>
  <si>
    <t>5-FLUOROURACIL Ebewe,conc za rastv za inj/inf,bočica 5g/100ml</t>
  </si>
  <si>
    <t>0034343</t>
  </si>
  <si>
    <t>FLUOROURACIL ACCORD, rastv. za inj/inf. 50mg/ml, 100ml</t>
  </si>
  <si>
    <t>0034431</t>
  </si>
  <si>
    <t>(L01BC05) GEMCITABIN</t>
  </si>
  <si>
    <t>GEMCITABIN Ebewe,staklena bočica, 1000mg/25ml</t>
  </si>
  <si>
    <t>0034432</t>
  </si>
  <si>
    <t>GEMCITABIN EBEWE ,bočica staklena 200mg/5ml</t>
  </si>
  <si>
    <t>0034550</t>
  </si>
  <si>
    <t>GEMNIL,bočica staklena, 1 po 1000 mg</t>
  </si>
  <si>
    <t>0034551</t>
  </si>
  <si>
    <t>GEMNIL,bočica staklena, 1 po 200 mg</t>
  </si>
  <si>
    <t>injekcioni špric</t>
  </si>
  <si>
    <t>0037023</t>
  </si>
  <si>
    <t>(L02AE02) LEUPRORELIN</t>
  </si>
  <si>
    <t>LUTRATE DEPO, prašak i rastvarač za suspenziju za injekciju sa produženim oslobađanjem, 1 po 3,75 mg</t>
  </si>
  <si>
    <t>0037024</t>
  </si>
  <si>
    <t>LUTRATE DEPO, prašak i rastvarač za suspenziju za injekciju sa produženim oslobađanjem, 1 po 22,5 mg</t>
  </si>
  <si>
    <t>0037070</t>
  </si>
  <si>
    <t>(L02AE03) GOSERELIN</t>
  </si>
  <si>
    <t>ZOLADEX,implant, injekcija sa aplikatorom,1 po 3,6 mg</t>
  </si>
  <si>
    <t>0037091</t>
  </si>
  <si>
    <t>(L02AE04) TRIPTORELIN</t>
  </si>
  <si>
    <t>DIPHERELINE,liofilizat za rastvor za injekciju,1 po 3,75mg i 2ml rastvarača</t>
  </si>
  <si>
    <t>0037092</t>
  </si>
  <si>
    <t>DIPHERELINE,liofilizat za rastvor za injekciju,1 po 11,25mg i  2ml rastvarača</t>
  </si>
  <si>
    <t>0037093</t>
  </si>
  <si>
    <t>DIPHERELINE,bočica sa praškom i ampula sa rastvaračem, 1 po 2 ml (22,5 mg/2 ml)</t>
  </si>
  <si>
    <t>0037022</t>
  </si>
  <si>
    <t>ELIGARD , prašak i rastvarač za rastvor za injekciju , napunjen injekcioni špric sa praškom i napunjen injekcioni špric sa rastvaračem, 1 po 45 mg</t>
  </si>
  <si>
    <t>0039298</t>
  </si>
  <si>
    <t>(L01XX19) IRINOTEKAN</t>
  </si>
  <si>
    <t>IRINOTECAN inf  100 mg/ 5 ml, 1 x 5 ml</t>
  </si>
  <si>
    <t>0039715</t>
  </si>
  <si>
    <t>(L02BA03) fluvestrant</t>
  </si>
  <si>
    <t>FASLODEX 250mg/5ml</t>
  </si>
  <si>
    <t>0039715-1</t>
  </si>
  <si>
    <t>0039727</t>
  </si>
  <si>
    <t>(L01CD02) docetaksel</t>
  </si>
  <si>
    <t>DOCETAXEL ◊,bočica staklena, 1 po 1 ml (20 mg/1 ml)</t>
  </si>
  <si>
    <t>0039728</t>
  </si>
  <si>
    <t>DOCETAXEL ◊,bočica staklena, 1 po 4 ml (80 mg/4 ml)</t>
  </si>
  <si>
    <t>0184027</t>
  </si>
  <si>
    <t>(V03AF03) KALCIJUM FOLINAT</t>
  </si>
  <si>
    <t>LEUCOVORIN Kalcijum, ampula, 10 po 50 mg/ml 5 ml</t>
  </si>
  <si>
    <t>ampula</t>
  </si>
  <si>
    <t>(L01BC06) kapecitabin</t>
  </si>
  <si>
    <t xml:space="preserve"> CAPECITABINE PHARMASWISS ◊,120 po 500mg</t>
  </si>
  <si>
    <t>film tableta</t>
  </si>
  <si>
    <t>1034442</t>
  </si>
  <si>
    <t>KAPETRAL◊ blister, 120 po 500 mg/</t>
  </si>
  <si>
    <t>tableta</t>
  </si>
  <si>
    <t>XALVOBIN ◊,blister, 120 po 500 mg</t>
  </si>
  <si>
    <t>1039394</t>
  </si>
  <si>
    <t>(L01XE01) imatinib</t>
  </si>
  <si>
    <t>ALVOTINIB ◊,blister, 120 po 100 mg</t>
  </si>
  <si>
    <t>(L01BC02) imatinib</t>
  </si>
  <si>
    <t>ALVOTINIB ◊,blister, 30 po 400 mg</t>
  </si>
  <si>
    <t>GLIMATIN film tableta 30x400 mg</t>
  </si>
  <si>
    <t>1039850-D</t>
  </si>
  <si>
    <t>(L01CD01) PAKLITAKSEL</t>
  </si>
  <si>
    <t>PATAXEL konc.za rastv.za inf.  100mg/16,7ml</t>
  </si>
  <si>
    <t>1039852-D</t>
  </si>
  <si>
    <t>PATAXEL, konc.za rastv.za inf. 30mg/5ml</t>
  </si>
  <si>
    <t>1039853</t>
  </si>
  <si>
    <t>PACLITAXEL, koncentrat za rastvor za infuziju, 1 po 5 ml (6mg/ml)</t>
  </si>
  <si>
    <t>1039854</t>
  </si>
  <si>
    <t>PACLITAXEL, koncentrat za rastvor za infuziju, 1 po 16.7 ml (6mg/ml)</t>
  </si>
  <si>
    <t>0039350</t>
  </si>
  <si>
    <t>PACLITAXEL EBEWE,koncentrat za rastvor za infuziju,1 po 5 ml (30mg/5 ml)</t>
  </si>
  <si>
    <t>boca</t>
  </si>
  <si>
    <t>1039851</t>
  </si>
  <si>
    <t>PATAXEL, 1 po 50 ml, 300 mg/50ml</t>
  </si>
  <si>
    <t>0039294</t>
  </si>
  <si>
    <t>IRINOTESIN, 1 po 5ml (100mg/5ml)</t>
  </si>
  <si>
    <t>0037071</t>
  </si>
  <si>
    <t>ZOLADEX ® LA , 1 po 10,8mg</t>
  </si>
  <si>
    <t>FARMORUBICIN R.D.,injekcija, 1 po 10mg sa rastv.</t>
  </si>
  <si>
    <t>0030122</t>
  </si>
  <si>
    <t>SINTOPOZID, 1 po 5ml (100mg/5ml)</t>
  </si>
  <si>
    <t>0039295</t>
  </si>
  <si>
    <t>IRINOTESIN, 1 po 2ml (40mg/2ml)</t>
  </si>
  <si>
    <t>N003608</t>
  </si>
  <si>
    <t>(L03AX03) IMUNOMODULATOR,BCG IMUNOTERAPEUTIK</t>
  </si>
  <si>
    <t>ONCOTICE atenuirani bacili Mycobacterium bovis, soj BCG, 1x12,5mg/2-8x108 CFU</t>
  </si>
  <si>
    <t>0033113</t>
  </si>
  <si>
    <t>FARMORUBICIN R.D.,injekcija, 1 po 50 mg sa rastv.</t>
  </si>
  <si>
    <t>0033220</t>
  </si>
  <si>
    <t>(L01DC01) BLEOMICIN</t>
  </si>
  <si>
    <t>BLEOCIN-S,injekcija,1 po 15000 i.j.</t>
  </si>
  <si>
    <t>N002527</t>
  </si>
  <si>
    <t>mitomicin  1 po 10 mg</t>
  </si>
  <si>
    <t>prašak za injekciju</t>
  </si>
  <si>
    <t>0039031</t>
  </si>
  <si>
    <t>(L01AX04) DAKARBAZIN</t>
  </si>
  <si>
    <t>DAKARBAZIN, 1 po 500mg</t>
  </si>
  <si>
    <t>0039033</t>
  </si>
  <si>
    <t>DAKARBAZIN, 1 po 200mg</t>
  </si>
  <si>
    <t>0069001</t>
  </si>
  <si>
    <t>(B02BD02) KOAGULACIONI FAKTOR VIII</t>
  </si>
  <si>
    <t>NOVOEIGHT, prašak i rastvarač za rastvor za injekciju, bočica sa praškom i napunjeni injekcioni špric sa rastvaračem 1 po 4 ml (250i.j)</t>
  </si>
  <si>
    <t>i.j.</t>
  </si>
  <si>
    <t>250i.j.</t>
  </si>
  <si>
    <t>0069002</t>
  </si>
  <si>
    <t>NOVOEIGHT, prašak i rastvarač za rastvor za injekciju, bočica sa praškom i napunjeni injekcioni špric sa rastvaračem 1 po 4 ml (500i.j)</t>
  </si>
  <si>
    <t>500i.j.</t>
  </si>
  <si>
    <t>0069003</t>
  </si>
  <si>
    <t>NOVOEIGHT, prašak i rastvarač za rastvor za injekciju, bočica sa praškom i napunjeni injekcioni špric sa rastvaračem 1 po 4 ml (1000i.j)</t>
  </si>
  <si>
    <t>1000i.j.</t>
  </si>
  <si>
    <t>0066111</t>
  </si>
  <si>
    <t>(B02BD09) nonakog alfa,rekombinantni faktor IX</t>
  </si>
  <si>
    <t>BeneFix,  rekomb faktor IX,  bočica sa praskom,  500 ij/5 ml</t>
  </si>
  <si>
    <t>500 ij/5 ml</t>
  </si>
  <si>
    <t>0066112</t>
  </si>
  <si>
    <t>BeneFix, rekomb faktor IX, bočica sa praškom, 1000 ij/5ml</t>
  </si>
  <si>
    <t>i.j</t>
  </si>
  <si>
    <t>1000 ij/5ml</t>
  </si>
</sst>
</file>

<file path=xl/styles.xml><?xml version="1.0" encoding="utf-8"?>
<styleSheet xmlns="http://schemas.openxmlformats.org/spreadsheetml/2006/main">
  <numFmts count="5">
    <numFmt numFmtId="164" formatCode="_)@"/>
    <numFmt numFmtId="165" formatCode="0;0;;@"/>
    <numFmt numFmtId="166" formatCode="dd\-mmm"/>
    <numFmt numFmtId="167" formatCode="0.0"/>
    <numFmt numFmtId="168" formatCode="#.##000;\-#.##000"/>
  </numFmts>
  <fonts count="111">
    <font>
      <sz val="10"/>
      <name val="HelveticaPlai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0"/>
      <name val="Arial"/>
      <charset val="134"/>
    </font>
    <font>
      <b/>
      <sz val="11"/>
      <name val="Cambria"/>
      <charset val="134"/>
    </font>
    <font>
      <b/>
      <sz val="12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10"/>
      <name val="Times New Roman"/>
      <charset val="134"/>
    </font>
    <font>
      <sz val="12"/>
      <name val="Times New Roman"/>
      <charset val="134"/>
    </font>
    <font>
      <sz val="8"/>
      <name val="Arial"/>
      <charset val="134"/>
    </font>
    <font>
      <sz val="10"/>
      <color indexed="10"/>
      <name val="Arial"/>
      <charset val="134"/>
    </font>
    <font>
      <sz val="10"/>
      <color indexed="8"/>
      <name val="Arial"/>
      <charset val="134"/>
    </font>
    <font>
      <sz val="8"/>
      <color indexed="8"/>
      <name val="Verdana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0"/>
      <name val="Times New Roman"/>
      <charset val="134"/>
    </font>
    <font>
      <b/>
      <sz val="11"/>
      <name val="Arial"/>
      <charset val="134"/>
    </font>
    <font>
      <sz val="8"/>
      <color indexed="8"/>
      <name val="Arial"/>
      <charset val="134"/>
    </font>
    <font>
      <b/>
      <u/>
      <sz val="10"/>
      <color indexed="12"/>
      <name val="HelveticaPlain"/>
      <charset val="134"/>
    </font>
    <font>
      <sz val="9"/>
      <name val="Arial"/>
      <charset val="134"/>
    </font>
    <font>
      <i/>
      <sz val="10"/>
      <name val="Arial"/>
      <charset val="134"/>
    </font>
    <font>
      <sz val="8"/>
      <name val="CHelvPlain"/>
      <charset val="134"/>
    </font>
    <font>
      <sz val="10"/>
      <name val="CHelvPlain"/>
      <charset val="134"/>
    </font>
    <font>
      <b/>
      <sz val="10"/>
      <name val="Times New Roman"/>
      <charset val="238"/>
    </font>
    <font>
      <sz val="10"/>
      <name val="Times New Roman"/>
      <charset val="238"/>
    </font>
    <font>
      <sz val="11"/>
      <name val="Arial"/>
      <charset val="238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1"/>
      <name val="Cambria"/>
      <charset val="134"/>
      <scheme val="maj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sz val="10"/>
      <name val="Arial"/>
      <charset val="238"/>
    </font>
    <font>
      <sz val="9"/>
      <color rgb="FF333333"/>
      <name val="Arial"/>
      <charset val="238"/>
    </font>
    <font>
      <i/>
      <sz val="8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b/>
      <sz val="11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134"/>
      <scheme val="minor"/>
    </font>
    <font>
      <sz val="8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8"/>
      <color theme="1" tint="0.14993743705557422"/>
      <name val="Calibri"/>
      <charset val="134"/>
      <scheme val="minor"/>
    </font>
    <font>
      <i/>
      <sz val="10"/>
      <color indexed="8"/>
      <name val="Arial"/>
      <charset val="134"/>
    </font>
    <font>
      <b/>
      <i/>
      <sz val="10"/>
      <name val="Calibri"/>
      <charset val="134"/>
    </font>
    <font>
      <i/>
      <sz val="10"/>
      <name val="Calibri"/>
      <charset val="134"/>
    </font>
    <font>
      <b/>
      <sz val="10"/>
      <name val="Calibri"/>
      <charset val="134"/>
    </font>
    <font>
      <sz val="8"/>
      <name val="Arial"/>
      <family val="2"/>
    </font>
    <font>
      <sz val="11"/>
      <name val="Calibri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11"/>
      <name val="Cambria"/>
      <family val="1"/>
    </font>
    <font>
      <b/>
      <sz val="10"/>
      <color indexed="10"/>
      <name val="Arial"/>
      <family val="2"/>
      <charset val="238"/>
    </font>
    <font>
      <b/>
      <sz val="16"/>
      <name val="HelveticaPlain"/>
      <charset val="204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HelveticaPlain"/>
    </font>
    <font>
      <sz val="10"/>
      <name val="HelveticaPlain"/>
      <charset val="204"/>
    </font>
    <font>
      <b/>
      <sz val="9"/>
      <color indexed="57"/>
      <name val="Cambria"/>
      <family val="1"/>
      <charset val="238"/>
    </font>
    <font>
      <sz val="9"/>
      <name val="Cambria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Arial"/>
      <family val="2"/>
      <charset val="238"/>
    </font>
    <font>
      <i/>
      <sz val="11"/>
      <color rgb="FF7F7F7F"/>
      <name val="Calibri"/>
      <family val="2"/>
      <charset val="204"/>
      <scheme val="minor"/>
    </font>
    <font>
      <b/>
      <sz val="9"/>
      <color rgb="FF336666"/>
      <name val="Cambria"/>
      <family val="1"/>
      <charset val="1"/>
    </font>
    <font>
      <sz val="9"/>
      <name val="Cambria"/>
      <family val="1"/>
      <charset val="1"/>
    </font>
    <font>
      <b/>
      <sz val="11"/>
      <name val="Cambria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  <charset val="1"/>
    </font>
    <font>
      <sz val="10"/>
      <color indexed="8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rgb="FFFF0000"/>
        <bgColor indexed="22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CAF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BFBFC0"/>
        <bgColor rgb="FFE6B9B8"/>
      </patternFill>
    </fill>
    <fill>
      <patternFill patternType="solid">
        <fgColor rgb="FFDCE6F2"/>
        <bgColor rgb="FFCCFFFF"/>
      </patternFill>
    </fill>
    <fill>
      <patternFill patternType="solid">
        <fgColor rgb="FFE6B9B8"/>
        <bgColor rgb="FFBFBFC0"/>
      </patternFill>
    </fill>
  </fills>
  <borders count="128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A6CAF0"/>
      </left>
      <right/>
      <top style="thin">
        <color rgb="FFA6CAF0"/>
      </top>
      <bottom style="thin">
        <color rgb="FFA6CAF0"/>
      </bottom>
      <diagonal/>
    </border>
    <border>
      <left/>
      <right style="thin">
        <color rgb="FFA6CAF0"/>
      </right>
      <top style="thin">
        <color rgb="FFA6CAF0"/>
      </top>
      <bottom style="thin">
        <color rgb="FFA6CAF0"/>
      </bottom>
      <diagonal/>
    </border>
    <border>
      <left/>
      <right/>
      <top style="thin">
        <color rgb="FFA6CAF0"/>
      </top>
      <bottom style="thin">
        <color rgb="FFA6CAF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8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1" fillId="0" borderId="80">
      <alignment horizontal="left" vertical="center" wrapText="1"/>
      <protection locked="0"/>
    </xf>
    <xf numFmtId="0" fontId="52" fillId="0" borderId="0"/>
    <xf numFmtId="0" fontId="41" fillId="0" borderId="71" applyNumberFormat="0" applyFill="0" applyAlignment="0" applyProtection="0"/>
    <xf numFmtId="0" fontId="52" fillId="0" borderId="0"/>
    <xf numFmtId="0" fontId="6" fillId="0" borderId="0"/>
    <xf numFmtId="0" fontId="49" fillId="0" borderId="0">
      <alignment horizontal="left" vertical="center" indent="1"/>
    </xf>
    <xf numFmtId="0" fontId="50" fillId="0" borderId="0"/>
    <xf numFmtId="0" fontId="53" fillId="11" borderId="80">
      <alignment vertical="center"/>
    </xf>
    <xf numFmtId="0" fontId="14" fillId="0" borderId="0"/>
    <xf numFmtId="0" fontId="6" fillId="0" borderId="0"/>
    <xf numFmtId="0" fontId="6" fillId="0" borderId="0"/>
    <xf numFmtId="0" fontId="52" fillId="0" borderId="0"/>
    <xf numFmtId="0" fontId="85" fillId="0" borderId="0"/>
    <xf numFmtId="0" fontId="98" fillId="0" borderId="0" applyNumberFormat="0" applyFill="0" applyBorder="0" applyAlignment="0" applyProtection="0"/>
  </cellStyleXfs>
  <cellXfs count="949">
    <xf numFmtId="0" fontId="0" fillId="0" borderId="0" xfId="0"/>
    <xf numFmtId="164" fontId="1" fillId="2" borderId="1" xfId="11" applyNumberFormat="1" applyFont="1" applyFill="1" applyBorder="1" applyProtection="1">
      <alignment vertical="center"/>
    </xf>
    <xf numFmtId="164" fontId="1" fillId="2" borderId="2" xfId="11" applyNumberFormat="1" applyFont="1" applyFill="1" applyBorder="1" applyAlignment="1" applyProtection="1">
      <alignment horizontal="right" vertical="center"/>
    </xf>
    <xf numFmtId="165" fontId="2" fillId="0" borderId="1" xfId="4" applyNumberFormat="1" applyFont="1" applyBorder="1" applyAlignment="1" applyProtection="1">
      <alignment horizontal="left" vertical="center" indent="1"/>
    </xf>
    <xf numFmtId="165" fontId="2" fillId="0" borderId="3" xfId="4" applyNumberFormat="1" applyFont="1" applyBorder="1" applyAlignment="1" applyProtection="1">
      <alignment horizontal="left" vertical="center" indent="1"/>
    </xf>
    <xf numFmtId="165" fontId="2" fillId="0" borderId="2" xfId="4" applyNumberFormat="1" applyFont="1" applyBorder="1" applyAlignment="1" applyProtection="1">
      <alignment horizontal="left" vertical="center" indent="1"/>
    </xf>
    <xf numFmtId="0" fontId="3" fillId="0" borderId="0" xfId="0" applyFont="1" applyFill="1" applyAlignment="1">
      <alignment vertical="center"/>
    </xf>
    <xf numFmtId="165" fontId="4" fillId="0" borderId="1" xfId="4" applyNumberFormat="1" applyFont="1" applyBorder="1" applyAlignment="1" applyProtection="1">
      <alignment horizontal="left" vertical="center"/>
    </xf>
    <xf numFmtId="165" fontId="4" fillId="0" borderId="3" xfId="4" applyNumberFormat="1" applyFont="1" applyBorder="1" applyAlignment="1" applyProtection="1">
      <alignment horizontal="left" vertical="center"/>
    </xf>
    <xf numFmtId="165" fontId="4" fillId="0" borderId="2" xfId="4" applyNumberFormat="1" applyFont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/>
    <xf numFmtId="0" fontId="15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0" fontId="16" fillId="0" borderId="0" xfId="0" applyFont="1"/>
    <xf numFmtId="0" fontId="6" fillId="0" borderId="0" xfId="8" applyFont="1" applyAlignment="1" applyProtection="1">
      <alignment horizontal="left"/>
    </xf>
    <xf numFmtId="0" fontId="17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2" fillId="3" borderId="11" xfId="0" applyFont="1" applyFill="1" applyBorder="1"/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9" fontId="14" fillId="0" borderId="11" xfId="10" applyNumberFormat="1" applyFont="1" applyBorder="1" applyAlignment="1"/>
    <xf numFmtId="0" fontId="14" fillId="0" borderId="11" xfId="10" applyFont="1" applyBorder="1"/>
    <xf numFmtId="0" fontId="6" fillId="0" borderId="11" xfId="0" applyFont="1" applyBorder="1"/>
    <xf numFmtId="49" fontId="14" fillId="0" borderId="11" xfId="10" applyNumberFormat="1" applyFont="1" applyFill="1" applyBorder="1" applyAlignment="1"/>
    <xf numFmtId="0" fontId="14" fillId="0" borderId="11" xfId="10" applyFont="1" applyFill="1" applyBorder="1"/>
    <xf numFmtId="0" fontId="0" fillId="0" borderId="11" xfId="0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8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49" fontId="5" fillId="2" borderId="11" xfId="0" applyNumberFormat="1" applyFont="1" applyFill="1" applyBorder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/>
    <xf numFmtId="0" fontId="8" fillId="0" borderId="11" xfId="0" applyFont="1" applyBorder="1"/>
    <xf numFmtId="0" fontId="21" fillId="3" borderId="0" xfId="1" applyFont="1" applyFill="1" applyAlignment="1" applyProtection="1"/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/>
    </xf>
    <xf numFmtId="0" fontId="14" fillId="0" borderId="11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 wrapText="1"/>
    </xf>
    <xf numFmtId="0" fontId="6" fillId="0" borderId="22" xfId="0" applyFont="1" applyBorder="1" applyAlignment="1"/>
    <xf numFmtId="0" fontId="6" fillId="0" borderId="24" xfId="0" applyFont="1" applyBorder="1" applyAlignment="1"/>
    <xf numFmtId="0" fontId="6" fillId="0" borderId="24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23" fillId="0" borderId="3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4" xfId="0" applyFont="1" applyFill="1" applyBorder="1" applyAlignment="1">
      <alignment wrapText="1"/>
    </xf>
    <xf numFmtId="0" fontId="6" fillId="0" borderId="24" xfId="0" applyFont="1" applyFill="1" applyBorder="1" applyAlignment="1"/>
    <xf numFmtId="0" fontId="6" fillId="0" borderId="27" xfId="0" applyFont="1" applyFill="1" applyBorder="1" applyAlignment="1">
      <alignment horizontal="center"/>
    </xf>
    <xf numFmtId="0" fontId="6" fillId="0" borderId="35" xfId="0" applyFont="1" applyFill="1" applyBorder="1" applyAlignment="1"/>
    <xf numFmtId="0" fontId="11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16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66" fontId="6" fillId="0" borderId="24" xfId="0" applyNumberFormat="1" applyFont="1" applyBorder="1" applyAlignment="1">
      <alignment vertical="center"/>
    </xf>
    <xf numFmtId="49" fontId="0" fillId="0" borderId="11" xfId="0" applyNumberFormat="1" applyBorder="1"/>
    <xf numFmtId="0" fontId="6" fillId="0" borderId="11" xfId="0" applyFont="1" applyBorder="1" applyAlignment="1">
      <alignment vertical="center" wrapTex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166" fontId="6" fillId="3" borderId="22" xfId="0" applyNumberFormat="1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49" fontId="6" fillId="0" borderId="11" xfId="0" applyNumberFormat="1" applyFont="1" applyFill="1" applyBorder="1"/>
    <xf numFmtId="0" fontId="6" fillId="0" borderId="11" xfId="0" applyFont="1" applyFill="1" applyBorder="1" applyAlignment="1">
      <alignment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/>
    </xf>
    <xf numFmtId="164" fontId="29" fillId="5" borderId="52" xfId="11" applyNumberFormat="1" applyFont="1" applyFill="1" applyBorder="1" applyProtection="1">
      <alignment vertical="center"/>
    </xf>
    <xf numFmtId="164" fontId="29" fillId="5" borderId="53" xfId="11" applyNumberFormat="1" applyFont="1" applyFill="1" applyBorder="1" applyAlignment="1" applyProtection="1">
      <alignment horizontal="right" vertical="center"/>
    </xf>
    <xf numFmtId="165" fontId="30" fillId="0" borderId="54" xfId="4" applyNumberFormat="1" applyFont="1" applyBorder="1" applyAlignment="1" applyProtection="1">
      <alignment horizontal="left" vertical="center" indent="1"/>
    </xf>
    <xf numFmtId="165" fontId="30" fillId="0" borderId="53" xfId="4" applyNumberFormat="1" applyFont="1" applyBorder="1" applyAlignment="1" applyProtection="1">
      <alignment horizontal="left" vertical="center" indent="1"/>
    </xf>
    <xf numFmtId="165" fontId="31" fillId="0" borderId="52" xfId="4" applyNumberFormat="1" applyFont="1" applyBorder="1" applyAlignment="1" applyProtection="1">
      <alignment horizontal="left" vertical="center"/>
    </xf>
    <xf numFmtId="165" fontId="31" fillId="0" borderId="54" xfId="4" applyNumberFormat="1" applyFont="1" applyBorder="1" applyAlignment="1" applyProtection="1">
      <alignment horizontal="left" vertical="center"/>
    </xf>
    <xf numFmtId="165" fontId="31" fillId="0" borderId="53" xfId="4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32" fillId="6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horizontal="center" vertical="center" wrapText="1"/>
    </xf>
    <xf numFmtId="0" fontId="33" fillId="0" borderId="11" xfId="8" applyNumberFormat="1" applyFont="1" applyFill="1" applyBorder="1" applyAlignment="1" applyProtection="1">
      <alignment vertical="center" wrapText="1"/>
    </xf>
    <xf numFmtId="0" fontId="34" fillId="0" borderId="11" xfId="8" applyFont="1" applyBorder="1" applyAlignment="1">
      <alignment horizontal="left" vertical="center" wrapText="1"/>
    </xf>
    <xf numFmtId="0" fontId="34" fillId="0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wrapText="1"/>
    </xf>
    <xf numFmtId="49" fontId="34" fillId="0" borderId="11" xfId="8" applyNumberFormat="1" applyFont="1" applyBorder="1" applyAlignment="1">
      <alignment horizontal="left" vertical="center" wrapText="1"/>
    </xf>
    <xf numFmtId="0" fontId="33" fillId="4" borderId="11" xfId="8" applyNumberFormat="1" applyFont="1" applyFill="1" applyBorder="1" applyAlignment="1" applyProtection="1">
      <alignment vertical="center" wrapText="1"/>
    </xf>
    <xf numFmtId="0" fontId="32" fillId="6" borderId="11" xfId="8" applyFont="1" applyFill="1" applyBorder="1" applyAlignment="1">
      <alignment vertical="center" wrapText="1"/>
    </xf>
    <xf numFmtId="49" fontId="34" fillId="4" borderId="11" xfId="8" applyNumberFormat="1" applyFont="1" applyFill="1" applyBorder="1" applyAlignment="1">
      <alignment horizontal="left" vertical="center" wrapText="1"/>
    </xf>
    <xf numFmtId="49" fontId="34" fillId="0" borderId="11" xfId="8" applyNumberFormat="1" applyFont="1" applyFill="1" applyBorder="1" applyAlignment="1">
      <alignment horizontal="left" vertical="center" wrapText="1"/>
    </xf>
    <xf numFmtId="0" fontId="35" fillId="0" borderId="11" xfId="8" applyNumberFormat="1" applyFont="1" applyFill="1" applyBorder="1" applyAlignment="1" applyProtection="1">
      <alignment vertical="center" wrapText="1"/>
    </xf>
    <xf numFmtId="0" fontId="34" fillId="4" borderId="11" xfId="8" applyFont="1" applyFill="1" applyBorder="1" applyAlignment="1">
      <alignment horizontal="left" vertical="center" wrapText="1"/>
    </xf>
    <xf numFmtId="0" fontId="33" fillId="7" borderId="11" xfId="8" applyNumberFormat="1" applyFont="1" applyFill="1" applyBorder="1" applyAlignment="1" applyProtection="1">
      <alignment vertical="center" wrapText="1"/>
    </xf>
    <xf numFmtId="0" fontId="34" fillId="7" borderId="11" xfId="8" applyFont="1" applyFill="1" applyBorder="1" applyAlignment="1">
      <alignment horizontal="left" vertical="center" wrapText="1"/>
    </xf>
    <xf numFmtId="0" fontId="36" fillId="6" borderId="11" xfId="8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wrapText="1"/>
    </xf>
    <xf numFmtId="0" fontId="36" fillId="6" borderId="11" xfId="0" applyFont="1" applyFill="1" applyBorder="1" applyAlignment="1">
      <alignment wrapText="1"/>
    </xf>
    <xf numFmtId="0" fontId="34" fillId="0" borderId="11" xfId="8" applyFont="1" applyBorder="1" applyAlignment="1">
      <alignment horizontal="left" wrapText="1"/>
    </xf>
    <xf numFmtId="0" fontId="33" fillId="0" borderId="11" xfId="8" applyNumberFormat="1" applyFont="1" applyFill="1" applyBorder="1" applyAlignment="1" applyProtection="1">
      <alignment wrapText="1"/>
    </xf>
    <xf numFmtId="0" fontId="36" fillId="6" borderId="11" xfId="0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0" fontId="37" fillId="8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167" fontId="37" fillId="8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right" vertical="center"/>
    </xf>
    <xf numFmtId="167" fontId="37" fillId="0" borderId="11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/>
    </xf>
    <xf numFmtId="167" fontId="12" fillId="3" borderId="11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 wrapText="1"/>
    </xf>
    <xf numFmtId="0" fontId="6" fillId="0" borderId="5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centerContinuous" vertical="center"/>
    </xf>
    <xf numFmtId="0" fontId="6" fillId="0" borderId="6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Continuous" vertical="center"/>
    </xf>
    <xf numFmtId="167" fontId="6" fillId="0" borderId="11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7" fontId="7" fillId="0" borderId="11" xfId="0" applyNumberFormat="1" applyFont="1" applyFill="1" applyBorder="1" applyAlignment="1">
      <alignment horizontal="right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Continuous" vertical="center"/>
    </xf>
    <xf numFmtId="0" fontId="22" fillId="0" borderId="56" xfId="0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centerContinuous" vertical="center"/>
    </xf>
    <xf numFmtId="0" fontId="40" fillId="0" borderId="8" xfId="0" applyFont="1" applyFill="1" applyBorder="1" applyAlignment="1">
      <alignment horizontal="centerContinuous" vertical="center" wrapText="1"/>
    </xf>
    <xf numFmtId="0" fontId="22" fillId="0" borderId="61" xfId="0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horizontal="centerContinuous" vertical="center"/>
    </xf>
    <xf numFmtId="0" fontId="40" fillId="0" borderId="27" xfId="0" applyFont="1" applyFill="1" applyBorder="1" applyAlignment="1">
      <alignment horizontal="centerContinuous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165" fontId="2" fillId="0" borderId="65" xfId="4" applyNumberFormat="1" applyFont="1" applyBorder="1" applyAlignment="1" applyProtection="1">
      <alignment horizontal="left" vertical="center" indent="1"/>
    </xf>
    <xf numFmtId="165" fontId="2" fillId="0" borderId="66" xfId="4" applyNumberFormat="1" applyFont="1" applyBorder="1" applyAlignment="1" applyProtection="1">
      <alignment horizontal="left" vertical="center" indent="1"/>
    </xf>
    <xf numFmtId="165" fontId="2" fillId="0" borderId="67" xfId="4" applyNumberFormat="1" applyFont="1" applyBorder="1" applyAlignment="1" applyProtection="1">
      <alignment horizontal="left" vertical="center" indent="1"/>
    </xf>
    <xf numFmtId="165" fontId="4" fillId="0" borderId="66" xfId="4" applyNumberFormat="1" applyFont="1" applyBorder="1" applyAlignment="1" applyProtection="1">
      <alignment horizontal="left" vertical="center"/>
    </xf>
    <xf numFmtId="0" fontId="0" fillId="0" borderId="68" xfId="0" applyBorder="1"/>
    <xf numFmtId="0" fontId="8" fillId="0" borderId="68" xfId="0" applyFont="1" applyBorder="1" applyAlignment="1">
      <alignment horizontal="right"/>
    </xf>
    <xf numFmtId="0" fontId="8" fillId="0" borderId="69" xfId="0" applyFont="1" applyBorder="1" applyAlignment="1">
      <alignment horizontal="right"/>
    </xf>
    <xf numFmtId="0" fontId="41" fillId="0" borderId="70" xfId="6" applyBorder="1"/>
    <xf numFmtId="0" fontId="41" fillId="0" borderId="70" xfId="6" applyBorder="1" applyAlignment="1">
      <alignment vertical="center" wrapText="1"/>
    </xf>
    <xf numFmtId="0" fontId="41" fillId="4" borderId="70" xfId="6" applyFill="1" applyBorder="1" applyAlignment="1">
      <alignment vertical="center" wrapText="1"/>
    </xf>
    <xf numFmtId="0" fontId="41" fillId="0" borderId="71" xfId="6"/>
    <xf numFmtId="0" fontId="41" fillId="0" borderId="71" xfId="6" applyAlignment="1">
      <alignment wrapText="1"/>
    </xf>
    <xf numFmtId="3" fontId="41" fillId="0" borderId="71" xfId="6" applyNumberFormat="1"/>
    <xf numFmtId="0" fontId="42" fillId="3" borderId="72" xfId="1" applyFill="1" applyBorder="1" applyAlignment="1" applyProtection="1"/>
    <xf numFmtId="0" fontId="43" fillId="4" borderId="72" xfId="0" applyFont="1" applyFill="1" applyBorder="1" applyAlignment="1"/>
    <xf numFmtId="0" fontId="43" fillId="0" borderId="0" xfId="0" applyFont="1" applyBorder="1"/>
    <xf numFmtId="0" fontId="43" fillId="0" borderId="73" xfId="0" applyFont="1" applyFill="1" applyBorder="1" applyAlignment="1"/>
    <xf numFmtId="0" fontId="43" fillId="4" borderId="73" xfId="0" applyFont="1" applyFill="1" applyBorder="1" applyAlignment="1"/>
    <xf numFmtId="0" fontId="43" fillId="0" borderId="73" xfId="0" applyFont="1" applyBorder="1"/>
    <xf numFmtId="0" fontId="43" fillId="4" borderId="72" xfId="0" applyFont="1" applyFill="1" applyBorder="1"/>
    <xf numFmtId="0" fontId="43" fillId="4" borderId="73" xfId="0" applyFont="1" applyFill="1" applyBorder="1"/>
    <xf numFmtId="0" fontId="0" fillId="0" borderId="73" xfId="0" applyBorder="1"/>
    <xf numFmtId="0" fontId="0" fillId="4" borderId="72" xfId="0" applyFill="1" applyBorder="1"/>
    <xf numFmtId="0" fontId="0" fillId="4" borderId="73" xfId="0" applyFill="1" applyBorder="1"/>
    <xf numFmtId="0" fontId="44" fillId="4" borderId="74" xfId="0" applyFont="1" applyFill="1" applyBorder="1" applyAlignment="1">
      <alignment horizontal="left" vertical="center" wrapText="1"/>
    </xf>
    <xf numFmtId="0" fontId="44" fillId="4" borderId="75" xfId="0" applyFont="1" applyFill="1" applyBorder="1" applyAlignment="1">
      <alignment horizontal="left" vertical="center" wrapText="1"/>
    </xf>
    <xf numFmtId="0" fontId="0" fillId="0" borderId="76" xfId="0" applyBorder="1"/>
    <xf numFmtId="0" fontId="0" fillId="4" borderId="77" xfId="0" applyFill="1" applyBorder="1"/>
    <xf numFmtId="0" fontId="0" fillId="4" borderId="78" xfId="0" applyFill="1" applyBorder="1"/>
    <xf numFmtId="0" fontId="41" fillId="0" borderId="75" xfId="6" applyBorder="1"/>
    <xf numFmtId="165" fontId="2" fillId="0" borderId="1" xfId="4" applyNumberFormat="1" applyFont="1" applyFill="1" applyBorder="1" applyAlignment="1" applyProtection="1">
      <alignment horizontal="left" vertical="center" indent="1"/>
    </xf>
    <xf numFmtId="0" fontId="48" fillId="0" borderId="0" xfId="0" applyFont="1" applyBorder="1"/>
    <xf numFmtId="0" fontId="48" fillId="0" borderId="37" xfId="0" applyFont="1" applyBorder="1"/>
    <xf numFmtId="0" fontId="8" fillId="0" borderId="37" xfId="0" applyFont="1" applyBorder="1"/>
    <xf numFmtId="165" fontId="48" fillId="0" borderId="0" xfId="4" applyNumberFormat="1" applyFont="1" applyBorder="1" applyAlignment="1" applyProtection="1">
      <alignment horizontal="left" vertical="center"/>
    </xf>
    <xf numFmtId="165" fontId="4" fillId="0" borderId="0" xfId="4" applyNumberFormat="1" applyFont="1" applyBorder="1" applyAlignment="1" applyProtection="1">
      <alignment horizontal="left" vertical="center"/>
    </xf>
    <xf numFmtId="165" fontId="48" fillId="0" borderId="0" xfId="4" applyNumberFormat="1" applyFont="1" applyFill="1" applyBorder="1" applyAlignment="1" applyProtection="1">
      <alignment horizontal="left" vertical="center"/>
    </xf>
    <xf numFmtId="165" fontId="4" fillId="0" borderId="0" xfId="4" applyNumberFormat="1" applyFont="1" applyFill="1" applyBorder="1" applyAlignment="1" applyProtection="1">
      <alignment horizontal="left" vertical="center"/>
    </xf>
    <xf numFmtId="165" fontId="48" fillId="4" borderId="0" xfId="4" applyNumberFormat="1" applyFont="1" applyFill="1" applyBorder="1" applyAlignment="1" applyProtection="1">
      <alignment horizontal="left" vertical="center"/>
    </xf>
    <xf numFmtId="165" fontId="4" fillId="0" borderId="67" xfId="4" applyNumberFormat="1" applyFont="1" applyBorder="1" applyAlignment="1" applyProtection="1">
      <alignment horizontal="left" vertical="center"/>
    </xf>
    <xf numFmtId="166" fontId="6" fillId="0" borderId="22" xfId="0" quotePrefix="1" applyNumberFormat="1" applyFont="1" applyBorder="1" applyAlignment="1">
      <alignment vertical="center"/>
    </xf>
    <xf numFmtId="166" fontId="6" fillId="0" borderId="11" xfId="0" quotePrefix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41" fillId="0" borderId="71" xfId="6" applyAlignment="1"/>
    <xf numFmtId="0" fontId="59" fillId="0" borderId="11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59" fillId="0" borderId="11" xfId="15" applyFont="1" applyFill="1" applyBorder="1" applyAlignment="1">
      <alignment vertical="center" wrapText="1"/>
    </xf>
    <xf numFmtId="0" fontId="48" fillId="0" borderId="11" xfId="15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61" fillId="0" borderId="11" xfId="15" applyFont="1" applyFill="1" applyBorder="1" applyAlignment="1">
      <alignment horizontal="left" vertical="center" wrapText="1"/>
    </xf>
    <xf numFmtId="0" fontId="61" fillId="0" borderId="11" xfId="15" applyFont="1" applyFill="1" applyBorder="1" applyAlignment="1">
      <alignment vertical="center" wrapText="1"/>
    </xf>
    <xf numFmtId="0" fontId="62" fillId="0" borderId="11" xfId="15" applyFont="1" applyBorder="1" applyAlignment="1">
      <alignment wrapText="1"/>
    </xf>
    <xf numFmtId="165" fontId="4" fillId="0" borderId="3" xfId="4" applyNumberFormat="1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>
      <alignment horizontal="left" vertical="center"/>
    </xf>
    <xf numFmtId="0" fontId="7" fillId="12" borderId="11" xfId="0" applyFont="1" applyFill="1" applyBorder="1" applyAlignment="1">
      <alignment horizontal="left" vertical="center"/>
    </xf>
    <xf numFmtId="0" fontId="6" fillId="12" borderId="24" xfId="0" quotePrefix="1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22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5" fontId="2" fillId="0" borderId="3" xfId="4" applyNumberFormat="1" applyFont="1" applyFill="1" applyBorder="1" applyAlignment="1" applyProtection="1">
      <alignment horizontal="left" vertical="center" indent="1"/>
    </xf>
    <xf numFmtId="0" fontId="12" fillId="0" borderId="38" xfId="0" applyFont="1" applyFill="1" applyBorder="1" applyAlignment="1">
      <alignment horizontal="center" vertical="center" wrapText="1"/>
    </xf>
    <xf numFmtId="0" fontId="62" fillId="0" borderId="11" xfId="15" applyFont="1" applyFill="1" applyBorder="1" applyAlignment="1">
      <alignment wrapText="1"/>
    </xf>
    <xf numFmtId="0" fontId="38" fillId="0" borderId="11" xfId="0" applyFont="1" applyFill="1" applyBorder="1" applyAlignment="1">
      <alignment vertical="center"/>
    </xf>
    <xf numFmtId="165" fontId="30" fillId="0" borderId="52" xfId="4" applyNumberFormat="1" applyFont="1" applyFill="1" applyBorder="1" applyAlignment="1" applyProtection="1">
      <alignment horizontal="left" vertical="center" indent="1"/>
    </xf>
    <xf numFmtId="165" fontId="30" fillId="0" borderId="54" xfId="4" applyNumberFormat="1" applyFont="1" applyFill="1" applyBorder="1" applyAlignment="1" applyProtection="1">
      <alignment horizontal="left" vertical="center" indent="1"/>
    </xf>
    <xf numFmtId="0" fontId="12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65" fontId="2" fillId="0" borderId="0" xfId="4" applyNumberFormat="1" applyFont="1" applyBorder="1" applyAlignment="1" applyProtection="1">
      <alignment horizontal="left" vertical="center" indent="1"/>
    </xf>
    <xf numFmtId="0" fontId="22" fillId="0" borderId="3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8" fillId="0" borderId="22" xfId="0" applyFont="1" applyFill="1" applyBorder="1" applyAlignment="1">
      <alignment vertical="center"/>
    </xf>
    <xf numFmtId="0" fontId="12" fillId="0" borderId="81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81" xfId="0" applyFont="1" applyBorder="1"/>
    <xf numFmtId="0" fontId="6" fillId="0" borderId="81" xfId="0" applyFont="1" applyFill="1" applyBorder="1" applyAlignment="1">
      <alignment vertical="center" wrapText="1"/>
    </xf>
    <xf numFmtId="165" fontId="30" fillId="0" borderId="0" xfId="4" applyNumberFormat="1" applyFont="1" applyBorder="1" applyAlignment="1" applyProtection="1">
      <alignment horizontal="left" vertical="center" indent="1"/>
    </xf>
    <xf numFmtId="165" fontId="31" fillId="0" borderId="0" xfId="4" applyNumberFormat="1" applyFont="1" applyBorder="1" applyAlignment="1" applyProtection="1">
      <alignment horizontal="left" vertical="center"/>
    </xf>
    <xf numFmtId="0" fontId="37" fillId="0" borderId="81" xfId="0" applyFont="1" applyFill="1" applyBorder="1" applyAlignment="1">
      <alignment horizontal="center" vertical="center" wrapText="1"/>
    </xf>
    <xf numFmtId="0" fontId="37" fillId="8" borderId="81" xfId="0" applyFont="1" applyFill="1" applyBorder="1" applyAlignment="1">
      <alignment horizontal="center" vertical="center"/>
    </xf>
    <xf numFmtId="167" fontId="37" fillId="8" borderId="81" xfId="0" applyNumberFormat="1" applyFont="1" applyFill="1" applyBorder="1" applyAlignment="1">
      <alignment horizontal="right" vertical="center"/>
    </xf>
    <xf numFmtId="0" fontId="37" fillId="0" borderId="81" xfId="0" applyFont="1" applyFill="1" applyBorder="1" applyAlignment="1">
      <alignment horizontal="center" vertical="center"/>
    </xf>
    <xf numFmtId="0" fontId="37" fillId="0" borderId="81" xfId="0" applyFont="1" applyFill="1" applyBorder="1" applyAlignment="1">
      <alignment horizontal="right" vertical="center"/>
    </xf>
    <xf numFmtId="167" fontId="37" fillId="0" borderId="81" xfId="0" applyNumberFormat="1" applyFont="1" applyFill="1" applyBorder="1" applyAlignment="1">
      <alignment horizontal="right" vertical="center"/>
    </xf>
    <xf numFmtId="0" fontId="0" fillId="0" borderId="81" xfId="0" applyBorder="1"/>
    <xf numFmtId="0" fontId="6" fillId="12" borderId="23" xfId="0" applyFont="1" applyFill="1" applyBorder="1" applyAlignment="1">
      <alignment horizontal="left" vertical="center" wrapText="1"/>
    </xf>
    <xf numFmtId="0" fontId="6" fillId="0" borderId="8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6" fontId="22" fillId="0" borderId="11" xfId="0" quotePrefix="1" applyNumberFormat="1" applyFont="1" applyFill="1" applyBorder="1" applyAlignment="1">
      <alignment horizontal="left" vertical="center" wrapText="1"/>
    </xf>
    <xf numFmtId="0" fontId="6" fillId="0" borderId="82" xfId="0" applyFont="1" applyFill="1" applyBorder="1" applyAlignment="1">
      <alignment horizontal="center" wrapText="1"/>
    </xf>
    <xf numFmtId="0" fontId="12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11" fillId="0" borderId="11" xfId="0" applyFont="1" applyBorder="1"/>
    <xf numFmtId="0" fontId="18" fillId="0" borderId="11" xfId="0" applyFont="1" applyBorder="1" applyAlignment="1">
      <alignment horizontal="center"/>
    </xf>
    <xf numFmtId="0" fontId="58" fillId="0" borderId="81" xfId="0" applyFont="1" applyFill="1" applyBorder="1" applyAlignment="1">
      <alignment horizontal="center" vertical="center" wrapText="1"/>
    </xf>
    <xf numFmtId="0" fontId="58" fillId="0" borderId="83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/>
    </xf>
    <xf numFmtId="0" fontId="65" fillId="0" borderId="81" xfId="0" applyFont="1" applyBorder="1" applyAlignment="1">
      <alignment horizontal="center" vertical="center" wrapText="1"/>
    </xf>
    <xf numFmtId="0" fontId="58" fillId="0" borderId="81" xfId="0" applyFont="1" applyBorder="1" applyAlignment="1">
      <alignment horizontal="center" vertical="center"/>
    </xf>
    <xf numFmtId="0" fontId="66" fillId="0" borderId="81" xfId="10" applyFont="1" applyBorder="1"/>
    <xf numFmtId="4" fontId="63" fillId="0" borderId="81" xfId="0" applyNumberFormat="1" applyFont="1" applyBorder="1"/>
    <xf numFmtId="4" fontId="6" fillId="0" borderId="11" xfId="0" applyNumberFormat="1" applyFont="1" applyBorder="1"/>
    <xf numFmtId="0" fontId="67" fillId="0" borderId="81" xfId="10" applyFont="1" applyBorder="1" applyAlignment="1">
      <alignment horizontal="right"/>
    </xf>
    <xf numFmtId="4" fontId="68" fillId="0" borderId="11" xfId="0" applyNumberFormat="1" applyFont="1" applyBorder="1"/>
    <xf numFmtId="49" fontId="67" fillId="0" borderId="81" xfId="10" applyNumberFormat="1" applyFont="1" applyBorder="1" applyAlignment="1">
      <alignment horizontal="center"/>
    </xf>
    <xf numFmtId="49" fontId="66" fillId="0" borderId="81" xfId="10" applyNumberFormat="1" applyFont="1" applyBorder="1" applyAlignment="1"/>
    <xf numFmtId="0" fontId="63" fillId="0" borderId="81" xfId="0" applyFont="1" applyBorder="1"/>
    <xf numFmtId="49" fontId="67" fillId="0" borderId="81" xfId="10" applyNumberFormat="1" applyFont="1" applyBorder="1" applyAlignment="1">
      <alignment horizontal="right"/>
    </xf>
    <xf numFmtId="0" fontId="68" fillId="0" borderId="11" xfId="0" applyFont="1" applyFill="1" applyBorder="1" applyAlignment="1">
      <alignment horizontal="center" vertical="center"/>
    </xf>
    <xf numFmtId="4" fontId="68" fillId="0" borderId="11" xfId="0" applyNumberFormat="1" applyFont="1" applyFill="1" applyBorder="1" applyAlignment="1">
      <alignment horizontal="center" vertical="center"/>
    </xf>
    <xf numFmtId="0" fontId="69" fillId="0" borderId="84" xfId="0" applyFont="1" applyFill="1" applyBorder="1" applyAlignment="1">
      <alignment horizontal="center" vertical="center"/>
    </xf>
    <xf numFmtId="0" fontId="70" fillId="0" borderId="85" xfId="0" applyFont="1" applyFill="1" applyBorder="1" applyAlignment="1">
      <alignment horizontal="center" vertical="center"/>
    </xf>
    <xf numFmtId="0" fontId="71" fillId="0" borderId="84" xfId="0" applyFont="1" applyFill="1" applyBorder="1" applyAlignment="1">
      <alignment horizontal="center" vertical="center"/>
    </xf>
    <xf numFmtId="0" fontId="70" fillId="0" borderId="86" xfId="0" applyFont="1" applyFill="1" applyBorder="1" applyAlignment="1">
      <alignment horizontal="centerContinuous" vertical="center"/>
    </xf>
    <xf numFmtId="0" fontId="69" fillId="0" borderId="87" xfId="0" applyFont="1" applyFill="1" applyBorder="1" applyAlignment="1">
      <alignment horizontal="center" vertical="center"/>
    </xf>
    <xf numFmtId="0" fontId="70" fillId="0" borderId="88" xfId="0" applyFont="1" applyFill="1" applyBorder="1" applyAlignment="1">
      <alignment horizontal="center" vertical="center"/>
    </xf>
    <xf numFmtId="0" fontId="70" fillId="0" borderId="89" xfId="0" applyFont="1" applyFill="1" applyBorder="1" applyAlignment="1">
      <alignment horizontal="center" vertical="center"/>
    </xf>
    <xf numFmtId="0" fontId="70" fillId="0" borderId="86" xfId="0" applyFont="1" applyFill="1" applyBorder="1" applyAlignment="1">
      <alignment horizontal="center" vertical="center" wrapText="1"/>
    </xf>
    <xf numFmtId="0" fontId="69" fillId="0" borderId="90" xfId="0" applyFont="1" applyFill="1" applyBorder="1" applyAlignment="1">
      <alignment horizontal="center" vertical="center"/>
    </xf>
    <xf numFmtId="0" fontId="70" fillId="0" borderId="91" xfId="0" applyFont="1" applyFill="1" applyBorder="1" applyAlignment="1">
      <alignment horizontal="center" vertical="center"/>
    </xf>
    <xf numFmtId="0" fontId="70" fillId="0" borderId="92" xfId="0" applyFont="1" applyFill="1" applyBorder="1" applyAlignment="1">
      <alignment horizontal="center" vertical="center"/>
    </xf>
    <xf numFmtId="0" fontId="69" fillId="0" borderId="93" xfId="0" applyFont="1" applyFill="1" applyBorder="1" applyAlignment="1">
      <alignment horizontal="center" vertical="center"/>
    </xf>
    <xf numFmtId="0" fontId="69" fillId="0" borderId="94" xfId="0" applyFont="1" applyFill="1" applyBorder="1" applyAlignment="1">
      <alignment horizontal="center" vertical="center"/>
    </xf>
    <xf numFmtId="0" fontId="69" fillId="0" borderId="95" xfId="0" applyFont="1" applyFill="1" applyBorder="1" applyAlignment="1">
      <alignment horizontal="center" vertical="center"/>
    </xf>
    <xf numFmtId="0" fontId="69" fillId="0" borderId="96" xfId="0" applyFont="1" applyFill="1" applyBorder="1" applyAlignment="1">
      <alignment horizontal="center" vertical="center"/>
    </xf>
    <xf numFmtId="0" fontId="69" fillId="0" borderId="81" xfId="0" applyFont="1" applyFill="1" applyBorder="1" applyAlignment="1">
      <alignment horizontal="center" vertical="center"/>
    </xf>
    <xf numFmtId="0" fontId="69" fillId="0" borderId="97" xfId="0" applyFont="1" applyFill="1" applyBorder="1" applyAlignment="1">
      <alignment horizontal="center" vertical="center"/>
    </xf>
    <xf numFmtId="0" fontId="69" fillId="0" borderId="98" xfId="0" applyFont="1" applyFill="1" applyBorder="1" applyAlignment="1">
      <alignment horizontal="center" vertical="center"/>
    </xf>
    <xf numFmtId="0" fontId="71" fillId="0" borderId="99" xfId="0" applyFont="1" applyFill="1" applyBorder="1" applyAlignment="1">
      <alignment horizontal="center" vertical="center"/>
    </xf>
    <xf numFmtId="0" fontId="71" fillId="0" borderId="100" xfId="0" applyFont="1" applyFill="1" applyBorder="1" applyAlignment="1">
      <alignment horizontal="center" vertical="center"/>
    </xf>
    <xf numFmtId="0" fontId="71" fillId="0" borderId="81" xfId="0" applyFont="1" applyFill="1" applyBorder="1" applyAlignment="1">
      <alignment horizontal="center" vertical="center"/>
    </xf>
    <xf numFmtId="0" fontId="71" fillId="0" borderId="99" xfId="0" applyFont="1" applyFill="1" applyBorder="1" applyAlignment="1">
      <alignment horizontal="right" vertical="center"/>
    </xf>
    <xf numFmtId="0" fontId="71" fillId="0" borderId="100" xfId="0" applyFont="1" applyFill="1" applyBorder="1" applyAlignment="1">
      <alignment horizontal="right" vertical="center"/>
    </xf>
    <xf numFmtId="0" fontId="71" fillId="0" borderId="81" xfId="0" applyFont="1" applyFill="1" applyBorder="1" applyAlignment="1">
      <alignment horizontal="right" vertical="center"/>
    </xf>
    <xf numFmtId="10" fontId="71" fillId="0" borderId="99" xfId="0" applyNumberFormat="1" applyFont="1" applyFill="1" applyBorder="1" applyAlignment="1">
      <alignment horizontal="right" vertical="center"/>
    </xf>
    <xf numFmtId="10" fontId="22" fillId="0" borderId="11" xfId="0" applyNumberFormat="1" applyFont="1" applyFill="1" applyBorder="1" applyAlignment="1">
      <alignment horizontal="center" vertical="center"/>
    </xf>
    <xf numFmtId="10" fontId="22" fillId="0" borderId="56" xfId="0" applyNumberFormat="1" applyFont="1" applyFill="1" applyBorder="1" applyAlignment="1">
      <alignment horizontal="center" vertical="center"/>
    </xf>
    <xf numFmtId="10" fontId="22" fillId="0" borderId="30" xfId="0" applyNumberFormat="1" applyFont="1" applyFill="1" applyBorder="1" applyAlignment="1">
      <alignment horizontal="center" vertical="center"/>
    </xf>
    <xf numFmtId="10" fontId="22" fillId="0" borderId="58" xfId="0" applyNumberFormat="1" applyFont="1" applyFill="1" applyBorder="1" applyAlignment="1">
      <alignment horizontal="center" vertical="center"/>
    </xf>
    <xf numFmtId="10" fontId="71" fillId="0" borderId="100" xfId="0" applyNumberFormat="1" applyFont="1" applyFill="1" applyBorder="1" applyAlignment="1">
      <alignment horizontal="right" vertical="center"/>
    </xf>
    <xf numFmtId="10" fontId="71" fillId="0" borderId="81" xfId="0" applyNumberFormat="1" applyFont="1" applyFill="1" applyBorder="1" applyAlignment="1">
      <alignment horizontal="right" vertical="center"/>
    </xf>
    <xf numFmtId="10" fontId="71" fillId="0" borderId="99" xfId="0" applyNumberFormat="1" applyFont="1" applyFill="1" applyBorder="1" applyAlignment="1">
      <alignment horizontal="center" vertical="center"/>
    </xf>
    <xf numFmtId="10" fontId="71" fillId="0" borderId="100" xfId="0" applyNumberFormat="1" applyFont="1" applyFill="1" applyBorder="1" applyAlignment="1">
      <alignment horizontal="center" vertical="center"/>
    </xf>
    <xf numFmtId="10" fontId="71" fillId="0" borderId="81" xfId="0" applyNumberFormat="1" applyFont="1" applyFill="1" applyBorder="1" applyAlignment="1">
      <alignment horizontal="center" vertical="center"/>
    </xf>
    <xf numFmtId="0" fontId="72" fillId="0" borderId="101" xfId="0" applyFont="1" applyFill="1" applyBorder="1" applyAlignment="1">
      <alignment horizontal="center" vertical="center"/>
    </xf>
    <xf numFmtId="0" fontId="69" fillId="0" borderId="101" xfId="0" applyFont="1" applyFill="1" applyBorder="1" applyAlignment="1">
      <alignment horizontal="center" vertical="center"/>
    </xf>
    <xf numFmtId="0" fontId="72" fillId="0" borderId="101" xfId="0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horizontal="right" vertical="center"/>
    </xf>
    <xf numFmtId="10" fontId="6" fillId="0" borderId="11" xfId="0" applyNumberFormat="1" applyFont="1" applyFill="1" applyBorder="1" applyAlignment="1">
      <alignment horizontal="right" vertical="center"/>
    </xf>
    <xf numFmtId="0" fontId="63" fillId="0" borderId="102" xfId="0" applyFont="1" applyFill="1" applyBorder="1" applyAlignment="1">
      <alignment horizontal="center" vertical="center"/>
    </xf>
    <xf numFmtId="0" fontId="63" fillId="0" borderId="102" xfId="0" applyFont="1" applyFill="1" applyBorder="1" applyAlignment="1">
      <alignment vertical="center"/>
    </xf>
    <xf numFmtId="3" fontId="63" fillId="0" borderId="103" xfId="0" applyNumberFormat="1" applyFont="1" applyFill="1" applyBorder="1" applyAlignment="1">
      <alignment horizontal="right" vertical="center"/>
    </xf>
    <xf numFmtId="0" fontId="63" fillId="0" borderId="104" xfId="0" applyFont="1" applyFill="1" applyBorder="1" applyAlignment="1">
      <alignment horizontal="center" vertical="center"/>
    </xf>
    <xf numFmtId="0" fontId="63" fillId="0" borderId="104" xfId="0" applyFont="1" applyFill="1" applyBorder="1" applyAlignment="1">
      <alignment vertical="center"/>
    </xf>
    <xf numFmtId="3" fontId="63" fillId="0" borderId="105" xfId="0" applyNumberFormat="1" applyFont="1" applyFill="1" applyBorder="1" applyAlignment="1">
      <alignment horizontal="right" vertical="center"/>
    </xf>
    <xf numFmtId="0" fontId="72" fillId="13" borderId="106" xfId="0" applyFont="1" applyFill="1" applyBorder="1" applyAlignment="1">
      <alignment horizontal="center" vertical="center"/>
    </xf>
    <xf numFmtId="0" fontId="72" fillId="0" borderId="106" xfId="0" applyFont="1" applyFill="1" applyBorder="1" applyAlignment="1">
      <alignment vertical="center"/>
    </xf>
    <xf numFmtId="3" fontId="72" fillId="0" borderId="101" xfId="0" applyNumberFormat="1" applyFont="1" applyFill="1" applyBorder="1" applyAlignment="1">
      <alignment horizontal="right" vertical="center"/>
    </xf>
    <xf numFmtId="0" fontId="72" fillId="0" borderId="107" xfId="0" applyFont="1" applyFill="1" applyBorder="1" applyAlignment="1">
      <alignment horizontal="center" vertical="center"/>
    </xf>
    <xf numFmtId="0" fontId="72" fillId="0" borderId="107" xfId="0" applyFont="1" applyFill="1" applyBorder="1" applyAlignment="1">
      <alignment vertical="center"/>
    </xf>
    <xf numFmtId="3" fontId="72" fillId="0" borderId="108" xfId="0" applyNumberFormat="1" applyFont="1" applyFill="1" applyBorder="1" applyAlignment="1">
      <alignment horizontal="right" vertical="center"/>
    </xf>
    <xf numFmtId="0" fontId="72" fillId="0" borderId="106" xfId="0" applyFont="1" applyFill="1" applyBorder="1" applyAlignment="1">
      <alignment horizontal="center" vertical="center"/>
    </xf>
    <xf numFmtId="0" fontId="72" fillId="0" borderId="107" xfId="0" applyFont="1" applyFill="1" applyBorder="1" applyAlignment="1">
      <alignment vertical="center" wrapText="1"/>
    </xf>
    <xf numFmtId="3" fontId="6" fillId="0" borderId="27" xfId="0" applyNumberFormat="1" applyFont="1" applyFill="1" applyBorder="1" applyAlignment="1">
      <alignment horizontal="right" vertical="center"/>
    </xf>
    <xf numFmtId="10" fontId="6" fillId="0" borderId="55" xfId="0" applyNumberFormat="1" applyFont="1" applyFill="1" applyBorder="1" applyAlignment="1">
      <alignment horizontal="right" vertical="center"/>
    </xf>
    <xf numFmtId="3" fontId="63" fillId="0" borderId="109" xfId="0" applyNumberFormat="1" applyFont="1" applyFill="1" applyBorder="1" applyAlignment="1">
      <alignment horizontal="right" vertical="center"/>
    </xf>
    <xf numFmtId="3" fontId="63" fillId="0" borderId="110" xfId="0" applyNumberFormat="1" applyFont="1" applyFill="1" applyBorder="1" applyAlignment="1">
      <alignment horizontal="right" vertical="center"/>
    </xf>
    <xf numFmtId="3" fontId="63" fillId="0" borderId="111" xfId="0" applyNumberFormat="1" applyFont="1" applyFill="1" applyBorder="1" applyAlignment="1">
      <alignment horizontal="right" vertical="center"/>
    </xf>
    <xf numFmtId="3" fontId="63" fillId="0" borderId="100" xfId="0" applyNumberFormat="1" applyFont="1" applyFill="1" applyBorder="1" applyAlignment="1">
      <alignment horizontal="right" vertical="center"/>
    </xf>
    <xf numFmtId="3" fontId="63" fillId="0" borderId="99" xfId="0" applyNumberFormat="1" applyFont="1" applyFill="1" applyBorder="1" applyAlignment="1">
      <alignment horizontal="right" vertical="center"/>
    </xf>
    <xf numFmtId="3" fontId="63" fillId="0" borderId="112" xfId="0" applyNumberFormat="1" applyFont="1" applyFill="1" applyBorder="1" applyAlignment="1">
      <alignment horizontal="right" vertical="center"/>
    </xf>
    <xf numFmtId="10" fontId="12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3" fillId="0" borderId="81" xfId="0" applyFont="1" applyFill="1" applyBorder="1" applyAlignment="1">
      <alignment horizontal="left" vertical="center"/>
    </xf>
    <xf numFmtId="0" fontId="63" fillId="0" borderId="110" xfId="0" quotePrefix="1" applyFont="1" applyFill="1" applyBorder="1" applyAlignment="1">
      <alignment horizontal="left" vertical="center" wrapText="1"/>
    </xf>
    <xf numFmtId="0" fontId="73" fillId="0" borderId="81" xfId="0" applyFont="1" applyFill="1" applyBorder="1" applyAlignment="1">
      <alignment horizontal="left" vertical="center"/>
    </xf>
    <xf numFmtId="0" fontId="73" fillId="0" borderId="81" xfId="0" applyFont="1" applyFill="1" applyBorder="1" applyAlignment="1">
      <alignment horizontal="left" vertical="center" wrapText="1"/>
    </xf>
    <xf numFmtId="165" fontId="74" fillId="0" borderId="1" xfId="4" applyNumberFormat="1" applyFont="1" applyBorder="1" applyAlignment="1" applyProtection="1">
      <alignment horizontal="left" vertical="center"/>
    </xf>
    <xf numFmtId="0" fontId="63" fillId="0" borderId="110" xfId="0" quotePrefix="1" applyFont="1" applyFill="1" applyBorder="1" applyAlignment="1">
      <alignment horizontal="center" vertical="center"/>
    </xf>
    <xf numFmtId="10" fontId="6" fillId="0" borderId="81" xfId="0" applyNumberFormat="1" applyFont="1" applyFill="1" applyBorder="1" applyAlignment="1">
      <alignment horizontal="center" vertical="center"/>
    </xf>
    <xf numFmtId="0" fontId="68" fillId="0" borderId="22" xfId="0" applyFont="1" applyFill="1" applyBorder="1" applyAlignment="1">
      <alignment vertical="center"/>
    </xf>
    <xf numFmtId="0" fontId="68" fillId="0" borderId="23" xfId="0" applyFont="1" applyFill="1" applyBorder="1" applyAlignment="1">
      <alignment vertical="center"/>
    </xf>
    <xf numFmtId="0" fontId="68" fillId="0" borderId="81" xfId="0" applyFont="1" applyFill="1" applyBorder="1" applyAlignment="1">
      <alignment horizontal="center" vertical="center"/>
    </xf>
    <xf numFmtId="10" fontId="68" fillId="0" borderId="81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/>
    <xf numFmtId="0" fontId="61" fillId="0" borderId="11" xfId="15" applyFont="1" applyFill="1" applyBorder="1" applyAlignment="1">
      <alignment horizontal="center" vertical="center" wrapText="1"/>
    </xf>
    <xf numFmtId="0" fontId="62" fillId="0" borderId="11" xfId="15" applyFont="1" applyBorder="1" applyAlignment="1">
      <alignment horizontal="center" wrapText="1"/>
    </xf>
    <xf numFmtId="0" fontId="62" fillId="0" borderId="11" xfId="15" applyFont="1" applyFill="1" applyBorder="1" applyAlignment="1">
      <alignment horizontal="center" wrapText="1"/>
    </xf>
    <xf numFmtId="0" fontId="75" fillId="0" borderId="11" xfId="0" applyFont="1" applyFill="1" applyBorder="1" applyAlignment="1">
      <alignment horizontal="center" vertical="center" wrapText="1"/>
    </xf>
    <xf numFmtId="3" fontId="76" fillId="14" borderId="11" xfId="0" applyNumberFormat="1" applyFont="1" applyFill="1" applyBorder="1"/>
    <xf numFmtId="0" fontId="77" fillId="14" borderId="11" xfId="0" applyFont="1" applyFill="1" applyBorder="1"/>
    <xf numFmtId="0" fontId="78" fillId="0" borderId="101" xfId="0" applyFont="1" applyBorder="1" applyAlignment="1" applyProtection="1">
      <alignment vertical="top" wrapText="1" readingOrder="1"/>
      <protection locked="0"/>
    </xf>
    <xf numFmtId="0" fontId="77" fillId="14" borderId="81" xfId="0" applyFont="1" applyFill="1" applyBorder="1"/>
    <xf numFmtId="0" fontId="79" fillId="0" borderId="81" xfId="0" applyFont="1" applyBorder="1"/>
    <xf numFmtId="0" fontId="77" fillId="14" borderId="81" xfId="0" applyFont="1" applyFill="1" applyBorder="1" applyAlignment="1">
      <alignment wrapText="1"/>
    </xf>
    <xf numFmtId="10" fontId="80" fillId="0" borderId="8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8" fillId="0" borderId="101" xfId="0" applyFont="1" applyFill="1" applyBorder="1" applyAlignment="1" applyProtection="1">
      <alignment vertical="top" wrapText="1" readingOrder="1"/>
      <protection locked="0"/>
    </xf>
    <xf numFmtId="10" fontId="6" fillId="0" borderId="23" xfId="0" applyNumberFormat="1" applyFont="1" applyFill="1" applyBorder="1" applyAlignment="1">
      <alignment horizontal="left" vertical="center" wrapText="1"/>
    </xf>
    <xf numFmtId="0" fontId="82" fillId="0" borderId="81" xfId="0" applyFont="1" applyFill="1" applyBorder="1" applyAlignment="1">
      <alignment vertical="center"/>
    </xf>
    <xf numFmtId="10" fontId="68" fillId="0" borderId="23" xfId="0" applyNumberFormat="1" applyFont="1" applyFill="1" applyBorder="1" applyAlignment="1">
      <alignment horizontal="left" vertical="center" wrapText="1"/>
    </xf>
    <xf numFmtId="0" fontId="82" fillId="0" borderId="11" xfId="0" applyFont="1" applyFill="1" applyBorder="1" applyAlignment="1">
      <alignment horizontal="center" vertical="center"/>
    </xf>
    <xf numFmtId="0" fontId="28" fillId="0" borderId="81" xfId="0" applyFont="1" applyBorder="1"/>
    <xf numFmtId="0" fontId="82" fillId="0" borderId="81" xfId="0" applyFont="1" applyFill="1" applyBorder="1" applyAlignment="1">
      <alignment horizontal="right" vertical="center" wrapText="1"/>
    </xf>
    <xf numFmtId="10" fontId="82" fillId="0" borderId="23" xfId="0" applyNumberFormat="1" applyFont="1" applyFill="1" applyBorder="1" applyAlignment="1">
      <alignment horizontal="right" vertical="center" wrapText="1"/>
    </xf>
    <xf numFmtId="0" fontId="82" fillId="0" borderId="11" xfId="0" applyFont="1" applyFill="1" applyBorder="1" applyAlignment="1">
      <alignment horizontal="right" vertical="center"/>
    </xf>
    <xf numFmtId="0" fontId="82" fillId="0" borderId="24" xfId="0" applyFont="1" applyFill="1" applyBorder="1" applyAlignment="1">
      <alignment horizontal="right" vertical="center" wrapText="1"/>
    </xf>
    <xf numFmtId="49" fontId="73" fillId="0" borderId="11" xfId="0" applyNumberFormat="1" applyFont="1" applyBorder="1" applyAlignment="1">
      <alignment horizontal="center"/>
    </xf>
    <xf numFmtId="0" fontId="73" fillId="0" borderId="11" xfId="0" applyFont="1" applyBorder="1" applyAlignment="1">
      <alignment horizontal="left"/>
    </xf>
    <xf numFmtId="3" fontId="63" fillId="0" borderId="24" xfId="0" quotePrefix="1" applyNumberFormat="1" applyFont="1" applyFill="1" applyBorder="1" applyAlignment="1">
      <alignment horizontal="right" vertical="center" wrapText="1"/>
    </xf>
    <xf numFmtId="3" fontId="82" fillId="0" borderId="81" xfId="0" applyNumberFormat="1" applyFont="1" applyFill="1" applyBorder="1" applyAlignment="1">
      <alignment horizontal="right" vertical="center" wrapText="1"/>
    </xf>
    <xf numFmtId="3" fontId="82" fillId="0" borderId="11" xfId="0" applyNumberFormat="1" applyFont="1" applyFill="1" applyBorder="1" applyAlignment="1">
      <alignment horizontal="right" vertical="center"/>
    </xf>
    <xf numFmtId="3" fontId="82" fillId="0" borderId="24" xfId="0" applyNumberFormat="1" applyFont="1" applyFill="1" applyBorder="1" applyAlignment="1">
      <alignment horizontal="right" vertical="center" wrapText="1"/>
    </xf>
    <xf numFmtId="10" fontId="82" fillId="0" borderId="11" xfId="0" applyNumberFormat="1" applyFont="1" applyFill="1" applyBorder="1" applyAlignment="1">
      <alignment horizontal="right" vertical="center" wrapText="1"/>
    </xf>
    <xf numFmtId="10" fontId="68" fillId="0" borderId="11" xfId="0" applyNumberFormat="1" applyFont="1" applyFill="1" applyBorder="1" applyAlignment="1">
      <alignment horizontal="left" vertical="center" wrapText="1"/>
    </xf>
    <xf numFmtId="10" fontId="6" fillId="0" borderId="11" xfId="0" applyNumberFormat="1" applyFont="1" applyFill="1" applyBorder="1" applyAlignment="1">
      <alignment horizontal="left" vertical="center" wrapText="1"/>
    </xf>
    <xf numFmtId="49" fontId="73" fillId="0" borderId="81" xfId="0" applyNumberFormat="1" applyFont="1" applyBorder="1" applyAlignment="1">
      <alignment horizontal="center"/>
    </xf>
    <xf numFmtId="0" fontId="73" fillId="0" borderId="81" xfId="0" applyFont="1" applyBorder="1" applyAlignment="1">
      <alignment horizontal="left"/>
    </xf>
    <xf numFmtId="3" fontId="63" fillId="0" borderId="110" xfId="0" quotePrefix="1" applyNumberFormat="1" applyFont="1" applyFill="1" applyBorder="1" applyAlignment="1">
      <alignment horizontal="right" vertical="center" wrapText="1"/>
    </xf>
    <xf numFmtId="10" fontId="6" fillId="0" borderId="81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right" vertical="center" wrapText="1"/>
    </xf>
    <xf numFmtId="3" fontId="73" fillId="0" borderId="11" xfId="0" applyNumberFormat="1" applyFont="1" applyBorder="1" applyAlignment="1">
      <alignment horizontal="right"/>
    </xf>
    <xf numFmtId="0" fontId="63" fillId="0" borderId="110" xfId="0" quotePrefix="1" applyFont="1" applyFill="1" applyBorder="1" applyAlignment="1">
      <alignment horizontal="right" vertical="center"/>
    </xf>
    <xf numFmtId="0" fontId="63" fillId="0" borderId="81" xfId="0" quotePrefix="1" applyFont="1" applyFill="1" applyBorder="1" applyAlignment="1">
      <alignment horizontal="right" vertical="center"/>
    </xf>
    <xf numFmtId="49" fontId="73" fillId="0" borderId="11" xfId="0" applyNumberFormat="1" applyFont="1" applyFill="1" applyBorder="1"/>
    <xf numFmtId="0" fontId="73" fillId="0" borderId="11" xfId="0" applyFont="1" applyFill="1" applyBorder="1" applyAlignment="1">
      <alignment wrapText="1"/>
    </xf>
    <xf numFmtId="0" fontId="81" fillId="0" borderId="27" xfId="0" applyFont="1" applyFill="1" applyBorder="1" applyAlignment="1">
      <alignment horizontal="left" vertical="center"/>
    </xf>
    <xf numFmtId="0" fontId="73" fillId="0" borderId="35" xfId="0" applyFont="1" applyFill="1" applyBorder="1" applyAlignment="1">
      <alignment horizontal="left" vertical="center" wrapText="1"/>
    </xf>
    <xf numFmtId="0" fontId="73" fillId="0" borderId="11" xfId="0" applyFont="1" applyFill="1" applyBorder="1" applyAlignment="1">
      <alignment horizontal="center" vertical="center"/>
    </xf>
    <xf numFmtId="3" fontId="63" fillId="0" borderId="11" xfId="0" quotePrefix="1" applyNumberFormat="1" applyFont="1" applyFill="1" applyBorder="1" applyAlignment="1">
      <alignment horizontal="right" vertical="center" wrapText="1"/>
    </xf>
    <xf numFmtId="0" fontId="63" fillId="0" borderId="11" xfId="0" quotePrefix="1" applyFont="1" applyFill="1" applyBorder="1" applyAlignment="1">
      <alignment horizontal="right" vertical="center"/>
    </xf>
    <xf numFmtId="49" fontId="73" fillId="0" borderId="11" xfId="0" applyNumberFormat="1" applyFont="1" applyBorder="1" applyAlignment="1">
      <alignment horizontal="left"/>
    </xf>
    <xf numFmtId="3" fontId="73" fillId="0" borderId="81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3" fontId="68" fillId="0" borderId="81" xfId="0" applyNumberFormat="1" applyFont="1" applyBorder="1" applyAlignment="1">
      <alignment horizontal="right"/>
    </xf>
    <xf numFmtId="3" fontId="73" fillId="0" borderId="81" xfId="0" applyNumberFormat="1" applyFont="1" applyBorder="1" applyAlignment="1">
      <alignment horizontal="center"/>
    </xf>
    <xf numFmtId="0" fontId="68" fillId="0" borderId="110" xfId="0" quotePrefix="1" applyFont="1" applyFill="1" applyBorder="1" applyAlignment="1">
      <alignment horizontal="right" vertical="center"/>
    </xf>
    <xf numFmtId="0" fontId="73" fillId="0" borderId="11" xfId="0" applyFont="1" applyFill="1" applyBorder="1" applyAlignment="1">
      <alignment horizontal="right" vertical="center"/>
    </xf>
    <xf numFmtId="0" fontId="63" fillId="0" borderId="24" xfId="0" quotePrefix="1" applyFont="1" applyFill="1" applyBorder="1" applyAlignment="1">
      <alignment horizontal="right" vertical="center"/>
    </xf>
    <xf numFmtId="0" fontId="73" fillId="0" borderId="11" xfId="0" applyFont="1" applyFill="1" applyBorder="1" applyAlignment="1"/>
    <xf numFmtId="0" fontId="6" fillId="0" borderId="24" xfId="0" applyFont="1" applyFill="1" applyBorder="1" applyAlignment="1">
      <alignment horizontal="left" vertical="center"/>
    </xf>
    <xf numFmtId="10" fontId="6" fillId="0" borderId="23" xfId="0" applyNumberFormat="1" applyFont="1" applyFill="1" applyBorder="1" applyAlignment="1">
      <alignment horizontal="left" vertical="center"/>
    </xf>
    <xf numFmtId="10" fontId="6" fillId="0" borderId="11" xfId="0" applyNumberFormat="1" applyFont="1" applyFill="1" applyBorder="1" applyAlignment="1">
      <alignment horizontal="left" vertical="center"/>
    </xf>
    <xf numFmtId="0" fontId="0" fillId="0" borderId="0" xfId="0" applyAlignment="1"/>
    <xf numFmtId="0" fontId="73" fillId="0" borderId="24" xfId="0" applyFont="1" applyFill="1" applyBorder="1" applyAlignment="1">
      <alignment horizontal="left" vertical="center"/>
    </xf>
    <xf numFmtId="0" fontId="73" fillId="0" borderId="35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 vertical="center"/>
    </xf>
    <xf numFmtId="0" fontId="73" fillId="0" borderId="27" xfId="0" applyFont="1" applyFill="1" applyBorder="1" applyAlignment="1">
      <alignment horizontal="left" vertical="center"/>
    </xf>
    <xf numFmtId="49" fontId="73" fillId="0" borderId="11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73" fillId="0" borderId="11" xfId="0" applyNumberFormat="1" applyFont="1" applyFill="1" applyBorder="1" applyAlignment="1"/>
    <xf numFmtId="0" fontId="73" fillId="0" borderId="114" xfId="0" applyFont="1" applyFill="1" applyBorder="1" applyAlignment="1">
      <alignment horizontal="left" vertical="center"/>
    </xf>
    <xf numFmtId="0" fontId="73" fillId="0" borderId="113" xfId="0" applyFont="1" applyFill="1" applyBorder="1" applyAlignment="1">
      <alignment horizontal="left" vertical="center"/>
    </xf>
    <xf numFmtId="49" fontId="68" fillId="0" borderId="81" xfId="0" applyNumberFormat="1" applyFont="1" applyBorder="1" applyAlignment="1">
      <alignment horizontal="center"/>
    </xf>
    <xf numFmtId="3" fontId="63" fillId="0" borderId="110" xfId="0" quotePrefix="1" applyNumberFormat="1" applyFont="1" applyFill="1" applyBorder="1" applyAlignment="1">
      <alignment horizontal="right" vertical="center"/>
    </xf>
    <xf numFmtId="0" fontId="68" fillId="12" borderId="110" xfId="0" quotePrefix="1" applyFont="1" applyFill="1" applyBorder="1" applyAlignment="1">
      <alignment horizontal="right" vertical="center" wrapText="1"/>
    </xf>
    <xf numFmtId="3" fontId="68" fillId="15" borderId="115" xfId="0" applyNumberFormat="1" applyFont="1" applyFill="1" applyBorder="1" applyAlignment="1">
      <alignment horizontal="right" vertical="center"/>
    </xf>
    <xf numFmtId="3" fontId="68" fillId="15" borderId="81" xfId="0" applyNumberFormat="1" applyFont="1" applyFill="1" applyBorder="1" applyAlignment="1">
      <alignment horizontal="right" vertical="center"/>
    </xf>
    <xf numFmtId="3" fontId="68" fillId="15" borderId="116" xfId="0" applyNumberFormat="1" applyFont="1" applyFill="1" applyBorder="1" applyAlignment="1">
      <alignment vertical="center"/>
    </xf>
    <xf numFmtId="3" fontId="68" fillId="15" borderId="81" xfId="0" applyNumberFormat="1" applyFont="1" applyFill="1" applyBorder="1" applyAlignment="1">
      <alignment vertical="center"/>
    </xf>
    <xf numFmtId="10" fontId="68" fillId="15" borderId="39" xfId="0" applyNumberFormat="1" applyFont="1" applyFill="1" applyBorder="1" applyAlignment="1">
      <alignment horizontal="center" vertical="center"/>
    </xf>
    <xf numFmtId="10" fontId="68" fillId="15" borderId="11" xfId="0" applyNumberFormat="1" applyFont="1" applyFill="1" applyBorder="1" applyAlignment="1">
      <alignment horizontal="center" vertical="center"/>
    </xf>
    <xf numFmtId="16" fontId="83" fillId="0" borderId="81" xfId="0" applyNumberFormat="1" applyFont="1" applyBorder="1" applyAlignment="1">
      <alignment horizontal="center" vertical="center" wrapText="1"/>
    </xf>
    <xf numFmtId="0" fontId="83" fillId="0" borderId="81" xfId="0" applyFont="1" applyBorder="1" applyAlignment="1">
      <alignment vertical="center" wrapText="1"/>
    </xf>
    <xf numFmtId="10" fontId="73" fillId="0" borderId="11" xfId="0" applyNumberFormat="1" applyFont="1" applyFill="1" applyBorder="1" applyAlignment="1">
      <alignment horizontal="center" vertical="center"/>
    </xf>
    <xf numFmtId="3" fontId="68" fillId="0" borderId="81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3" fontId="68" fillId="15" borderId="11" xfId="0" applyNumberFormat="1" applyFont="1" applyFill="1" applyBorder="1" applyAlignment="1">
      <alignment vertical="center"/>
    </xf>
    <xf numFmtId="0" fontId="83" fillId="18" borderId="117" xfId="0" applyFont="1" applyFill="1" applyBorder="1" applyAlignment="1">
      <alignment horizontal="center" vertical="center"/>
    </xf>
    <xf numFmtId="0" fontId="83" fillId="18" borderId="101" xfId="0" applyFont="1" applyFill="1" applyBorder="1" applyAlignment="1">
      <alignment vertical="center"/>
    </xf>
    <xf numFmtId="16" fontId="83" fillId="0" borderId="11" xfId="0" applyNumberFormat="1" applyFont="1" applyBorder="1" applyAlignment="1">
      <alignment horizontal="center" vertical="center"/>
    </xf>
    <xf numFmtId="0" fontId="83" fillId="0" borderId="11" xfId="0" applyFont="1" applyBorder="1" applyAlignment="1">
      <alignment vertical="center"/>
    </xf>
    <xf numFmtId="0" fontId="84" fillId="0" borderId="11" xfId="0" applyFont="1" applyBorder="1" applyAlignment="1">
      <alignment horizontal="left"/>
    </xf>
    <xf numFmtId="0" fontId="83" fillId="0" borderId="11" xfId="0" applyFont="1" applyBorder="1" applyAlignment="1">
      <alignment horizontal="left"/>
    </xf>
    <xf numFmtId="3" fontId="63" fillId="0" borderId="11" xfId="0" applyNumberFormat="1" applyFont="1" applyBorder="1" applyAlignment="1">
      <alignment horizontal="right" vertical="center"/>
    </xf>
    <xf numFmtId="3" fontId="73" fillId="0" borderId="81" xfId="0" applyNumberFormat="1" applyFont="1" applyFill="1" applyBorder="1" applyAlignment="1">
      <alignment vertical="center"/>
    </xf>
    <xf numFmtId="16" fontId="83" fillId="19" borderId="11" xfId="0" applyNumberFormat="1" applyFont="1" applyFill="1" applyBorder="1" applyAlignment="1">
      <alignment horizontal="center" vertical="center"/>
    </xf>
    <xf numFmtId="0" fontId="83" fillId="20" borderId="101" xfId="0" applyFont="1" applyFill="1" applyBorder="1" applyAlignment="1">
      <alignment vertical="center"/>
    </xf>
    <xf numFmtId="3" fontId="68" fillId="19" borderId="11" xfId="0" applyNumberFormat="1" applyFont="1" applyFill="1" applyBorder="1" applyAlignment="1">
      <alignment vertical="center"/>
    </xf>
    <xf numFmtId="10" fontId="68" fillId="19" borderId="11" xfId="0" applyNumberFormat="1" applyFont="1" applyFill="1" applyBorder="1" applyAlignment="1">
      <alignment vertical="center"/>
    </xf>
    <xf numFmtId="3" fontId="63" fillId="0" borderId="11" xfId="0" applyNumberFormat="1" applyFont="1" applyBorder="1" applyAlignment="1">
      <alignment vertical="center"/>
    </xf>
    <xf numFmtId="10" fontId="73" fillId="0" borderId="11" xfId="0" applyNumberFormat="1" applyFont="1" applyFill="1" applyBorder="1" applyAlignment="1">
      <alignment vertical="center"/>
    </xf>
    <xf numFmtId="3" fontId="73" fillId="0" borderId="11" xfId="0" applyNumberFormat="1" applyFont="1" applyBorder="1" applyAlignment="1">
      <alignment vertical="center"/>
    </xf>
    <xf numFmtId="3" fontId="73" fillId="0" borderId="11" xfId="0" applyNumberFormat="1" applyFont="1" applyBorder="1" applyAlignment="1"/>
    <xf numFmtId="3" fontId="68" fillId="15" borderId="39" xfId="0" applyNumberFormat="1" applyFont="1" applyFill="1" applyBorder="1" applyAlignment="1">
      <alignment horizontal="right" vertical="center"/>
    </xf>
    <xf numFmtId="3" fontId="68" fillId="15" borderId="11" xfId="0" applyNumberFormat="1" applyFont="1" applyFill="1" applyBorder="1" applyAlignment="1">
      <alignment horizontal="right" vertical="center"/>
    </xf>
    <xf numFmtId="3" fontId="68" fillId="19" borderId="11" xfId="0" applyNumberFormat="1" applyFont="1" applyFill="1" applyBorder="1" applyAlignment="1">
      <alignment horizontal="right" vertical="center"/>
    </xf>
    <xf numFmtId="0" fontId="63" fillId="0" borderId="11" xfId="0" applyFont="1" applyBorder="1" applyAlignment="1">
      <alignment horizontal="right" vertical="center"/>
    </xf>
    <xf numFmtId="0" fontId="73" fillId="0" borderId="11" xfId="0" applyFont="1" applyBorder="1" applyAlignment="1">
      <alignment horizontal="right" vertical="center"/>
    </xf>
    <xf numFmtId="10" fontId="73" fillId="0" borderId="11" xfId="0" applyNumberFormat="1" applyFont="1" applyFill="1" applyBorder="1" applyAlignment="1">
      <alignment horizontal="right" vertical="center"/>
    </xf>
    <xf numFmtId="10" fontId="68" fillId="19" borderId="11" xfId="0" applyNumberFormat="1" applyFont="1" applyFill="1" applyBorder="1" applyAlignment="1">
      <alignment horizontal="right" vertical="center"/>
    </xf>
    <xf numFmtId="3" fontId="68" fillId="19" borderId="81" xfId="0" applyNumberFormat="1" applyFont="1" applyFill="1" applyBorder="1" applyAlignment="1">
      <alignment horizontal="right" vertical="center"/>
    </xf>
    <xf numFmtId="0" fontId="63" fillId="21" borderId="11" xfId="0" applyFont="1" applyFill="1" applyBorder="1" applyAlignment="1">
      <alignment vertical="center"/>
    </xf>
    <xf numFmtId="0" fontId="6" fillId="21" borderId="11" xfId="0" applyFont="1" applyFill="1" applyBorder="1" applyAlignment="1">
      <alignment vertical="center"/>
    </xf>
    <xf numFmtId="3" fontId="68" fillId="21" borderId="11" xfId="0" applyNumberFormat="1" applyFont="1" applyFill="1" applyBorder="1" applyAlignment="1">
      <alignment horizontal="right" vertical="center"/>
    </xf>
    <xf numFmtId="10" fontId="68" fillId="21" borderId="1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22" borderId="11" xfId="0" applyFont="1" applyFill="1" applyBorder="1" applyAlignment="1">
      <alignment horizontal="right" vertical="center"/>
    </xf>
    <xf numFmtId="3" fontId="68" fillId="22" borderId="11" xfId="0" applyNumberFormat="1" applyFont="1" applyFill="1" applyBorder="1" applyAlignment="1">
      <alignment horizontal="right" vertical="center"/>
    </xf>
    <xf numFmtId="10" fontId="68" fillId="22" borderId="11" xfId="0" applyNumberFormat="1" applyFont="1" applyFill="1" applyBorder="1" applyAlignment="1">
      <alignment horizontal="right" vertical="center"/>
    </xf>
    <xf numFmtId="3" fontId="68" fillId="22" borderId="81" xfId="0" applyNumberFormat="1" applyFont="1" applyFill="1" applyBorder="1" applyAlignment="1">
      <alignment horizontal="right" vertical="center"/>
    </xf>
    <xf numFmtId="0" fontId="63" fillId="22" borderId="81" xfId="0" applyFont="1" applyFill="1" applyBorder="1" applyAlignment="1">
      <alignment horizontal="left" vertical="center"/>
    </xf>
    <xf numFmtId="3" fontId="6" fillId="0" borderId="27" xfId="0" applyNumberFormat="1" applyFont="1" applyBorder="1" applyAlignment="1">
      <alignment horizontal="left" vertical="center"/>
    </xf>
    <xf numFmtId="3" fontId="6" fillId="0" borderId="27" xfId="0" applyNumberFormat="1" applyFont="1" applyBorder="1" applyAlignment="1">
      <alignment horizontal="right" vertical="center"/>
    </xf>
    <xf numFmtId="3" fontId="63" fillId="0" borderId="81" xfId="0" applyNumberFormat="1" applyFont="1" applyBorder="1" applyAlignment="1">
      <alignment horizontal="right" vertical="center"/>
    </xf>
    <xf numFmtId="3" fontId="63" fillId="0" borderId="81" xfId="0" applyNumberFormat="1" applyFont="1" applyBorder="1" applyAlignment="1">
      <alignment vertical="center"/>
    </xf>
    <xf numFmtId="0" fontId="63" fillId="21" borderId="113" xfId="0" applyFont="1" applyFill="1" applyBorder="1" applyAlignment="1">
      <alignment vertical="center"/>
    </xf>
    <xf numFmtId="0" fontId="63" fillId="21" borderId="81" xfId="0" applyFont="1" applyFill="1" applyBorder="1" applyAlignment="1">
      <alignment vertical="center"/>
    </xf>
    <xf numFmtId="0" fontId="63" fillId="21" borderId="118" xfId="0" applyFont="1" applyFill="1" applyBorder="1" applyAlignment="1">
      <alignment vertical="center"/>
    </xf>
    <xf numFmtId="0" fontId="6" fillId="21" borderId="27" xfId="0" applyFont="1" applyFill="1" applyBorder="1" applyAlignment="1">
      <alignment vertical="center"/>
    </xf>
    <xf numFmtId="0" fontId="6" fillId="21" borderId="24" xfId="0" applyFont="1" applyFill="1" applyBorder="1" applyAlignment="1">
      <alignment vertical="center"/>
    </xf>
    <xf numFmtId="0" fontId="63" fillId="0" borderId="81" xfId="0" applyFont="1" applyBorder="1" applyAlignment="1">
      <alignment vertical="center"/>
    </xf>
    <xf numFmtId="0" fontId="73" fillId="0" borderId="81" xfId="0" applyFont="1" applyBorder="1" applyAlignment="1">
      <alignment horizontal="center" vertical="center"/>
    </xf>
    <xf numFmtId="0" fontId="73" fillId="0" borderId="81" xfId="0" applyFont="1" applyBorder="1" applyAlignment="1">
      <alignment vertical="center"/>
    </xf>
    <xf numFmtId="0" fontId="63" fillId="0" borderId="81" xfId="0" applyFont="1" applyBorder="1" applyAlignment="1">
      <alignment horizontal="left" vertical="center"/>
    </xf>
    <xf numFmtId="3" fontId="68" fillId="21" borderId="27" xfId="0" applyNumberFormat="1" applyFont="1" applyFill="1" applyBorder="1" applyAlignment="1">
      <alignment horizontal="right" vertical="center"/>
    </xf>
    <xf numFmtId="10" fontId="68" fillId="21" borderId="11" xfId="0" applyNumberFormat="1" applyFont="1" applyFill="1" applyBorder="1" applyAlignment="1">
      <alignment vertical="center"/>
    </xf>
    <xf numFmtId="3" fontId="68" fillId="21" borderId="27" xfId="0" applyNumberFormat="1" applyFont="1" applyFill="1" applyBorder="1" applyAlignment="1">
      <alignment vertical="center"/>
    </xf>
    <xf numFmtId="3" fontId="68" fillId="21" borderId="11" xfId="0" applyNumberFormat="1" applyFont="1" applyFill="1" applyBorder="1" applyAlignment="1">
      <alignment vertical="center"/>
    </xf>
    <xf numFmtId="0" fontId="68" fillId="23" borderId="32" xfId="0" applyFont="1" applyFill="1" applyBorder="1" applyAlignment="1">
      <alignment vertical="center"/>
    </xf>
    <xf numFmtId="0" fontId="68" fillId="23" borderId="33" xfId="0" applyFont="1" applyFill="1" applyBorder="1" applyAlignment="1">
      <alignment vertical="center"/>
    </xf>
    <xf numFmtId="0" fontId="68" fillId="23" borderId="22" xfId="0" applyFont="1" applyFill="1" applyBorder="1" applyAlignment="1">
      <alignment vertical="center"/>
    </xf>
    <xf numFmtId="0" fontId="68" fillId="23" borderId="24" xfId="0" applyFont="1" applyFill="1" applyBorder="1" applyAlignment="1">
      <alignment vertical="center"/>
    </xf>
    <xf numFmtId="166" fontId="68" fillId="23" borderId="41" xfId="0" applyNumberFormat="1" applyFont="1" applyFill="1" applyBorder="1" applyAlignment="1">
      <alignment vertical="center"/>
    </xf>
    <xf numFmtId="166" fontId="68" fillId="23" borderId="42" xfId="0" applyNumberFormat="1" applyFont="1" applyFill="1" applyBorder="1" applyAlignment="1">
      <alignment vertical="center"/>
    </xf>
    <xf numFmtId="3" fontId="68" fillId="23" borderId="27" xfId="0" applyNumberFormat="1" applyFont="1" applyFill="1" applyBorder="1" applyAlignment="1">
      <alignment horizontal="right" vertical="center"/>
    </xf>
    <xf numFmtId="10" fontId="68" fillId="23" borderId="11" xfId="0" applyNumberFormat="1" applyFont="1" applyFill="1" applyBorder="1" applyAlignment="1">
      <alignment horizontal="right" vertical="center"/>
    </xf>
    <xf numFmtId="10" fontId="68" fillId="23" borderId="27" xfId="0" applyNumberFormat="1" applyFont="1" applyFill="1" applyBorder="1" applyAlignment="1">
      <alignment horizontal="right" vertical="center"/>
    </xf>
    <xf numFmtId="0" fontId="73" fillId="0" borderId="81" xfId="0" applyFont="1" applyFill="1" applyBorder="1" applyAlignment="1">
      <alignment horizontal="center" vertical="center"/>
    </xf>
    <xf numFmtId="0" fontId="73" fillId="0" borderId="81" xfId="0" applyFont="1" applyFill="1" applyBorder="1" applyAlignment="1">
      <alignment vertical="center"/>
    </xf>
    <xf numFmtId="0" fontId="73" fillId="8" borderId="81" xfId="0" applyFont="1" applyFill="1" applyBorder="1" applyAlignment="1">
      <alignment horizontal="center" vertical="center"/>
    </xf>
    <xf numFmtId="0" fontId="73" fillId="3" borderId="81" xfId="0" applyFont="1" applyFill="1" applyBorder="1" applyAlignment="1">
      <alignment horizontal="center" vertical="center"/>
    </xf>
    <xf numFmtId="10" fontId="37" fillId="0" borderId="81" xfId="0" applyNumberFormat="1" applyFont="1" applyFill="1" applyBorder="1" applyAlignment="1">
      <alignment horizontal="right" vertical="center"/>
    </xf>
    <xf numFmtId="0" fontId="63" fillId="0" borderId="119" xfId="0" applyFont="1" applyBorder="1" applyAlignment="1">
      <alignment vertical="center"/>
    </xf>
    <xf numFmtId="0" fontId="63" fillId="0" borderId="118" xfId="0" applyFont="1" applyBorder="1" applyAlignment="1">
      <alignment vertical="center"/>
    </xf>
    <xf numFmtId="16" fontId="63" fillId="3" borderId="118" xfId="0" applyNumberFormat="1" applyFont="1" applyFill="1" applyBorder="1" applyAlignment="1">
      <alignment vertical="center"/>
    </xf>
    <xf numFmtId="49" fontId="85" fillId="0" borderId="81" xfId="16" applyNumberFormat="1" applyBorder="1" applyAlignment="1">
      <alignment horizontal="center"/>
    </xf>
    <xf numFmtId="0" fontId="85" fillId="0" borderId="81" xfId="16" applyBorder="1" applyAlignment="1">
      <alignment horizontal="left"/>
    </xf>
    <xf numFmtId="3" fontId="63" fillId="0" borderId="81" xfId="16" applyNumberFormat="1" applyFont="1" applyBorder="1" applyAlignment="1">
      <alignment horizontal="right" vertical="center"/>
    </xf>
    <xf numFmtId="10" fontId="73" fillId="0" borderId="11" xfId="0" applyNumberFormat="1" applyFont="1" applyBorder="1" applyAlignment="1">
      <alignment horizontal="center" vertical="center"/>
    </xf>
    <xf numFmtId="3" fontId="73" fillId="0" borderId="22" xfId="0" applyNumberFormat="1" applyFont="1" applyBorder="1" applyAlignment="1">
      <alignment horizontal="center" vertical="center"/>
    </xf>
    <xf numFmtId="3" fontId="68" fillId="0" borderId="11" xfId="0" applyNumberFormat="1" applyFont="1" applyBorder="1" applyAlignment="1">
      <alignment horizontal="right" vertical="center"/>
    </xf>
    <xf numFmtId="10" fontId="68" fillId="0" borderId="11" xfId="0" applyNumberFormat="1" applyFont="1" applyBorder="1" applyAlignment="1">
      <alignment horizontal="right" vertical="center"/>
    </xf>
    <xf numFmtId="3" fontId="68" fillId="0" borderId="22" xfId="0" applyNumberFormat="1" applyFont="1" applyBorder="1" applyAlignment="1">
      <alignment horizontal="right" vertical="center"/>
    </xf>
    <xf numFmtId="49" fontId="86" fillId="0" borderId="81" xfId="16" applyNumberFormat="1" applyFont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10" fontId="68" fillId="0" borderId="11" xfId="0" applyNumberFormat="1" applyFont="1" applyBorder="1" applyAlignment="1">
      <alignment horizontal="center" vertical="center"/>
    </xf>
    <xf numFmtId="0" fontId="63" fillId="0" borderId="81" xfId="0" applyFont="1" applyBorder="1" applyAlignment="1">
      <alignment horizontal="right" vertical="center"/>
    </xf>
    <xf numFmtId="3" fontId="73" fillId="0" borderId="22" xfId="0" applyNumberFormat="1" applyFont="1" applyBorder="1" applyAlignment="1">
      <alignment horizontal="right" vertical="center"/>
    </xf>
    <xf numFmtId="166" fontId="6" fillId="3" borderId="81" xfId="0" applyNumberFormat="1" applyFont="1" applyFill="1" applyBorder="1" applyAlignment="1">
      <alignment horizontal="left" vertical="center"/>
    </xf>
    <xf numFmtId="0" fontId="6" fillId="0" borderId="81" xfId="0" applyFont="1" applyBorder="1" applyAlignment="1">
      <alignment vertical="center"/>
    </xf>
    <xf numFmtId="10" fontId="73" fillId="0" borderId="11" xfId="0" applyNumberFormat="1" applyFont="1" applyBorder="1" applyAlignment="1">
      <alignment horizontal="right" vertical="center"/>
    </xf>
    <xf numFmtId="10" fontId="73" fillId="0" borderId="11" xfId="0" applyNumberFormat="1" applyFont="1" applyBorder="1" applyAlignment="1">
      <alignment vertical="center"/>
    </xf>
    <xf numFmtId="3" fontId="73" fillId="0" borderId="22" xfId="0" applyNumberFormat="1" applyFont="1" applyBorder="1" applyAlignment="1">
      <alignment vertical="center"/>
    </xf>
    <xf numFmtId="10" fontId="68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3" fontId="68" fillId="0" borderId="26" xfId="0" applyNumberFormat="1" applyFont="1" applyBorder="1" applyAlignment="1">
      <alignment horizontal="right" vertical="center"/>
    </xf>
    <xf numFmtId="3" fontId="68" fillId="0" borderId="49" xfId="0" applyNumberFormat="1" applyFont="1" applyBorder="1" applyAlignment="1">
      <alignment horizontal="right" vertical="center"/>
    </xf>
    <xf numFmtId="10" fontId="68" fillId="0" borderId="121" xfId="0" applyNumberFormat="1" applyFont="1" applyBorder="1" applyAlignment="1">
      <alignment horizontal="right" vertical="center"/>
    </xf>
    <xf numFmtId="10" fontId="68" fillId="0" borderId="47" xfId="0" applyNumberFormat="1" applyFont="1" applyBorder="1" applyAlignment="1">
      <alignment horizontal="right" vertical="center"/>
    </xf>
    <xf numFmtId="10" fontId="68" fillId="0" borderId="120" xfId="0" applyNumberFormat="1" applyFont="1" applyBorder="1" applyAlignment="1">
      <alignment horizontal="right" vertical="center"/>
    </xf>
    <xf numFmtId="10" fontId="68" fillId="0" borderId="26" xfId="0" applyNumberFormat="1" applyFont="1" applyBorder="1" applyAlignment="1">
      <alignment horizontal="right" vertical="center"/>
    </xf>
    <xf numFmtId="164" fontId="87" fillId="2" borderId="79" xfId="11" applyNumberFormat="1" applyFont="1" applyFill="1" applyBorder="1" applyProtection="1">
      <alignment vertical="center"/>
    </xf>
    <xf numFmtId="164" fontId="87" fillId="2" borderId="79" xfId="11" applyNumberFormat="1" applyFont="1" applyFill="1" applyBorder="1" applyAlignment="1" applyProtection="1">
      <alignment horizontal="right" vertical="center"/>
    </xf>
    <xf numFmtId="165" fontId="88" fillId="0" borderId="1" xfId="4" applyNumberFormat="1" applyFont="1" applyFill="1" applyBorder="1" applyAlignment="1" applyProtection="1">
      <alignment horizontal="left" vertical="center" indent="1"/>
    </xf>
    <xf numFmtId="165" fontId="88" fillId="0" borderId="3" xfId="4" applyNumberFormat="1" applyFont="1" applyFill="1" applyBorder="1" applyAlignment="1" applyProtection="1">
      <alignment horizontal="left" vertical="center" wrapText="1" indent="1"/>
    </xf>
    <xf numFmtId="165" fontId="88" fillId="0" borderId="2" xfId="4" applyNumberFormat="1" applyFont="1" applyFill="1" applyBorder="1" applyAlignment="1" applyProtection="1">
      <alignment horizontal="left" vertical="center" wrapText="1" indent="1"/>
    </xf>
    <xf numFmtId="3" fontId="89" fillId="0" borderId="0" xfId="8" applyNumberFormat="1" applyFont="1" applyProtection="1"/>
    <xf numFmtId="3" fontId="90" fillId="0" borderId="0" xfId="8" applyNumberFormat="1" applyFont="1" applyProtection="1"/>
    <xf numFmtId="0" fontId="89" fillId="0" borderId="0" xfId="8" applyFont="1" applyProtection="1"/>
    <xf numFmtId="0" fontId="89" fillId="0" borderId="0" xfId="8" applyFont="1" applyAlignment="1" applyProtection="1">
      <alignment horizontal="center" vertical="center" wrapText="1"/>
    </xf>
    <xf numFmtId="165" fontId="91" fillId="0" borderId="1" xfId="4" applyNumberFormat="1" applyFont="1" applyBorder="1" applyAlignment="1" applyProtection="1">
      <alignment horizontal="left" vertical="center"/>
    </xf>
    <xf numFmtId="165" fontId="88" fillId="0" borderId="3" xfId="4" applyNumberFormat="1" applyFont="1" applyBorder="1" applyAlignment="1" applyProtection="1">
      <alignment horizontal="right" vertical="center"/>
    </xf>
    <xf numFmtId="165" fontId="88" fillId="0" borderId="2" xfId="4" applyNumberFormat="1" applyFont="1" applyBorder="1" applyAlignment="1" applyProtection="1">
      <alignment horizontal="right" vertical="center"/>
    </xf>
    <xf numFmtId="0" fontId="73" fillId="0" borderId="0" xfId="8" applyFont="1" applyAlignment="1" applyProtection="1">
      <alignment horizontal="left"/>
    </xf>
    <xf numFmtId="49" fontId="73" fillId="0" borderId="0" xfId="8" applyNumberFormat="1" applyFont="1" applyFill="1" applyProtection="1"/>
    <xf numFmtId="0" fontId="89" fillId="0" borderId="0" xfId="8" applyFont="1" applyFill="1" applyProtection="1"/>
    <xf numFmtId="0" fontId="89" fillId="0" borderId="0" xfId="8" applyFont="1" applyFill="1" applyAlignment="1" applyProtection="1">
      <alignment horizontal="center" vertical="center"/>
    </xf>
    <xf numFmtId="0" fontId="93" fillId="0" borderId="81" xfId="0" applyFont="1" applyFill="1" applyBorder="1" applyAlignment="1" applyProtection="1">
      <alignment horizontal="center" vertical="center" textRotation="90" wrapText="1"/>
    </xf>
    <xf numFmtId="3" fontId="93" fillId="0" borderId="81" xfId="0" applyNumberFormat="1" applyFont="1" applyFill="1" applyBorder="1" applyAlignment="1" applyProtection="1">
      <alignment horizontal="center" vertical="center" textRotation="90" wrapText="1"/>
    </xf>
    <xf numFmtId="0" fontId="94" fillId="0" borderId="81" xfId="0" applyFont="1" applyFill="1" applyBorder="1" applyAlignment="1" applyProtection="1">
      <alignment horizontal="left" vertical="center" wrapText="1"/>
      <protection locked="0"/>
    </xf>
    <xf numFmtId="0" fontId="92" fillId="0" borderId="81" xfId="0" applyFont="1" applyFill="1" applyBorder="1" applyAlignment="1" applyProtection="1">
      <alignment horizontal="left" vertical="center" wrapText="1"/>
      <protection locked="0"/>
    </xf>
    <xf numFmtId="0" fontId="92" fillId="0" borderId="81" xfId="0" applyFont="1" applyBorder="1" applyAlignment="1" applyProtection="1">
      <alignment horizontal="center" vertical="center" wrapText="1"/>
      <protection locked="0"/>
    </xf>
    <xf numFmtId="3" fontId="92" fillId="0" borderId="81" xfId="0" applyNumberFormat="1" applyFont="1" applyBorder="1" applyAlignment="1" applyProtection="1">
      <alignment horizontal="center" vertical="center" wrapText="1"/>
      <protection locked="0"/>
    </xf>
    <xf numFmtId="0" fontId="92" fillId="9" borderId="81" xfId="0" applyFont="1" applyFill="1" applyBorder="1" applyAlignment="1" applyProtection="1">
      <alignment horizontal="center" vertical="center" wrapText="1"/>
    </xf>
    <xf numFmtId="0" fontId="92" fillId="0" borderId="81" xfId="0" applyFont="1" applyBorder="1" applyProtection="1">
      <protection locked="0"/>
    </xf>
    <xf numFmtId="3" fontId="69" fillId="0" borderId="101" xfId="0" applyNumberFormat="1" applyFont="1" applyBorder="1" applyAlignment="1" applyProtection="1">
      <alignment horizontal="center" vertical="center" wrapText="1"/>
      <protection locked="0"/>
    </xf>
    <xf numFmtId="3" fontId="92" fillId="9" borderId="81" xfId="0" applyNumberFormat="1" applyFont="1" applyFill="1" applyBorder="1" applyAlignment="1" applyProtection="1">
      <alignment horizontal="center" vertical="center" wrapText="1"/>
    </xf>
    <xf numFmtId="3" fontId="92" fillId="10" borderId="81" xfId="0" applyNumberFormat="1" applyFont="1" applyFill="1" applyBorder="1" applyProtection="1"/>
    <xf numFmtId="0" fontId="69" fillId="0" borderId="101" xfId="0" applyFont="1" applyFill="1" applyBorder="1" applyProtection="1">
      <protection locked="0"/>
    </xf>
    <xf numFmtId="0" fontId="92" fillId="10" borderId="81" xfId="0" applyFont="1" applyFill="1" applyBorder="1" applyProtection="1"/>
    <xf numFmtId="0" fontId="90" fillId="0" borderId="0" xfId="8" applyFont="1" applyProtection="1"/>
    <xf numFmtId="0" fontId="94" fillId="3" borderId="81" xfId="0" applyFont="1" applyFill="1" applyBorder="1" applyAlignment="1" applyProtection="1">
      <alignment horizontal="left" vertical="center" wrapText="1"/>
      <protection locked="0"/>
    </xf>
    <xf numFmtId="0" fontId="92" fillId="0" borderId="81" xfId="0" applyFont="1" applyFill="1" applyBorder="1" applyProtection="1">
      <protection locked="0"/>
    </xf>
    <xf numFmtId="0" fontId="92" fillId="9" borderId="81" xfId="0" applyFont="1" applyFill="1" applyBorder="1" applyAlignment="1" applyProtection="1">
      <alignment horizontal="right" vertical="center" wrapText="1"/>
    </xf>
    <xf numFmtId="3" fontId="92" fillId="9" borderId="81" xfId="0" applyNumberFormat="1" applyFont="1" applyFill="1" applyBorder="1" applyProtection="1"/>
    <xf numFmtId="0" fontId="92" fillId="9" borderId="81" xfId="0" applyFont="1" applyFill="1" applyBorder="1" applyProtection="1"/>
    <xf numFmtId="0" fontId="89" fillId="0" borderId="0" xfId="8" applyFont="1" applyAlignment="1" applyProtection="1">
      <alignment horizontal="left" vertical="center" wrapText="1"/>
    </xf>
    <xf numFmtId="3" fontId="89" fillId="0" borderId="0" xfId="8" applyNumberFormat="1" applyFont="1" applyAlignment="1" applyProtection="1">
      <alignment horizontal="center" vertical="center" wrapText="1"/>
    </xf>
    <xf numFmtId="3" fontId="90" fillId="0" borderId="0" xfId="8" applyNumberFormat="1" applyFont="1" applyAlignment="1" applyProtection="1">
      <alignment horizontal="center" vertical="center" wrapText="1"/>
    </xf>
    <xf numFmtId="0" fontId="89" fillId="0" borderId="0" xfId="8" applyFont="1" applyAlignment="1" applyProtection="1">
      <alignment horizontal="left" wrapText="1"/>
    </xf>
    <xf numFmtId="0" fontId="89" fillId="0" borderId="0" xfId="8" applyFont="1" applyAlignment="1" applyProtection="1">
      <alignment wrapText="1"/>
    </xf>
    <xf numFmtId="3" fontId="89" fillId="0" borderId="0" xfId="8" applyNumberFormat="1" applyFont="1" applyAlignment="1" applyProtection="1">
      <alignment wrapText="1"/>
    </xf>
    <xf numFmtId="3" fontId="90" fillId="0" borderId="0" xfId="8" applyNumberFormat="1" applyFont="1" applyAlignment="1" applyProtection="1">
      <alignment wrapText="1"/>
    </xf>
    <xf numFmtId="0" fontId="89" fillId="0" borderId="0" xfId="8" applyFont="1" applyAlignment="1" applyProtection="1">
      <alignment horizontal="left"/>
    </xf>
    <xf numFmtId="3" fontId="71" fillId="0" borderId="81" xfId="0" applyNumberFormat="1" applyFont="1" applyBorder="1" applyAlignment="1" applyProtection="1">
      <alignment horizontal="center" vertical="center" wrapText="1"/>
      <protection locked="0"/>
    </xf>
    <xf numFmtId="0" fontId="71" fillId="0" borderId="81" xfId="0" applyFont="1" applyBorder="1" applyAlignment="1" applyProtection="1">
      <alignment horizontal="center" vertical="center" wrapText="1"/>
      <protection locked="0"/>
    </xf>
    <xf numFmtId="164" fontId="87" fillId="2" borderId="1" xfId="11" applyNumberFormat="1" applyFont="1" applyFill="1" applyBorder="1" applyProtection="1">
      <alignment vertical="center"/>
    </xf>
    <xf numFmtId="164" fontId="87" fillId="2" borderId="2" xfId="11" applyNumberFormat="1" applyFont="1" applyFill="1" applyBorder="1" applyAlignment="1" applyProtection="1">
      <alignment horizontal="right" vertical="center"/>
    </xf>
    <xf numFmtId="165" fontId="88" fillId="0" borderId="3" xfId="4" applyNumberFormat="1" applyFont="1" applyBorder="1" applyAlignment="1" applyProtection="1">
      <alignment horizontal="left" vertical="center" indent="1"/>
    </xf>
    <xf numFmtId="165" fontId="88" fillId="0" borderId="2" xfId="4" applyNumberFormat="1" applyFont="1" applyBorder="1" applyAlignment="1" applyProtection="1">
      <alignment horizontal="left" vertical="center" indent="1"/>
    </xf>
    <xf numFmtId="165" fontId="88" fillId="0" borderId="3" xfId="4" applyNumberFormat="1" applyFont="1" applyFill="1" applyBorder="1" applyAlignment="1" applyProtection="1">
      <alignment horizontal="left" vertical="center" indent="1"/>
    </xf>
    <xf numFmtId="165" fontId="91" fillId="0" borderId="3" xfId="4" applyNumberFormat="1" applyFont="1" applyBorder="1" applyAlignment="1" applyProtection="1">
      <alignment horizontal="left" vertical="center"/>
    </xf>
    <xf numFmtId="165" fontId="91" fillId="0" borderId="2" xfId="4" applyNumberFormat="1" applyFont="1" applyBorder="1" applyAlignment="1" applyProtection="1">
      <alignment horizontal="left" vertical="center"/>
    </xf>
    <xf numFmtId="0" fontId="73" fillId="0" borderId="0" xfId="8" applyNumberFormat="1" applyFont="1" applyFill="1" applyProtection="1"/>
    <xf numFmtId="0" fontId="95" fillId="0" borderId="0" xfId="8" applyFont="1" applyProtection="1"/>
    <xf numFmtId="0" fontId="92" fillId="3" borderId="81" xfId="8" applyFont="1" applyFill="1" applyBorder="1" applyAlignment="1" applyProtection="1">
      <alignment horizontal="center" vertical="center" textRotation="90" wrapText="1"/>
    </xf>
    <xf numFmtId="0" fontId="92" fillId="0" borderId="81" xfId="8" applyFont="1" applyFill="1" applyBorder="1" applyAlignment="1" applyProtection="1">
      <alignment horizontal="center" vertical="center" textRotation="90" wrapText="1"/>
    </xf>
    <xf numFmtId="0" fontId="95" fillId="0" borderId="0" xfId="8" applyFont="1" applyAlignment="1" applyProtection="1">
      <alignment horizontal="center" vertical="center" wrapText="1"/>
    </xf>
    <xf numFmtId="0" fontId="92" fillId="0" borderId="81" xfId="8" applyFont="1" applyBorder="1" applyAlignment="1" applyProtection="1">
      <alignment horizontal="center" vertical="center" wrapText="1"/>
      <protection locked="0"/>
    </xf>
    <xf numFmtId="0" fontId="92" fillId="0" borderId="81" xfId="0" applyFont="1" applyFill="1" applyBorder="1" applyAlignment="1" applyProtection="1">
      <alignment horizontal="center" vertical="center" wrapText="1"/>
      <protection locked="0"/>
    </xf>
    <xf numFmtId="3" fontId="92" fillId="10" borderId="81" xfId="0" applyNumberFormat="1" applyFont="1" applyFill="1" applyBorder="1" applyAlignment="1" applyProtection="1">
      <alignment horizontal="center" vertical="center"/>
    </xf>
    <xf numFmtId="0" fontId="92" fillId="0" borderId="81" xfId="8" applyFont="1" applyBorder="1" applyAlignment="1" applyProtection="1">
      <alignment horizontal="center" vertical="center"/>
      <protection locked="0"/>
    </xf>
    <xf numFmtId="0" fontId="69" fillId="0" borderId="101" xfId="8" applyFont="1" applyBorder="1" applyAlignment="1" applyProtection="1">
      <alignment horizontal="center" vertical="center" wrapText="1"/>
      <protection locked="0"/>
    </xf>
    <xf numFmtId="0" fontId="69" fillId="13" borderId="101" xfId="8" applyFont="1" applyFill="1" applyBorder="1" applyAlignment="1" applyProtection="1">
      <alignment horizontal="center" vertical="center" wrapText="1"/>
      <protection locked="0"/>
    </xf>
    <xf numFmtId="0" fontId="92" fillId="0" borderId="81" xfId="8" applyFont="1" applyFill="1" applyBorder="1" applyAlignment="1" applyProtection="1">
      <alignment horizontal="center" vertical="center" wrapText="1"/>
      <protection locked="0"/>
    </xf>
    <xf numFmtId="0" fontId="92" fillId="9" borderId="81" xfId="8" applyFont="1" applyFill="1" applyBorder="1" applyAlignment="1" applyProtection="1">
      <alignment horizontal="center" vertical="center" wrapText="1"/>
    </xf>
    <xf numFmtId="0" fontId="96" fillId="0" borderId="0" xfId="8" applyFont="1" applyProtection="1"/>
    <xf numFmtId="0" fontId="93" fillId="0" borderId="0" xfId="8" applyFont="1" applyFill="1" applyBorder="1" applyAlignment="1" applyProtection="1">
      <alignment horizontal="left"/>
    </xf>
    <xf numFmtId="0" fontId="95" fillId="0" borderId="0" xfId="8" applyFont="1" applyAlignment="1" applyProtection="1">
      <alignment wrapText="1"/>
    </xf>
    <xf numFmtId="0" fontId="95" fillId="0" borderId="0" xfId="8" applyFont="1" applyAlignment="1" applyProtection="1">
      <alignment horizontal="center" wrapText="1"/>
    </xf>
    <xf numFmtId="0" fontId="93" fillId="0" borderId="0" xfId="8" applyFont="1" applyFill="1" applyBorder="1" applyAlignment="1" applyProtection="1">
      <alignment wrapText="1"/>
    </xf>
    <xf numFmtId="0" fontId="95" fillId="0" borderId="0" xfId="8" applyFont="1" applyFill="1" applyProtection="1"/>
    <xf numFmtId="0" fontId="93" fillId="0" borderId="0" xfId="8" applyFont="1" applyFill="1" applyBorder="1" applyAlignment="1" applyProtection="1">
      <alignment horizontal="left" wrapText="1"/>
    </xf>
    <xf numFmtId="0" fontId="95" fillId="0" borderId="0" xfId="8" applyFont="1" applyBorder="1" applyAlignment="1" applyProtection="1">
      <alignment wrapText="1"/>
    </xf>
    <xf numFmtId="0" fontId="95" fillId="0" borderId="0" xfId="8" applyFont="1" applyBorder="1" applyAlignment="1" applyProtection="1">
      <alignment horizontal="center" wrapText="1"/>
    </xf>
    <xf numFmtId="0" fontId="95" fillId="0" borderId="0" xfId="8" applyFont="1" applyAlignment="1" applyProtection="1">
      <alignment horizontal="center"/>
    </xf>
    <xf numFmtId="0" fontId="90" fillId="0" borderId="0" xfId="8" applyFont="1" applyAlignment="1" applyProtection="1"/>
    <xf numFmtId="0" fontId="93" fillId="3" borderId="81" xfId="0" applyFont="1" applyFill="1" applyBorder="1" applyAlignment="1" applyProtection="1">
      <alignment horizontal="center" vertical="center" textRotation="90" wrapText="1"/>
    </xf>
    <xf numFmtId="0" fontId="93" fillId="2" borderId="81" xfId="0" applyFont="1" applyFill="1" applyBorder="1" applyAlignment="1" applyProtection="1">
      <alignment horizontal="center" vertical="center" textRotation="90" wrapText="1"/>
    </xf>
    <xf numFmtId="3" fontId="93" fillId="3" borderId="81" xfId="0" applyNumberFormat="1" applyFont="1" applyFill="1" applyBorder="1" applyAlignment="1" applyProtection="1">
      <alignment horizontal="center" vertical="center" textRotation="90" wrapText="1"/>
    </xf>
    <xf numFmtId="3" fontId="93" fillId="3" borderId="81" xfId="8" applyNumberFormat="1" applyFont="1" applyFill="1" applyBorder="1" applyAlignment="1" applyProtection="1">
      <alignment horizontal="center" vertical="center" textRotation="90" wrapText="1"/>
    </xf>
    <xf numFmtId="0" fontId="89" fillId="0" borderId="0" xfId="8" applyFont="1" applyAlignment="1" applyProtection="1"/>
    <xf numFmtId="0" fontId="92" fillId="3" borderId="81" xfId="0" applyFont="1" applyFill="1" applyBorder="1" applyAlignment="1" applyProtection="1">
      <alignment horizontal="left" vertical="center" wrapText="1"/>
    </xf>
    <xf numFmtId="0" fontId="92" fillId="10" borderId="81" xfId="0" applyFont="1" applyFill="1" applyBorder="1" applyAlignment="1" applyProtection="1">
      <alignment horizontal="center" vertical="center" wrapText="1"/>
    </xf>
    <xf numFmtId="3" fontId="92" fillId="10" borderId="81" xfId="0" applyNumberFormat="1" applyFont="1" applyFill="1" applyBorder="1" applyAlignment="1" applyProtection="1">
      <alignment horizontal="center" vertical="center" wrapText="1"/>
    </xf>
    <xf numFmtId="3" fontId="92" fillId="0" borderId="81" xfId="8" applyNumberFormat="1" applyFont="1" applyFill="1" applyBorder="1" applyAlignment="1" applyProtection="1">
      <alignment horizontal="center" vertical="center" wrapText="1"/>
    </xf>
    <xf numFmtId="0" fontId="92" fillId="0" borderId="81" xfId="0" applyFont="1" applyBorder="1" applyAlignment="1" applyProtection="1">
      <alignment horizontal="center"/>
      <protection locked="0"/>
    </xf>
    <xf numFmtId="0" fontId="92" fillId="3" borderId="81" xfId="0" applyFont="1" applyFill="1" applyBorder="1" applyAlignment="1" applyProtection="1">
      <alignment horizontal="left" wrapText="1"/>
    </xf>
    <xf numFmtId="0" fontId="92" fillId="0" borderId="81" xfId="0" applyFont="1" applyBorder="1" applyAlignment="1" applyProtection="1">
      <alignment horizontal="center" wrapText="1"/>
      <protection locked="0"/>
    </xf>
    <xf numFmtId="0" fontId="92" fillId="9" borderId="81" xfId="0" applyFont="1" applyFill="1" applyBorder="1" applyAlignment="1" applyProtection="1">
      <alignment horizontal="center" vertical="center"/>
    </xf>
    <xf numFmtId="0" fontId="92" fillId="0" borderId="0" xfId="8" applyFont="1" applyBorder="1" applyAlignment="1" applyProtection="1">
      <alignment vertical="center"/>
    </xf>
    <xf numFmtId="0" fontId="92" fillId="0" borderId="0" xfId="8" applyFont="1" applyBorder="1" applyAlignment="1" applyProtection="1">
      <alignment vertical="center" wrapText="1"/>
    </xf>
    <xf numFmtId="0" fontId="92" fillId="0" borderId="0" xfId="8" applyFont="1" applyProtection="1"/>
    <xf numFmtId="0" fontId="95" fillId="0" borderId="0" xfId="8" applyFont="1" applyAlignment="1" applyProtection="1">
      <alignment horizontal="right"/>
    </xf>
    <xf numFmtId="0" fontId="73" fillId="0" borderId="0" xfId="8" applyFont="1" applyProtection="1"/>
    <xf numFmtId="0" fontId="92" fillId="0" borderId="81" xfId="8" applyFont="1" applyBorder="1" applyAlignment="1" applyProtection="1">
      <alignment vertical="center" wrapText="1"/>
    </xf>
    <xf numFmtId="0" fontId="97" fillId="9" borderId="81" xfId="14" applyFont="1" applyFill="1" applyBorder="1" applyAlignment="1" applyProtection="1">
      <alignment horizontal="right"/>
    </xf>
    <xf numFmtId="0" fontId="73" fillId="0" borderId="0" xfId="3" applyFont="1" applyAlignment="1" applyProtection="1">
      <alignment horizontal="right"/>
    </xf>
    <xf numFmtId="0" fontId="93" fillId="3" borderId="81" xfId="14" applyFont="1" applyFill="1" applyBorder="1" applyAlignment="1" applyProtection="1">
      <alignment horizontal="center" vertical="center" wrapText="1"/>
    </xf>
    <xf numFmtId="0" fontId="92" fillId="0" borderId="81" xfId="8" applyFont="1" applyBorder="1" applyProtection="1">
      <protection locked="0"/>
    </xf>
    <xf numFmtId="0" fontId="92" fillId="0" borderId="81" xfId="14" applyFont="1" applyFill="1" applyBorder="1" applyAlignment="1" applyProtection="1">
      <alignment horizontal="right"/>
      <protection locked="0"/>
    </xf>
    <xf numFmtId="0" fontId="92" fillId="10" borderId="81" xfId="14" applyFont="1" applyFill="1" applyBorder="1" applyAlignment="1" applyProtection="1">
      <alignment horizontal="right"/>
    </xf>
    <xf numFmtId="0" fontId="92" fillId="0" borderId="81" xfId="14" applyFont="1" applyBorder="1" applyProtection="1">
      <protection locked="0"/>
    </xf>
    <xf numFmtId="0" fontId="92" fillId="0" borderId="81" xfId="14" applyFont="1" applyBorder="1" applyAlignment="1" applyProtection="1">
      <alignment wrapText="1"/>
      <protection locked="0"/>
    </xf>
    <xf numFmtId="0" fontId="69" fillId="0" borderId="101" xfId="8" applyFont="1" applyBorder="1" applyProtection="1">
      <protection locked="0"/>
    </xf>
    <xf numFmtId="0" fontId="92" fillId="0" borderId="81" xfId="2" applyFont="1" applyBorder="1" applyProtection="1">
      <protection locked="0"/>
    </xf>
    <xf numFmtId="0" fontId="95" fillId="0" borderId="0" xfId="2" applyFont="1" applyProtection="1"/>
    <xf numFmtId="0" fontId="97" fillId="9" borderId="81" xfId="2" applyFont="1" applyFill="1" applyBorder="1" applyAlignment="1" applyProtection="1">
      <alignment horizontal="right" vertical="center"/>
    </xf>
    <xf numFmtId="0" fontId="97" fillId="10" borderId="81" xfId="14" applyFont="1" applyFill="1" applyBorder="1" applyAlignment="1" applyProtection="1">
      <alignment horizontal="right"/>
    </xf>
    <xf numFmtId="164" fontId="99" fillId="24" borderId="122" xfId="17" applyNumberFormat="1" applyFont="1" applyFill="1" applyBorder="1" applyAlignment="1" applyProtection="1">
      <alignment vertical="center"/>
    </xf>
    <xf numFmtId="164" fontId="99" fillId="24" borderId="123" xfId="17" applyNumberFormat="1" applyFont="1" applyFill="1" applyBorder="1" applyAlignment="1" applyProtection="1">
      <alignment horizontal="right" vertical="center"/>
    </xf>
    <xf numFmtId="165" fontId="100" fillId="0" borderId="122" xfId="17" applyNumberFormat="1" applyFont="1" applyBorder="1" applyAlignment="1" applyProtection="1">
      <alignment horizontal="left" vertical="center" indent="2"/>
    </xf>
    <xf numFmtId="165" fontId="100" fillId="0" borderId="124" xfId="17" applyNumberFormat="1" applyFont="1" applyBorder="1" applyAlignment="1" applyProtection="1">
      <alignment horizontal="left" vertical="center" indent="2"/>
    </xf>
    <xf numFmtId="165" fontId="100" fillId="0" borderId="123" xfId="17" applyNumberFormat="1" applyFont="1" applyBorder="1" applyAlignment="1" applyProtection="1">
      <alignment horizontal="left" vertical="center" indent="2"/>
    </xf>
    <xf numFmtId="165" fontId="101" fillId="0" borderId="122" xfId="17" applyNumberFormat="1" applyFont="1" applyBorder="1" applyAlignment="1" applyProtection="1">
      <alignment horizontal="left" vertical="center"/>
    </xf>
    <xf numFmtId="165" fontId="101" fillId="0" borderId="124" xfId="17" applyNumberFormat="1" applyFont="1" applyBorder="1" applyAlignment="1" applyProtection="1">
      <alignment horizontal="left" vertical="center"/>
    </xf>
    <xf numFmtId="165" fontId="101" fillId="0" borderId="123" xfId="17" applyNumberFormat="1" applyFont="1" applyBorder="1" applyAlignment="1" applyProtection="1">
      <alignment horizontal="left" vertical="center"/>
    </xf>
    <xf numFmtId="0" fontId="102" fillId="0" borderId="0" xfId="0" applyFont="1" applyBorder="1" applyAlignment="1"/>
    <xf numFmtId="3" fontId="102" fillId="0" borderId="0" xfId="0" applyNumberFormat="1" applyFont="1" applyBorder="1" applyAlignment="1"/>
    <xf numFmtId="0" fontId="103" fillId="0" borderId="0" xfId="0" applyFont="1" applyAlignment="1">
      <alignment wrapText="1"/>
    </xf>
    <xf numFmtId="0" fontId="103" fillId="0" borderId="0" xfId="0" applyFont="1"/>
    <xf numFmtId="0" fontId="72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wrapText="1"/>
    </xf>
    <xf numFmtId="0" fontId="104" fillId="0" borderId="11" xfId="0" applyFont="1" applyBorder="1" applyAlignment="1">
      <alignment horizontal="center" vertical="center"/>
    </xf>
    <xf numFmtId="0" fontId="104" fillId="0" borderId="11" xfId="0" applyFont="1" applyBorder="1" applyAlignment="1">
      <alignment horizontal="center" vertical="center" wrapText="1"/>
    </xf>
    <xf numFmtId="3" fontId="104" fillId="0" borderId="25" xfId="0" applyNumberFormat="1" applyFont="1" applyBorder="1" applyAlignment="1">
      <alignment horizontal="center" vertical="center" wrapText="1"/>
    </xf>
    <xf numFmtId="3" fontId="104" fillId="0" borderId="57" xfId="0" applyNumberFormat="1" applyFont="1" applyBorder="1" applyAlignment="1">
      <alignment horizontal="center" vertical="center" wrapText="1"/>
    </xf>
    <xf numFmtId="0" fontId="72" fillId="0" borderId="11" xfId="0" applyFont="1" applyBorder="1" applyAlignment="1">
      <alignment vertical="center" wrapText="1"/>
    </xf>
    <xf numFmtId="0" fontId="72" fillId="0" borderId="11" xfId="0" applyFont="1" applyBorder="1" applyAlignment="1">
      <alignment vertical="center"/>
    </xf>
    <xf numFmtId="0" fontId="72" fillId="0" borderId="22" xfId="0" applyFont="1" applyBorder="1" applyAlignment="1">
      <alignment vertical="center"/>
    </xf>
    <xf numFmtId="3" fontId="72" fillId="25" borderId="121" xfId="0" applyNumberFormat="1" applyFont="1" applyFill="1" applyBorder="1" applyAlignment="1">
      <alignment vertical="center"/>
    </xf>
    <xf numFmtId="3" fontId="103" fillId="25" borderId="0" xfId="0" applyNumberFormat="1" applyFont="1" applyFill="1"/>
    <xf numFmtId="0" fontId="103" fillId="0" borderId="11" xfId="0" applyFont="1" applyBorder="1"/>
    <xf numFmtId="0" fontId="105" fillId="26" borderId="125" xfId="0" applyFont="1" applyFill="1" applyBorder="1" applyAlignment="1" applyProtection="1">
      <alignment horizontal="center" vertical="center" wrapText="1"/>
      <protection locked="0"/>
    </xf>
    <xf numFmtId="0" fontId="105" fillId="0" borderId="125" xfId="0" applyFont="1" applyBorder="1" applyAlignment="1" applyProtection="1">
      <alignment horizontal="center" vertical="center" wrapText="1"/>
      <protection locked="0"/>
    </xf>
    <xf numFmtId="3" fontId="105" fillId="27" borderId="125" xfId="0" applyNumberFormat="1" applyFont="1" applyFill="1" applyBorder="1" applyAlignment="1" applyProtection="1">
      <alignment horizontal="center" vertical="center" wrapText="1"/>
      <protection locked="0"/>
    </xf>
    <xf numFmtId="0" fontId="72" fillId="27" borderId="22" xfId="0" applyFont="1" applyFill="1" applyBorder="1" applyAlignment="1">
      <alignment vertical="center"/>
    </xf>
    <xf numFmtId="3" fontId="72" fillId="27" borderId="11" xfId="0" applyNumberFormat="1" applyFont="1" applyFill="1" applyBorder="1" applyAlignment="1">
      <alignment vertical="center"/>
    </xf>
    <xf numFmtId="0" fontId="72" fillId="28" borderId="24" xfId="0" applyFont="1" applyFill="1" applyBorder="1" applyAlignment="1">
      <alignment vertical="center"/>
    </xf>
    <xf numFmtId="0" fontId="72" fillId="28" borderId="22" xfId="0" applyFont="1" applyFill="1" applyBorder="1" applyAlignment="1">
      <alignment vertical="center"/>
    </xf>
    <xf numFmtId="3" fontId="72" fillId="0" borderId="126" xfId="0" applyNumberFormat="1" applyFont="1" applyBorder="1" applyAlignment="1">
      <alignment vertical="center"/>
    </xf>
    <xf numFmtId="3" fontId="72" fillId="27" borderId="125" xfId="0" applyNumberFormat="1" applyFont="1" applyFill="1" applyBorder="1" applyAlignment="1">
      <alignment horizontal="center" vertical="center"/>
    </xf>
    <xf numFmtId="3" fontId="72" fillId="0" borderId="11" xfId="0" applyNumberFormat="1" applyFont="1" applyBorder="1" applyAlignment="1">
      <alignment vertical="center"/>
    </xf>
    <xf numFmtId="0" fontId="72" fillId="0" borderId="125" xfId="0" applyFont="1" applyBorder="1" applyAlignment="1">
      <alignment horizontal="center" vertical="center" wrapText="1"/>
    </xf>
    <xf numFmtId="0" fontId="72" fillId="0" borderId="11" xfId="0" applyFont="1" applyBorder="1"/>
    <xf numFmtId="0" fontId="72" fillId="27" borderId="11" xfId="0" applyFont="1" applyFill="1" applyBorder="1"/>
    <xf numFmtId="3" fontId="72" fillId="27" borderId="113" xfId="0" applyNumberFormat="1" applyFont="1" applyFill="1" applyBorder="1"/>
    <xf numFmtId="3" fontId="72" fillId="0" borderId="0" xfId="0" applyNumberFormat="1" applyFont="1" applyBorder="1" applyAlignment="1">
      <alignment vertical="center"/>
    </xf>
    <xf numFmtId="3" fontId="72" fillId="0" borderId="40" xfId="0" applyNumberFormat="1" applyFont="1" applyBorder="1"/>
    <xf numFmtId="0" fontId="0" fillId="0" borderId="125" xfId="0" applyFont="1" applyBorder="1" applyAlignment="1" applyProtection="1">
      <alignment horizontal="center" vertical="center" wrapText="1"/>
      <protection locked="0"/>
    </xf>
    <xf numFmtId="0" fontId="0" fillId="26" borderId="125" xfId="0" applyFont="1" applyFill="1" applyBorder="1" applyAlignment="1" applyProtection="1">
      <alignment horizontal="center" vertical="center" wrapText="1"/>
      <protection locked="0"/>
    </xf>
    <xf numFmtId="3" fontId="72" fillId="0" borderId="113" xfId="0" applyNumberFormat="1" applyFont="1" applyBorder="1"/>
    <xf numFmtId="3" fontId="72" fillId="0" borderId="11" xfId="0" applyNumberFormat="1" applyFont="1" applyBorder="1"/>
    <xf numFmtId="3" fontId="72" fillId="0" borderId="22" xfId="0" applyNumberFormat="1" applyFont="1" applyBorder="1"/>
    <xf numFmtId="0" fontId="106" fillId="0" borderId="0" xfId="17" applyFont="1" applyFill="1" applyBorder="1" applyAlignment="1" applyProtection="1"/>
    <xf numFmtId="3" fontId="72" fillId="0" borderId="25" xfId="0" applyNumberFormat="1" applyFont="1" applyBorder="1"/>
    <xf numFmtId="3" fontId="72" fillId="0" borderId="57" xfId="0" applyNumberFormat="1" applyFont="1" applyBorder="1"/>
    <xf numFmtId="3" fontId="72" fillId="0" borderId="26" xfId="0" applyNumberFormat="1" applyFont="1" applyBorder="1" applyAlignment="1">
      <alignment vertical="center"/>
    </xf>
    <xf numFmtId="3" fontId="72" fillId="0" borderId="47" xfId="0" applyNumberFormat="1" applyFont="1" applyBorder="1" applyAlignment="1">
      <alignment vertical="center"/>
    </xf>
    <xf numFmtId="3" fontId="72" fillId="25" borderId="26" xfId="0" applyNumberFormat="1" applyFont="1" applyFill="1" applyBorder="1" applyAlignment="1">
      <alignment vertical="center"/>
    </xf>
    <xf numFmtId="3" fontId="72" fillId="25" borderId="47" xfId="0" applyNumberFormat="1" applyFont="1" applyFill="1" applyBorder="1" applyAlignment="1">
      <alignment vertical="center"/>
    </xf>
    <xf numFmtId="0" fontId="72" fillId="25" borderId="11" xfId="17" applyFont="1" applyFill="1" applyBorder="1" applyAlignment="1" applyProtection="1">
      <alignment vertical="center"/>
    </xf>
    <xf numFmtId="0" fontId="72" fillId="0" borderId="11" xfId="17" applyFont="1" applyBorder="1" applyAlignment="1" applyProtection="1">
      <alignment vertical="center" wrapText="1"/>
    </xf>
    <xf numFmtId="0" fontId="72" fillId="0" borderId="11" xfId="17" applyFont="1" applyBorder="1" applyAlignment="1" applyProtection="1">
      <alignment vertical="center"/>
    </xf>
    <xf numFmtId="0" fontId="72" fillId="29" borderId="11" xfId="17" applyFont="1" applyFill="1" applyBorder="1" applyAlignment="1" applyProtection="1">
      <alignment horizontal="center" vertical="center"/>
    </xf>
    <xf numFmtId="0" fontId="72" fillId="29" borderId="22" xfId="17" applyFont="1" applyFill="1" applyBorder="1" applyAlignment="1" applyProtection="1">
      <alignment horizontal="center" vertical="center"/>
    </xf>
    <xf numFmtId="4" fontId="72" fillId="29" borderId="11" xfId="17" applyNumberFormat="1" applyFont="1" applyFill="1" applyBorder="1" applyAlignment="1" applyProtection="1">
      <alignment vertical="center"/>
    </xf>
    <xf numFmtId="0" fontId="72" fillId="25" borderId="11" xfId="17" applyFont="1" applyFill="1" applyBorder="1" applyAlignment="1" applyProtection="1"/>
    <xf numFmtId="0" fontId="72" fillId="0" borderId="11" xfId="17" applyFont="1" applyBorder="1" applyAlignment="1" applyProtection="1">
      <alignment wrapText="1"/>
    </xf>
    <xf numFmtId="0" fontId="72" fillId="0" borderId="11" xfId="17" applyFont="1" applyBorder="1" applyAlignment="1" applyProtection="1"/>
    <xf numFmtId="0" fontId="72" fillId="29" borderId="22" xfId="17" applyFont="1" applyFill="1" applyBorder="1" applyAlignment="1" applyProtection="1">
      <alignment horizontal="center" vertical="center" wrapText="1"/>
    </xf>
    <xf numFmtId="0" fontId="72" fillId="0" borderId="11" xfId="0" applyFont="1" applyBorder="1" applyAlignment="1"/>
    <xf numFmtId="0" fontId="72" fillId="0" borderId="11" xfId="0" applyFont="1" applyBorder="1" applyAlignment="1">
      <alignment wrapText="1"/>
    </xf>
    <xf numFmtId="4" fontId="72" fillId="0" borderId="113" xfId="17" applyNumberFormat="1" applyFont="1" applyBorder="1" applyAlignment="1" applyProtection="1"/>
    <xf numFmtId="0" fontId="72" fillId="28" borderId="11" xfId="0" applyFont="1" applyFill="1" applyBorder="1"/>
    <xf numFmtId="0" fontId="72" fillId="28" borderId="11" xfId="0" applyFont="1" applyFill="1" applyBorder="1" applyAlignment="1">
      <alignment horizontal="center" vertical="center" wrapText="1"/>
    </xf>
    <xf numFmtId="3" fontId="107" fillId="0" borderId="0" xfId="0" applyNumberFormat="1" applyFont="1"/>
    <xf numFmtId="4" fontId="72" fillId="0" borderId="11" xfId="17" applyNumberFormat="1" applyFont="1" applyBorder="1" applyAlignment="1" applyProtection="1"/>
    <xf numFmtId="3" fontId="105" fillId="27" borderId="125" xfId="0" applyNumberFormat="1" applyFont="1" applyFill="1" applyBorder="1" applyAlignment="1" applyProtection="1">
      <alignment horizontal="right" vertical="center" wrapText="1"/>
      <protection locked="0"/>
    </xf>
    <xf numFmtId="3" fontId="105" fillId="27" borderId="125" xfId="0" applyNumberFormat="1" applyFont="1" applyFill="1" applyBorder="1" applyAlignment="1" applyProtection="1">
      <alignment horizontal="right" vertical="top" wrapText="1"/>
      <protection locked="0"/>
    </xf>
    <xf numFmtId="3" fontId="107" fillId="27" borderId="0" xfId="0" applyNumberFormat="1" applyFont="1" applyFill="1"/>
    <xf numFmtId="3" fontId="107" fillId="27" borderId="0" xfId="0" applyNumberFormat="1" applyFont="1" applyFill="1" applyAlignment="1">
      <alignment horizontal="right"/>
    </xf>
    <xf numFmtId="4" fontId="72" fillId="0" borderId="25" xfId="17" applyNumberFormat="1" applyFont="1" applyBorder="1" applyAlignment="1" applyProtection="1"/>
    <xf numFmtId="0" fontId="108" fillId="0" borderId="11" xfId="0" applyFont="1" applyBorder="1" applyAlignment="1">
      <alignment horizontal="center" vertical="center"/>
    </xf>
    <xf numFmtId="0" fontId="108" fillId="28" borderId="11" xfId="0" applyFont="1" applyFill="1" applyBorder="1" applyAlignment="1">
      <alignment horizontal="center" vertical="center"/>
    </xf>
    <xf numFmtId="0" fontId="104" fillId="28" borderId="11" xfId="0" applyFont="1" applyFill="1" applyBorder="1"/>
    <xf numFmtId="0" fontId="104" fillId="28" borderId="22" xfId="0" applyFont="1" applyFill="1" applyBorder="1"/>
    <xf numFmtId="3" fontId="108" fillId="25" borderId="26" xfId="0" applyNumberFormat="1" applyFont="1" applyFill="1" applyBorder="1" applyAlignment="1">
      <alignment horizontal="center" vertical="center"/>
    </xf>
    <xf numFmtId="0" fontId="104" fillId="28" borderId="24" xfId="0" applyFont="1" applyFill="1" applyBorder="1"/>
    <xf numFmtId="3" fontId="72" fillId="25" borderId="47" xfId="0" applyNumberFormat="1" applyFont="1" applyFill="1" applyBorder="1"/>
    <xf numFmtId="3" fontId="104" fillId="0" borderId="11" xfId="0" applyNumberFormat="1" applyFont="1" applyBorder="1"/>
    <xf numFmtId="3" fontId="104" fillId="30" borderId="11" xfId="0" applyNumberFormat="1" applyFont="1" applyFill="1" applyBorder="1"/>
    <xf numFmtId="3" fontId="104" fillId="27" borderId="11" xfId="0" applyNumberFormat="1" applyFont="1" applyFill="1" applyBorder="1"/>
    <xf numFmtId="3" fontId="109" fillId="0" borderId="11" xfId="0" applyNumberFormat="1" applyFont="1" applyBorder="1"/>
    <xf numFmtId="10" fontId="16" fillId="0" borderId="11" xfId="0" applyNumberFormat="1" applyFont="1" applyBorder="1"/>
    <xf numFmtId="168" fontId="66" fillId="0" borderId="127" xfId="0" applyNumberFormat="1" applyFont="1" applyFill="1" applyBorder="1" applyAlignment="1" applyProtection="1">
      <alignment horizontal="center" vertical="center" wrapText="1" readingOrder="1"/>
      <protection locked="0"/>
    </xf>
    <xf numFmtId="0" fontId="110" fillId="0" borderId="127" xfId="0" applyFont="1" applyBorder="1" applyAlignment="1" applyProtection="1">
      <alignment horizontal="center" vertical="center" wrapText="1" readingOrder="1"/>
      <protection locked="0"/>
    </xf>
    <xf numFmtId="3" fontId="0" fillId="0" borderId="0" xfId="0" applyNumberFormat="1"/>
    <xf numFmtId="0" fontId="47" fillId="3" borderId="0" xfId="8" applyFont="1" applyFill="1" applyAlignment="1">
      <alignment horizontal="center"/>
    </xf>
    <xf numFmtId="0" fontId="45" fillId="3" borderId="0" xfId="8" applyFont="1" applyFill="1" applyAlignment="1">
      <alignment horizontal="left"/>
    </xf>
    <xf numFmtId="0" fontId="46" fillId="3" borderId="0" xfId="8" applyFont="1" applyFill="1" applyAlignment="1">
      <alignment horizontal="left"/>
    </xf>
    <xf numFmtId="0" fontId="47" fillId="0" borderId="0" xfId="8" applyFont="1" applyFill="1" applyAlignment="1">
      <alignment horizontal="center"/>
    </xf>
    <xf numFmtId="0" fontId="93" fillId="0" borderId="81" xfId="0" applyFont="1" applyFill="1" applyBorder="1" applyAlignment="1" applyProtection="1">
      <alignment horizontal="center" vertical="center" wrapText="1"/>
    </xf>
    <xf numFmtId="0" fontId="92" fillId="0" borderId="81" xfId="0" applyFont="1" applyFill="1" applyBorder="1" applyAlignment="1" applyProtection="1">
      <alignment horizontal="center" vertical="center" wrapText="1"/>
    </xf>
    <xf numFmtId="3" fontId="93" fillId="0" borderId="81" xfId="0" applyNumberFormat="1" applyFont="1" applyFill="1" applyBorder="1" applyAlignment="1" applyProtection="1">
      <alignment horizontal="center" vertical="center" wrapText="1"/>
    </xf>
    <xf numFmtId="0" fontId="93" fillId="0" borderId="81" xfId="0" applyFont="1" applyFill="1" applyBorder="1" applyAlignment="1" applyProtection="1">
      <alignment horizontal="center" vertical="center" textRotation="90" wrapText="1"/>
    </xf>
    <xf numFmtId="0" fontId="58" fillId="0" borderId="81" xfId="0" applyFont="1" applyFill="1" applyBorder="1" applyAlignment="1" applyProtection="1">
      <alignment horizontal="center" vertical="center" textRotation="90" wrapText="1"/>
    </xf>
    <xf numFmtId="3" fontId="93" fillId="0" borderId="81" xfId="0" applyNumberFormat="1" applyFont="1" applyFill="1" applyBorder="1" applyAlignment="1" applyProtection="1">
      <alignment horizontal="center" vertical="center" textRotation="90" wrapText="1"/>
    </xf>
    <xf numFmtId="0" fontId="92" fillId="3" borderId="81" xfId="8" applyFont="1" applyFill="1" applyBorder="1" applyAlignment="1" applyProtection="1">
      <alignment horizontal="center" vertical="center" wrapText="1"/>
    </xf>
    <xf numFmtId="0" fontId="92" fillId="0" borderId="81" xfId="8" applyFont="1" applyFill="1" applyBorder="1" applyAlignment="1" applyProtection="1">
      <alignment horizontal="center" vertical="center" wrapText="1"/>
    </xf>
    <xf numFmtId="0" fontId="93" fillId="3" borderId="81" xfId="0" applyFont="1" applyFill="1" applyBorder="1" applyAlignment="1" applyProtection="1">
      <alignment horizontal="center" vertical="center" wrapText="1"/>
    </xf>
    <xf numFmtId="0" fontId="92" fillId="3" borderId="81" xfId="0" applyFont="1" applyFill="1" applyBorder="1" applyAlignment="1" applyProtection="1">
      <alignment horizontal="center" vertical="center" wrapText="1"/>
    </xf>
    <xf numFmtId="0" fontId="93" fillId="3" borderId="81" xfId="0" applyFont="1" applyFill="1" applyBorder="1" applyAlignment="1" applyProtection="1">
      <alignment horizontal="center" vertical="center" textRotation="90" wrapText="1"/>
    </xf>
    <xf numFmtId="0" fontId="92" fillId="0" borderId="81" xfId="8" applyFont="1" applyBorder="1" applyAlignment="1" applyProtection="1">
      <alignment horizontal="center" vertical="center" wrapText="1"/>
    </xf>
    <xf numFmtId="0" fontId="92" fillId="3" borderId="81" xfId="14" applyFont="1" applyFill="1" applyBorder="1" applyAlignment="1" applyProtection="1">
      <alignment horizontal="center" vertical="center" wrapText="1"/>
    </xf>
    <xf numFmtId="0" fontId="22" fillId="0" borderId="8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166" fontId="22" fillId="0" borderId="22" xfId="0" quotePrefix="1" applyNumberFormat="1" applyFont="1" applyFill="1" applyBorder="1" applyAlignment="1">
      <alignment horizontal="left" vertical="center" wrapText="1"/>
    </xf>
    <xf numFmtId="166" fontId="22" fillId="0" borderId="23" xfId="0" quotePrefix="1" applyNumberFormat="1" applyFont="1" applyFill="1" applyBorder="1" applyAlignment="1">
      <alignment horizontal="left" vertical="center" wrapText="1"/>
    </xf>
    <xf numFmtId="166" fontId="22" fillId="0" borderId="24" xfId="0" quotePrefix="1" applyNumberFormat="1" applyFont="1" applyFill="1" applyBorder="1" applyAlignment="1">
      <alignment horizontal="left" vertical="center" wrapText="1"/>
    </xf>
    <xf numFmtId="0" fontId="72" fillId="16" borderId="115" xfId="0" applyFont="1" applyFill="1" applyBorder="1" applyAlignment="1">
      <alignment horizontal="center" vertical="center"/>
    </xf>
    <xf numFmtId="16" fontId="72" fillId="16" borderId="81" xfId="0" applyNumberFormat="1" applyFont="1" applyFill="1" applyBorder="1" applyAlignment="1">
      <alignment horizontal="center" vertical="center"/>
    </xf>
    <xf numFmtId="16" fontId="72" fillId="17" borderId="8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 wrapText="1"/>
    </xf>
    <xf numFmtId="49" fontId="19" fillId="2" borderId="23" xfId="0" applyNumberFormat="1" applyFont="1" applyFill="1" applyBorder="1" applyAlignment="1">
      <alignment horizontal="center" vertical="center" wrapText="1"/>
    </xf>
    <xf numFmtId="49" fontId="19" fillId="2" borderId="24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72" fillId="0" borderId="22" xfId="0" applyFont="1" applyBorder="1" applyAlignment="1">
      <alignment horizontal="center" vertical="center"/>
    </xf>
    <xf numFmtId="0" fontId="72" fillId="0" borderId="23" xfId="0" applyFont="1" applyBorder="1" applyAlignment="1">
      <alignment horizontal="center" vertical="center"/>
    </xf>
    <xf numFmtId="0" fontId="72" fillId="0" borderId="24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65" fontId="4" fillId="0" borderId="4" xfId="4" applyNumberFormat="1" applyFont="1" applyBorder="1" applyAlignment="1" applyProtection="1">
      <alignment horizontal="center" vertical="center" wrapText="1"/>
    </xf>
    <xf numFmtId="165" fontId="4" fillId="0" borderId="0" xfId="4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18">
    <cellStyle name="ContentsHyperlink" xfId="9"/>
    <cellStyle name="Explanatory Text" xfId="17" builtinId="53"/>
    <cellStyle name="Hyperlink" xfId="1" builtinId="8"/>
    <cellStyle name="Normal" xfId="0" builtinId="0"/>
    <cellStyle name="Normal 2" xfId="8"/>
    <cellStyle name="Normal 2 2" xfId="12"/>
    <cellStyle name="Normal 2 3" xfId="16"/>
    <cellStyle name="Normal 3" xfId="10"/>
    <cellStyle name="Normal 3 2" xfId="13"/>
    <cellStyle name="Normal 4" xfId="5"/>
    <cellStyle name="Normal 4 2" xfId="7"/>
    <cellStyle name="Normal 5" xfId="15"/>
    <cellStyle name="Normal_normativ kadra _ tabel_1" xfId="2"/>
    <cellStyle name="Normal_TAB DZ 1-10 (1)" xfId="14"/>
    <cellStyle name="Normal_TAB DZ 1-10 (1) 2" xfId="3"/>
    <cellStyle name="Student Information" xfId="11"/>
    <cellStyle name="Student Information - user entered" xfId="4"/>
    <cellStyle name="Total" xfId="6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%20Marjan\11%20Ivana%20Kadar%2031.03.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Usluge_Covid-19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 refreshError="1"/>
      <sheetData sheetId="1">
        <row r="1">
          <cell r="C1" t="str">
            <v>Унети назив здравствене установе</v>
          </cell>
        </row>
        <row r="3">
          <cell r="C3" t="str">
            <v>31.03.2023.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tabSelected="1" zoomScaleNormal="100" zoomScaleSheetLayoutView="100" workbookViewId="0">
      <selection activeCell="H17" sqref="H17"/>
    </sheetView>
  </sheetViews>
  <sheetFormatPr defaultColWidth="9.140625" defaultRowHeight="12.75"/>
  <cols>
    <col min="1" max="1" width="5" style="27" customWidth="1"/>
    <col min="2" max="2" width="12.28515625" style="27" customWidth="1"/>
    <col min="3" max="16384" width="9.140625" style="27"/>
  </cols>
  <sheetData>
    <row r="2" spans="1:9" ht="14.25">
      <c r="C2" s="840" t="s">
        <v>0</v>
      </c>
      <c r="D2" s="840"/>
      <c r="E2" s="840"/>
      <c r="F2" s="840"/>
      <c r="G2" s="840"/>
      <c r="H2" s="840"/>
      <c r="I2" s="840"/>
    </row>
    <row r="3" spans="1:9" ht="15.75">
      <c r="C3" s="841" t="s">
        <v>1</v>
      </c>
      <c r="D3" s="841"/>
      <c r="E3" s="841"/>
      <c r="F3" s="841"/>
      <c r="G3" s="841"/>
      <c r="H3" s="841"/>
      <c r="I3" s="841"/>
    </row>
    <row r="6" spans="1:9" ht="18.75">
      <c r="B6" s="839" t="s">
        <v>2</v>
      </c>
      <c r="C6" s="839"/>
      <c r="D6" s="839"/>
      <c r="E6" s="839"/>
      <c r="F6" s="839"/>
      <c r="G6" s="839"/>
      <c r="H6" s="839"/>
      <c r="I6" s="839"/>
    </row>
    <row r="7" spans="1:9" ht="18.75">
      <c r="B7" s="839" t="s">
        <v>3</v>
      </c>
      <c r="C7" s="839"/>
      <c r="D7" s="839"/>
      <c r="E7" s="839"/>
      <c r="F7" s="839"/>
      <c r="G7" s="839"/>
      <c r="H7" s="839"/>
      <c r="I7" s="839"/>
    </row>
    <row r="8" spans="1:9" ht="18.75">
      <c r="B8" s="842" t="s">
        <v>1907</v>
      </c>
      <c r="C8" s="842"/>
      <c r="D8" s="842"/>
      <c r="E8" s="842"/>
      <c r="F8" s="842"/>
      <c r="G8" s="842"/>
      <c r="H8" s="842"/>
      <c r="I8" s="842"/>
    </row>
    <row r="9" spans="1:9" ht="18.75">
      <c r="B9" s="839"/>
      <c r="C9" s="839"/>
      <c r="D9" s="839"/>
      <c r="E9" s="839"/>
      <c r="F9" s="839"/>
      <c r="G9" s="839"/>
      <c r="H9" s="839"/>
      <c r="I9" s="839"/>
    </row>
    <row r="10" spans="1:9" ht="15">
      <c r="A10" s="272"/>
      <c r="B10" s="272"/>
      <c r="C10" s="272" t="s">
        <v>4</v>
      </c>
      <c r="D10" s="272"/>
      <c r="E10" s="64"/>
      <c r="F10" s="64"/>
      <c r="G10" s="64"/>
      <c r="H10" s="64"/>
      <c r="I10" s="64"/>
    </row>
    <row r="11" spans="1:9" ht="15">
      <c r="A11" s="273" t="s">
        <v>5</v>
      </c>
      <c r="B11" s="273" t="s">
        <v>6</v>
      </c>
      <c r="C11" s="273"/>
      <c r="D11" s="273"/>
      <c r="E11" s="274"/>
      <c r="F11" s="274"/>
      <c r="G11" s="274"/>
      <c r="H11" s="274"/>
      <c r="I11" s="274"/>
    </row>
    <row r="12" spans="1:9" ht="15">
      <c r="A12" s="272" t="s">
        <v>7</v>
      </c>
      <c r="B12" s="275" t="s">
        <v>8</v>
      </c>
      <c r="C12" s="275"/>
      <c r="D12" s="275"/>
      <c r="E12" s="276"/>
      <c r="F12" s="276"/>
      <c r="G12" s="276"/>
      <c r="H12" s="276"/>
      <c r="I12" s="276"/>
    </row>
    <row r="13" spans="1:9" ht="15">
      <c r="A13" s="272" t="s">
        <v>9</v>
      </c>
      <c r="B13" s="275" t="s">
        <v>10</v>
      </c>
      <c r="C13" s="275"/>
      <c r="D13" s="275"/>
      <c r="E13" s="276"/>
      <c r="F13" s="276"/>
      <c r="G13" s="276"/>
      <c r="H13" s="276"/>
      <c r="I13" s="276"/>
    </row>
    <row r="14" spans="1:9" ht="15">
      <c r="A14" s="272" t="s">
        <v>11</v>
      </c>
      <c r="B14" s="275" t="s">
        <v>12</v>
      </c>
      <c r="C14" s="275"/>
      <c r="D14" s="275"/>
      <c r="E14" s="276"/>
      <c r="F14" s="276"/>
      <c r="G14" s="276"/>
      <c r="H14" s="276"/>
      <c r="I14" s="276"/>
    </row>
    <row r="15" spans="1:9" ht="15">
      <c r="A15" s="272" t="s">
        <v>13</v>
      </c>
      <c r="B15" s="275" t="s">
        <v>14</v>
      </c>
      <c r="C15" s="275"/>
      <c r="D15" s="275"/>
      <c r="E15" s="276"/>
      <c r="F15" s="276"/>
      <c r="G15" s="276"/>
      <c r="H15" s="276"/>
      <c r="I15" s="276"/>
    </row>
    <row r="16" spans="1:9" ht="15">
      <c r="A16" s="272" t="s">
        <v>15</v>
      </c>
      <c r="B16" s="275" t="s">
        <v>16</v>
      </c>
      <c r="C16" s="275"/>
      <c r="D16" s="275"/>
      <c r="E16" s="276"/>
      <c r="F16" s="276"/>
      <c r="G16" s="276"/>
      <c r="H16" s="276"/>
      <c r="I16" s="276"/>
    </row>
    <row r="17" spans="1:9" ht="15.75" customHeight="1">
      <c r="A17" s="272" t="s">
        <v>17</v>
      </c>
      <c r="B17" s="275" t="s">
        <v>18</v>
      </c>
      <c r="C17" s="275"/>
      <c r="D17" s="275"/>
      <c r="E17" s="276"/>
      <c r="F17" s="276"/>
      <c r="G17" s="276"/>
      <c r="H17" s="276"/>
      <c r="I17" s="276"/>
    </row>
    <row r="18" spans="1:9" ht="15.75" customHeight="1">
      <c r="A18" s="272" t="s">
        <v>19</v>
      </c>
      <c r="B18" s="275" t="s">
        <v>20</v>
      </c>
      <c r="C18" s="275"/>
      <c r="D18" s="275"/>
      <c r="E18" s="276"/>
      <c r="F18" s="276"/>
      <c r="G18" s="276"/>
      <c r="H18" s="276"/>
      <c r="I18" s="276"/>
    </row>
    <row r="19" spans="1:9" ht="15">
      <c r="A19" s="272" t="s">
        <v>21</v>
      </c>
      <c r="B19" s="275" t="s">
        <v>22</v>
      </c>
      <c r="C19" s="275"/>
      <c r="D19" s="275"/>
      <c r="E19" s="276"/>
      <c r="F19" s="276"/>
      <c r="G19" s="276"/>
      <c r="H19" s="276"/>
      <c r="I19" s="276"/>
    </row>
    <row r="20" spans="1:9" ht="15">
      <c r="A20" s="272" t="s">
        <v>23</v>
      </c>
      <c r="B20" s="275" t="s">
        <v>24</v>
      </c>
      <c r="C20" s="275"/>
      <c r="D20" s="275"/>
      <c r="E20" s="276"/>
      <c r="F20" s="276"/>
      <c r="G20" s="276"/>
      <c r="H20" s="276"/>
      <c r="I20" s="276"/>
    </row>
    <row r="21" spans="1:9" ht="15">
      <c r="A21" s="272" t="s">
        <v>25</v>
      </c>
      <c r="B21" s="277" t="s">
        <v>26</v>
      </c>
      <c r="C21" s="277"/>
      <c r="D21" s="277"/>
      <c r="E21" s="278"/>
      <c r="F21" s="278"/>
      <c r="G21" s="278"/>
      <c r="H21" s="276"/>
      <c r="I21" s="276"/>
    </row>
    <row r="22" spans="1:9" ht="15">
      <c r="A22" s="272" t="s">
        <v>27</v>
      </c>
      <c r="B22" s="279" t="s">
        <v>28</v>
      </c>
      <c r="C22" s="275"/>
      <c r="D22" s="275"/>
      <c r="E22" s="276"/>
      <c r="F22" s="276"/>
      <c r="G22" s="276"/>
      <c r="H22" s="276"/>
      <c r="I22" s="276"/>
    </row>
    <row r="23" spans="1:9" ht="15">
      <c r="A23" s="272" t="s">
        <v>29</v>
      </c>
      <c r="B23" s="279" t="s">
        <v>30</v>
      </c>
      <c r="C23" s="275"/>
      <c r="D23" s="275"/>
      <c r="E23" s="276"/>
      <c r="F23" s="276"/>
      <c r="G23" s="276"/>
      <c r="H23" s="276"/>
      <c r="I23" s="276"/>
    </row>
    <row r="24" spans="1:9" ht="15">
      <c r="A24" s="272" t="s">
        <v>31</v>
      </c>
      <c r="B24" s="277" t="s">
        <v>32</v>
      </c>
      <c r="C24" s="277"/>
      <c r="D24" s="277"/>
      <c r="E24" s="278"/>
      <c r="F24" s="278"/>
      <c r="G24" s="278"/>
      <c r="H24" s="276"/>
      <c r="I24" s="276"/>
    </row>
    <row r="25" spans="1:9" ht="15">
      <c r="A25" s="272" t="s">
        <v>33</v>
      </c>
      <c r="B25" s="277" t="s">
        <v>34</v>
      </c>
      <c r="C25" s="277"/>
      <c r="D25" s="277"/>
      <c r="E25" s="278"/>
      <c r="F25" s="278"/>
      <c r="G25" s="278"/>
      <c r="H25" s="276"/>
      <c r="I25" s="276"/>
    </row>
    <row r="26" spans="1:9" ht="15">
      <c r="A26" s="272" t="s">
        <v>35</v>
      </c>
      <c r="B26" s="277" t="s">
        <v>36</v>
      </c>
      <c r="C26" s="277"/>
      <c r="D26" s="277"/>
      <c r="E26" s="278"/>
      <c r="F26" s="278"/>
      <c r="G26" s="278"/>
      <c r="H26" s="276"/>
      <c r="I26" s="276"/>
    </row>
    <row r="27" spans="1:9" ht="15">
      <c r="A27" s="272" t="s">
        <v>37</v>
      </c>
      <c r="B27" s="275" t="s">
        <v>38</v>
      </c>
      <c r="C27" s="275"/>
      <c r="D27" s="275"/>
      <c r="E27" s="276"/>
      <c r="F27" s="276"/>
      <c r="G27" s="276"/>
      <c r="H27" s="276"/>
      <c r="I27" s="276"/>
    </row>
    <row r="28" spans="1:9" ht="15">
      <c r="A28" s="272" t="s">
        <v>39</v>
      </c>
      <c r="B28" s="277" t="s">
        <v>40</v>
      </c>
      <c r="C28" s="277"/>
      <c r="D28" s="277"/>
      <c r="E28" s="278"/>
      <c r="F28" s="278"/>
      <c r="G28" s="278"/>
      <c r="H28" s="276"/>
      <c r="I28" s="276"/>
    </row>
    <row r="29" spans="1:9" ht="15">
      <c r="A29" s="272" t="s">
        <v>41</v>
      </c>
      <c r="B29" s="275" t="s">
        <v>42</v>
      </c>
      <c r="C29" s="275"/>
      <c r="D29" s="275"/>
      <c r="E29" s="276"/>
      <c r="F29" s="276"/>
      <c r="G29" s="276"/>
      <c r="H29" s="276"/>
      <c r="I29" s="276"/>
    </row>
    <row r="30" spans="1:9" ht="15">
      <c r="A30" s="272" t="s">
        <v>43</v>
      </c>
      <c r="B30" s="275" t="s">
        <v>44</v>
      </c>
      <c r="C30" s="275"/>
      <c r="D30" s="275"/>
      <c r="E30" s="276"/>
      <c r="F30" s="276"/>
      <c r="G30" s="276"/>
      <c r="H30" s="276"/>
      <c r="I30" s="276"/>
    </row>
    <row r="31" spans="1:9" ht="15">
      <c r="A31" s="272" t="s">
        <v>45</v>
      </c>
      <c r="B31" s="275" t="s">
        <v>46</v>
      </c>
      <c r="C31" s="275"/>
      <c r="D31" s="275"/>
      <c r="E31" s="276"/>
      <c r="F31" s="276"/>
      <c r="G31" s="276"/>
      <c r="H31" s="276"/>
      <c r="I31" s="276"/>
    </row>
    <row r="32" spans="1:9" ht="15">
      <c r="A32" s="272" t="s">
        <v>47</v>
      </c>
      <c r="B32" s="275" t="s">
        <v>48</v>
      </c>
      <c r="C32" s="275"/>
      <c r="D32" s="275"/>
      <c r="E32" s="276"/>
      <c r="F32" s="276"/>
      <c r="G32" s="276"/>
      <c r="H32" s="276"/>
      <c r="I32" s="276"/>
    </row>
    <row r="33" spans="1:9" ht="15">
      <c r="A33" s="272" t="s">
        <v>49</v>
      </c>
      <c r="B33" s="275" t="s">
        <v>50</v>
      </c>
      <c r="C33" s="280"/>
      <c r="D33" s="280"/>
      <c r="E33" s="280"/>
      <c r="F33" s="280"/>
      <c r="G33" s="280"/>
      <c r="H33" s="280"/>
      <c r="I33" s="280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6"/>
  <sheetViews>
    <sheetView view="pageBreakPreview" zoomScaleNormal="100" zoomScaleSheetLayoutView="100" workbookViewId="0">
      <selection activeCell="B19" sqref="B19"/>
    </sheetView>
  </sheetViews>
  <sheetFormatPr defaultRowHeight="15.75"/>
  <cols>
    <col min="1" max="1" width="21.42578125" style="648" customWidth="1"/>
    <col min="2" max="2" width="5" style="648" customWidth="1"/>
    <col min="3" max="3" width="7.5703125" style="648" customWidth="1"/>
    <col min="4" max="4" width="9.5703125" style="648" customWidth="1"/>
    <col min="5" max="11" width="4" style="648" customWidth="1"/>
    <col min="12" max="14" width="4" style="646" customWidth="1"/>
    <col min="15" max="15" width="4" style="647" customWidth="1"/>
    <col min="16" max="17" width="4" style="648" customWidth="1"/>
    <col min="18" max="19" width="4" style="646" customWidth="1"/>
    <col min="20" max="20" width="4" style="647" customWidth="1"/>
    <col min="21" max="22" width="4" style="648" customWidth="1"/>
    <col min="23" max="23" width="4" style="649" customWidth="1"/>
    <col min="24" max="30" width="4" style="648" customWidth="1"/>
    <col min="31" max="31" width="4.140625" style="648" customWidth="1"/>
    <col min="32" max="32" width="4" style="648" customWidth="1"/>
    <col min="33" max="256" width="9.140625" style="648"/>
    <col min="257" max="257" width="21.42578125" style="648" customWidth="1"/>
    <col min="258" max="259" width="4" style="648" customWidth="1"/>
    <col min="260" max="260" width="8.42578125" style="648" customWidth="1"/>
    <col min="261" max="286" width="4" style="648" customWidth="1"/>
    <col min="287" max="287" width="4.140625" style="648" customWidth="1"/>
    <col min="288" max="288" width="4" style="648" customWidth="1"/>
    <col min="289" max="512" width="9.140625" style="648"/>
    <col min="513" max="513" width="21.42578125" style="648" customWidth="1"/>
    <col min="514" max="515" width="4" style="648" customWidth="1"/>
    <col min="516" max="516" width="8.42578125" style="648" customWidth="1"/>
    <col min="517" max="542" width="4" style="648" customWidth="1"/>
    <col min="543" max="543" width="4.140625" style="648" customWidth="1"/>
    <col min="544" max="544" width="4" style="648" customWidth="1"/>
    <col min="545" max="768" width="9.140625" style="648"/>
    <col min="769" max="769" width="21.42578125" style="648" customWidth="1"/>
    <col min="770" max="771" width="4" style="648" customWidth="1"/>
    <col min="772" max="772" width="8.42578125" style="648" customWidth="1"/>
    <col min="773" max="798" width="4" style="648" customWidth="1"/>
    <col min="799" max="799" width="4.140625" style="648" customWidth="1"/>
    <col min="800" max="800" width="4" style="648" customWidth="1"/>
    <col min="801" max="1024" width="9.140625" style="648"/>
    <col min="1025" max="1025" width="21.42578125" style="648" customWidth="1"/>
    <col min="1026" max="1027" width="4" style="648" customWidth="1"/>
    <col min="1028" max="1028" width="8.42578125" style="648" customWidth="1"/>
    <col min="1029" max="1054" width="4" style="648" customWidth="1"/>
    <col min="1055" max="1055" width="4.140625" style="648" customWidth="1"/>
    <col min="1056" max="1056" width="4" style="648" customWidth="1"/>
    <col min="1057" max="1280" width="9.140625" style="648"/>
    <col min="1281" max="1281" width="21.42578125" style="648" customWidth="1"/>
    <col min="1282" max="1283" width="4" style="648" customWidth="1"/>
    <col min="1284" max="1284" width="8.42578125" style="648" customWidth="1"/>
    <col min="1285" max="1310" width="4" style="648" customWidth="1"/>
    <col min="1311" max="1311" width="4.140625" style="648" customWidth="1"/>
    <col min="1312" max="1312" width="4" style="648" customWidth="1"/>
    <col min="1313" max="1536" width="9.140625" style="648"/>
    <col min="1537" max="1537" width="21.42578125" style="648" customWidth="1"/>
    <col min="1538" max="1539" width="4" style="648" customWidth="1"/>
    <col min="1540" max="1540" width="8.42578125" style="648" customWidth="1"/>
    <col min="1541" max="1566" width="4" style="648" customWidth="1"/>
    <col min="1567" max="1567" width="4.140625" style="648" customWidth="1"/>
    <col min="1568" max="1568" width="4" style="648" customWidth="1"/>
    <col min="1569" max="1792" width="9.140625" style="648"/>
    <col min="1793" max="1793" width="21.42578125" style="648" customWidth="1"/>
    <col min="1794" max="1795" width="4" style="648" customWidth="1"/>
    <col min="1796" max="1796" width="8.42578125" style="648" customWidth="1"/>
    <col min="1797" max="1822" width="4" style="648" customWidth="1"/>
    <col min="1823" max="1823" width="4.140625" style="648" customWidth="1"/>
    <col min="1824" max="1824" width="4" style="648" customWidth="1"/>
    <col min="1825" max="2048" width="9.140625" style="648"/>
    <col min="2049" max="2049" width="21.42578125" style="648" customWidth="1"/>
    <col min="2050" max="2051" width="4" style="648" customWidth="1"/>
    <col min="2052" max="2052" width="8.42578125" style="648" customWidth="1"/>
    <col min="2053" max="2078" width="4" style="648" customWidth="1"/>
    <col min="2079" max="2079" width="4.140625" style="648" customWidth="1"/>
    <col min="2080" max="2080" width="4" style="648" customWidth="1"/>
    <col min="2081" max="2304" width="9.140625" style="648"/>
    <col min="2305" max="2305" width="21.42578125" style="648" customWidth="1"/>
    <col min="2306" max="2307" width="4" style="648" customWidth="1"/>
    <col min="2308" max="2308" width="8.42578125" style="648" customWidth="1"/>
    <col min="2309" max="2334" width="4" style="648" customWidth="1"/>
    <col min="2335" max="2335" width="4.140625" style="648" customWidth="1"/>
    <col min="2336" max="2336" width="4" style="648" customWidth="1"/>
    <col min="2337" max="2560" width="9.140625" style="648"/>
    <col min="2561" max="2561" width="21.42578125" style="648" customWidth="1"/>
    <col min="2562" max="2563" width="4" style="648" customWidth="1"/>
    <col min="2564" max="2564" width="8.42578125" style="648" customWidth="1"/>
    <col min="2565" max="2590" width="4" style="648" customWidth="1"/>
    <col min="2591" max="2591" width="4.140625" style="648" customWidth="1"/>
    <col min="2592" max="2592" width="4" style="648" customWidth="1"/>
    <col min="2593" max="2816" width="9.140625" style="648"/>
    <col min="2817" max="2817" width="21.42578125" style="648" customWidth="1"/>
    <col min="2818" max="2819" width="4" style="648" customWidth="1"/>
    <col min="2820" max="2820" width="8.42578125" style="648" customWidth="1"/>
    <col min="2821" max="2846" width="4" style="648" customWidth="1"/>
    <col min="2847" max="2847" width="4.140625" style="648" customWidth="1"/>
    <col min="2848" max="2848" width="4" style="648" customWidth="1"/>
    <col min="2849" max="3072" width="9.140625" style="648"/>
    <col min="3073" max="3073" width="21.42578125" style="648" customWidth="1"/>
    <col min="3074" max="3075" width="4" style="648" customWidth="1"/>
    <col min="3076" max="3076" width="8.42578125" style="648" customWidth="1"/>
    <col min="3077" max="3102" width="4" style="648" customWidth="1"/>
    <col min="3103" max="3103" width="4.140625" style="648" customWidth="1"/>
    <col min="3104" max="3104" width="4" style="648" customWidth="1"/>
    <col min="3105" max="3328" width="9.140625" style="648"/>
    <col min="3329" max="3329" width="21.42578125" style="648" customWidth="1"/>
    <col min="3330" max="3331" width="4" style="648" customWidth="1"/>
    <col min="3332" max="3332" width="8.42578125" style="648" customWidth="1"/>
    <col min="3333" max="3358" width="4" style="648" customWidth="1"/>
    <col min="3359" max="3359" width="4.140625" style="648" customWidth="1"/>
    <col min="3360" max="3360" width="4" style="648" customWidth="1"/>
    <col min="3361" max="3584" width="9.140625" style="648"/>
    <col min="3585" max="3585" width="21.42578125" style="648" customWidth="1"/>
    <col min="3586" max="3587" width="4" style="648" customWidth="1"/>
    <col min="3588" max="3588" width="8.42578125" style="648" customWidth="1"/>
    <col min="3589" max="3614" width="4" style="648" customWidth="1"/>
    <col min="3615" max="3615" width="4.140625" style="648" customWidth="1"/>
    <col min="3616" max="3616" width="4" style="648" customWidth="1"/>
    <col min="3617" max="3840" width="9.140625" style="648"/>
    <col min="3841" max="3841" width="21.42578125" style="648" customWidth="1"/>
    <col min="3842" max="3843" width="4" style="648" customWidth="1"/>
    <col min="3844" max="3844" width="8.42578125" style="648" customWidth="1"/>
    <col min="3845" max="3870" width="4" style="648" customWidth="1"/>
    <col min="3871" max="3871" width="4.140625" style="648" customWidth="1"/>
    <col min="3872" max="3872" width="4" style="648" customWidth="1"/>
    <col min="3873" max="4096" width="9.140625" style="648"/>
    <col min="4097" max="4097" width="21.42578125" style="648" customWidth="1"/>
    <col min="4098" max="4099" width="4" style="648" customWidth="1"/>
    <col min="4100" max="4100" width="8.42578125" style="648" customWidth="1"/>
    <col min="4101" max="4126" width="4" style="648" customWidth="1"/>
    <col min="4127" max="4127" width="4.140625" style="648" customWidth="1"/>
    <col min="4128" max="4128" width="4" style="648" customWidth="1"/>
    <col min="4129" max="4352" width="9.140625" style="648"/>
    <col min="4353" max="4353" width="21.42578125" style="648" customWidth="1"/>
    <col min="4354" max="4355" width="4" style="648" customWidth="1"/>
    <col min="4356" max="4356" width="8.42578125" style="648" customWidth="1"/>
    <col min="4357" max="4382" width="4" style="648" customWidth="1"/>
    <col min="4383" max="4383" width="4.140625" style="648" customWidth="1"/>
    <col min="4384" max="4384" width="4" style="648" customWidth="1"/>
    <col min="4385" max="4608" width="9.140625" style="648"/>
    <col min="4609" max="4609" width="21.42578125" style="648" customWidth="1"/>
    <col min="4610" max="4611" width="4" style="648" customWidth="1"/>
    <col min="4612" max="4612" width="8.42578125" style="648" customWidth="1"/>
    <col min="4613" max="4638" width="4" style="648" customWidth="1"/>
    <col min="4639" max="4639" width="4.140625" style="648" customWidth="1"/>
    <col min="4640" max="4640" width="4" style="648" customWidth="1"/>
    <col min="4641" max="4864" width="9.140625" style="648"/>
    <col min="4865" max="4865" width="21.42578125" style="648" customWidth="1"/>
    <col min="4866" max="4867" width="4" style="648" customWidth="1"/>
    <col min="4868" max="4868" width="8.42578125" style="648" customWidth="1"/>
    <col min="4869" max="4894" width="4" style="648" customWidth="1"/>
    <col min="4895" max="4895" width="4.140625" style="648" customWidth="1"/>
    <col min="4896" max="4896" width="4" style="648" customWidth="1"/>
    <col min="4897" max="5120" width="9.140625" style="648"/>
    <col min="5121" max="5121" width="21.42578125" style="648" customWidth="1"/>
    <col min="5122" max="5123" width="4" style="648" customWidth="1"/>
    <col min="5124" max="5124" width="8.42578125" style="648" customWidth="1"/>
    <col min="5125" max="5150" width="4" style="648" customWidth="1"/>
    <col min="5151" max="5151" width="4.140625" style="648" customWidth="1"/>
    <col min="5152" max="5152" width="4" style="648" customWidth="1"/>
    <col min="5153" max="5376" width="9.140625" style="648"/>
    <col min="5377" max="5377" width="21.42578125" style="648" customWidth="1"/>
    <col min="5378" max="5379" width="4" style="648" customWidth="1"/>
    <col min="5380" max="5380" width="8.42578125" style="648" customWidth="1"/>
    <col min="5381" max="5406" width="4" style="648" customWidth="1"/>
    <col min="5407" max="5407" width="4.140625" style="648" customWidth="1"/>
    <col min="5408" max="5408" width="4" style="648" customWidth="1"/>
    <col min="5409" max="5632" width="9.140625" style="648"/>
    <col min="5633" max="5633" width="21.42578125" style="648" customWidth="1"/>
    <col min="5634" max="5635" width="4" style="648" customWidth="1"/>
    <col min="5636" max="5636" width="8.42578125" style="648" customWidth="1"/>
    <col min="5637" max="5662" width="4" style="648" customWidth="1"/>
    <col min="5663" max="5663" width="4.140625" style="648" customWidth="1"/>
    <col min="5664" max="5664" width="4" style="648" customWidth="1"/>
    <col min="5665" max="5888" width="9.140625" style="648"/>
    <col min="5889" max="5889" width="21.42578125" style="648" customWidth="1"/>
    <col min="5890" max="5891" width="4" style="648" customWidth="1"/>
    <col min="5892" max="5892" width="8.42578125" style="648" customWidth="1"/>
    <col min="5893" max="5918" width="4" style="648" customWidth="1"/>
    <col min="5919" max="5919" width="4.140625" style="648" customWidth="1"/>
    <col min="5920" max="5920" width="4" style="648" customWidth="1"/>
    <col min="5921" max="6144" width="9.140625" style="648"/>
    <col min="6145" max="6145" width="21.42578125" style="648" customWidth="1"/>
    <col min="6146" max="6147" width="4" style="648" customWidth="1"/>
    <col min="6148" max="6148" width="8.42578125" style="648" customWidth="1"/>
    <col min="6149" max="6174" width="4" style="648" customWidth="1"/>
    <col min="6175" max="6175" width="4.140625" style="648" customWidth="1"/>
    <col min="6176" max="6176" width="4" style="648" customWidth="1"/>
    <col min="6177" max="6400" width="9.140625" style="648"/>
    <col min="6401" max="6401" width="21.42578125" style="648" customWidth="1"/>
    <col min="6402" max="6403" width="4" style="648" customWidth="1"/>
    <col min="6404" max="6404" width="8.42578125" style="648" customWidth="1"/>
    <col min="6405" max="6430" width="4" style="648" customWidth="1"/>
    <col min="6431" max="6431" width="4.140625" style="648" customWidth="1"/>
    <col min="6432" max="6432" width="4" style="648" customWidth="1"/>
    <col min="6433" max="6656" width="9.140625" style="648"/>
    <col min="6657" max="6657" width="21.42578125" style="648" customWidth="1"/>
    <col min="6658" max="6659" width="4" style="648" customWidth="1"/>
    <col min="6660" max="6660" width="8.42578125" style="648" customWidth="1"/>
    <col min="6661" max="6686" width="4" style="648" customWidth="1"/>
    <col min="6687" max="6687" width="4.140625" style="648" customWidth="1"/>
    <col min="6688" max="6688" width="4" style="648" customWidth="1"/>
    <col min="6689" max="6912" width="9.140625" style="648"/>
    <col min="6913" max="6913" width="21.42578125" style="648" customWidth="1"/>
    <col min="6914" max="6915" width="4" style="648" customWidth="1"/>
    <col min="6916" max="6916" width="8.42578125" style="648" customWidth="1"/>
    <col min="6917" max="6942" width="4" style="648" customWidth="1"/>
    <col min="6943" max="6943" width="4.140625" style="648" customWidth="1"/>
    <col min="6944" max="6944" width="4" style="648" customWidth="1"/>
    <col min="6945" max="7168" width="9.140625" style="648"/>
    <col min="7169" max="7169" width="21.42578125" style="648" customWidth="1"/>
    <col min="7170" max="7171" width="4" style="648" customWidth="1"/>
    <col min="7172" max="7172" width="8.42578125" style="648" customWidth="1"/>
    <col min="7173" max="7198" width="4" style="648" customWidth="1"/>
    <col min="7199" max="7199" width="4.140625" style="648" customWidth="1"/>
    <col min="7200" max="7200" width="4" style="648" customWidth="1"/>
    <col min="7201" max="7424" width="9.140625" style="648"/>
    <col min="7425" max="7425" width="21.42578125" style="648" customWidth="1"/>
    <col min="7426" max="7427" width="4" style="648" customWidth="1"/>
    <col min="7428" max="7428" width="8.42578125" style="648" customWidth="1"/>
    <col min="7429" max="7454" width="4" style="648" customWidth="1"/>
    <col min="7455" max="7455" width="4.140625" style="648" customWidth="1"/>
    <col min="7456" max="7456" width="4" style="648" customWidth="1"/>
    <col min="7457" max="7680" width="9.140625" style="648"/>
    <col min="7681" max="7681" width="21.42578125" style="648" customWidth="1"/>
    <col min="7682" max="7683" width="4" style="648" customWidth="1"/>
    <col min="7684" max="7684" width="8.42578125" style="648" customWidth="1"/>
    <col min="7685" max="7710" width="4" style="648" customWidth="1"/>
    <col min="7711" max="7711" width="4.140625" style="648" customWidth="1"/>
    <col min="7712" max="7712" width="4" style="648" customWidth="1"/>
    <col min="7713" max="7936" width="9.140625" style="648"/>
    <col min="7937" max="7937" width="21.42578125" style="648" customWidth="1"/>
    <col min="7938" max="7939" width="4" style="648" customWidth="1"/>
    <col min="7940" max="7940" width="8.42578125" style="648" customWidth="1"/>
    <col min="7941" max="7966" width="4" style="648" customWidth="1"/>
    <col min="7967" max="7967" width="4.140625" style="648" customWidth="1"/>
    <col min="7968" max="7968" width="4" style="648" customWidth="1"/>
    <col min="7969" max="8192" width="9.140625" style="648"/>
    <col min="8193" max="8193" width="21.42578125" style="648" customWidth="1"/>
    <col min="8194" max="8195" width="4" style="648" customWidth="1"/>
    <col min="8196" max="8196" width="8.42578125" style="648" customWidth="1"/>
    <col min="8197" max="8222" width="4" style="648" customWidth="1"/>
    <col min="8223" max="8223" width="4.140625" style="648" customWidth="1"/>
    <col min="8224" max="8224" width="4" style="648" customWidth="1"/>
    <col min="8225" max="8448" width="9.140625" style="648"/>
    <col min="8449" max="8449" width="21.42578125" style="648" customWidth="1"/>
    <col min="8450" max="8451" width="4" style="648" customWidth="1"/>
    <col min="8452" max="8452" width="8.42578125" style="648" customWidth="1"/>
    <col min="8453" max="8478" width="4" style="648" customWidth="1"/>
    <col min="8479" max="8479" width="4.140625" style="648" customWidth="1"/>
    <col min="8480" max="8480" width="4" style="648" customWidth="1"/>
    <col min="8481" max="8704" width="9.140625" style="648"/>
    <col min="8705" max="8705" width="21.42578125" style="648" customWidth="1"/>
    <col min="8706" max="8707" width="4" style="648" customWidth="1"/>
    <col min="8708" max="8708" width="8.42578125" style="648" customWidth="1"/>
    <col min="8709" max="8734" width="4" style="648" customWidth="1"/>
    <col min="8735" max="8735" width="4.140625" style="648" customWidth="1"/>
    <col min="8736" max="8736" width="4" style="648" customWidth="1"/>
    <col min="8737" max="8960" width="9.140625" style="648"/>
    <col min="8961" max="8961" width="21.42578125" style="648" customWidth="1"/>
    <col min="8962" max="8963" width="4" style="648" customWidth="1"/>
    <col min="8964" max="8964" width="8.42578125" style="648" customWidth="1"/>
    <col min="8965" max="8990" width="4" style="648" customWidth="1"/>
    <col min="8991" max="8991" width="4.140625" style="648" customWidth="1"/>
    <col min="8992" max="8992" width="4" style="648" customWidth="1"/>
    <col min="8993" max="9216" width="9.140625" style="648"/>
    <col min="9217" max="9217" width="21.42578125" style="648" customWidth="1"/>
    <col min="9218" max="9219" width="4" style="648" customWidth="1"/>
    <col min="9220" max="9220" width="8.42578125" style="648" customWidth="1"/>
    <col min="9221" max="9246" width="4" style="648" customWidth="1"/>
    <col min="9247" max="9247" width="4.140625" style="648" customWidth="1"/>
    <col min="9248" max="9248" width="4" style="648" customWidth="1"/>
    <col min="9249" max="9472" width="9.140625" style="648"/>
    <col min="9473" max="9473" width="21.42578125" style="648" customWidth="1"/>
    <col min="9474" max="9475" width="4" style="648" customWidth="1"/>
    <col min="9476" max="9476" width="8.42578125" style="648" customWidth="1"/>
    <col min="9477" max="9502" width="4" style="648" customWidth="1"/>
    <col min="9503" max="9503" width="4.140625" style="648" customWidth="1"/>
    <col min="9504" max="9504" width="4" style="648" customWidth="1"/>
    <col min="9505" max="9728" width="9.140625" style="648"/>
    <col min="9729" max="9729" width="21.42578125" style="648" customWidth="1"/>
    <col min="9730" max="9731" width="4" style="648" customWidth="1"/>
    <col min="9732" max="9732" width="8.42578125" style="648" customWidth="1"/>
    <col min="9733" max="9758" width="4" style="648" customWidth="1"/>
    <col min="9759" max="9759" width="4.140625" style="648" customWidth="1"/>
    <col min="9760" max="9760" width="4" style="648" customWidth="1"/>
    <col min="9761" max="9984" width="9.140625" style="648"/>
    <col min="9985" max="9985" width="21.42578125" style="648" customWidth="1"/>
    <col min="9986" max="9987" width="4" style="648" customWidth="1"/>
    <col min="9988" max="9988" width="8.42578125" style="648" customWidth="1"/>
    <col min="9989" max="10014" width="4" style="648" customWidth="1"/>
    <col min="10015" max="10015" width="4.140625" style="648" customWidth="1"/>
    <col min="10016" max="10016" width="4" style="648" customWidth="1"/>
    <col min="10017" max="10240" width="9.140625" style="648"/>
    <col min="10241" max="10241" width="21.42578125" style="648" customWidth="1"/>
    <col min="10242" max="10243" width="4" style="648" customWidth="1"/>
    <col min="10244" max="10244" width="8.42578125" style="648" customWidth="1"/>
    <col min="10245" max="10270" width="4" style="648" customWidth="1"/>
    <col min="10271" max="10271" width="4.140625" style="648" customWidth="1"/>
    <col min="10272" max="10272" width="4" style="648" customWidth="1"/>
    <col min="10273" max="10496" width="9.140625" style="648"/>
    <col min="10497" max="10497" width="21.42578125" style="648" customWidth="1"/>
    <col min="10498" max="10499" width="4" style="648" customWidth="1"/>
    <col min="10500" max="10500" width="8.42578125" style="648" customWidth="1"/>
    <col min="10501" max="10526" width="4" style="648" customWidth="1"/>
    <col min="10527" max="10527" width="4.140625" style="648" customWidth="1"/>
    <col min="10528" max="10528" width="4" style="648" customWidth="1"/>
    <col min="10529" max="10752" width="9.140625" style="648"/>
    <col min="10753" max="10753" width="21.42578125" style="648" customWidth="1"/>
    <col min="10754" max="10755" width="4" style="648" customWidth="1"/>
    <col min="10756" max="10756" width="8.42578125" style="648" customWidth="1"/>
    <col min="10757" max="10782" width="4" style="648" customWidth="1"/>
    <col min="10783" max="10783" width="4.140625" style="648" customWidth="1"/>
    <col min="10784" max="10784" width="4" style="648" customWidth="1"/>
    <col min="10785" max="11008" width="9.140625" style="648"/>
    <col min="11009" max="11009" width="21.42578125" style="648" customWidth="1"/>
    <col min="11010" max="11011" width="4" style="648" customWidth="1"/>
    <col min="11012" max="11012" width="8.42578125" style="648" customWidth="1"/>
    <col min="11013" max="11038" width="4" style="648" customWidth="1"/>
    <col min="11039" max="11039" width="4.140625" style="648" customWidth="1"/>
    <col min="11040" max="11040" width="4" style="648" customWidth="1"/>
    <col min="11041" max="11264" width="9.140625" style="648"/>
    <col min="11265" max="11265" width="21.42578125" style="648" customWidth="1"/>
    <col min="11266" max="11267" width="4" style="648" customWidth="1"/>
    <col min="11268" max="11268" width="8.42578125" style="648" customWidth="1"/>
    <col min="11269" max="11294" width="4" style="648" customWidth="1"/>
    <col min="11295" max="11295" width="4.140625" style="648" customWidth="1"/>
    <col min="11296" max="11296" width="4" style="648" customWidth="1"/>
    <col min="11297" max="11520" width="9.140625" style="648"/>
    <col min="11521" max="11521" width="21.42578125" style="648" customWidth="1"/>
    <col min="11522" max="11523" width="4" style="648" customWidth="1"/>
    <col min="11524" max="11524" width="8.42578125" style="648" customWidth="1"/>
    <col min="11525" max="11550" width="4" style="648" customWidth="1"/>
    <col min="11551" max="11551" width="4.140625" style="648" customWidth="1"/>
    <col min="11552" max="11552" width="4" style="648" customWidth="1"/>
    <col min="11553" max="11776" width="9.140625" style="648"/>
    <col min="11777" max="11777" width="21.42578125" style="648" customWidth="1"/>
    <col min="11778" max="11779" width="4" style="648" customWidth="1"/>
    <col min="11780" max="11780" width="8.42578125" style="648" customWidth="1"/>
    <col min="11781" max="11806" width="4" style="648" customWidth="1"/>
    <col min="11807" max="11807" width="4.140625" style="648" customWidth="1"/>
    <col min="11808" max="11808" width="4" style="648" customWidth="1"/>
    <col min="11809" max="12032" width="9.140625" style="648"/>
    <col min="12033" max="12033" width="21.42578125" style="648" customWidth="1"/>
    <col min="12034" max="12035" width="4" style="648" customWidth="1"/>
    <col min="12036" max="12036" width="8.42578125" style="648" customWidth="1"/>
    <col min="12037" max="12062" width="4" style="648" customWidth="1"/>
    <col min="12063" max="12063" width="4.140625" style="648" customWidth="1"/>
    <col min="12064" max="12064" width="4" style="648" customWidth="1"/>
    <col min="12065" max="12288" width="9.140625" style="648"/>
    <col min="12289" max="12289" width="21.42578125" style="648" customWidth="1"/>
    <col min="12290" max="12291" width="4" style="648" customWidth="1"/>
    <col min="12292" max="12292" width="8.42578125" style="648" customWidth="1"/>
    <col min="12293" max="12318" width="4" style="648" customWidth="1"/>
    <col min="12319" max="12319" width="4.140625" style="648" customWidth="1"/>
    <col min="12320" max="12320" width="4" style="648" customWidth="1"/>
    <col min="12321" max="12544" width="9.140625" style="648"/>
    <col min="12545" max="12545" width="21.42578125" style="648" customWidth="1"/>
    <col min="12546" max="12547" width="4" style="648" customWidth="1"/>
    <col min="12548" max="12548" width="8.42578125" style="648" customWidth="1"/>
    <col min="12549" max="12574" width="4" style="648" customWidth="1"/>
    <col min="12575" max="12575" width="4.140625" style="648" customWidth="1"/>
    <col min="12576" max="12576" width="4" style="648" customWidth="1"/>
    <col min="12577" max="12800" width="9.140625" style="648"/>
    <col min="12801" max="12801" width="21.42578125" style="648" customWidth="1"/>
    <col min="12802" max="12803" width="4" style="648" customWidth="1"/>
    <col min="12804" max="12804" width="8.42578125" style="648" customWidth="1"/>
    <col min="12805" max="12830" width="4" style="648" customWidth="1"/>
    <col min="12831" max="12831" width="4.140625" style="648" customWidth="1"/>
    <col min="12832" max="12832" width="4" style="648" customWidth="1"/>
    <col min="12833" max="13056" width="9.140625" style="648"/>
    <col min="13057" max="13057" width="21.42578125" style="648" customWidth="1"/>
    <col min="13058" max="13059" width="4" style="648" customWidth="1"/>
    <col min="13060" max="13060" width="8.42578125" style="648" customWidth="1"/>
    <col min="13061" max="13086" width="4" style="648" customWidth="1"/>
    <col min="13087" max="13087" width="4.140625" style="648" customWidth="1"/>
    <col min="13088" max="13088" width="4" style="648" customWidth="1"/>
    <col min="13089" max="13312" width="9.140625" style="648"/>
    <col min="13313" max="13313" width="21.42578125" style="648" customWidth="1"/>
    <col min="13314" max="13315" width="4" style="648" customWidth="1"/>
    <col min="13316" max="13316" width="8.42578125" style="648" customWidth="1"/>
    <col min="13317" max="13342" width="4" style="648" customWidth="1"/>
    <col min="13343" max="13343" width="4.140625" style="648" customWidth="1"/>
    <col min="13344" max="13344" width="4" style="648" customWidth="1"/>
    <col min="13345" max="13568" width="9.140625" style="648"/>
    <col min="13569" max="13569" width="21.42578125" style="648" customWidth="1"/>
    <col min="13570" max="13571" width="4" style="648" customWidth="1"/>
    <col min="13572" max="13572" width="8.42578125" style="648" customWidth="1"/>
    <col min="13573" max="13598" width="4" style="648" customWidth="1"/>
    <col min="13599" max="13599" width="4.140625" style="648" customWidth="1"/>
    <col min="13600" max="13600" width="4" style="648" customWidth="1"/>
    <col min="13601" max="13824" width="9.140625" style="648"/>
    <col min="13825" max="13825" width="21.42578125" style="648" customWidth="1"/>
    <col min="13826" max="13827" width="4" style="648" customWidth="1"/>
    <col min="13828" max="13828" width="8.42578125" style="648" customWidth="1"/>
    <col min="13829" max="13854" width="4" style="648" customWidth="1"/>
    <col min="13855" max="13855" width="4.140625" style="648" customWidth="1"/>
    <col min="13856" max="13856" width="4" style="648" customWidth="1"/>
    <col min="13857" max="14080" width="9.140625" style="648"/>
    <col min="14081" max="14081" width="21.42578125" style="648" customWidth="1"/>
    <col min="14082" max="14083" width="4" style="648" customWidth="1"/>
    <col min="14084" max="14084" width="8.42578125" style="648" customWidth="1"/>
    <col min="14085" max="14110" width="4" style="648" customWidth="1"/>
    <col min="14111" max="14111" width="4.140625" style="648" customWidth="1"/>
    <col min="14112" max="14112" width="4" style="648" customWidth="1"/>
    <col min="14113" max="14336" width="9.140625" style="648"/>
    <col min="14337" max="14337" width="21.42578125" style="648" customWidth="1"/>
    <col min="14338" max="14339" width="4" style="648" customWidth="1"/>
    <col min="14340" max="14340" width="8.42578125" style="648" customWidth="1"/>
    <col min="14341" max="14366" width="4" style="648" customWidth="1"/>
    <col min="14367" max="14367" width="4.140625" style="648" customWidth="1"/>
    <col min="14368" max="14368" width="4" style="648" customWidth="1"/>
    <col min="14369" max="14592" width="9.140625" style="648"/>
    <col min="14593" max="14593" width="21.42578125" style="648" customWidth="1"/>
    <col min="14594" max="14595" width="4" style="648" customWidth="1"/>
    <col min="14596" max="14596" width="8.42578125" style="648" customWidth="1"/>
    <col min="14597" max="14622" width="4" style="648" customWidth="1"/>
    <col min="14623" max="14623" width="4.140625" style="648" customWidth="1"/>
    <col min="14624" max="14624" width="4" style="648" customWidth="1"/>
    <col min="14625" max="14848" width="9.140625" style="648"/>
    <col min="14849" max="14849" width="21.42578125" style="648" customWidth="1"/>
    <col min="14850" max="14851" width="4" style="648" customWidth="1"/>
    <col min="14852" max="14852" width="8.42578125" style="648" customWidth="1"/>
    <col min="14853" max="14878" width="4" style="648" customWidth="1"/>
    <col min="14879" max="14879" width="4.140625" style="648" customWidth="1"/>
    <col min="14880" max="14880" width="4" style="648" customWidth="1"/>
    <col min="14881" max="15104" width="9.140625" style="648"/>
    <col min="15105" max="15105" width="21.42578125" style="648" customWidth="1"/>
    <col min="15106" max="15107" width="4" style="648" customWidth="1"/>
    <col min="15108" max="15108" width="8.42578125" style="648" customWidth="1"/>
    <col min="15109" max="15134" width="4" style="648" customWidth="1"/>
    <col min="15135" max="15135" width="4.140625" style="648" customWidth="1"/>
    <col min="15136" max="15136" width="4" style="648" customWidth="1"/>
    <col min="15137" max="15360" width="9.140625" style="648"/>
    <col min="15361" max="15361" width="21.42578125" style="648" customWidth="1"/>
    <col min="15362" max="15363" width="4" style="648" customWidth="1"/>
    <col min="15364" max="15364" width="8.42578125" style="648" customWidth="1"/>
    <col min="15365" max="15390" width="4" style="648" customWidth="1"/>
    <col min="15391" max="15391" width="4.140625" style="648" customWidth="1"/>
    <col min="15392" max="15392" width="4" style="648" customWidth="1"/>
    <col min="15393" max="15616" width="9.140625" style="648"/>
    <col min="15617" max="15617" width="21.42578125" style="648" customWidth="1"/>
    <col min="15618" max="15619" width="4" style="648" customWidth="1"/>
    <col min="15620" max="15620" width="8.42578125" style="648" customWidth="1"/>
    <col min="15621" max="15646" width="4" style="648" customWidth="1"/>
    <col min="15647" max="15647" width="4.140625" style="648" customWidth="1"/>
    <col min="15648" max="15648" width="4" style="648" customWidth="1"/>
    <col min="15649" max="15872" width="9.140625" style="648"/>
    <col min="15873" max="15873" width="21.42578125" style="648" customWidth="1"/>
    <col min="15874" max="15875" width="4" style="648" customWidth="1"/>
    <col min="15876" max="15876" width="8.42578125" style="648" customWidth="1"/>
    <col min="15877" max="15902" width="4" style="648" customWidth="1"/>
    <col min="15903" max="15903" width="4.140625" style="648" customWidth="1"/>
    <col min="15904" max="15904" width="4" style="648" customWidth="1"/>
    <col min="15905" max="16128" width="9.140625" style="648"/>
    <col min="16129" max="16129" width="21.42578125" style="648" customWidth="1"/>
    <col min="16130" max="16131" width="4" style="648" customWidth="1"/>
    <col min="16132" max="16132" width="8.42578125" style="648" customWidth="1"/>
    <col min="16133" max="16158" width="4" style="648" customWidth="1"/>
    <col min="16159" max="16159" width="4.140625" style="648" customWidth="1"/>
    <col min="16160" max="16160" width="4" style="648" customWidth="1"/>
    <col min="16161" max="16384" width="9.140625" style="648"/>
  </cols>
  <sheetData>
    <row r="1" spans="1:32" ht="15.75" customHeight="1">
      <c r="A1" s="641"/>
      <c r="B1" s="642" t="s">
        <v>51</v>
      </c>
      <c r="C1" s="643" t="s">
        <v>4293</v>
      </c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5"/>
    </row>
    <row r="2" spans="1:32" ht="15.75" customHeight="1">
      <c r="A2" s="641"/>
      <c r="B2" s="642" t="s">
        <v>52</v>
      </c>
      <c r="C2" s="3">
        <v>17688383</v>
      </c>
      <c r="D2" s="3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5"/>
    </row>
    <row r="3" spans="1:32">
      <c r="A3" s="641"/>
      <c r="B3" s="642" t="s">
        <v>53</v>
      </c>
      <c r="C3" s="643" t="s">
        <v>1908</v>
      </c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5"/>
    </row>
    <row r="4" spans="1:32">
      <c r="A4" s="641"/>
      <c r="B4" s="642" t="s">
        <v>54</v>
      </c>
      <c r="C4" s="650" t="s">
        <v>8</v>
      </c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2"/>
    </row>
    <row r="5" spans="1:32" ht="12.75" customHeight="1">
      <c r="A5" s="653"/>
      <c r="C5" s="654"/>
      <c r="D5" s="655"/>
      <c r="E5" s="655"/>
      <c r="F5" s="655"/>
      <c r="G5" s="655"/>
      <c r="H5" s="655"/>
      <c r="I5" s="655"/>
      <c r="J5" s="655"/>
    </row>
    <row r="6" spans="1:32" s="656" customFormat="1" ht="34.5" customHeight="1">
      <c r="A6" s="844" t="s">
        <v>55</v>
      </c>
      <c r="B6" s="846" t="s">
        <v>1909</v>
      </c>
      <c r="C6" s="846" t="s">
        <v>1910</v>
      </c>
      <c r="D6" s="847" t="s">
        <v>1911</v>
      </c>
      <c r="E6" s="843" t="s">
        <v>56</v>
      </c>
      <c r="F6" s="843"/>
      <c r="G6" s="843"/>
      <c r="H6" s="843"/>
      <c r="I6" s="844" t="s">
        <v>57</v>
      </c>
      <c r="J6" s="844"/>
      <c r="K6" s="844"/>
      <c r="L6" s="844"/>
      <c r="M6" s="844"/>
      <c r="N6" s="844"/>
      <c r="O6" s="844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3" t="s">
        <v>58</v>
      </c>
      <c r="AE6" s="843"/>
      <c r="AF6" s="843"/>
    </row>
    <row r="7" spans="1:32" s="655" customFormat="1" ht="47.25" customHeight="1">
      <c r="A7" s="844"/>
      <c r="B7" s="846"/>
      <c r="C7" s="846"/>
      <c r="D7" s="846"/>
      <c r="E7" s="846" t="s">
        <v>59</v>
      </c>
      <c r="F7" s="846" t="s">
        <v>60</v>
      </c>
      <c r="G7" s="846" t="s">
        <v>61</v>
      </c>
      <c r="H7" s="848" t="s">
        <v>62</v>
      </c>
      <c r="I7" s="846" t="s">
        <v>63</v>
      </c>
      <c r="J7" s="846" t="s">
        <v>64</v>
      </c>
      <c r="K7" s="846" t="s">
        <v>65</v>
      </c>
      <c r="L7" s="845" t="s">
        <v>66</v>
      </c>
      <c r="M7" s="845"/>
      <c r="N7" s="845"/>
      <c r="O7" s="845"/>
      <c r="P7" s="845"/>
      <c r="Q7" s="846" t="s">
        <v>67</v>
      </c>
      <c r="R7" s="846" t="s">
        <v>68</v>
      </c>
      <c r="S7" s="843" t="s">
        <v>69</v>
      </c>
      <c r="T7" s="843"/>
      <c r="U7" s="843"/>
      <c r="V7" s="843"/>
      <c r="W7" s="843"/>
      <c r="X7" s="843"/>
      <c r="Y7" s="846" t="s">
        <v>70</v>
      </c>
      <c r="Z7" s="846" t="s">
        <v>71</v>
      </c>
      <c r="AA7" s="846" t="s">
        <v>72</v>
      </c>
      <c r="AB7" s="846" t="s">
        <v>73</v>
      </c>
      <c r="AC7" s="846" t="s">
        <v>74</v>
      </c>
      <c r="AD7" s="843"/>
      <c r="AE7" s="843"/>
      <c r="AF7" s="843"/>
    </row>
    <row r="8" spans="1:32" s="655" customFormat="1" ht="87" customHeight="1">
      <c r="A8" s="844"/>
      <c r="B8" s="846"/>
      <c r="C8" s="846"/>
      <c r="D8" s="846"/>
      <c r="E8" s="846"/>
      <c r="F8" s="846"/>
      <c r="G8" s="846"/>
      <c r="H8" s="848"/>
      <c r="I8" s="846"/>
      <c r="J8" s="846"/>
      <c r="K8" s="846"/>
      <c r="L8" s="657" t="s">
        <v>59</v>
      </c>
      <c r="M8" s="657" t="s">
        <v>60</v>
      </c>
      <c r="N8" s="657" t="s">
        <v>61</v>
      </c>
      <c r="O8" s="657" t="s">
        <v>73</v>
      </c>
      <c r="P8" s="658" t="s">
        <v>75</v>
      </c>
      <c r="Q8" s="846"/>
      <c r="R8" s="846"/>
      <c r="S8" s="657" t="s">
        <v>76</v>
      </c>
      <c r="T8" s="657" t="s">
        <v>60</v>
      </c>
      <c r="U8" s="657" t="s">
        <v>77</v>
      </c>
      <c r="V8" s="658" t="s">
        <v>78</v>
      </c>
      <c r="W8" s="658" t="s">
        <v>79</v>
      </c>
      <c r="X8" s="658" t="s">
        <v>80</v>
      </c>
      <c r="Y8" s="846"/>
      <c r="Z8" s="846"/>
      <c r="AA8" s="846"/>
      <c r="AB8" s="846"/>
      <c r="AC8" s="846"/>
      <c r="AD8" s="657" t="s">
        <v>81</v>
      </c>
      <c r="AE8" s="657" t="s">
        <v>82</v>
      </c>
      <c r="AF8" s="657" t="s">
        <v>83</v>
      </c>
    </row>
    <row r="9" spans="1:32" s="670" customFormat="1" ht="24">
      <c r="A9" s="659" t="s">
        <v>2006</v>
      </c>
      <c r="B9" s="660">
        <v>475</v>
      </c>
      <c r="C9" s="660">
        <v>2006</v>
      </c>
      <c r="D9" s="660">
        <f>C9/H9/0.9</f>
        <v>30.956790123456788</v>
      </c>
      <c r="E9" s="661">
        <v>66</v>
      </c>
      <c r="F9" s="661">
        <v>6</v>
      </c>
      <c r="G9" s="684"/>
      <c r="H9" s="663">
        <f>SUM(E9:G9)</f>
        <v>72</v>
      </c>
      <c r="I9" s="664">
        <v>19</v>
      </c>
      <c r="J9" s="664">
        <v>11</v>
      </c>
      <c r="K9" s="664">
        <v>8</v>
      </c>
      <c r="L9" s="665">
        <v>12</v>
      </c>
      <c r="M9" s="665">
        <v>2</v>
      </c>
      <c r="N9" s="665"/>
      <c r="O9" s="665">
        <v>3</v>
      </c>
      <c r="P9" s="666">
        <f>SUM(L9:O9)</f>
        <v>17</v>
      </c>
      <c r="Q9" s="667">
        <f>I9-P9</f>
        <v>2</v>
      </c>
      <c r="R9" s="664">
        <v>46</v>
      </c>
      <c r="S9" s="668">
        <v>32</v>
      </c>
      <c r="T9" s="665">
        <v>11</v>
      </c>
      <c r="U9" s="665"/>
      <c r="V9" s="665">
        <v>5</v>
      </c>
      <c r="W9" s="665">
        <v>7</v>
      </c>
      <c r="X9" s="666">
        <f>SUM(S9:W9)</f>
        <v>55</v>
      </c>
      <c r="Y9" s="667">
        <f>R9-X9</f>
        <v>-9</v>
      </c>
      <c r="Z9" s="664"/>
      <c r="AA9" s="661"/>
      <c r="AB9" s="661"/>
      <c r="AC9" s="669">
        <f t="shared" ref="AC9:AC25" si="0">Z9-(AA9+AB9)</f>
        <v>0</v>
      </c>
      <c r="AD9" s="664"/>
      <c r="AE9" s="664"/>
      <c r="AF9" s="664"/>
    </row>
    <row r="10" spans="1:32" s="670" customFormat="1" ht="24">
      <c r="A10" s="659" t="s">
        <v>2005</v>
      </c>
      <c r="B10" s="660">
        <v>121</v>
      </c>
      <c r="C10" s="660">
        <v>917</v>
      </c>
      <c r="D10" s="660">
        <f t="shared" ref="D10:D24" si="1">C10/H10/0.9</f>
        <v>44.29951690821256</v>
      </c>
      <c r="E10" s="661">
        <v>23</v>
      </c>
      <c r="F10" s="661"/>
      <c r="G10" s="685"/>
      <c r="H10" s="663">
        <f t="shared" ref="H10:H25" si="2">SUM(E10:G10)</f>
        <v>23</v>
      </c>
      <c r="I10" s="664">
        <v>5</v>
      </c>
      <c r="J10" s="664"/>
      <c r="K10" s="664">
        <v>5</v>
      </c>
      <c r="L10" s="665">
        <v>3</v>
      </c>
      <c r="M10" s="665"/>
      <c r="N10" s="665"/>
      <c r="O10" s="665">
        <v>2</v>
      </c>
      <c r="P10" s="666">
        <f t="shared" ref="P10:P25" si="3">SUM(L10:O10)</f>
        <v>5</v>
      </c>
      <c r="Q10" s="667">
        <f t="shared" ref="Q10:Q25" si="4">I10-P10</f>
        <v>0</v>
      </c>
      <c r="R10" s="664">
        <v>15</v>
      </c>
      <c r="S10" s="668">
        <v>10</v>
      </c>
      <c r="T10" s="665"/>
      <c r="U10" s="665"/>
      <c r="V10" s="665">
        <v>2</v>
      </c>
      <c r="W10" s="665">
        <v>4</v>
      </c>
      <c r="X10" s="666">
        <f t="shared" ref="X10:X25" si="5">SUM(S10:W10)</f>
        <v>16</v>
      </c>
      <c r="Y10" s="667">
        <f t="shared" ref="Y10:Y25" si="6">R10-X10</f>
        <v>-1</v>
      </c>
      <c r="Z10" s="664"/>
      <c r="AA10" s="661"/>
      <c r="AB10" s="661"/>
      <c r="AC10" s="669">
        <f t="shared" si="0"/>
        <v>0</v>
      </c>
      <c r="AD10" s="664"/>
      <c r="AE10" s="664"/>
      <c r="AF10" s="664"/>
    </row>
    <row r="11" spans="1:32" s="670" customFormat="1">
      <c r="A11" s="659" t="s">
        <v>1996</v>
      </c>
      <c r="B11" s="660">
        <v>161</v>
      </c>
      <c r="C11" s="660">
        <v>812</v>
      </c>
      <c r="D11" s="660">
        <f t="shared" si="1"/>
        <v>45.111111111111114</v>
      </c>
      <c r="E11" s="661">
        <v>17</v>
      </c>
      <c r="F11" s="661">
        <v>3</v>
      </c>
      <c r="G11" s="685"/>
      <c r="H11" s="663">
        <f t="shared" si="2"/>
        <v>20</v>
      </c>
      <c r="I11" s="664">
        <v>8</v>
      </c>
      <c r="J11" s="664">
        <v>2</v>
      </c>
      <c r="K11" s="664">
        <v>6</v>
      </c>
      <c r="L11" s="665">
        <v>3</v>
      </c>
      <c r="M11" s="665">
        <v>1</v>
      </c>
      <c r="N11" s="665"/>
      <c r="O11" s="665">
        <v>2</v>
      </c>
      <c r="P11" s="666">
        <f t="shared" si="3"/>
        <v>6</v>
      </c>
      <c r="Q11" s="667">
        <f t="shared" si="4"/>
        <v>2</v>
      </c>
      <c r="R11" s="664">
        <v>17</v>
      </c>
      <c r="S11" s="668">
        <v>9</v>
      </c>
      <c r="T11" s="665">
        <v>7</v>
      </c>
      <c r="U11" s="665"/>
      <c r="V11" s="665">
        <v>2</v>
      </c>
      <c r="W11" s="665"/>
      <c r="X11" s="666">
        <f t="shared" si="5"/>
        <v>18</v>
      </c>
      <c r="Y11" s="667">
        <f t="shared" si="6"/>
        <v>-1</v>
      </c>
      <c r="Z11" s="664"/>
      <c r="AA11" s="661"/>
      <c r="AB11" s="661"/>
      <c r="AC11" s="669">
        <f t="shared" si="0"/>
        <v>0</v>
      </c>
      <c r="AD11" s="664"/>
      <c r="AE11" s="664"/>
      <c r="AF11" s="664"/>
    </row>
    <row r="12" spans="1:32" s="670" customFormat="1" ht="24">
      <c r="A12" s="659" t="s">
        <v>4286</v>
      </c>
      <c r="B12" s="660"/>
      <c r="C12" s="660"/>
      <c r="D12" s="660" t="e">
        <f t="shared" si="1"/>
        <v>#DIV/0!</v>
      </c>
      <c r="E12" s="661"/>
      <c r="F12" s="661"/>
      <c r="G12" s="685"/>
      <c r="H12" s="663">
        <f t="shared" si="2"/>
        <v>0</v>
      </c>
      <c r="I12" s="664">
        <v>5</v>
      </c>
      <c r="J12" s="664">
        <v>1</v>
      </c>
      <c r="K12" s="664">
        <v>4</v>
      </c>
      <c r="L12" s="665"/>
      <c r="M12" s="665"/>
      <c r="N12" s="665"/>
      <c r="O12" s="665">
        <v>3</v>
      </c>
      <c r="P12" s="666">
        <f t="shared" si="3"/>
        <v>3</v>
      </c>
      <c r="Q12" s="667">
        <f t="shared" si="4"/>
        <v>2</v>
      </c>
      <c r="R12" s="664">
        <v>6</v>
      </c>
      <c r="S12" s="668"/>
      <c r="T12" s="665"/>
      <c r="U12" s="665"/>
      <c r="V12" s="665"/>
      <c r="W12" s="665">
        <v>3</v>
      </c>
      <c r="X12" s="666">
        <f t="shared" si="5"/>
        <v>3</v>
      </c>
      <c r="Y12" s="667">
        <f t="shared" si="6"/>
        <v>3</v>
      </c>
      <c r="Z12" s="664"/>
      <c r="AA12" s="661"/>
      <c r="AB12" s="661"/>
      <c r="AC12" s="669">
        <f t="shared" si="0"/>
        <v>0</v>
      </c>
      <c r="AD12" s="664"/>
      <c r="AE12" s="664"/>
      <c r="AF12" s="664"/>
    </row>
    <row r="13" spans="1:32" s="670" customFormat="1" ht="24">
      <c r="A13" s="659" t="s">
        <v>4287</v>
      </c>
      <c r="B13" s="660">
        <v>227</v>
      </c>
      <c r="C13" s="660">
        <v>1417</v>
      </c>
      <c r="D13" s="660">
        <f t="shared" si="1"/>
        <v>29.706498951781967</v>
      </c>
      <c r="E13" s="661">
        <v>49</v>
      </c>
      <c r="F13" s="661">
        <v>4</v>
      </c>
      <c r="G13" s="685"/>
      <c r="H13" s="663">
        <f t="shared" si="2"/>
        <v>53</v>
      </c>
      <c r="I13" s="664">
        <v>15</v>
      </c>
      <c r="J13" s="664">
        <v>8</v>
      </c>
      <c r="K13" s="664">
        <v>7</v>
      </c>
      <c r="L13" s="665">
        <v>10</v>
      </c>
      <c r="M13" s="665">
        <v>2</v>
      </c>
      <c r="N13" s="665"/>
      <c r="O13" s="665"/>
      <c r="P13" s="666">
        <f t="shared" si="3"/>
        <v>12</v>
      </c>
      <c r="Q13" s="667">
        <f t="shared" si="4"/>
        <v>3</v>
      </c>
      <c r="R13" s="664">
        <v>54</v>
      </c>
      <c r="S13" s="668">
        <v>25</v>
      </c>
      <c r="T13" s="665">
        <v>8</v>
      </c>
      <c r="U13" s="665"/>
      <c r="V13" s="665">
        <v>15</v>
      </c>
      <c r="W13" s="665"/>
      <c r="X13" s="666">
        <f t="shared" si="5"/>
        <v>48</v>
      </c>
      <c r="Y13" s="667">
        <f t="shared" si="6"/>
        <v>6</v>
      </c>
      <c r="Z13" s="664"/>
      <c r="AA13" s="661"/>
      <c r="AB13" s="661"/>
      <c r="AC13" s="669">
        <f t="shared" si="0"/>
        <v>0</v>
      </c>
      <c r="AD13" s="664"/>
      <c r="AE13" s="664"/>
      <c r="AF13" s="664"/>
    </row>
    <row r="14" spans="1:32" s="670" customFormat="1" ht="24">
      <c r="A14" s="659" t="s">
        <v>2003</v>
      </c>
      <c r="B14" s="660">
        <v>112</v>
      </c>
      <c r="C14" s="660">
        <v>789</v>
      </c>
      <c r="D14" s="660">
        <f t="shared" si="1"/>
        <v>58.444444444444443</v>
      </c>
      <c r="E14" s="661">
        <v>14</v>
      </c>
      <c r="F14" s="661">
        <v>1</v>
      </c>
      <c r="G14" s="685"/>
      <c r="H14" s="663">
        <f t="shared" si="2"/>
        <v>15</v>
      </c>
      <c r="I14" s="664">
        <v>5</v>
      </c>
      <c r="J14" s="664">
        <v>1</v>
      </c>
      <c r="K14" s="664">
        <v>4</v>
      </c>
      <c r="L14" s="665">
        <v>4</v>
      </c>
      <c r="M14" s="665">
        <v>1</v>
      </c>
      <c r="N14" s="665"/>
      <c r="O14" s="665"/>
      <c r="P14" s="666">
        <f t="shared" si="3"/>
        <v>5</v>
      </c>
      <c r="Q14" s="667">
        <f t="shared" si="4"/>
        <v>0</v>
      </c>
      <c r="R14" s="664">
        <v>19</v>
      </c>
      <c r="S14" s="668">
        <v>7</v>
      </c>
      <c r="T14" s="665">
        <v>2</v>
      </c>
      <c r="U14" s="665"/>
      <c r="V14" s="665">
        <v>4</v>
      </c>
      <c r="W14" s="665"/>
      <c r="X14" s="666">
        <f t="shared" si="5"/>
        <v>13</v>
      </c>
      <c r="Y14" s="667">
        <f t="shared" si="6"/>
        <v>6</v>
      </c>
      <c r="Z14" s="664"/>
      <c r="AA14" s="661"/>
      <c r="AB14" s="661"/>
      <c r="AC14" s="669">
        <f t="shared" si="0"/>
        <v>0</v>
      </c>
      <c r="AD14" s="664"/>
      <c r="AE14" s="664"/>
      <c r="AF14" s="664"/>
    </row>
    <row r="15" spans="1:32" s="670" customFormat="1" ht="24">
      <c r="A15" s="659" t="s">
        <v>4288</v>
      </c>
      <c r="B15" s="660"/>
      <c r="C15" s="660"/>
      <c r="D15" s="660" t="e">
        <f t="shared" si="1"/>
        <v>#DIV/0!</v>
      </c>
      <c r="E15" s="661"/>
      <c r="F15" s="661"/>
      <c r="G15" s="685"/>
      <c r="H15" s="663">
        <f t="shared" si="2"/>
        <v>0</v>
      </c>
      <c r="I15" s="664">
        <v>4</v>
      </c>
      <c r="J15" s="664">
        <v>1</v>
      </c>
      <c r="K15" s="664">
        <v>3</v>
      </c>
      <c r="L15" s="665"/>
      <c r="M15" s="665"/>
      <c r="N15" s="665"/>
      <c r="O15" s="665">
        <v>3</v>
      </c>
      <c r="P15" s="666">
        <f t="shared" si="3"/>
        <v>3</v>
      </c>
      <c r="Q15" s="667">
        <f t="shared" si="4"/>
        <v>1</v>
      </c>
      <c r="R15" s="664">
        <v>6</v>
      </c>
      <c r="S15" s="668"/>
      <c r="T15" s="665"/>
      <c r="U15" s="665"/>
      <c r="V15" s="665"/>
      <c r="W15" s="665">
        <v>3</v>
      </c>
      <c r="X15" s="666">
        <f t="shared" si="5"/>
        <v>3</v>
      </c>
      <c r="Y15" s="667">
        <f t="shared" si="6"/>
        <v>3</v>
      </c>
      <c r="Z15" s="664"/>
      <c r="AA15" s="661"/>
      <c r="AB15" s="661"/>
      <c r="AC15" s="669">
        <f t="shared" si="0"/>
        <v>0</v>
      </c>
      <c r="AD15" s="664"/>
      <c r="AE15" s="664"/>
      <c r="AF15" s="664"/>
    </row>
    <row r="16" spans="1:32" s="670" customFormat="1">
      <c r="A16" s="659" t="s">
        <v>4289</v>
      </c>
      <c r="B16" s="660"/>
      <c r="C16" s="660"/>
      <c r="D16" s="660" t="e">
        <f t="shared" si="1"/>
        <v>#DIV/0!</v>
      </c>
      <c r="E16" s="661"/>
      <c r="F16" s="661"/>
      <c r="G16" s="685"/>
      <c r="H16" s="663">
        <f t="shared" si="2"/>
        <v>0</v>
      </c>
      <c r="I16" s="664">
        <v>4</v>
      </c>
      <c r="J16" s="664">
        <v>1</v>
      </c>
      <c r="K16" s="664">
        <v>3</v>
      </c>
      <c r="L16" s="665"/>
      <c r="M16" s="665"/>
      <c r="N16" s="665"/>
      <c r="O16" s="665">
        <v>3</v>
      </c>
      <c r="P16" s="666">
        <f t="shared" si="3"/>
        <v>3</v>
      </c>
      <c r="Q16" s="667">
        <f t="shared" si="4"/>
        <v>1</v>
      </c>
      <c r="R16" s="664">
        <v>8</v>
      </c>
      <c r="S16" s="668"/>
      <c r="T16" s="665"/>
      <c r="U16" s="665"/>
      <c r="V16" s="665"/>
      <c r="W16" s="665">
        <v>3</v>
      </c>
      <c r="X16" s="666">
        <f t="shared" si="5"/>
        <v>3</v>
      </c>
      <c r="Y16" s="667">
        <f t="shared" si="6"/>
        <v>5</v>
      </c>
      <c r="Z16" s="664"/>
      <c r="AA16" s="661"/>
      <c r="AB16" s="661"/>
      <c r="AC16" s="669">
        <f t="shared" si="0"/>
        <v>0</v>
      </c>
      <c r="AD16" s="664"/>
      <c r="AE16" s="664"/>
      <c r="AF16" s="664"/>
    </row>
    <row r="17" spans="1:32" s="670" customFormat="1" ht="24">
      <c r="A17" s="671" t="s">
        <v>4290</v>
      </c>
      <c r="B17" s="660">
        <v>331</v>
      </c>
      <c r="C17" s="660">
        <v>902</v>
      </c>
      <c r="D17" s="660">
        <f t="shared" si="1"/>
        <v>22.777777777777779</v>
      </c>
      <c r="E17" s="661">
        <v>42</v>
      </c>
      <c r="F17" s="661">
        <v>2</v>
      </c>
      <c r="G17" s="685"/>
      <c r="H17" s="663">
        <f t="shared" si="2"/>
        <v>44</v>
      </c>
      <c r="I17" s="664">
        <v>11</v>
      </c>
      <c r="J17" s="664">
        <v>2</v>
      </c>
      <c r="K17" s="664">
        <v>9</v>
      </c>
      <c r="L17" s="665">
        <v>10</v>
      </c>
      <c r="M17" s="665">
        <v>1</v>
      </c>
      <c r="N17" s="665"/>
      <c r="O17" s="665"/>
      <c r="P17" s="666">
        <f t="shared" si="3"/>
        <v>11</v>
      </c>
      <c r="Q17" s="667">
        <f t="shared" si="4"/>
        <v>0</v>
      </c>
      <c r="R17" s="664">
        <v>45</v>
      </c>
      <c r="S17" s="668">
        <v>34</v>
      </c>
      <c r="T17" s="665">
        <v>4</v>
      </c>
      <c r="U17" s="665"/>
      <c r="V17" s="665">
        <v>8</v>
      </c>
      <c r="W17" s="665"/>
      <c r="X17" s="666">
        <f t="shared" si="5"/>
        <v>46</v>
      </c>
      <c r="Y17" s="667">
        <f t="shared" si="6"/>
        <v>-1</v>
      </c>
      <c r="Z17" s="664"/>
      <c r="AA17" s="661"/>
      <c r="AB17" s="661"/>
      <c r="AC17" s="669">
        <f t="shared" si="0"/>
        <v>0</v>
      </c>
      <c r="AD17" s="664"/>
      <c r="AE17" s="664"/>
      <c r="AF17" s="664"/>
    </row>
    <row r="18" spans="1:32" s="670" customFormat="1">
      <c r="A18" s="659" t="s">
        <v>1997</v>
      </c>
      <c r="B18" s="660">
        <v>223</v>
      </c>
      <c r="C18" s="660">
        <v>967</v>
      </c>
      <c r="D18" s="660">
        <f t="shared" si="1"/>
        <v>39.794238683127574</v>
      </c>
      <c r="E18" s="661">
        <v>27</v>
      </c>
      <c r="F18" s="661"/>
      <c r="G18" s="685"/>
      <c r="H18" s="663">
        <f t="shared" si="2"/>
        <v>27</v>
      </c>
      <c r="I18" s="664">
        <v>7</v>
      </c>
      <c r="J18" s="664">
        <v>2</v>
      </c>
      <c r="K18" s="664">
        <v>5</v>
      </c>
      <c r="L18" s="665">
        <v>5</v>
      </c>
      <c r="M18" s="665"/>
      <c r="N18" s="665"/>
      <c r="O18" s="665"/>
      <c r="P18" s="666">
        <f t="shared" si="3"/>
        <v>5</v>
      </c>
      <c r="Q18" s="667">
        <f t="shared" si="4"/>
        <v>2</v>
      </c>
      <c r="R18" s="664">
        <v>17</v>
      </c>
      <c r="S18" s="668">
        <v>16</v>
      </c>
      <c r="T18" s="665"/>
      <c r="U18" s="665"/>
      <c r="V18" s="665">
        <v>3</v>
      </c>
      <c r="W18" s="665"/>
      <c r="X18" s="666">
        <f t="shared" si="5"/>
        <v>19</v>
      </c>
      <c r="Y18" s="667">
        <f t="shared" si="6"/>
        <v>-2</v>
      </c>
      <c r="Z18" s="664"/>
      <c r="AA18" s="661"/>
      <c r="AB18" s="661"/>
      <c r="AC18" s="669">
        <f t="shared" si="0"/>
        <v>0</v>
      </c>
      <c r="AD18" s="664"/>
      <c r="AE18" s="664"/>
      <c r="AF18" s="664"/>
    </row>
    <row r="19" spans="1:32" s="670" customFormat="1">
      <c r="A19" s="659" t="s">
        <v>1998</v>
      </c>
      <c r="B19" s="660">
        <v>58</v>
      </c>
      <c r="C19" s="660">
        <v>711</v>
      </c>
      <c r="D19" s="660">
        <f t="shared" si="1"/>
        <v>49.375</v>
      </c>
      <c r="E19" s="661">
        <v>16</v>
      </c>
      <c r="F19" s="661"/>
      <c r="G19" s="685"/>
      <c r="H19" s="663">
        <f t="shared" si="2"/>
        <v>16</v>
      </c>
      <c r="I19" s="664">
        <v>4</v>
      </c>
      <c r="J19" s="664">
        <v>1</v>
      </c>
      <c r="K19" s="664">
        <v>3</v>
      </c>
      <c r="L19" s="665">
        <v>2</v>
      </c>
      <c r="M19" s="665"/>
      <c r="N19" s="665"/>
      <c r="O19" s="665">
        <v>2</v>
      </c>
      <c r="P19" s="666">
        <f t="shared" si="3"/>
        <v>4</v>
      </c>
      <c r="Q19" s="667">
        <f t="shared" si="4"/>
        <v>0</v>
      </c>
      <c r="R19" s="664">
        <v>13</v>
      </c>
      <c r="S19" s="668">
        <v>6</v>
      </c>
      <c r="T19" s="665"/>
      <c r="U19" s="665"/>
      <c r="V19" s="665">
        <v>2</v>
      </c>
      <c r="W19" s="665">
        <v>2</v>
      </c>
      <c r="X19" s="666">
        <f t="shared" si="5"/>
        <v>10</v>
      </c>
      <c r="Y19" s="667">
        <f t="shared" si="6"/>
        <v>3</v>
      </c>
      <c r="Z19" s="664"/>
      <c r="AA19" s="661"/>
      <c r="AB19" s="661"/>
      <c r="AC19" s="669">
        <f t="shared" si="0"/>
        <v>0</v>
      </c>
      <c r="AD19" s="664"/>
      <c r="AE19" s="664"/>
      <c r="AF19" s="664"/>
    </row>
    <row r="20" spans="1:32" s="670" customFormat="1" ht="24">
      <c r="A20" s="671" t="s">
        <v>4291</v>
      </c>
      <c r="B20" s="660"/>
      <c r="C20" s="660"/>
      <c r="D20" s="660" t="e">
        <f t="shared" si="1"/>
        <v>#DIV/0!</v>
      </c>
      <c r="E20" s="685"/>
      <c r="F20" s="685"/>
      <c r="G20" s="685"/>
      <c r="H20" s="663">
        <f t="shared" si="2"/>
        <v>0</v>
      </c>
      <c r="I20" s="664">
        <v>8</v>
      </c>
      <c r="J20" s="664">
        <v>3</v>
      </c>
      <c r="K20" s="664">
        <v>3</v>
      </c>
      <c r="L20" s="665">
        <v>7</v>
      </c>
      <c r="M20" s="665"/>
      <c r="N20" s="665"/>
      <c r="O20" s="665"/>
      <c r="P20" s="666">
        <f t="shared" si="3"/>
        <v>7</v>
      </c>
      <c r="Q20" s="667">
        <f t="shared" si="4"/>
        <v>1</v>
      </c>
      <c r="R20" s="664">
        <v>21</v>
      </c>
      <c r="S20" s="668"/>
      <c r="T20" s="665"/>
      <c r="U20" s="665"/>
      <c r="V20" s="665">
        <v>12</v>
      </c>
      <c r="W20" s="665"/>
      <c r="X20" s="666">
        <f t="shared" si="5"/>
        <v>12</v>
      </c>
      <c r="Y20" s="667">
        <f t="shared" si="6"/>
        <v>9</v>
      </c>
      <c r="Z20" s="664"/>
      <c r="AA20" s="661"/>
      <c r="AB20" s="661"/>
      <c r="AC20" s="669">
        <f t="shared" si="0"/>
        <v>0</v>
      </c>
      <c r="AD20" s="664"/>
      <c r="AE20" s="664"/>
      <c r="AF20" s="664"/>
    </row>
    <row r="21" spans="1:32" s="670" customFormat="1">
      <c r="A21" s="659" t="s">
        <v>4292</v>
      </c>
      <c r="B21" s="660"/>
      <c r="C21" s="660"/>
      <c r="D21" s="660" t="e">
        <f t="shared" si="1"/>
        <v>#DIV/0!</v>
      </c>
      <c r="E21" s="685"/>
      <c r="F21" s="685"/>
      <c r="G21" s="685"/>
      <c r="H21" s="663">
        <f t="shared" si="2"/>
        <v>0</v>
      </c>
      <c r="I21" s="664"/>
      <c r="J21" s="664"/>
      <c r="K21" s="664"/>
      <c r="L21" s="662"/>
      <c r="M21" s="662"/>
      <c r="N21" s="662"/>
      <c r="O21" s="662"/>
      <c r="P21" s="666">
        <f t="shared" si="3"/>
        <v>0</v>
      </c>
      <c r="Q21" s="667">
        <f t="shared" si="4"/>
        <v>0</v>
      </c>
      <c r="R21" s="664">
        <v>2</v>
      </c>
      <c r="S21" s="672"/>
      <c r="T21" s="662"/>
      <c r="U21" s="662"/>
      <c r="V21" s="662"/>
      <c r="W21" s="662"/>
      <c r="X21" s="666">
        <f t="shared" si="5"/>
        <v>0</v>
      </c>
      <c r="Y21" s="667">
        <f t="shared" si="6"/>
        <v>2</v>
      </c>
      <c r="Z21" s="664"/>
      <c r="AA21" s="661"/>
      <c r="AB21" s="661"/>
      <c r="AC21" s="669">
        <f t="shared" si="0"/>
        <v>0</v>
      </c>
      <c r="AD21" s="664"/>
      <c r="AE21" s="664"/>
      <c r="AF21" s="664"/>
    </row>
    <row r="22" spans="1:32" s="670" customFormat="1">
      <c r="A22" s="660"/>
      <c r="B22" s="660"/>
      <c r="C22" s="660"/>
      <c r="D22" s="660" t="e">
        <f t="shared" si="1"/>
        <v>#DIV/0!</v>
      </c>
      <c r="E22" s="685"/>
      <c r="F22" s="685"/>
      <c r="G22" s="685"/>
      <c r="H22" s="663">
        <f t="shared" si="2"/>
        <v>0</v>
      </c>
      <c r="I22" s="664"/>
      <c r="J22" s="664"/>
      <c r="K22" s="664"/>
      <c r="L22" s="662"/>
      <c r="M22" s="662"/>
      <c r="N22" s="662"/>
      <c r="O22" s="662"/>
      <c r="P22" s="666">
        <f t="shared" si="3"/>
        <v>0</v>
      </c>
      <c r="Q22" s="667">
        <f t="shared" si="4"/>
        <v>0</v>
      </c>
      <c r="R22" s="664"/>
      <c r="S22" s="672"/>
      <c r="T22" s="662"/>
      <c r="U22" s="662"/>
      <c r="V22" s="662"/>
      <c r="W22" s="662"/>
      <c r="X22" s="666">
        <f t="shared" si="5"/>
        <v>0</v>
      </c>
      <c r="Y22" s="667">
        <f t="shared" si="6"/>
        <v>0</v>
      </c>
      <c r="Z22" s="664"/>
      <c r="AA22" s="661"/>
      <c r="AB22" s="661"/>
      <c r="AC22" s="669">
        <f t="shared" si="0"/>
        <v>0</v>
      </c>
      <c r="AD22" s="664"/>
      <c r="AE22" s="664"/>
      <c r="AF22" s="664"/>
    </row>
    <row r="23" spans="1:32" s="670" customFormat="1">
      <c r="A23" s="660"/>
      <c r="B23" s="660"/>
      <c r="C23" s="660"/>
      <c r="D23" s="660" t="e">
        <f t="shared" si="1"/>
        <v>#DIV/0!</v>
      </c>
      <c r="E23" s="685"/>
      <c r="F23" s="685"/>
      <c r="G23" s="685"/>
      <c r="H23" s="663">
        <f t="shared" si="2"/>
        <v>0</v>
      </c>
      <c r="I23" s="664"/>
      <c r="J23" s="664"/>
      <c r="K23" s="664"/>
      <c r="L23" s="662"/>
      <c r="M23" s="662"/>
      <c r="N23" s="662"/>
      <c r="O23" s="662"/>
      <c r="P23" s="666">
        <f t="shared" si="3"/>
        <v>0</v>
      </c>
      <c r="Q23" s="667">
        <f t="shared" si="4"/>
        <v>0</v>
      </c>
      <c r="R23" s="664"/>
      <c r="S23" s="672"/>
      <c r="T23" s="662"/>
      <c r="U23" s="662"/>
      <c r="V23" s="662"/>
      <c r="W23" s="662"/>
      <c r="X23" s="666">
        <f t="shared" si="5"/>
        <v>0</v>
      </c>
      <c r="Y23" s="667">
        <f t="shared" si="6"/>
        <v>0</v>
      </c>
      <c r="Z23" s="664"/>
      <c r="AA23" s="661"/>
      <c r="AB23" s="661"/>
      <c r="AC23" s="669">
        <f t="shared" si="0"/>
        <v>0</v>
      </c>
      <c r="AD23" s="664"/>
      <c r="AE23" s="664"/>
      <c r="AF23" s="664"/>
    </row>
    <row r="24" spans="1:32" s="670" customFormat="1">
      <c r="A24" s="660"/>
      <c r="B24" s="660"/>
      <c r="C24" s="660"/>
      <c r="D24" s="660" t="e">
        <f t="shared" si="1"/>
        <v>#DIV/0!</v>
      </c>
      <c r="E24" s="685"/>
      <c r="F24" s="685"/>
      <c r="G24" s="685"/>
      <c r="H24" s="663">
        <f t="shared" si="2"/>
        <v>0</v>
      </c>
      <c r="I24" s="664"/>
      <c r="J24" s="664"/>
      <c r="K24" s="664"/>
      <c r="L24" s="662"/>
      <c r="M24" s="662"/>
      <c r="N24" s="662"/>
      <c r="O24" s="662"/>
      <c r="P24" s="666">
        <f t="shared" si="3"/>
        <v>0</v>
      </c>
      <c r="Q24" s="667">
        <f t="shared" si="4"/>
        <v>0</v>
      </c>
      <c r="R24" s="664"/>
      <c r="S24" s="672"/>
      <c r="T24" s="662"/>
      <c r="U24" s="662"/>
      <c r="V24" s="662"/>
      <c r="W24" s="662"/>
      <c r="X24" s="666">
        <f t="shared" si="5"/>
        <v>0</v>
      </c>
      <c r="Y24" s="667">
        <f t="shared" si="6"/>
        <v>0</v>
      </c>
      <c r="Z24" s="664"/>
      <c r="AA24" s="661"/>
      <c r="AB24" s="661"/>
      <c r="AC24" s="669">
        <f t="shared" si="0"/>
        <v>0</v>
      </c>
      <c r="AD24" s="664"/>
      <c r="AE24" s="664"/>
      <c r="AF24" s="664"/>
    </row>
    <row r="25" spans="1:32" ht="15.75" customHeight="1">
      <c r="A25" s="673"/>
      <c r="B25" s="663">
        <f>SUM(B9:B24)</f>
        <v>1708</v>
      </c>
      <c r="C25" s="663">
        <f>SUM(C9:C24)</f>
        <v>8521</v>
      </c>
      <c r="D25" s="663">
        <f>C25/H25/0.9</f>
        <v>35.065843621399175</v>
      </c>
      <c r="E25" s="663">
        <f>SUM(E9:E24)</f>
        <v>254</v>
      </c>
      <c r="F25" s="663">
        <f>SUM(F9:F24)</f>
        <v>16</v>
      </c>
      <c r="G25" s="663">
        <f>SUM(G9:G24)</f>
        <v>0</v>
      </c>
      <c r="H25" s="663">
        <f t="shared" si="2"/>
        <v>270</v>
      </c>
      <c r="I25" s="663">
        <f t="shared" ref="I25:O25" si="7">SUM(I9:I24)</f>
        <v>95</v>
      </c>
      <c r="J25" s="663">
        <f t="shared" si="7"/>
        <v>33</v>
      </c>
      <c r="K25" s="663">
        <f t="shared" si="7"/>
        <v>60</v>
      </c>
      <c r="L25" s="663">
        <f t="shared" si="7"/>
        <v>56</v>
      </c>
      <c r="M25" s="663">
        <f t="shared" si="7"/>
        <v>7</v>
      </c>
      <c r="N25" s="663">
        <f t="shared" si="7"/>
        <v>0</v>
      </c>
      <c r="O25" s="663">
        <f t="shared" si="7"/>
        <v>18</v>
      </c>
      <c r="P25" s="666">
        <f t="shared" si="3"/>
        <v>81</v>
      </c>
      <c r="Q25" s="674">
        <f t="shared" si="4"/>
        <v>14</v>
      </c>
      <c r="R25" s="663">
        <f t="shared" ref="R25:W25" si="8">SUM(R9:R24)</f>
        <v>269</v>
      </c>
      <c r="S25" s="663">
        <f t="shared" si="8"/>
        <v>139</v>
      </c>
      <c r="T25" s="663">
        <f t="shared" si="8"/>
        <v>32</v>
      </c>
      <c r="U25" s="663">
        <f t="shared" si="8"/>
        <v>0</v>
      </c>
      <c r="V25" s="663">
        <f t="shared" si="8"/>
        <v>53</v>
      </c>
      <c r="W25" s="663">
        <f t="shared" si="8"/>
        <v>22</v>
      </c>
      <c r="X25" s="666">
        <f t="shared" si="5"/>
        <v>246</v>
      </c>
      <c r="Y25" s="674">
        <f t="shared" si="6"/>
        <v>23</v>
      </c>
      <c r="Z25" s="663">
        <f>SUM(Z9:Z24)</f>
        <v>0</v>
      </c>
      <c r="AA25" s="663">
        <f>SUM(AA9:AA24)</f>
        <v>0</v>
      </c>
      <c r="AB25" s="663">
        <f>SUM(AB9:AB24)</f>
        <v>0</v>
      </c>
      <c r="AC25" s="675">
        <f t="shared" si="0"/>
        <v>0</v>
      </c>
      <c r="AD25" s="663">
        <f>SUM(AD9:AD24)</f>
        <v>0</v>
      </c>
      <c r="AE25" s="663">
        <f>SUM(AE9:AE24)</f>
        <v>0</v>
      </c>
      <c r="AF25" s="663">
        <f>SUM(AF9:AF24)</f>
        <v>0</v>
      </c>
    </row>
    <row r="26" spans="1:32">
      <c r="A26" s="676"/>
      <c r="B26" s="676"/>
      <c r="C26" s="676"/>
      <c r="D26" s="676"/>
      <c r="E26" s="676"/>
      <c r="F26" s="676"/>
      <c r="G26" s="649"/>
      <c r="H26" s="649"/>
      <c r="L26" s="677"/>
      <c r="M26" s="677"/>
      <c r="N26" s="677"/>
      <c r="O26" s="678"/>
      <c r="R26" s="677"/>
      <c r="S26" s="677"/>
      <c r="T26" s="678"/>
    </row>
    <row r="27" spans="1:32">
      <c r="A27" s="676"/>
      <c r="B27" s="676"/>
      <c r="C27" s="676"/>
      <c r="D27" s="676"/>
      <c r="E27" s="676"/>
      <c r="F27" s="676"/>
      <c r="G27" s="649"/>
      <c r="H27" s="649"/>
      <c r="L27" s="677"/>
      <c r="M27" s="677"/>
      <c r="N27" s="677"/>
      <c r="O27" s="678"/>
      <c r="R27" s="677"/>
      <c r="S27" s="677"/>
      <c r="T27" s="678"/>
    </row>
    <row r="28" spans="1:32">
      <c r="A28" s="679"/>
      <c r="B28" s="679"/>
      <c r="C28" s="679"/>
      <c r="D28" s="679"/>
      <c r="E28" s="679"/>
      <c r="F28" s="679"/>
      <c r="G28" s="680"/>
      <c r="H28" s="680"/>
      <c r="L28" s="681"/>
      <c r="M28" s="681"/>
      <c r="N28" s="681"/>
      <c r="O28" s="682"/>
      <c r="R28" s="681"/>
      <c r="S28" s="681"/>
      <c r="T28" s="682"/>
    </row>
    <row r="29" spans="1:32">
      <c r="A29" s="679"/>
      <c r="B29" s="679"/>
      <c r="C29" s="679"/>
      <c r="D29" s="679"/>
      <c r="E29" s="679"/>
      <c r="F29" s="679"/>
      <c r="G29" s="680"/>
      <c r="H29" s="680"/>
      <c r="L29" s="681"/>
      <c r="M29" s="681"/>
      <c r="N29" s="681"/>
      <c r="O29" s="682"/>
      <c r="R29" s="681"/>
      <c r="S29" s="681"/>
      <c r="T29" s="682"/>
    </row>
    <row r="30" spans="1:32">
      <c r="A30" s="679"/>
      <c r="B30" s="679"/>
      <c r="C30" s="679"/>
      <c r="D30" s="679"/>
      <c r="E30" s="679"/>
      <c r="F30" s="679"/>
      <c r="G30" s="680"/>
      <c r="H30" s="680"/>
      <c r="L30" s="681"/>
      <c r="M30" s="681"/>
      <c r="N30" s="681"/>
      <c r="O30" s="682"/>
      <c r="R30" s="681"/>
      <c r="S30" s="681"/>
      <c r="T30" s="682"/>
    </row>
    <row r="31" spans="1:32">
      <c r="A31" s="679"/>
      <c r="B31" s="679"/>
      <c r="C31" s="679"/>
      <c r="D31" s="679"/>
      <c r="E31" s="679"/>
      <c r="F31" s="679"/>
      <c r="G31" s="680"/>
      <c r="H31" s="680"/>
      <c r="L31" s="681"/>
      <c r="M31" s="681"/>
      <c r="N31" s="681"/>
      <c r="O31" s="682"/>
      <c r="R31" s="681"/>
      <c r="S31" s="681"/>
      <c r="T31" s="682"/>
    </row>
    <row r="32" spans="1:32">
      <c r="A32" s="683"/>
      <c r="B32" s="683"/>
      <c r="C32" s="683"/>
      <c r="D32" s="683"/>
      <c r="E32" s="683"/>
      <c r="F32" s="683"/>
    </row>
    <row r="33" spans="1:6">
      <c r="A33" s="683"/>
      <c r="B33" s="683"/>
      <c r="C33" s="683"/>
      <c r="D33" s="683"/>
      <c r="E33" s="683"/>
      <c r="F33" s="683"/>
    </row>
    <row r="34" spans="1:6">
      <c r="A34" s="683"/>
      <c r="B34" s="683"/>
      <c r="C34" s="683"/>
      <c r="D34" s="683"/>
      <c r="E34" s="683"/>
      <c r="F34" s="683"/>
    </row>
    <row r="35" spans="1:6">
      <c r="A35" s="683"/>
      <c r="B35" s="683"/>
      <c r="C35" s="683"/>
      <c r="D35" s="683"/>
      <c r="E35" s="683"/>
      <c r="F35" s="683"/>
    </row>
    <row r="36" spans="1:6">
      <c r="A36" s="683"/>
      <c r="B36" s="683"/>
      <c r="C36" s="683"/>
      <c r="D36" s="683"/>
      <c r="E36" s="683"/>
      <c r="F36" s="683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24"/>
  <sheetViews>
    <sheetView view="pageBreakPreview" zoomScaleNormal="100" zoomScaleSheetLayoutView="100" workbookViewId="0">
      <selection activeCell="C1" sqref="C1:C2"/>
    </sheetView>
  </sheetViews>
  <sheetFormatPr defaultRowHeight="12.75"/>
  <cols>
    <col min="1" max="1" width="21.5703125" style="708" customWidth="1"/>
    <col min="2" max="2" width="9.140625" style="708"/>
    <col min="3" max="3" width="5.85546875" style="708" customWidth="1"/>
    <col min="4" max="4" width="8" style="708" customWidth="1"/>
    <col min="5" max="5" width="5.85546875" style="709" customWidth="1"/>
    <col min="6" max="7" width="6.28515625" style="709" customWidth="1"/>
    <col min="8" max="8" width="6" style="709" customWidth="1"/>
    <col min="9" max="9" width="5.85546875" style="709" customWidth="1"/>
    <col min="10" max="10" width="6" style="709" customWidth="1"/>
    <col min="11" max="11" width="6.7109375" style="709" customWidth="1"/>
    <col min="12" max="12" width="6.42578125" style="709" customWidth="1"/>
    <col min="13" max="13" width="5.85546875" style="708" customWidth="1"/>
    <col min="14" max="14" width="6.28515625" style="708" customWidth="1"/>
    <col min="15" max="15" width="6.7109375" style="708" customWidth="1"/>
    <col min="16" max="16" width="5.7109375" style="694" customWidth="1"/>
    <col min="17" max="18" width="6.7109375" style="694" customWidth="1"/>
    <col min="19" max="256" width="9.140625" style="694"/>
    <col min="257" max="257" width="21.5703125" style="694" customWidth="1"/>
    <col min="258" max="258" width="9.140625" style="694"/>
    <col min="259" max="259" width="5.85546875" style="694" customWidth="1"/>
    <col min="260" max="260" width="8" style="694" customWidth="1"/>
    <col min="261" max="261" width="5.85546875" style="694" customWidth="1"/>
    <col min="262" max="263" width="6.28515625" style="694" customWidth="1"/>
    <col min="264" max="264" width="6" style="694" customWidth="1"/>
    <col min="265" max="265" width="5.85546875" style="694" customWidth="1"/>
    <col min="266" max="266" width="6" style="694" customWidth="1"/>
    <col min="267" max="267" width="6.7109375" style="694" customWidth="1"/>
    <col min="268" max="268" width="6.42578125" style="694" customWidth="1"/>
    <col min="269" max="269" width="5.85546875" style="694" customWidth="1"/>
    <col min="270" max="270" width="6.28515625" style="694" customWidth="1"/>
    <col min="271" max="271" width="6.7109375" style="694" customWidth="1"/>
    <col min="272" max="272" width="5.7109375" style="694" customWidth="1"/>
    <col min="273" max="274" width="6.7109375" style="694" customWidth="1"/>
    <col min="275" max="512" width="9.140625" style="694"/>
    <col min="513" max="513" width="21.5703125" style="694" customWidth="1"/>
    <col min="514" max="514" width="9.140625" style="694"/>
    <col min="515" max="515" width="5.85546875" style="694" customWidth="1"/>
    <col min="516" max="516" width="8" style="694" customWidth="1"/>
    <col min="517" max="517" width="5.85546875" style="694" customWidth="1"/>
    <col min="518" max="519" width="6.28515625" style="694" customWidth="1"/>
    <col min="520" max="520" width="6" style="694" customWidth="1"/>
    <col min="521" max="521" width="5.85546875" style="694" customWidth="1"/>
    <col min="522" max="522" width="6" style="694" customWidth="1"/>
    <col min="523" max="523" width="6.7109375" style="694" customWidth="1"/>
    <col min="524" max="524" width="6.42578125" style="694" customWidth="1"/>
    <col min="525" max="525" width="5.85546875" style="694" customWidth="1"/>
    <col min="526" max="526" width="6.28515625" style="694" customWidth="1"/>
    <col min="527" max="527" width="6.7109375" style="694" customWidth="1"/>
    <col min="528" max="528" width="5.7109375" style="694" customWidth="1"/>
    <col min="529" max="530" width="6.7109375" style="694" customWidth="1"/>
    <col min="531" max="768" width="9.140625" style="694"/>
    <col min="769" max="769" width="21.5703125" style="694" customWidth="1"/>
    <col min="770" max="770" width="9.140625" style="694"/>
    <col min="771" max="771" width="5.85546875" style="694" customWidth="1"/>
    <col min="772" max="772" width="8" style="694" customWidth="1"/>
    <col min="773" max="773" width="5.85546875" style="694" customWidth="1"/>
    <col min="774" max="775" width="6.28515625" style="694" customWidth="1"/>
    <col min="776" max="776" width="6" style="694" customWidth="1"/>
    <col min="777" max="777" width="5.85546875" style="694" customWidth="1"/>
    <col min="778" max="778" width="6" style="694" customWidth="1"/>
    <col min="779" max="779" width="6.7109375" style="694" customWidth="1"/>
    <col min="780" max="780" width="6.42578125" style="694" customWidth="1"/>
    <col min="781" max="781" width="5.85546875" style="694" customWidth="1"/>
    <col min="782" max="782" width="6.28515625" style="694" customWidth="1"/>
    <col min="783" max="783" width="6.7109375" style="694" customWidth="1"/>
    <col min="784" max="784" width="5.7109375" style="694" customWidth="1"/>
    <col min="785" max="786" width="6.7109375" style="694" customWidth="1"/>
    <col min="787" max="1024" width="9.140625" style="694"/>
    <col min="1025" max="1025" width="21.5703125" style="694" customWidth="1"/>
    <col min="1026" max="1026" width="9.140625" style="694"/>
    <col min="1027" max="1027" width="5.85546875" style="694" customWidth="1"/>
    <col min="1028" max="1028" width="8" style="694" customWidth="1"/>
    <col min="1029" max="1029" width="5.85546875" style="694" customWidth="1"/>
    <col min="1030" max="1031" width="6.28515625" style="694" customWidth="1"/>
    <col min="1032" max="1032" width="6" style="694" customWidth="1"/>
    <col min="1033" max="1033" width="5.85546875" style="694" customWidth="1"/>
    <col min="1034" max="1034" width="6" style="694" customWidth="1"/>
    <col min="1035" max="1035" width="6.7109375" style="694" customWidth="1"/>
    <col min="1036" max="1036" width="6.42578125" style="694" customWidth="1"/>
    <col min="1037" max="1037" width="5.85546875" style="694" customWidth="1"/>
    <col min="1038" max="1038" width="6.28515625" style="694" customWidth="1"/>
    <col min="1039" max="1039" width="6.7109375" style="694" customWidth="1"/>
    <col min="1040" max="1040" width="5.7109375" style="694" customWidth="1"/>
    <col min="1041" max="1042" width="6.7109375" style="694" customWidth="1"/>
    <col min="1043" max="1280" width="9.140625" style="694"/>
    <col min="1281" max="1281" width="21.5703125" style="694" customWidth="1"/>
    <col min="1282" max="1282" width="9.140625" style="694"/>
    <col min="1283" max="1283" width="5.85546875" style="694" customWidth="1"/>
    <col min="1284" max="1284" width="8" style="694" customWidth="1"/>
    <col min="1285" max="1285" width="5.85546875" style="694" customWidth="1"/>
    <col min="1286" max="1287" width="6.28515625" style="694" customWidth="1"/>
    <col min="1288" max="1288" width="6" style="694" customWidth="1"/>
    <col min="1289" max="1289" width="5.85546875" style="694" customWidth="1"/>
    <col min="1290" max="1290" width="6" style="694" customWidth="1"/>
    <col min="1291" max="1291" width="6.7109375" style="694" customWidth="1"/>
    <col min="1292" max="1292" width="6.42578125" style="694" customWidth="1"/>
    <col min="1293" max="1293" width="5.85546875" style="694" customWidth="1"/>
    <col min="1294" max="1294" width="6.28515625" style="694" customWidth="1"/>
    <col min="1295" max="1295" width="6.7109375" style="694" customWidth="1"/>
    <col min="1296" max="1296" width="5.7109375" style="694" customWidth="1"/>
    <col min="1297" max="1298" width="6.7109375" style="694" customWidth="1"/>
    <col min="1299" max="1536" width="9.140625" style="694"/>
    <col min="1537" max="1537" width="21.5703125" style="694" customWidth="1"/>
    <col min="1538" max="1538" width="9.140625" style="694"/>
    <col min="1539" max="1539" width="5.85546875" style="694" customWidth="1"/>
    <col min="1540" max="1540" width="8" style="694" customWidth="1"/>
    <col min="1541" max="1541" width="5.85546875" style="694" customWidth="1"/>
    <col min="1542" max="1543" width="6.28515625" style="694" customWidth="1"/>
    <col min="1544" max="1544" width="6" style="694" customWidth="1"/>
    <col min="1545" max="1545" width="5.85546875" style="694" customWidth="1"/>
    <col min="1546" max="1546" width="6" style="694" customWidth="1"/>
    <col min="1547" max="1547" width="6.7109375" style="694" customWidth="1"/>
    <col min="1548" max="1548" width="6.42578125" style="694" customWidth="1"/>
    <col min="1549" max="1549" width="5.85546875" style="694" customWidth="1"/>
    <col min="1550" max="1550" width="6.28515625" style="694" customWidth="1"/>
    <col min="1551" max="1551" width="6.7109375" style="694" customWidth="1"/>
    <col min="1552" max="1552" width="5.7109375" style="694" customWidth="1"/>
    <col min="1553" max="1554" width="6.7109375" style="694" customWidth="1"/>
    <col min="1555" max="1792" width="9.140625" style="694"/>
    <col min="1793" max="1793" width="21.5703125" style="694" customWidth="1"/>
    <col min="1794" max="1794" width="9.140625" style="694"/>
    <col min="1795" max="1795" width="5.85546875" style="694" customWidth="1"/>
    <col min="1796" max="1796" width="8" style="694" customWidth="1"/>
    <col min="1797" max="1797" width="5.85546875" style="694" customWidth="1"/>
    <col min="1798" max="1799" width="6.28515625" style="694" customWidth="1"/>
    <col min="1800" max="1800" width="6" style="694" customWidth="1"/>
    <col min="1801" max="1801" width="5.85546875" style="694" customWidth="1"/>
    <col min="1802" max="1802" width="6" style="694" customWidth="1"/>
    <col min="1803" max="1803" width="6.7109375" style="694" customWidth="1"/>
    <col min="1804" max="1804" width="6.42578125" style="694" customWidth="1"/>
    <col min="1805" max="1805" width="5.85546875" style="694" customWidth="1"/>
    <col min="1806" max="1806" width="6.28515625" style="694" customWidth="1"/>
    <col min="1807" max="1807" width="6.7109375" style="694" customWidth="1"/>
    <col min="1808" max="1808" width="5.7109375" style="694" customWidth="1"/>
    <col min="1809" max="1810" width="6.7109375" style="694" customWidth="1"/>
    <col min="1811" max="2048" width="9.140625" style="694"/>
    <col min="2049" max="2049" width="21.5703125" style="694" customWidth="1"/>
    <col min="2050" max="2050" width="9.140625" style="694"/>
    <col min="2051" max="2051" width="5.85546875" style="694" customWidth="1"/>
    <col min="2052" max="2052" width="8" style="694" customWidth="1"/>
    <col min="2053" max="2053" width="5.85546875" style="694" customWidth="1"/>
    <col min="2054" max="2055" width="6.28515625" style="694" customWidth="1"/>
    <col min="2056" max="2056" width="6" style="694" customWidth="1"/>
    <col min="2057" max="2057" width="5.85546875" style="694" customWidth="1"/>
    <col min="2058" max="2058" width="6" style="694" customWidth="1"/>
    <col min="2059" max="2059" width="6.7109375" style="694" customWidth="1"/>
    <col min="2060" max="2060" width="6.42578125" style="694" customWidth="1"/>
    <col min="2061" max="2061" width="5.85546875" style="694" customWidth="1"/>
    <col min="2062" max="2062" width="6.28515625" style="694" customWidth="1"/>
    <col min="2063" max="2063" width="6.7109375" style="694" customWidth="1"/>
    <col min="2064" max="2064" width="5.7109375" style="694" customWidth="1"/>
    <col min="2065" max="2066" width="6.7109375" style="694" customWidth="1"/>
    <col min="2067" max="2304" width="9.140625" style="694"/>
    <col min="2305" max="2305" width="21.5703125" style="694" customWidth="1"/>
    <col min="2306" max="2306" width="9.140625" style="694"/>
    <col min="2307" max="2307" width="5.85546875" style="694" customWidth="1"/>
    <col min="2308" max="2308" width="8" style="694" customWidth="1"/>
    <col min="2309" max="2309" width="5.85546875" style="694" customWidth="1"/>
    <col min="2310" max="2311" width="6.28515625" style="694" customWidth="1"/>
    <col min="2312" max="2312" width="6" style="694" customWidth="1"/>
    <col min="2313" max="2313" width="5.85546875" style="694" customWidth="1"/>
    <col min="2314" max="2314" width="6" style="694" customWidth="1"/>
    <col min="2315" max="2315" width="6.7109375" style="694" customWidth="1"/>
    <col min="2316" max="2316" width="6.42578125" style="694" customWidth="1"/>
    <col min="2317" max="2317" width="5.85546875" style="694" customWidth="1"/>
    <col min="2318" max="2318" width="6.28515625" style="694" customWidth="1"/>
    <col min="2319" max="2319" width="6.7109375" style="694" customWidth="1"/>
    <col min="2320" max="2320" width="5.7109375" style="694" customWidth="1"/>
    <col min="2321" max="2322" width="6.7109375" style="694" customWidth="1"/>
    <col min="2323" max="2560" width="9.140625" style="694"/>
    <col min="2561" max="2561" width="21.5703125" style="694" customWidth="1"/>
    <col min="2562" max="2562" width="9.140625" style="694"/>
    <col min="2563" max="2563" width="5.85546875" style="694" customWidth="1"/>
    <col min="2564" max="2564" width="8" style="694" customWidth="1"/>
    <col min="2565" max="2565" width="5.85546875" style="694" customWidth="1"/>
    <col min="2566" max="2567" width="6.28515625" style="694" customWidth="1"/>
    <col min="2568" max="2568" width="6" style="694" customWidth="1"/>
    <col min="2569" max="2569" width="5.85546875" style="694" customWidth="1"/>
    <col min="2570" max="2570" width="6" style="694" customWidth="1"/>
    <col min="2571" max="2571" width="6.7109375" style="694" customWidth="1"/>
    <col min="2572" max="2572" width="6.42578125" style="694" customWidth="1"/>
    <col min="2573" max="2573" width="5.85546875" style="694" customWidth="1"/>
    <col min="2574" max="2574" width="6.28515625" style="694" customWidth="1"/>
    <col min="2575" max="2575" width="6.7109375" style="694" customWidth="1"/>
    <col min="2576" max="2576" width="5.7109375" style="694" customWidth="1"/>
    <col min="2577" max="2578" width="6.7109375" style="694" customWidth="1"/>
    <col min="2579" max="2816" width="9.140625" style="694"/>
    <col min="2817" max="2817" width="21.5703125" style="694" customWidth="1"/>
    <col min="2818" max="2818" width="9.140625" style="694"/>
    <col min="2819" max="2819" width="5.85546875" style="694" customWidth="1"/>
    <col min="2820" max="2820" width="8" style="694" customWidth="1"/>
    <col min="2821" max="2821" width="5.85546875" style="694" customWidth="1"/>
    <col min="2822" max="2823" width="6.28515625" style="694" customWidth="1"/>
    <col min="2824" max="2824" width="6" style="694" customWidth="1"/>
    <col min="2825" max="2825" width="5.85546875" style="694" customWidth="1"/>
    <col min="2826" max="2826" width="6" style="694" customWidth="1"/>
    <col min="2827" max="2827" width="6.7109375" style="694" customWidth="1"/>
    <col min="2828" max="2828" width="6.42578125" style="694" customWidth="1"/>
    <col min="2829" max="2829" width="5.85546875" style="694" customWidth="1"/>
    <col min="2830" max="2830" width="6.28515625" style="694" customWidth="1"/>
    <col min="2831" max="2831" width="6.7109375" style="694" customWidth="1"/>
    <col min="2832" max="2832" width="5.7109375" style="694" customWidth="1"/>
    <col min="2833" max="2834" width="6.7109375" style="694" customWidth="1"/>
    <col min="2835" max="3072" width="9.140625" style="694"/>
    <col min="3073" max="3073" width="21.5703125" style="694" customWidth="1"/>
    <col min="3074" max="3074" width="9.140625" style="694"/>
    <col min="3075" max="3075" width="5.85546875" style="694" customWidth="1"/>
    <col min="3076" max="3076" width="8" style="694" customWidth="1"/>
    <col min="3077" max="3077" width="5.85546875" style="694" customWidth="1"/>
    <col min="3078" max="3079" width="6.28515625" style="694" customWidth="1"/>
    <col min="3080" max="3080" width="6" style="694" customWidth="1"/>
    <col min="3081" max="3081" width="5.85546875" style="694" customWidth="1"/>
    <col min="3082" max="3082" width="6" style="694" customWidth="1"/>
    <col min="3083" max="3083" width="6.7109375" style="694" customWidth="1"/>
    <col min="3084" max="3084" width="6.42578125" style="694" customWidth="1"/>
    <col min="3085" max="3085" width="5.85546875" style="694" customWidth="1"/>
    <col min="3086" max="3086" width="6.28515625" style="694" customWidth="1"/>
    <col min="3087" max="3087" width="6.7109375" style="694" customWidth="1"/>
    <col min="3088" max="3088" width="5.7109375" style="694" customWidth="1"/>
    <col min="3089" max="3090" width="6.7109375" style="694" customWidth="1"/>
    <col min="3091" max="3328" width="9.140625" style="694"/>
    <col min="3329" max="3329" width="21.5703125" style="694" customWidth="1"/>
    <col min="3330" max="3330" width="9.140625" style="694"/>
    <col min="3331" max="3331" width="5.85546875" style="694" customWidth="1"/>
    <col min="3332" max="3332" width="8" style="694" customWidth="1"/>
    <col min="3333" max="3333" width="5.85546875" style="694" customWidth="1"/>
    <col min="3334" max="3335" width="6.28515625" style="694" customWidth="1"/>
    <col min="3336" max="3336" width="6" style="694" customWidth="1"/>
    <col min="3337" max="3337" width="5.85546875" style="694" customWidth="1"/>
    <col min="3338" max="3338" width="6" style="694" customWidth="1"/>
    <col min="3339" max="3339" width="6.7109375" style="694" customWidth="1"/>
    <col min="3340" max="3340" width="6.42578125" style="694" customWidth="1"/>
    <col min="3341" max="3341" width="5.85546875" style="694" customWidth="1"/>
    <col min="3342" max="3342" width="6.28515625" style="694" customWidth="1"/>
    <col min="3343" max="3343" width="6.7109375" style="694" customWidth="1"/>
    <col min="3344" max="3344" width="5.7109375" style="694" customWidth="1"/>
    <col min="3345" max="3346" width="6.7109375" style="694" customWidth="1"/>
    <col min="3347" max="3584" width="9.140625" style="694"/>
    <col min="3585" max="3585" width="21.5703125" style="694" customWidth="1"/>
    <col min="3586" max="3586" width="9.140625" style="694"/>
    <col min="3587" max="3587" width="5.85546875" style="694" customWidth="1"/>
    <col min="3588" max="3588" width="8" style="694" customWidth="1"/>
    <col min="3589" max="3589" width="5.85546875" style="694" customWidth="1"/>
    <col min="3590" max="3591" width="6.28515625" style="694" customWidth="1"/>
    <col min="3592" max="3592" width="6" style="694" customWidth="1"/>
    <col min="3593" max="3593" width="5.85546875" style="694" customWidth="1"/>
    <col min="3594" max="3594" width="6" style="694" customWidth="1"/>
    <col min="3595" max="3595" width="6.7109375" style="694" customWidth="1"/>
    <col min="3596" max="3596" width="6.42578125" style="694" customWidth="1"/>
    <col min="3597" max="3597" width="5.85546875" style="694" customWidth="1"/>
    <col min="3598" max="3598" width="6.28515625" style="694" customWidth="1"/>
    <col min="3599" max="3599" width="6.7109375" style="694" customWidth="1"/>
    <col min="3600" max="3600" width="5.7109375" style="694" customWidth="1"/>
    <col min="3601" max="3602" width="6.7109375" style="694" customWidth="1"/>
    <col min="3603" max="3840" width="9.140625" style="694"/>
    <col min="3841" max="3841" width="21.5703125" style="694" customWidth="1"/>
    <col min="3842" max="3842" width="9.140625" style="694"/>
    <col min="3843" max="3843" width="5.85546875" style="694" customWidth="1"/>
    <col min="3844" max="3844" width="8" style="694" customWidth="1"/>
    <col min="3845" max="3845" width="5.85546875" style="694" customWidth="1"/>
    <col min="3846" max="3847" width="6.28515625" style="694" customWidth="1"/>
    <col min="3848" max="3848" width="6" style="694" customWidth="1"/>
    <col min="3849" max="3849" width="5.85546875" style="694" customWidth="1"/>
    <col min="3850" max="3850" width="6" style="694" customWidth="1"/>
    <col min="3851" max="3851" width="6.7109375" style="694" customWidth="1"/>
    <col min="3852" max="3852" width="6.42578125" style="694" customWidth="1"/>
    <col min="3853" max="3853" width="5.85546875" style="694" customWidth="1"/>
    <col min="3854" max="3854" width="6.28515625" style="694" customWidth="1"/>
    <col min="3855" max="3855" width="6.7109375" style="694" customWidth="1"/>
    <col min="3856" max="3856" width="5.7109375" style="694" customWidth="1"/>
    <col min="3857" max="3858" width="6.7109375" style="694" customWidth="1"/>
    <col min="3859" max="4096" width="9.140625" style="694"/>
    <col min="4097" max="4097" width="21.5703125" style="694" customWidth="1"/>
    <col min="4098" max="4098" width="9.140625" style="694"/>
    <col min="4099" max="4099" width="5.85546875" style="694" customWidth="1"/>
    <col min="4100" max="4100" width="8" style="694" customWidth="1"/>
    <col min="4101" max="4101" width="5.85546875" style="694" customWidth="1"/>
    <col min="4102" max="4103" width="6.28515625" style="694" customWidth="1"/>
    <col min="4104" max="4104" width="6" style="694" customWidth="1"/>
    <col min="4105" max="4105" width="5.85546875" style="694" customWidth="1"/>
    <col min="4106" max="4106" width="6" style="694" customWidth="1"/>
    <col min="4107" max="4107" width="6.7109375" style="694" customWidth="1"/>
    <col min="4108" max="4108" width="6.42578125" style="694" customWidth="1"/>
    <col min="4109" max="4109" width="5.85546875" style="694" customWidth="1"/>
    <col min="4110" max="4110" width="6.28515625" style="694" customWidth="1"/>
    <col min="4111" max="4111" width="6.7109375" style="694" customWidth="1"/>
    <col min="4112" max="4112" width="5.7109375" style="694" customWidth="1"/>
    <col min="4113" max="4114" width="6.7109375" style="694" customWidth="1"/>
    <col min="4115" max="4352" width="9.140625" style="694"/>
    <col min="4353" max="4353" width="21.5703125" style="694" customWidth="1"/>
    <col min="4354" max="4354" width="9.140625" style="694"/>
    <col min="4355" max="4355" width="5.85546875" style="694" customWidth="1"/>
    <col min="4356" max="4356" width="8" style="694" customWidth="1"/>
    <col min="4357" max="4357" width="5.85546875" style="694" customWidth="1"/>
    <col min="4358" max="4359" width="6.28515625" style="694" customWidth="1"/>
    <col min="4360" max="4360" width="6" style="694" customWidth="1"/>
    <col min="4361" max="4361" width="5.85546875" style="694" customWidth="1"/>
    <col min="4362" max="4362" width="6" style="694" customWidth="1"/>
    <col min="4363" max="4363" width="6.7109375" style="694" customWidth="1"/>
    <col min="4364" max="4364" width="6.42578125" style="694" customWidth="1"/>
    <col min="4365" max="4365" width="5.85546875" style="694" customWidth="1"/>
    <col min="4366" max="4366" width="6.28515625" style="694" customWidth="1"/>
    <col min="4367" max="4367" width="6.7109375" style="694" customWidth="1"/>
    <col min="4368" max="4368" width="5.7109375" style="694" customWidth="1"/>
    <col min="4369" max="4370" width="6.7109375" style="694" customWidth="1"/>
    <col min="4371" max="4608" width="9.140625" style="694"/>
    <col min="4609" max="4609" width="21.5703125" style="694" customWidth="1"/>
    <col min="4610" max="4610" width="9.140625" style="694"/>
    <col min="4611" max="4611" width="5.85546875" style="694" customWidth="1"/>
    <col min="4612" max="4612" width="8" style="694" customWidth="1"/>
    <col min="4613" max="4613" width="5.85546875" style="694" customWidth="1"/>
    <col min="4614" max="4615" width="6.28515625" style="694" customWidth="1"/>
    <col min="4616" max="4616" width="6" style="694" customWidth="1"/>
    <col min="4617" max="4617" width="5.85546875" style="694" customWidth="1"/>
    <col min="4618" max="4618" width="6" style="694" customWidth="1"/>
    <col min="4619" max="4619" width="6.7109375" style="694" customWidth="1"/>
    <col min="4620" max="4620" width="6.42578125" style="694" customWidth="1"/>
    <col min="4621" max="4621" width="5.85546875" style="694" customWidth="1"/>
    <col min="4622" max="4622" width="6.28515625" style="694" customWidth="1"/>
    <col min="4623" max="4623" width="6.7109375" style="694" customWidth="1"/>
    <col min="4624" max="4624" width="5.7109375" style="694" customWidth="1"/>
    <col min="4625" max="4626" width="6.7109375" style="694" customWidth="1"/>
    <col min="4627" max="4864" width="9.140625" style="694"/>
    <col min="4865" max="4865" width="21.5703125" style="694" customWidth="1"/>
    <col min="4866" max="4866" width="9.140625" style="694"/>
    <col min="4867" max="4867" width="5.85546875" style="694" customWidth="1"/>
    <col min="4868" max="4868" width="8" style="694" customWidth="1"/>
    <col min="4869" max="4869" width="5.85546875" style="694" customWidth="1"/>
    <col min="4870" max="4871" width="6.28515625" style="694" customWidth="1"/>
    <col min="4872" max="4872" width="6" style="694" customWidth="1"/>
    <col min="4873" max="4873" width="5.85546875" style="694" customWidth="1"/>
    <col min="4874" max="4874" width="6" style="694" customWidth="1"/>
    <col min="4875" max="4875" width="6.7109375" style="694" customWidth="1"/>
    <col min="4876" max="4876" width="6.42578125" style="694" customWidth="1"/>
    <col min="4877" max="4877" width="5.85546875" style="694" customWidth="1"/>
    <col min="4878" max="4878" width="6.28515625" style="694" customWidth="1"/>
    <col min="4879" max="4879" width="6.7109375" style="694" customWidth="1"/>
    <col min="4880" max="4880" width="5.7109375" style="694" customWidth="1"/>
    <col min="4881" max="4882" width="6.7109375" style="694" customWidth="1"/>
    <col min="4883" max="5120" width="9.140625" style="694"/>
    <col min="5121" max="5121" width="21.5703125" style="694" customWidth="1"/>
    <col min="5122" max="5122" width="9.140625" style="694"/>
    <col min="5123" max="5123" width="5.85546875" style="694" customWidth="1"/>
    <col min="5124" max="5124" width="8" style="694" customWidth="1"/>
    <col min="5125" max="5125" width="5.85546875" style="694" customWidth="1"/>
    <col min="5126" max="5127" width="6.28515625" style="694" customWidth="1"/>
    <col min="5128" max="5128" width="6" style="694" customWidth="1"/>
    <col min="5129" max="5129" width="5.85546875" style="694" customWidth="1"/>
    <col min="5130" max="5130" width="6" style="694" customWidth="1"/>
    <col min="5131" max="5131" width="6.7109375" style="694" customWidth="1"/>
    <col min="5132" max="5132" width="6.42578125" style="694" customWidth="1"/>
    <col min="5133" max="5133" width="5.85546875" style="694" customWidth="1"/>
    <col min="5134" max="5134" width="6.28515625" style="694" customWidth="1"/>
    <col min="5135" max="5135" width="6.7109375" style="694" customWidth="1"/>
    <col min="5136" max="5136" width="5.7109375" style="694" customWidth="1"/>
    <col min="5137" max="5138" width="6.7109375" style="694" customWidth="1"/>
    <col min="5139" max="5376" width="9.140625" style="694"/>
    <col min="5377" max="5377" width="21.5703125" style="694" customWidth="1"/>
    <col min="5378" max="5378" width="9.140625" style="694"/>
    <col min="5379" max="5379" width="5.85546875" style="694" customWidth="1"/>
    <col min="5380" max="5380" width="8" style="694" customWidth="1"/>
    <col min="5381" max="5381" width="5.85546875" style="694" customWidth="1"/>
    <col min="5382" max="5383" width="6.28515625" style="694" customWidth="1"/>
    <col min="5384" max="5384" width="6" style="694" customWidth="1"/>
    <col min="5385" max="5385" width="5.85546875" style="694" customWidth="1"/>
    <col min="5386" max="5386" width="6" style="694" customWidth="1"/>
    <col min="5387" max="5387" width="6.7109375" style="694" customWidth="1"/>
    <col min="5388" max="5388" width="6.42578125" style="694" customWidth="1"/>
    <col min="5389" max="5389" width="5.85546875" style="694" customWidth="1"/>
    <col min="5390" max="5390" width="6.28515625" style="694" customWidth="1"/>
    <col min="5391" max="5391" width="6.7109375" style="694" customWidth="1"/>
    <col min="5392" max="5392" width="5.7109375" style="694" customWidth="1"/>
    <col min="5393" max="5394" width="6.7109375" style="694" customWidth="1"/>
    <col min="5395" max="5632" width="9.140625" style="694"/>
    <col min="5633" max="5633" width="21.5703125" style="694" customWidth="1"/>
    <col min="5634" max="5634" width="9.140625" style="694"/>
    <col min="5635" max="5635" width="5.85546875" style="694" customWidth="1"/>
    <col min="5636" max="5636" width="8" style="694" customWidth="1"/>
    <col min="5637" max="5637" width="5.85546875" style="694" customWidth="1"/>
    <col min="5638" max="5639" width="6.28515625" style="694" customWidth="1"/>
    <col min="5640" max="5640" width="6" style="694" customWidth="1"/>
    <col min="5641" max="5641" width="5.85546875" style="694" customWidth="1"/>
    <col min="5642" max="5642" width="6" style="694" customWidth="1"/>
    <col min="5643" max="5643" width="6.7109375" style="694" customWidth="1"/>
    <col min="5644" max="5644" width="6.42578125" style="694" customWidth="1"/>
    <col min="5645" max="5645" width="5.85546875" style="694" customWidth="1"/>
    <col min="5646" max="5646" width="6.28515625" style="694" customWidth="1"/>
    <col min="5647" max="5647" width="6.7109375" style="694" customWidth="1"/>
    <col min="5648" max="5648" width="5.7109375" style="694" customWidth="1"/>
    <col min="5649" max="5650" width="6.7109375" style="694" customWidth="1"/>
    <col min="5651" max="5888" width="9.140625" style="694"/>
    <col min="5889" max="5889" width="21.5703125" style="694" customWidth="1"/>
    <col min="5890" max="5890" width="9.140625" style="694"/>
    <col min="5891" max="5891" width="5.85546875" style="694" customWidth="1"/>
    <col min="5892" max="5892" width="8" style="694" customWidth="1"/>
    <col min="5893" max="5893" width="5.85546875" style="694" customWidth="1"/>
    <col min="5894" max="5895" width="6.28515625" style="694" customWidth="1"/>
    <col min="5896" max="5896" width="6" style="694" customWidth="1"/>
    <col min="5897" max="5897" width="5.85546875" style="694" customWidth="1"/>
    <col min="5898" max="5898" width="6" style="694" customWidth="1"/>
    <col min="5899" max="5899" width="6.7109375" style="694" customWidth="1"/>
    <col min="5900" max="5900" width="6.42578125" style="694" customWidth="1"/>
    <col min="5901" max="5901" width="5.85546875" style="694" customWidth="1"/>
    <col min="5902" max="5902" width="6.28515625" style="694" customWidth="1"/>
    <col min="5903" max="5903" width="6.7109375" style="694" customWidth="1"/>
    <col min="5904" max="5904" width="5.7109375" style="694" customWidth="1"/>
    <col min="5905" max="5906" width="6.7109375" style="694" customWidth="1"/>
    <col min="5907" max="6144" width="9.140625" style="694"/>
    <col min="6145" max="6145" width="21.5703125" style="694" customWidth="1"/>
    <col min="6146" max="6146" width="9.140625" style="694"/>
    <col min="6147" max="6147" width="5.85546875" style="694" customWidth="1"/>
    <col min="6148" max="6148" width="8" style="694" customWidth="1"/>
    <col min="6149" max="6149" width="5.85546875" style="694" customWidth="1"/>
    <col min="6150" max="6151" width="6.28515625" style="694" customWidth="1"/>
    <col min="6152" max="6152" width="6" style="694" customWidth="1"/>
    <col min="6153" max="6153" width="5.85546875" style="694" customWidth="1"/>
    <col min="6154" max="6154" width="6" style="694" customWidth="1"/>
    <col min="6155" max="6155" width="6.7109375" style="694" customWidth="1"/>
    <col min="6156" max="6156" width="6.42578125" style="694" customWidth="1"/>
    <col min="6157" max="6157" width="5.85546875" style="694" customWidth="1"/>
    <col min="6158" max="6158" width="6.28515625" style="694" customWidth="1"/>
    <col min="6159" max="6159" width="6.7109375" style="694" customWidth="1"/>
    <col min="6160" max="6160" width="5.7109375" style="694" customWidth="1"/>
    <col min="6161" max="6162" width="6.7109375" style="694" customWidth="1"/>
    <col min="6163" max="6400" width="9.140625" style="694"/>
    <col min="6401" max="6401" width="21.5703125" style="694" customWidth="1"/>
    <col min="6402" max="6402" width="9.140625" style="694"/>
    <col min="6403" max="6403" width="5.85546875" style="694" customWidth="1"/>
    <col min="6404" max="6404" width="8" style="694" customWidth="1"/>
    <col min="6405" max="6405" width="5.85546875" style="694" customWidth="1"/>
    <col min="6406" max="6407" width="6.28515625" style="694" customWidth="1"/>
    <col min="6408" max="6408" width="6" style="694" customWidth="1"/>
    <col min="6409" max="6409" width="5.85546875" style="694" customWidth="1"/>
    <col min="6410" max="6410" width="6" style="694" customWidth="1"/>
    <col min="6411" max="6411" width="6.7109375" style="694" customWidth="1"/>
    <col min="6412" max="6412" width="6.42578125" style="694" customWidth="1"/>
    <col min="6413" max="6413" width="5.85546875" style="694" customWidth="1"/>
    <col min="6414" max="6414" width="6.28515625" style="694" customWidth="1"/>
    <col min="6415" max="6415" width="6.7109375" style="694" customWidth="1"/>
    <col min="6416" max="6416" width="5.7109375" style="694" customWidth="1"/>
    <col min="6417" max="6418" width="6.7109375" style="694" customWidth="1"/>
    <col min="6419" max="6656" width="9.140625" style="694"/>
    <col min="6657" max="6657" width="21.5703125" style="694" customWidth="1"/>
    <col min="6658" max="6658" width="9.140625" style="694"/>
    <col min="6659" max="6659" width="5.85546875" style="694" customWidth="1"/>
    <col min="6660" max="6660" width="8" style="694" customWidth="1"/>
    <col min="6661" max="6661" width="5.85546875" style="694" customWidth="1"/>
    <col min="6662" max="6663" width="6.28515625" style="694" customWidth="1"/>
    <col min="6664" max="6664" width="6" style="694" customWidth="1"/>
    <col min="6665" max="6665" width="5.85546875" style="694" customWidth="1"/>
    <col min="6666" max="6666" width="6" style="694" customWidth="1"/>
    <col min="6667" max="6667" width="6.7109375" style="694" customWidth="1"/>
    <col min="6668" max="6668" width="6.42578125" style="694" customWidth="1"/>
    <col min="6669" max="6669" width="5.85546875" style="694" customWidth="1"/>
    <col min="6670" max="6670" width="6.28515625" style="694" customWidth="1"/>
    <col min="6671" max="6671" width="6.7109375" style="694" customWidth="1"/>
    <col min="6672" max="6672" width="5.7109375" style="694" customWidth="1"/>
    <col min="6673" max="6674" width="6.7109375" style="694" customWidth="1"/>
    <col min="6675" max="6912" width="9.140625" style="694"/>
    <col min="6913" max="6913" width="21.5703125" style="694" customWidth="1"/>
    <col min="6914" max="6914" width="9.140625" style="694"/>
    <col min="6915" max="6915" width="5.85546875" style="694" customWidth="1"/>
    <col min="6916" max="6916" width="8" style="694" customWidth="1"/>
    <col min="6917" max="6917" width="5.85546875" style="694" customWidth="1"/>
    <col min="6918" max="6919" width="6.28515625" style="694" customWidth="1"/>
    <col min="6920" max="6920" width="6" style="694" customWidth="1"/>
    <col min="6921" max="6921" width="5.85546875" style="694" customWidth="1"/>
    <col min="6922" max="6922" width="6" style="694" customWidth="1"/>
    <col min="6923" max="6923" width="6.7109375" style="694" customWidth="1"/>
    <col min="6924" max="6924" width="6.42578125" style="694" customWidth="1"/>
    <col min="6925" max="6925" width="5.85546875" style="694" customWidth="1"/>
    <col min="6926" max="6926" width="6.28515625" style="694" customWidth="1"/>
    <col min="6927" max="6927" width="6.7109375" style="694" customWidth="1"/>
    <col min="6928" max="6928" width="5.7109375" style="694" customWidth="1"/>
    <col min="6929" max="6930" width="6.7109375" style="694" customWidth="1"/>
    <col min="6931" max="7168" width="9.140625" style="694"/>
    <col min="7169" max="7169" width="21.5703125" style="694" customWidth="1"/>
    <col min="7170" max="7170" width="9.140625" style="694"/>
    <col min="7171" max="7171" width="5.85546875" style="694" customWidth="1"/>
    <col min="7172" max="7172" width="8" style="694" customWidth="1"/>
    <col min="7173" max="7173" width="5.85546875" style="694" customWidth="1"/>
    <col min="7174" max="7175" width="6.28515625" style="694" customWidth="1"/>
    <col min="7176" max="7176" width="6" style="694" customWidth="1"/>
    <col min="7177" max="7177" width="5.85546875" style="694" customWidth="1"/>
    <col min="7178" max="7178" width="6" style="694" customWidth="1"/>
    <col min="7179" max="7179" width="6.7109375" style="694" customWidth="1"/>
    <col min="7180" max="7180" width="6.42578125" style="694" customWidth="1"/>
    <col min="7181" max="7181" width="5.85546875" style="694" customWidth="1"/>
    <col min="7182" max="7182" width="6.28515625" style="694" customWidth="1"/>
    <col min="7183" max="7183" width="6.7109375" style="694" customWidth="1"/>
    <col min="7184" max="7184" width="5.7109375" style="694" customWidth="1"/>
    <col min="7185" max="7186" width="6.7109375" style="694" customWidth="1"/>
    <col min="7187" max="7424" width="9.140625" style="694"/>
    <col min="7425" max="7425" width="21.5703125" style="694" customWidth="1"/>
    <col min="7426" max="7426" width="9.140625" style="694"/>
    <col min="7427" max="7427" width="5.85546875" style="694" customWidth="1"/>
    <col min="7428" max="7428" width="8" style="694" customWidth="1"/>
    <col min="7429" max="7429" width="5.85546875" style="694" customWidth="1"/>
    <col min="7430" max="7431" width="6.28515625" style="694" customWidth="1"/>
    <col min="7432" max="7432" width="6" style="694" customWidth="1"/>
    <col min="7433" max="7433" width="5.85546875" style="694" customWidth="1"/>
    <col min="7434" max="7434" width="6" style="694" customWidth="1"/>
    <col min="7435" max="7435" width="6.7109375" style="694" customWidth="1"/>
    <col min="7436" max="7436" width="6.42578125" style="694" customWidth="1"/>
    <col min="7437" max="7437" width="5.85546875" style="694" customWidth="1"/>
    <col min="7438" max="7438" width="6.28515625" style="694" customWidth="1"/>
    <col min="7439" max="7439" width="6.7109375" style="694" customWidth="1"/>
    <col min="7440" max="7440" width="5.7109375" style="694" customWidth="1"/>
    <col min="7441" max="7442" width="6.7109375" style="694" customWidth="1"/>
    <col min="7443" max="7680" width="9.140625" style="694"/>
    <col min="7681" max="7681" width="21.5703125" style="694" customWidth="1"/>
    <col min="7682" max="7682" width="9.140625" style="694"/>
    <col min="7683" max="7683" width="5.85546875" style="694" customWidth="1"/>
    <col min="7684" max="7684" width="8" style="694" customWidth="1"/>
    <col min="7685" max="7685" width="5.85546875" style="694" customWidth="1"/>
    <col min="7686" max="7687" width="6.28515625" style="694" customWidth="1"/>
    <col min="7688" max="7688" width="6" style="694" customWidth="1"/>
    <col min="7689" max="7689" width="5.85546875" style="694" customWidth="1"/>
    <col min="7690" max="7690" width="6" style="694" customWidth="1"/>
    <col min="7691" max="7691" width="6.7109375" style="694" customWidth="1"/>
    <col min="7692" max="7692" width="6.42578125" style="694" customWidth="1"/>
    <col min="7693" max="7693" width="5.85546875" style="694" customWidth="1"/>
    <col min="7694" max="7694" width="6.28515625" style="694" customWidth="1"/>
    <col min="7695" max="7695" width="6.7109375" style="694" customWidth="1"/>
    <col min="7696" max="7696" width="5.7109375" style="694" customWidth="1"/>
    <col min="7697" max="7698" width="6.7109375" style="694" customWidth="1"/>
    <col min="7699" max="7936" width="9.140625" style="694"/>
    <col min="7937" max="7937" width="21.5703125" style="694" customWidth="1"/>
    <col min="7938" max="7938" width="9.140625" style="694"/>
    <col min="7939" max="7939" width="5.85546875" style="694" customWidth="1"/>
    <col min="7940" max="7940" width="8" style="694" customWidth="1"/>
    <col min="7941" max="7941" width="5.85546875" style="694" customWidth="1"/>
    <col min="7942" max="7943" width="6.28515625" style="694" customWidth="1"/>
    <col min="7944" max="7944" width="6" style="694" customWidth="1"/>
    <col min="7945" max="7945" width="5.85546875" style="694" customWidth="1"/>
    <col min="7946" max="7946" width="6" style="694" customWidth="1"/>
    <col min="7947" max="7947" width="6.7109375" style="694" customWidth="1"/>
    <col min="7948" max="7948" width="6.42578125" style="694" customWidth="1"/>
    <col min="7949" max="7949" width="5.85546875" style="694" customWidth="1"/>
    <col min="7950" max="7950" width="6.28515625" style="694" customWidth="1"/>
    <col min="7951" max="7951" width="6.7109375" style="694" customWidth="1"/>
    <col min="7952" max="7952" width="5.7109375" style="694" customWidth="1"/>
    <col min="7953" max="7954" width="6.7109375" style="694" customWidth="1"/>
    <col min="7955" max="8192" width="9.140625" style="694"/>
    <col min="8193" max="8193" width="21.5703125" style="694" customWidth="1"/>
    <col min="8194" max="8194" width="9.140625" style="694"/>
    <col min="8195" max="8195" width="5.85546875" style="694" customWidth="1"/>
    <col min="8196" max="8196" width="8" style="694" customWidth="1"/>
    <col min="8197" max="8197" width="5.85546875" style="694" customWidth="1"/>
    <col min="8198" max="8199" width="6.28515625" style="694" customWidth="1"/>
    <col min="8200" max="8200" width="6" style="694" customWidth="1"/>
    <col min="8201" max="8201" width="5.85546875" style="694" customWidth="1"/>
    <col min="8202" max="8202" width="6" style="694" customWidth="1"/>
    <col min="8203" max="8203" width="6.7109375" style="694" customWidth="1"/>
    <col min="8204" max="8204" width="6.42578125" style="694" customWidth="1"/>
    <col min="8205" max="8205" width="5.85546875" style="694" customWidth="1"/>
    <col min="8206" max="8206" width="6.28515625" style="694" customWidth="1"/>
    <col min="8207" max="8207" width="6.7109375" style="694" customWidth="1"/>
    <col min="8208" max="8208" width="5.7109375" style="694" customWidth="1"/>
    <col min="8209" max="8210" width="6.7109375" style="694" customWidth="1"/>
    <col min="8211" max="8448" width="9.140625" style="694"/>
    <col min="8449" max="8449" width="21.5703125" style="694" customWidth="1"/>
    <col min="8450" max="8450" width="9.140625" style="694"/>
    <col min="8451" max="8451" width="5.85546875" style="694" customWidth="1"/>
    <col min="8452" max="8452" width="8" style="694" customWidth="1"/>
    <col min="8453" max="8453" width="5.85546875" style="694" customWidth="1"/>
    <col min="8454" max="8455" width="6.28515625" style="694" customWidth="1"/>
    <col min="8456" max="8456" width="6" style="694" customWidth="1"/>
    <col min="8457" max="8457" width="5.85546875" style="694" customWidth="1"/>
    <col min="8458" max="8458" width="6" style="694" customWidth="1"/>
    <col min="8459" max="8459" width="6.7109375" style="694" customWidth="1"/>
    <col min="8460" max="8460" width="6.42578125" style="694" customWidth="1"/>
    <col min="8461" max="8461" width="5.85546875" style="694" customWidth="1"/>
    <col min="8462" max="8462" width="6.28515625" style="694" customWidth="1"/>
    <col min="8463" max="8463" width="6.7109375" style="694" customWidth="1"/>
    <col min="8464" max="8464" width="5.7109375" style="694" customWidth="1"/>
    <col min="8465" max="8466" width="6.7109375" style="694" customWidth="1"/>
    <col min="8467" max="8704" width="9.140625" style="694"/>
    <col min="8705" max="8705" width="21.5703125" style="694" customWidth="1"/>
    <col min="8706" max="8706" width="9.140625" style="694"/>
    <col min="8707" max="8707" width="5.85546875" style="694" customWidth="1"/>
    <col min="8708" max="8708" width="8" style="694" customWidth="1"/>
    <col min="8709" max="8709" width="5.85546875" style="694" customWidth="1"/>
    <col min="8710" max="8711" width="6.28515625" style="694" customWidth="1"/>
    <col min="8712" max="8712" width="6" style="694" customWidth="1"/>
    <col min="8713" max="8713" width="5.85546875" style="694" customWidth="1"/>
    <col min="8714" max="8714" width="6" style="694" customWidth="1"/>
    <col min="8715" max="8715" width="6.7109375" style="694" customWidth="1"/>
    <col min="8716" max="8716" width="6.42578125" style="694" customWidth="1"/>
    <col min="8717" max="8717" width="5.85546875" style="694" customWidth="1"/>
    <col min="8718" max="8718" width="6.28515625" style="694" customWidth="1"/>
    <col min="8719" max="8719" width="6.7109375" style="694" customWidth="1"/>
    <col min="8720" max="8720" width="5.7109375" style="694" customWidth="1"/>
    <col min="8721" max="8722" width="6.7109375" style="694" customWidth="1"/>
    <col min="8723" max="8960" width="9.140625" style="694"/>
    <col min="8961" max="8961" width="21.5703125" style="694" customWidth="1"/>
    <col min="8962" max="8962" width="9.140625" style="694"/>
    <col min="8963" max="8963" width="5.85546875" style="694" customWidth="1"/>
    <col min="8964" max="8964" width="8" style="694" customWidth="1"/>
    <col min="8965" max="8965" width="5.85546875" style="694" customWidth="1"/>
    <col min="8966" max="8967" width="6.28515625" style="694" customWidth="1"/>
    <col min="8968" max="8968" width="6" style="694" customWidth="1"/>
    <col min="8969" max="8969" width="5.85546875" style="694" customWidth="1"/>
    <col min="8970" max="8970" width="6" style="694" customWidth="1"/>
    <col min="8971" max="8971" width="6.7109375" style="694" customWidth="1"/>
    <col min="8972" max="8972" width="6.42578125" style="694" customWidth="1"/>
    <col min="8973" max="8973" width="5.85546875" style="694" customWidth="1"/>
    <col min="8974" max="8974" width="6.28515625" style="694" customWidth="1"/>
    <col min="8975" max="8975" width="6.7109375" style="694" customWidth="1"/>
    <col min="8976" max="8976" width="5.7109375" style="694" customWidth="1"/>
    <col min="8977" max="8978" width="6.7109375" style="694" customWidth="1"/>
    <col min="8979" max="9216" width="9.140625" style="694"/>
    <col min="9217" max="9217" width="21.5703125" style="694" customWidth="1"/>
    <col min="9218" max="9218" width="9.140625" style="694"/>
    <col min="9219" max="9219" width="5.85546875" style="694" customWidth="1"/>
    <col min="9220" max="9220" width="8" style="694" customWidth="1"/>
    <col min="9221" max="9221" width="5.85546875" style="694" customWidth="1"/>
    <col min="9222" max="9223" width="6.28515625" style="694" customWidth="1"/>
    <col min="9224" max="9224" width="6" style="694" customWidth="1"/>
    <col min="9225" max="9225" width="5.85546875" style="694" customWidth="1"/>
    <col min="9226" max="9226" width="6" style="694" customWidth="1"/>
    <col min="9227" max="9227" width="6.7109375" style="694" customWidth="1"/>
    <col min="9228" max="9228" width="6.42578125" style="694" customWidth="1"/>
    <col min="9229" max="9229" width="5.85546875" style="694" customWidth="1"/>
    <col min="9230" max="9230" width="6.28515625" style="694" customWidth="1"/>
    <col min="9231" max="9231" width="6.7109375" style="694" customWidth="1"/>
    <col min="9232" max="9232" width="5.7109375" style="694" customWidth="1"/>
    <col min="9233" max="9234" width="6.7109375" style="694" customWidth="1"/>
    <col min="9235" max="9472" width="9.140625" style="694"/>
    <col min="9473" max="9473" width="21.5703125" style="694" customWidth="1"/>
    <col min="9474" max="9474" width="9.140625" style="694"/>
    <col min="9475" max="9475" width="5.85546875" style="694" customWidth="1"/>
    <col min="9476" max="9476" width="8" style="694" customWidth="1"/>
    <col min="9477" max="9477" width="5.85546875" style="694" customWidth="1"/>
    <col min="9478" max="9479" width="6.28515625" style="694" customWidth="1"/>
    <col min="9480" max="9480" width="6" style="694" customWidth="1"/>
    <col min="9481" max="9481" width="5.85546875" style="694" customWidth="1"/>
    <col min="9482" max="9482" width="6" style="694" customWidth="1"/>
    <col min="9483" max="9483" width="6.7109375" style="694" customWidth="1"/>
    <col min="9484" max="9484" width="6.42578125" style="694" customWidth="1"/>
    <col min="9485" max="9485" width="5.85546875" style="694" customWidth="1"/>
    <col min="9486" max="9486" width="6.28515625" style="694" customWidth="1"/>
    <col min="9487" max="9487" width="6.7109375" style="694" customWidth="1"/>
    <col min="9488" max="9488" width="5.7109375" style="694" customWidth="1"/>
    <col min="9489" max="9490" width="6.7109375" style="694" customWidth="1"/>
    <col min="9491" max="9728" width="9.140625" style="694"/>
    <col min="9729" max="9729" width="21.5703125" style="694" customWidth="1"/>
    <col min="9730" max="9730" width="9.140625" style="694"/>
    <col min="9731" max="9731" width="5.85546875" style="694" customWidth="1"/>
    <col min="9732" max="9732" width="8" style="694" customWidth="1"/>
    <col min="9733" max="9733" width="5.85546875" style="694" customWidth="1"/>
    <col min="9734" max="9735" width="6.28515625" style="694" customWidth="1"/>
    <col min="9736" max="9736" width="6" style="694" customWidth="1"/>
    <col min="9737" max="9737" width="5.85546875" style="694" customWidth="1"/>
    <col min="9738" max="9738" width="6" style="694" customWidth="1"/>
    <col min="9739" max="9739" width="6.7109375" style="694" customWidth="1"/>
    <col min="9740" max="9740" width="6.42578125" style="694" customWidth="1"/>
    <col min="9741" max="9741" width="5.85546875" style="694" customWidth="1"/>
    <col min="9742" max="9742" width="6.28515625" style="694" customWidth="1"/>
    <col min="9743" max="9743" width="6.7109375" style="694" customWidth="1"/>
    <col min="9744" max="9744" width="5.7109375" style="694" customWidth="1"/>
    <col min="9745" max="9746" width="6.7109375" style="694" customWidth="1"/>
    <col min="9747" max="9984" width="9.140625" style="694"/>
    <col min="9985" max="9985" width="21.5703125" style="694" customWidth="1"/>
    <col min="9986" max="9986" width="9.140625" style="694"/>
    <col min="9987" max="9987" width="5.85546875" style="694" customWidth="1"/>
    <col min="9988" max="9988" width="8" style="694" customWidth="1"/>
    <col min="9989" max="9989" width="5.85546875" style="694" customWidth="1"/>
    <col min="9990" max="9991" width="6.28515625" style="694" customWidth="1"/>
    <col min="9992" max="9992" width="6" style="694" customWidth="1"/>
    <col min="9993" max="9993" width="5.85546875" style="694" customWidth="1"/>
    <col min="9994" max="9994" width="6" style="694" customWidth="1"/>
    <col min="9995" max="9995" width="6.7109375" style="694" customWidth="1"/>
    <col min="9996" max="9996" width="6.42578125" style="694" customWidth="1"/>
    <col min="9997" max="9997" width="5.85546875" style="694" customWidth="1"/>
    <col min="9998" max="9998" width="6.28515625" style="694" customWidth="1"/>
    <col min="9999" max="9999" width="6.7109375" style="694" customWidth="1"/>
    <col min="10000" max="10000" width="5.7109375" style="694" customWidth="1"/>
    <col min="10001" max="10002" width="6.7109375" style="694" customWidth="1"/>
    <col min="10003" max="10240" width="9.140625" style="694"/>
    <col min="10241" max="10241" width="21.5703125" style="694" customWidth="1"/>
    <col min="10242" max="10242" width="9.140625" style="694"/>
    <col min="10243" max="10243" width="5.85546875" style="694" customWidth="1"/>
    <col min="10244" max="10244" width="8" style="694" customWidth="1"/>
    <col min="10245" max="10245" width="5.85546875" style="694" customWidth="1"/>
    <col min="10246" max="10247" width="6.28515625" style="694" customWidth="1"/>
    <col min="10248" max="10248" width="6" style="694" customWidth="1"/>
    <col min="10249" max="10249" width="5.85546875" style="694" customWidth="1"/>
    <col min="10250" max="10250" width="6" style="694" customWidth="1"/>
    <col min="10251" max="10251" width="6.7109375" style="694" customWidth="1"/>
    <col min="10252" max="10252" width="6.42578125" style="694" customWidth="1"/>
    <col min="10253" max="10253" width="5.85546875" style="694" customWidth="1"/>
    <col min="10254" max="10254" width="6.28515625" style="694" customWidth="1"/>
    <col min="10255" max="10255" width="6.7109375" style="694" customWidth="1"/>
    <col min="10256" max="10256" width="5.7109375" style="694" customWidth="1"/>
    <col min="10257" max="10258" width="6.7109375" style="694" customWidth="1"/>
    <col min="10259" max="10496" width="9.140625" style="694"/>
    <col min="10497" max="10497" width="21.5703125" style="694" customWidth="1"/>
    <col min="10498" max="10498" width="9.140625" style="694"/>
    <col min="10499" max="10499" width="5.85546875" style="694" customWidth="1"/>
    <col min="10500" max="10500" width="8" style="694" customWidth="1"/>
    <col min="10501" max="10501" width="5.85546875" style="694" customWidth="1"/>
    <col min="10502" max="10503" width="6.28515625" style="694" customWidth="1"/>
    <col min="10504" max="10504" width="6" style="694" customWidth="1"/>
    <col min="10505" max="10505" width="5.85546875" style="694" customWidth="1"/>
    <col min="10506" max="10506" width="6" style="694" customWidth="1"/>
    <col min="10507" max="10507" width="6.7109375" style="694" customWidth="1"/>
    <col min="10508" max="10508" width="6.42578125" style="694" customWidth="1"/>
    <col min="10509" max="10509" width="5.85546875" style="694" customWidth="1"/>
    <col min="10510" max="10510" width="6.28515625" style="694" customWidth="1"/>
    <col min="10511" max="10511" width="6.7109375" style="694" customWidth="1"/>
    <col min="10512" max="10512" width="5.7109375" style="694" customWidth="1"/>
    <col min="10513" max="10514" width="6.7109375" style="694" customWidth="1"/>
    <col min="10515" max="10752" width="9.140625" style="694"/>
    <col min="10753" max="10753" width="21.5703125" style="694" customWidth="1"/>
    <col min="10754" max="10754" width="9.140625" style="694"/>
    <col min="10755" max="10755" width="5.85546875" style="694" customWidth="1"/>
    <col min="10756" max="10756" width="8" style="694" customWidth="1"/>
    <col min="10757" max="10757" width="5.85546875" style="694" customWidth="1"/>
    <col min="10758" max="10759" width="6.28515625" style="694" customWidth="1"/>
    <col min="10760" max="10760" width="6" style="694" customWidth="1"/>
    <col min="10761" max="10761" width="5.85546875" style="694" customWidth="1"/>
    <col min="10762" max="10762" width="6" style="694" customWidth="1"/>
    <col min="10763" max="10763" width="6.7109375" style="694" customWidth="1"/>
    <col min="10764" max="10764" width="6.42578125" style="694" customWidth="1"/>
    <col min="10765" max="10765" width="5.85546875" style="694" customWidth="1"/>
    <col min="10766" max="10766" width="6.28515625" style="694" customWidth="1"/>
    <col min="10767" max="10767" width="6.7109375" style="694" customWidth="1"/>
    <col min="10768" max="10768" width="5.7109375" style="694" customWidth="1"/>
    <col min="10769" max="10770" width="6.7109375" style="694" customWidth="1"/>
    <col min="10771" max="11008" width="9.140625" style="694"/>
    <col min="11009" max="11009" width="21.5703125" style="694" customWidth="1"/>
    <col min="11010" max="11010" width="9.140625" style="694"/>
    <col min="11011" max="11011" width="5.85546875" style="694" customWidth="1"/>
    <col min="11012" max="11012" width="8" style="694" customWidth="1"/>
    <col min="11013" max="11013" width="5.85546875" style="694" customWidth="1"/>
    <col min="11014" max="11015" width="6.28515625" style="694" customWidth="1"/>
    <col min="11016" max="11016" width="6" style="694" customWidth="1"/>
    <col min="11017" max="11017" width="5.85546875" style="694" customWidth="1"/>
    <col min="11018" max="11018" width="6" style="694" customWidth="1"/>
    <col min="11019" max="11019" width="6.7109375" style="694" customWidth="1"/>
    <col min="11020" max="11020" width="6.42578125" style="694" customWidth="1"/>
    <col min="11021" max="11021" width="5.85546875" style="694" customWidth="1"/>
    <col min="11022" max="11022" width="6.28515625" style="694" customWidth="1"/>
    <col min="11023" max="11023" width="6.7109375" style="694" customWidth="1"/>
    <col min="11024" max="11024" width="5.7109375" style="694" customWidth="1"/>
    <col min="11025" max="11026" width="6.7109375" style="694" customWidth="1"/>
    <col min="11027" max="11264" width="9.140625" style="694"/>
    <col min="11265" max="11265" width="21.5703125" style="694" customWidth="1"/>
    <col min="11266" max="11266" width="9.140625" style="694"/>
    <col min="11267" max="11267" width="5.85546875" style="694" customWidth="1"/>
    <col min="11268" max="11268" width="8" style="694" customWidth="1"/>
    <col min="11269" max="11269" width="5.85546875" style="694" customWidth="1"/>
    <col min="11270" max="11271" width="6.28515625" style="694" customWidth="1"/>
    <col min="11272" max="11272" width="6" style="694" customWidth="1"/>
    <col min="11273" max="11273" width="5.85546875" style="694" customWidth="1"/>
    <col min="11274" max="11274" width="6" style="694" customWidth="1"/>
    <col min="11275" max="11275" width="6.7109375" style="694" customWidth="1"/>
    <col min="11276" max="11276" width="6.42578125" style="694" customWidth="1"/>
    <col min="11277" max="11277" width="5.85546875" style="694" customWidth="1"/>
    <col min="11278" max="11278" width="6.28515625" style="694" customWidth="1"/>
    <col min="11279" max="11279" width="6.7109375" style="694" customWidth="1"/>
    <col min="11280" max="11280" width="5.7109375" style="694" customWidth="1"/>
    <col min="11281" max="11282" width="6.7109375" style="694" customWidth="1"/>
    <col min="11283" max="11520" width="9.140625" style="694"/>
    <col min="11521" max="11521" width="21.5703125" style="694" customWidth="1"/>
    <col min="11522" max="11522" width="9.140625" style="694"/>
    <col min="11523" max="11523" width="5.85546875" style="694" customWidth="1"/>
    <col min="11524" max="11524" width="8" style="694" customWidth="1"/>
    <col min="11525" max="11525" width="5.85546875" style="694" customWidth="1"/>
    <col min="11526" max="11527" width="6.28515625" style="694" customWidth="1"/>
    <col min="11528" max="11528" width="6" style="694" customWidth="1"/>
    <col min="11529" max="11529" width="5.85546875" style="694" customWidth="1"/>
    <col min="11530" max="11530" width="6" style="694" customWidth="1"/>
    <col min="11531" max="11531" width="6.7109375" style="694" customWidth="1"/>
    <col min="11532" max="11532" width="6.42578125" style="694" customWidth="1"/>
    <col min="11533" max="11533" width="5.85546875" style="694" customWidth="1"/>
    <col min="11534" max="11534" width="6.28515625" style="694" customWidth="1"/>
    <col min="11535" max="11535" width="6.7109375" style="694" customWidth="1"/>
    <col min="11536" max="11536" width="5.7109375" style="694" customWidth="1"/>
    <col min="11537" max="11538" width="6.7109375" style="694" customWidth="1"/>
    <col min="11539" max="11776" width="9.140625" style="694"/>
    <col min="11777" max="11777" width="21.5703125" style="694" customWidth="1"/>
    <col min="11778" max="11778" width="9.140625" style="694"/>
    <col min="11779" max="11779" width="5.85546875" style="694" customWidth="1"/>
    <col min="11780" max="11780" width="8" style="694" customWidth="1"/>
    <col min="11781" max="11781" width="5.85546875" style="694" customWidth="1"/>
    <col min="11782" max="11783" width="6.28515625" style="694" customWidth="1"/>
    <col min="11784" max="11784" width="6" style="694" customWidth="1"/>
    <col min="11785" max="11785" width="5.85546875" style="694" customWidth="1"/>
    <col min="11786" max="11786" width="6" style="694" customWidth="1"/>
    <col min="11787" max="11787" width="6.7109375" style="694" customWidth="1"/>
    <col min="11788" max="11788" width="6.42578125" style="694" customWidth="1"/>
    <col min="11789" max="11789" width="5.85546875" style="694" customWidth="1"/>
    <col min="11790" max="11790" width="6.28515625" style="694" customWidth="1"/>
    <col min="11791" max="11791" width="6.7109375" style="694" customWidth="1"/>
    <col min="11792" max="11792" width="5.7109375" style="694" customWidth="1"/>
    <col min="11793" max="11794" width="6.7109375" style="694" customWidth="1"/>
    <col min="11795" max="12032" width="9.140625" style="694"/>
    <col min="12033" max="12033" width="21.5703125" style="694" customWidth="1"/>
    <col min="12034" max="12034" width="9.140625" style="694"/>
    <col min="12035" max="12035" width="5.85546875" style="694" customWidth="1"/>
    <col min="12036" max="12036" width="8" style="694" customWidth="1"/>
    <col min="12037" max="12037" width="5.85546875" style="694" customWidth="1"/>
    <col min="12038" max="12039" width="6.28515625" style="694" customWidth="1"/>
    <col min="12040" max="12040" width="6" style="694" customWidth="1"/>
    <col min="12041" max="12041" width="5.85546875" style="694" customWidth="1"/>
    <col min="12042" max="12042" width="6" style="694" customWidth="1"/>
    <col min="12043" max="12043" width="6.7109375" style="694" customWidth="1"/>
    <col min="12044" max="12044" width="6.42578125" style="694" customWidth="1"/>
    <col min="12045" max="12045" width="5.85546875" style="694" customWidth="1"/>
    <col min="12046" max="12046" width="6.28515625" style="694" customWidth="1"/>
    <col min="12047" max="12047" width="6.7109375" style="694" customWidth="1"/>
    <col min="12048" max="12048" width="5.7109375" style="694" customWidth="1"/>
    <col min="12049" max="12050" width="6.7109375" style="694" customWidth="1"/>
    <col min="12051" max="12288" width="9.140625" style="694"/>
    <col min="12289" max="12289" width="21.5703125" style="694" customWidth="1"/>
    <col min="12290" max="12290" width="9.140625" style="694"/>
    <col min="12291" max="12291" width="5.85546875" style="694" customWidth="1"/>
    <col min="12292" max="12292" width="8" style="694" customWidth="1"/>
    <col min="12293" max="12293" width="5.85546875" style="694" customWidth="1"/>
    <col min="12294" max="12295" width="6.28515625" style="694" customWidth="1"/>
    <col min="12296" max="12296" width="6" style="694" customWidth="1"/>
    <col min="12297" max="12297" width="5.85546875" style="694" customWidth="1"/>
    <col min="12298" max="12298" width="6" style="694" customWidth="1"/>
    <col min="12299" max="12299" width="6.7109375" style="694" customWidth="1"/>
    <col min="12300" max="12300" width="6.42578125" style="694" customWidth="1"/>
    <col min="12301" max="12301" width="5.85546875" style="694" customWidth="1"/>
    <col min="12302" max="12302" width="6.28515625" style="694" customWidth="1"/>
    <col min="12303" max="12303" width="6.7109375" style="694" customWidth="1"/>
    <col min="12304" max="12304" width="5.7109375" style="694" customWidth="1"/>
    <col min="12305" max="12306" width="6.7109375" style="694" customWidth="1"/>
    <col min="12307" max="12544" width="9.140625" style="694"/>
    <col min="12545" max="12545" width="21.5703125" style="694" customWidth="1"/>
    <col min="12546" max="12546" width="9.140625" style="694"/>
    <col min="12547" max="12547" width="5.85546875" style="694" customWidth="1"/>
    <col min="12548" max="12548" width="8" style="694" customWidth="1"/>
    <col min="12549" max="12549" width="5.85546875" style="694" customWidth="1"/>
    <col min="12550" max="12551" width="6.28515625" style="694" customWidth="1"/>
    <col min="12552" max="12552" width="6" style="694" customWidth="1"/>
    <col min="12553" max="12553" width="5.85546875" style="694" customWidth="1"/>
    <col min="12554" max="12554" width="6" style="694" customWidth="1"/>
    <col min="12555" max="12555" width="6.7109375" style="694" customWidth="1"/>
    <col min="12556" max="12556" width="6.42578125" style="694" customWidth="1"/>
    <col min="12557" max="12557" width="5.85546875" style="694" customWidth="1"/>
    <col min="12558" max="12558" width="6.28515625" style="694" customWidth="1"/>
    <col min="12559" max="12559" width="6.7109375" style="694" customWidth="1"/>
    <col min="12560" max="12560" width="5.7109375" style="694" customWidth="1"/>
    <col min="12561" max="12562" width="6.7109375" style="694" customWidth="1"/>
    <col min="12563" max="12800" width="9.140625" style="694"/>
    <col min="12801" max="12801" width="21.5703125" style="694" customWidth="1"/>
    <col min="12802" max="12802" width="9.140625" style="694"/>
    <col min="12803" max="12803" width="5.85546875" style="694" customWidth="1"/>
    <col min="12804" max="12804" width="8" style="694" customWidth="1"/>
    <col min="12805" max="12805" width="5.85546875" style="694" customWidth="1"/>
    <col min="12806" max="12807" width="6.28515625" style="694" customWidth="1"/>
    <col min="12808" max="12808" width="6" style="694" customWidth="1"/>
    <col min="12809" max="12809" width="5.85546875" style="694" customWidth="1"/>
    <col min="12810" max="12810" width="6" style="694" customWidth="1"/>
    <col min="12811" max="12811" width="6.7109375" style="694" customWidth="1"/>
    <col min="12812" max="12812" width="6.42578125" style="694" customWidth="1"/>
    <col min="12813" max="12813" width="5.85546875" style="694" customWidth="1"/>
    <col min="12814" max="12814" width="6.28515625" style="694" customWidth="1"/>
    <col min="12815" max="12815" width="6.7109375" style="694" customWidth="1"/>
    <col min="12816" max="12816" width="5.7109375" style="694" customWidth="1"/>
    <col min="12817" max="12818" width="6.7109375" style="694" customWidth="1"/>
    <col min="12819" max="13056" width="9.140625" style="694"/>
    <col min="13057" max="13057" width="21.5703125" style="694" customWidth="1"/>
    <col min="13058" max="13058" width="9.140625" style="694"/>
    <col min="13059" max="13059" width="5.85546875" style="694" customWidth="1"/>
    <col min="13060" max="13060" width="8" style="694" customWidth="1"/>
    <col min="13061" max="13061" width="5.85546875" style="694" customWidth="1"/>
    <col min="13062" max="13063" width="6.28515625" style="694" customWidth="1"/>
    <col min="13064" max="13064" width="6" style="694" customWidth="1"/>
    <col min="13065" max="13065" width="5.85546875" style="694" customWidth="1"/>
    <col min="13066" max="13066" width="6" style="694" customWidth="1"/>
    <col min="13067" max="13067" width="6.7109375" style="694" customWidth="1"/>
    <col min="13068" max="13068" width="6.42578125" style="694" customWidth="1"/>
    <col min="13069" max="13069" width="5.85546875" style="694" customWidth="1"/>
    <col min="13070" max="13070" width="6.28515625" style="694" customWidth="1"/>
    <col min="13071" max="13071" width="6.7109375" style="694" customWidth="1"/>
    <col min="13072" max="13072" width="5.7109375" style="694" customWidth="1"/>
    <col min="13073" max="13074" width="6.7109375" style="694" customWidth="1"/>
    <col min="13075" max="13312" width="9.140625" style="694"/>
    <col min="13313" max="13313" width="21.5703125" style="694" customWidth="1"/>
    <col min="13314" max="13314" width="9.140625" style="694"/>
    <col min="13315" max="13315" width="5.85546875" style="694" customWidth="1"/>
    <col min="13316" max="13316" width="8" style="694" customWidth="1"/>
    <col min="13317" max="13317" width="5.85546875" style="694" customWidth="1"/>
    <col min="13318" max="13319" width="6.28515625" style="694" customWidth="1"/>
    <col min="13320" max="13320" width="6" style="694" customWidth="1"/>
    <col min="13321" max="13321" width="5.85546875" style="694" customWidth="1"/>
    <col min="13322" max="13322" width="6" style="694" customWidth="1"/>
    <col min="13323" max="13323" width="6.7109375" style="694" customWidth="1"/>
    <col min="13324" max="13324" width="6.42578125" style="694" customWidth="1"/>
    <col min="13325" max="13325" width="5.85546875" style="694" customWidth="1"/>
    <col min="13326" max="13326" width="6.28515625" style="694" customWidth="1"/>
    <col min="13327" max="13327" width="6.7109375" style="694" customWidth="1"/>
    <col min="13328" max="13328" width="5.7109375" style="694" customWidth="1"/>
    <col min="13329" max="13330" width="6.7109375" style="694" customWidth="1"/>
    <col min="13331" max="13568" width="9.140625" style="694"/>
    <col min="13569" max="13569" width="21.5703125" style="694" customWidth="1"/>
    <col min="13570" max="13570" width="9.140625" style="694"/>
    <col min="13571" max="13571" width="5.85546875" style="694" customWidth="1"/>
    <col min="13572" max="13572" width="8" style="694" customWidth="1"/>
    <col min="13573" max="13573" width="5.85546875" style="694" customWidth="1"/>
    <col min="13574" max="13575" width="6.28515625" style="694" customWidth="1"/>
    <col min="13576" max="13576" width="6" style="694" customWidth="1"/>
    <col min="13577" max="13577" width="5.85546875" style="694" customWidth="1"/>
    <col min="13578" max="13578" width="6" style="694" customWidth="1"/>
    <col min="13579" max="13579" width="6.7109375" style="694" customWidth="1"/>
    <col min="13580" max="13580" width="6.42578125" style="694" customWidth="1"/>
    <col min="13581" max="13581" width="5.85546875" style="694" customWidth="1"/>
    <col min="13582" max="13582" width="6.28515625" style="694" customWidth="1"/>
    <col min="13583" max="13583" width="6.7109375" style="694" customWidth="1"/>
    <col min="13584" max="13584" width="5.7109375" style="694" customWidth="1"/>
    <col min="13585" max="13586" width="6.7109375" style="694" customWidth="1"/>
    <col min="13587" max="13824" width="9.140625" style="694"/>
    <col min="13825" max="13825" width="21.5703125" style="694" customWidth="1"/>
    <col min="13826" max="13826" width="9.140625" style="694"/>
    <col min="13827" max="13827" width="5.85546875" style="694" customWidth="1"/>
    <col min="13828" max="13828" width="8" style="694" customWidth="1"/>
    <col min="13829" max="13829" width="5.85546875" style="694" customWidth="1"/>
    <col min="13830" max="13831" width="6.28515625" style="694" customWidth="1"/>
    <col min="13832" max="13832" width="6" style="694" customWidth="1"/>
    <col min="13833" max="13833" width="5.85546875" style="694" customWidth="1"/>
    <col min="13834" max="13834" width="6" style="694" customWidth="1"/>
    <col min="13835" max="13835" width="6.7109375" style="694" customWidth="1"/>
    <col min="13836" max="13836" width="6.42578125" style="694" customWidth="1"/>
    <col min="13837" max="13837" width="5.85546875" style="694" customWidth="1"/>
    <col min="13838" max="13838" width="6.28515625" style="694" customWidth="1"/>
    <col min="13839" max="13839" width="6.7109375" style="694" customWidth="1"/>
    <col min="13840" max="13840" width="5.7109375" style="694" customWidth="1"/>
    <col min="13841" max="13842" width="6.7109375" style="694" customWidth="1"/>
    <col min="13843" max="14080" width="9.140625" style="694"/>
    <col min="14081" max="14081" width="21.5703125" style="694" customWidth="1"/>
    <col min="14082" max="14082" width="9.140625" style="694"/>
    <col min="14083" max="14083" width="5.85546875" style="694" customWidth="1"/>
    <col min="14084" max="14084" width="8" style="694" customWidth="1"/>
    <col min="14085" max="14085" width="5.85546875" style="694" customWidth="1"/>
    <col min="14086" max="14087" width="6.28515625" style="694" customWidth="1"/>
    <col min="14088" max="14088" width="6" style="694" customWidth="1"/>
    <col min="14089" max="14089" width="5.85546875" style="694" customWidth="1"/>
    <col min="14090" max="14090" width="6" style="694" customWidth="1"/>
    <col min="14091" max="14091" width="6.7109375" style="694" customWidth="1"/>
    <col min="14092" max="14092" width="6.42578125" style="694" customWidth="1"/>
    <col min="14093" max="14093" width="5.85546875" style="694" customWidth="1"/>
    <col min="14094" max="14094" width="6.28515625" style="694" customWidth="1"/>
    <col min="14095" max="14095" width="6.7109375" style="694" customWidth="1"/>
    <col min="14096" max="14096" width="5.7109375" style="694" customWidth="1"/>
    <col min="14097" max="14098" width="6.7109375" style="694" customWidth="1"/>
    <col min="14099" max="14336" width="9.140625" style="694"/>
    <col min="14337" max="14337" width="21.5703125" style="694" customWidth="1"/>
    <col min="14338" max="14338" width="9.140625" style="694"/>
    <col min="14339" max="14339" width="5.85546875" style="694" customWidth="1"/>
    <col min="14340" max="14340" width="8" style="694" customWidth="1"/>
    <col min="14341" max="14341" width="5.85546875" style="694" customWidth="1"/>
    <col min="14342" max="14343" width="6.28515625" style="694" customWidth="1"/>
    <col min="14344" max="14344" width="6" style="694" customWidth="1"/>
    <col min="14345" max="14345" width="5.85546875" style="694" customWidth="1"/>
    <col min="14346" max="14346" width="6" style="694" customWidth="1"/>
    <col min="14347" max="14347" width="6.7109375" style="694" customWidth="1"/>
    <col min="14348" max="14348" width="6.42578125" style="694" customWidth="1"/>
    <col min="14349" max="14349" width="5.85546875" style="694" customWidth="1"/>
    <col min="14350" max="14350" width="6.28515625" style="694" customWidth="1"/>
    <col min="14351" max="14351" width="6.7109375" style="694" customWidth="1"/>
    <col min="14352" max="14352" width="5.7109375" style="694" customWidth="1"/>
    <col min="14353" max="14354" width="6.7109375" style="694" customWidth="1"/>
    <col min="14355" max="14592" width="9.140625" style="694"/>
    <col min="14593" max="14593" width="21.5703125" style="694" customWidth="1"/>
    <col min="14594" max="14594" width="9.140625" style="694"/>
    <col min="14595" max="14595" width="5.85546875" style="694" customWidth="1"/>
    <col min="14596" max="14596" width="8" style="694" customWidth="1"/>
    <col min="14597" max="14597" width="5.85546875" style="694" customWidth="1"/>
    <col min="14598" max="14599" width="6.28515625" style="694" customWidth="1"/>
    <col min="14600" max="14600" width="6" style="694" customWidth="1"/>
    <col min="14601" max="14601" width="5.85546875" style="694" customWidth="1"/>
    <col min="14602" max="14602" width="6" style="694" customWidth="1"/>
    <col min="14603" max="14603" width="6.7109375" style="694" customWidth="1"/>
    <col min="14604" max="14604" width="6.42578125" style="694" customWidth="1"/>
    <col min="14605" max="14605" width="5.85546875" style="694" customWidth="1"/>
    <col min="14606" max="14606" width="6.28515625" style="694" customWidth="1"/>
    <col min="14607" max="14607" width="6.7109375" style="694" customWidth="1"/>
    <col min="14608" max="14608" width="5.7109375" style="694" customWidth="1"/>
    <col min="14609" max="14610" width="6.7109375" style="694" customWidth="1"/>
    <col min="14611" max="14848" width="9.140625" style="694"/>
    <col min="14849" max="14849" width="21.5703125" style="694" customWidth="1"/>
    <col min="14850" max="14850" width="9.140625" style="694"/>
    <col min="14851" max="14851" width="5.85546875" style="694" customWidth="1"/>
    <col min="14852" max="14852" width="8" style="694" customWidth="1"/>
    <col min="14853" max="14853" width="5.85546875" style="694" customWidth="1"/>
    <col min="14854" max="14855" width="6.28515625" style="694" customWidth="1"/>
    <col min="14856" max="14856" width="6" style="694" customWidth="1"/>
    <col min="14857" max="14857" width="5.85546875" style="694" customWidth="1"/>
    <col min="14858" max="14858" width="6" style="694" customWidth="1"/>
    <col min="14859" max="14859" width="6.7109375" style="694" customWidth="1"/>
    <col min="14860" max="14860" width="6.42578125" style="694" customWidth="1"/>
    <col min="14861" max="14861" width="5.85546875" style="694" customWidth="1"/>
    <col min="14862" max="14862" width="6.28515625" style="694" customWidth="1"/>
    <col min="14863" max="14863" width="6.7109375" style="694" customWidth="1"/>
    <col min="14864" max="14864" width="5.7109375" style="694" customWidth="1"/>
    <col min="14865" max="14866" width="6.7109375" style="694" customWidth="1"/>
    <col min="14867" max="15104" width="9.140625" style="694"/>
    <col min="15105" max="15105" width="21.5703125" style="694" customWidth="1"/>
    <col min="15106" max="15106" width="9.140625" style="694"/>
    <col min="15107" max="15107" width="5.85546875" style="694" customWidth="1"/>
    <col min="15108" max="15108" width="8" style="694" customWidth="1"/>
    <col min="15109" max="15109" width="5.85546875" style="694" customWidth="1"/>
    <col min="15110" max="15111" width="6.28515625" style="694" customWidth="1"/>
    <col min="15112" max="15112" width="6" style="694" customWidth="1"/>
    <col min="15113" max="15113" width="5.85546875" style="694" customWidth="1"/>
    <col min="15114" max="15114" width="6" style="694" customWidth="1"/>
    <col min="15115" max="15115" width="6.7109375" style="694" customWidth="1"/>
    <col min="15116" max="15116" width="6.42578125" style="694" customWidth="1"/>
    <col min="15117" max="15117" width="5.85546875" style="694" customWidth="1"/>
    <col min="15118" max="15118" width="6.28515625" style="694" customWidth="1"/>
    <col min="15119" max="15119" width="6.7109375" style="694" customWidth="1"/>
    <col min="15120" max="15120" width="5.7109375" style="694" customWidth="1"/>
    <col min="15121" max="15122" width="6.7109375" style="694" customWidth="1"/>
    <col min="15123" max="15360" width="9.140625" style="694"/>
    <col min="15361" max="15361" width="21.5703125" style="694" customWidth="1"/>
    <col min="15362" max="15362" width="9.140625" style="694"/>
    <col min="15363" max="15363" width="5.85546875" style="694" customWidth="1"/>
    <col min="15364" max="15364" width="8" style="694" customWidth="1"/>
    <col min="15365" max="15365" width="5.85546875" style="694" customWidth="1"/>
    <col min="15366" max="15367" width="6.28515625" style="694" customWidth="1"/>
    <col min="15368" max="15368" width="6" style="694" customWidth="1"/>
    <col min="15369" max="15369" width="5.85546875" style="694" customWidth="1"/>
    <col min="15370" max="15370" width="6" style="694" customWidth="1"/>
    <col min="15371" max="15371" width="6.7109375" style="694" customWidth="1"/>
    <col min="15372" max="15372" width="6.42578125" style="694" customWidth="1"/>
    <col min="15373" max="15373" width="5.85546875" style="694" customWidth="1"/>
    <col min="15374" max="15374" width="6.28515625" style="694" customWidth="1"/>
    <col min="15375" max="15375" width="6.7109375" style="694" customWidth="1"/>
    <col min="15376" max="15376" width="5.7109375" style="694" customWidth="1"/>
    <col min="15377" max="15378" width="6.7109375" style="694" customWidth="1"/>
    <col min="15379" max="15616" width="9.140625" style="694"/>
    <col min="15617" max="15617" width="21.5703125" style="694" customWidth="1"/>
    <col min="15618" max="15618" width="9.140625" style="694"/>
    <col min="15619" max="15619" width="5.85546875" style="694" customWidth="1"/>
    <col min="15620" max="15620" width="8" style="694" customWidth="1"/>
    <col min="15621" max="15621" width="5.85546875" style="694" customWidth="1"/>
    <col min="15622" max="15623" width="6.28515625" style="694" customWidth="1"/>
    <col min="15624" max="15624" width="6" style="694" customWidth="1"/>
    <col min="15625" max="15625" width="5.85546875" style="694" customWidth="1"/>
    <col min="15626" max="15626" width="6" style="694" customWidth="1"/>
    <col min="15627" max="15627" width="6.7109375" style="694" customWidth="1"/>
    <col min="15628" max="15628" width="6.42578125" style="694" customWidth="1"/>
    <col min="15629" max="15629" width="5.85546875" style="694" customWidth="1"/>
    <col min="15630" max="15630" width="6.28515625" style="694" customWidth="1"/>
    <col min="15631" max="15631" width="6.7109375" style="694" customWidth="1"/>
    <col min="15632" max="15632" width="5.7109375" style="694" customWidth="1"/>
    <col min="15633" max="15634" width="6.7109375" style="694" customWidth="1"/>
    <col min="15635" max="15872" width="9.140625" style="694"/>
    <col min="15873" max="15873" width="21.5703125" style="694" customWidth="1"/>
    <col min="15874" max="15874" width="9.140625" style="694"/>
    <col min="15875" max="15875" width="5.85546875" style="694" customWidth="1"/>
    <col min="15876" max="15876" width="8" style="694" customWidth="1"/>
    <col min="15877" max="15877" width="5.85546875" style="694" customWidth="1"/>
    <col min="15878" max="15879" width="6.28515625" style="694" customWidth="1"/>
    <col min="15880" max="15880" width="6" style="694" customWidth="1"/>
    <col min="15881" max="15881" width="5.85546875" style="694" customWidth="1"/>
    <col min="15882" max="15882" width="6" style="694" customWidth="1"/>
    <col min="15883" max="15883" width="6.7109375" style="694" customWidth="1"/>
    <col min="15884" max="15884" width="6.42578125" style="694" customWidth="1"/>
    <col min="15885" max="15885" width="5.85546875" style="694" customWidth="1"/>
    <col min="15886" max="15886" width="6.28515625" style="694" customWidth="1"/>
    <col min="15887" max="15887" width="6.7109375" style="694" customWidth="1"/>
    <col min="15888" max="15888" width="5.7109375" style="694" customWidth="1"/>
    <col min="15889" max="15890" width="6.7109375" style="694" customWidth="1"/>
    <col min="15891" max="16128" width="9.140625" style="694"/>
    <col min="16129" max="16129" width="21.5703125" style="694" customWidth="1"/>
    <col min="16130" max="16130" width="9.140625" style="694"/>
    <col min="16131" max="16131" width="5.85546875" style="694" customWidth="1"/>
    <col min="16132" max="16132" width="8" style="694" customWidth="1"/>
    <col min="16133" max="16133" width="5.85546875" style="694" customWidth="1"/>
    <col min="16134" max="16135" width="6.28515625" style="694" customWidth="1"/>
    <col min="16136" max="16136" width="6" style="694" customWidth="1"/>
    <col min="16137" max="16137" width="5.85546875" style="694" customWidth="1"/>
    <col min="16138" max="16138" width="6" style="694" customWidth="1"/>
    <col min="16139" max="16139" width="6.7109375" style="694" customWidth="1"/>
    <col min="16140" max="16140" width="6.42578125" style="694" customWidth="1"/>
    <col min="16141" max="16141" width="5.85546875" style="694" customWidth="1"/>
    <col min="16142" max="16142" width="6.28515625" style="694" customWidth="1"/>
    <col min="16143" max="16143" width="6.7109375" style="694" customWidth="1"/>
    <col min="16144" max="16144" width="5.7109375" style="694" customWidth="1"/>
    <col min="16145" max="16146" width="6.7109375" style="694" customWidth="1"/>
    <col min="16147" max="16384" width="9.140625" style="694"/>
  </cols>
  <sheetData>
    <row r="1" spans="1:23" s="648" customFormat="1" ht="15.75">
      <c r="A1" s="686"/>
      <c r="B1" s="687" t="s">
        <v>51</v>
      </c>
      <c r="C1" s="643" t="s">
        <v>4293</v>
      </c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9"/>
      <c r="O1" s="646"/>
      <c r="P1" s="646"/>
      <c r="Q1" s="646"/>
      <c r="R1" s="647"/>
      <c r="S1" s="646"/>
      <c r="T1" s="647"/>
      <c r="W1" s="649"/>
    </row>
    <row r="2" spans="1:23" s="648" customFormat="1" ht="15.75">
      <c r="A2" s="686"/>
      <c r="B2" s="687" t="s">
        <v>52</v>
      </c>
      <c r="C2" s="3">
        <v>17688383</v>
      </c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9"/>
      <c r="O2" s="646"/>
      <c r="P2" s="646"/>
      <c r="Q2" s="646"/>
      <c r="R2" s="647"/>
      <c r="S2" s="646"/>
      <c r="T2" s="647"/>
      <c r="W2" s="649"/>
    </row>
    <row r="3" spans="1:23" s="648" customFormat="1" ht="15.75">
      <c r="A3" s="686"/>
      <c r="B3" s="687" t="s">
        <v>53</v>
      </c>
      <c r="C3" s="643" t="str">
        <f>[1]Kadar.ode.!C3</f>
        <v>31.03.2023.</v>
      </c>
      <c r="D3" s="690"/>
      <c r="E3" s="688"/>
      <c r="F3" s="688"/>
      <c r="G3" s="688"/>
      <c r="H3" s="688"/>
      <c r="I3" s="688"/>
      <c r="J3" s="688"/>
      <c r="K3" s="688"/>
      <c r="L3" s="688"/>
      <c r="M3" s="688"/>
      <c r="N3" s="689"/>
      <c r="O3" s="646"/>
      <c r="P3" s="646"/>
      <c r="Q3" s="646"/>
      <c r="R3" s="647"/>
      <c r="S3" s="646"/>
      <c r="T3" s="647"/>
      <c r="W3" s="649"/>
    </row>
    <row r="4" spans="1:23" s="648" customFormat="1" ht="15.75">
      <c r="A4" s="686"/>
      <c r="B4" s="687" t="s">
        <v>84</v>
      </c>
      <c r="C4" s="650" t="s">
        <v>10</v>
      </c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2"/>
      <c r="O4" s="646"/>
      <c r="P4" s="646"/>
      <c r="Q4" s="646"/>
      <c r="R4" s="647"/>
      <c r="S4" s="646"/>
      <c r="T4" s="647"/>
      <c r="W4" s="649"/>
    </row>
    <row r="5" spans="1:23" s="648" customFormat="1" ht="10.5" customHeight="1">
      <c r="A5" s="653"/>
      <c r="C5" s="693"/>
      <c r="F5" s="655"/>
      <c r="G5" s="655"/>
      <c r="H5" s="655"/>
      <c r="I5" s="655"/>
      <c r="J5" s="655"/>
      <c r="K5" s="655"/>
      <c r="L5" s="655"/>
      <c r="M5" s="655"/>
      <c r="O5" s="646"/>
      <c r="P5" s="646"/>
      <c r="Q5" s="646"/>
      <c r="R5" s="647"/>
      <c r="S5" s="646"/>
      <c r="T5" s="647"/>
      <c r="W5" s="649"/>
    </row>
    <row r="6" spans="1:23" ht="55.5" customHeight="1">
      <c r="A6" s="850" t="s">
        <v>85</v>
      </c>
      <c r="B6" s="849" t="s">
        <v>86</v>
      </c>
      <c r="C6" s="849" t="s">
        <v>87</v>
      </c>
      <c r="D6" s="849" t="s">
        <v>88</v>
      </c>
      <c r="E6" s="849" t="s">
        <v>57</v>
      </c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 t="s">
        <v>58</v>
      </c>
      <c r="Q6" s="849"/>
      <c r="R6" s="849"/>
    </row>
    <row r="7" spans="1:23" s="697" customFormat="1" ht="88.5" customHeight="1">
      <c r="A7" s="850"/>
      <c r="B7" s="849"/>
      <c r="C7" s="849"/>
      <c r="D7" s="849"/>
      <c r="E7" s="695" t="s">
        <v>89</v>
      </c>
      <c r="F7" s="696" t="s">
        <v>64</v>
      </c>
      <c r="G7" s="696" t="s">
        <v>65</v>
      </c>
      <c r="H7" s="695" t="s">
        <v>90</v>
      </c>
      <c r="I7" s="695" t="s">
        <v>91</v>
      </c>
      <c r="J7" s="695" t="s">
        <v>92</v>
      </c>
      <c r="K7" s="695" t="s">
        <v>93</v>
      </c>
      <c r="L7" s="695" t="s">
        <v>94</v>
      </c>
      <c r="M7" s="695" t="s">
        <v>71</v>
      </c>
      <c r="N7" s="695" t="s">
        <v>95</v>
      </c>
      <c r="O7" s="695" t="s">
        <v>96</v>
      </c>
      <c r="P7" s="695" t="s">
        <v>97</v>
      </c>
      <c r="Q7" s="695" t="s">
        <v>98</v>
      </c>
      <c r="R7" s="695" t="s">
        <v>99</v>
      </c>
    </row>
    <row r="8" spans="1:23" ht="12" customHeight="1">
      <c r="A8" s="698" t="s">
        <v>38</v>
      </c>
      <c r="B8" s="698"/>
      <c r="C8" s="698"/>
      <c r="D8" s="698"/>
      <c r="E8" s="699"/>
      <c r="F8" s="699"/>
      <c r="G8" s="699"/>
      <c r="H8" s="663"/>
      <c r="I8" s="700">
        <f t="shared" ref="I8:I17" si="0">E8-H8</f>
        <v>0</v>
      </c>
      <c r="J8" s="699"/>
      <c r="K8" s="663"/>
      <c r="L8" s="700">
        <f t="shared" ref="L8:L17" si="1">J8-K8</f>
        <v>0</v>
      </c>
      <c r="M8" s="661"/>
      <c r="N8" s="663"/>
      <c r="O8" s="700">
        <f t="shared" ref="O8:O17" si="2">M8-N8</f>
        <v>0</v>
      </c>
      <c r="P8" s="701"/>
      <c r="Q8" s="701"/>
      <c r="R8" s="701"/>
    </row>
    <row r="9" spans="1:23" ht="23.25" customHeight="1">
      <c r="A9" s="702" t="s">
        <v>1985</v>
      </c>
      <c r="B9" s="698">
        <v>9</v>
      </c>
      <c r="C9" s="698"/>
      <c r="D9" s="698"/>
      <c r="E9" s="661">
        <v>3</v>
      </c>
      <c r="F9" s="699">
        <v>2</v>
      </c>
      <c r="G9" s="699">
        <v>1</v>
      </c>
      <c r="H9" s="663">
        <v>2</v>
      </c>
      <c r="I9" s="700">
        <f t="shared" si="0"/>
        <v>1</v>
      </c>
      <c r="J9" s="699">
        <v>7</v>
      </c>
      <c r="K9" s="663">
        <v>4</v>
      </c>
      <c r="L9" s="700">
        <f t="shared" si="1"/>
        <v>3</v>
      </c>
      <c r="M9" s="661"/>
      <c r="N9" s="663"/>
      <c r="O9" s="700">
        <f t="shared" si="2"/>
        <v>0</v>
      </c>
      <c r="P9" s="701"/>
      <c r="Q9" s="701"/>
      <c r="R9" s="701"/>
    </row>
    <row r="10" spans="1:23" ht="12" customHeight="1">
      <c r="A10" s="703" t="s">
        <v>1962</v>
      </c>
      <c r="B10" s="698">
        <v>45</v>
      </c>
      <c r="C10" s="698"/>
      <c r="D10" s="698"/>
      <c r="E10" s="661">
        <v>3</v>
      </c>
      <c r="F10" s="699"/>
      <c r="G10" s="699">
        <v>3</v>
      </c>
      <c r="H10" s="663">
        <v>3</v>
      </c>
      <c r="I10" s="700">
        <f t="shared" si="0"/>
        <v>0</v>
      </c>
      <c r="J10" s="699">
        <v>3</v>
      </c>
      <c r="K10" s="663">
        <v>3</v>
      </c>
      <c r="L10" s="700">
        <f t="shared" si="1"/>
        <v>0</v>
      </c>
      <c r="M10" s="661">
        <v>2</v>
      </c>
      <c r="N10" s="663">
        <v>3</v>
      </c>
      <c r="O10" s="700">
        <f t="shared" si="2"/>
        <v>-1</v>
      </c>
      <c r="P10" s="701"/>
      <c r="Q10" s="701"/>
      <c r="R10" s="701"/>
    </row>
    <row r="11" spans="1:23" ht="12" customHeight="1">
      <c r="A11" s="698"/>
      <c r="B11" s="698"/>
      <c r="C11" s="698"/>
      <c r="D11" s="698"/>
      <c r="E11" s="698"/>
      <c r="F11" s="704"/>
      <c r="G11" s="704"/>
      <c r="H11" s="663"/>
      <c r="I11" s="700">
        <f t="shared" si="0"/>
        <v>0</v>
      </c>
      <c r="J11" s="698"/>
      <c r="K11" s="663"/>
      <c r="L11" s="700">
        <f t="shared" si="1"/>
        <v>0</v>
      </c>
      <c r="M11" s="698"/>
      <c r="N11" s="663"/>
      <c r="O11" s="700">
        <f t="shared" si="2"/>
        <v>0</v>
      </c>
      <c r="P11" s="701"/>
      <c r="Q11" s="701"/>
      <c r="R11" s="701"/>
    </row>
    <row r="12" spans="1:23" ht="12" customHeight="1">
      <c r="A12" s="698"/>
      <c r="B12" s="698"/>
      <c r="C12" s="698"/>
      <c r="D12" s="698"/>
      <c r="E12" s="698"/>
      <c r="F12" s="704"/>
      <c r="G12" s="704"/>
      <c r="H12" s="663"/>
      <c r="I12" s="700">
        <f t="shared" si="0"/>
        <v>0</v>
      </c>
      <c r="J12" s="698"/>
      <c r="K12" s="663"/>
      <c r="L12" s="700">
        <f t="shared" si="1"/>
        <v>0</v>
      </c>
      <c r="M12" s="698"/>
      <c r="N12" s="663"/>
      <c r="O12" s="700">
        <f t="shared" si="2"/>
        <v>0</v>
      </c>
      <c r="P12" s="701"/>
      <c r="Q12" s="701"/>
      <c r="R12" s="701"/>
    </row>
    <row r="13" spans="1:23" ht="12" customHeight="1">
      <c r="A13" s="698"/>
      <c r="B13" s="698"/>
      <c r="C13" s="698"/>
      <c r="D13" s="698"/>
      <c r="E13" s="698"/>
      <c r="F13" s="704"/>
      <c r="G13" s="704"/>
      <c r="H13" s="663"/>
      <c r="I13" s="700">
        <f t="shared" si="0"/>
        <v>0</v>
      </c>
      <c r="J13" s="698"/>
      <c r="K13" s="663"/>
      <c r="L13" s="700">
        <f t="shared" si="1"/>
        <v>0</v>
      </c>
      <c r="M13" s="698"/>
      <c r="N13" s="663"/>
      <c r="O13" s="700">
        <f t="shared" si="2"/>
        <v>0</v>
      </c>
      <c r="P13" s="701"/>
      <c r="Q13" s="701"/>
      <c r="R13" s="701"/>
    </row>
    <row r="14" spans="1:23" ht="12" customHeight="1">
      <c r="A14" s="698"/>
      <c r="B14" s="698"/>
      <c r="C14" s="698"/>
      <c r="D14" s="698"/>
      <c r="E14" s="698"/>
      <c r="F14" s="704"/>
      <c r="G14" s="704"/>
      <c r="H14" s="663"/>
      <c r="I14" s="700">
        <f t="shared" si="0"/>
        <v>0</v>
      </c>
      <c r="J14" s="698"/>
      <c r="K14" s="663"/>
      <c r="L14" s="700">
        <f t="shared" si="1"/>
        <v>0</v>
      </c>
      <c r="M14" s="698"/>
      <c r="N14" s="663"/>
      <c r="O14" s="700">
        <f t="shared" si="2"/>
        <v>0</v>
      </c>
      <c r="P14" s="701"/>
      <c r="Q14" s="701"/>
      <c r="R14" s="701"/>
    </row>
    <row r="15" spans="1:23" ht="12" customHeight="1">
      <c r="A15" s="698"/>
      <c r="B15" s="698"/>
      <c r="C15" s="698"/>
      <c r="D15" s="698"/>
      <c r="E15" s="698"/>
      <c r="F15" s="704"/>
      <c r="G15" s="704"/>
      <c r="H15" s="663"/>
      <c r="I15" s="700">
        <f t="shared" si="0"/>
        <v>0</v>
      </c>
      <c r="J15" s="698"/>
      <c r="K15" s="663"/>
      <c r="L15" s="700">
        <f t="shared" si="1"/>
        <v>0</v>
      </c>
      <c r="M15" s="698"/>
      <c r="N15" s="663"/>
      <c r="O15" s="700">
        <f t="shared" si="2"/>
        <v>0</v>
      </c>
      <c r="P15" s="701"/>
      <c r="Q15" s="701"/>
      <c r="R15" s="701"/>
    </row>
    <row r="16" spans="1:23" ht="12" customHeight="1">
      <c r="A16" s="698"/>
      <c r="B16" s="698"/>
      <c r="C16" s="698"/>
      <c r="D16" s="698"/>
      <c r="E16" s="698"/>
      <c r="F16" s="704"/>
      <c r="G16" s="704"/>
      <c r="H16" s="663"/>
      <c r="I16" s="700">
        <f t="shared" si="0"/>
        <v>0</v>
      </c>
      <c r="J16" s="698"/>
      <c r="K16" s="663"/>
      <c r="L16" s="700">
        <f t="shared" si="1"/>
        <v>0</v>
      </c>
      <c r="M16" s="698"/>
      <c r="N16" s="663"/>
      <c r="O16" s="700">
        <f t="shared" si="2"/>
        <v>0</v>
      </c>
      <c r="P16" s="701"/>
      <c r="Q16" s="701"/>
      <c r="R16" s="701"/>
    </row>
    <row r="17" spans="1:18" ht="12" customHeight="1">
      <c r="A17" s="698"/>
      <c r="B17" s="698"/>
      <c r="C17" s="698"/>
      <c r="D17" s="698"/>
      <c r="E17" s="698"/>
      <c r="F17" s="704"/>
      <c r="G17" s="704"/>
      <c r="H17" s="663"/>
      <c r="I17" s="700">
        <f t="shared" si="0"/>
        <v>0</v>
      </c>
      <c r="J17" s="698"/>
      <c r="K17" s="663"/>
      <c r="L17" s="700">
        <f t="shared" si="1"/>
        <v>0</v>
      </c>
      <c r="M17" s="698"/>
      <c r="N17" s="663"/>
      <c r="O17" s="700">
        <f t="shared" si="2"/>
        <v>0</v>
      </c>
      <c r="P17" s="701"/>
      <c r="Q17" s="701"/>
      <c r="R17" s="701"/>
    </row>
    <row r="18" spans="1:18" s="706" customFormat="1" ht="12" customHeight="1">
      <c r="A18" s="705" t="s">
        <v>62</v>
      </c>
      <c r="B18" s="705"/>
      <c r="C18" s="705"/>
      <c r="D18" s="705"/>
      <c r="E18" s="705">
        <f t="shared" ref="E18:R18" si="3">SUM(E8:E17)</f>
        <v>6</v>
      </c>
      <c r="F18" s="705">
        <f t="shared" si="3"/>
        <v>2</v>
      </c>
      <c r="G18" s="705">
        <f t="shared" si="3"/>
        <v>4</v>
      </c>
      <c r="H18" s="705">
        <f t="shared" si="3"/>
        <v>5</v>
      </c>
      <c r="I18" s="705">
        <f t="shared" si="3"/>
        <v>1</v>
      </c>
      <c r="J18" s="705">
        <f t="shared" si="3"/>
        <v>10</v>
      </c>
      <c r="K18" s="705">
        <f t="shared" si="3"/>
        <v>7</v>
      </c>
      <c r="L18" s="705">
        <f t="shared" si="3"/>
        <v>3</v>
      </c>
      <c r="M18" s="705">
        <f t="shared" si="3"/>
        <v>2</v>
      </c>
      <c r="N18" s="705">
        <f t="shared" si="3"/>
        <v>3</v>
      </c>
      <c r="O18" s="705">
        <f t="shared" si="3"/>
        <v>-1</v>
      </c>
      <c r="P18" s="705">
        <f t="shared" si="3"/>
        <v>0</v>
      </c>
      <c r="Q18" s="705">
        <f t="shared" si="3"/>
        <v>0</v>
      </c>
      <c r="R18" s="705">
        <f t="shared" si="3"/>
        <v>0</v>
      </c>
    </row>
    <row r="19" spans="1:18">
      <c r="A19" s="707" t="s">
        <v>100</v>
      </c>
    </row>
    <row r="20" spans="1:18" s="711" customFormat="1" ht="27" customHeight="1">
      <c r="A20" s="710"/>
      <c r="B20" s="710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</row>
    <row r="21" spans="1:18" s="711" customFormat="1" ht="17.25" customHeight="1">
      <c r="B21" s="712"/>
      <c r="C21" s="712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2"/>
      <c r="O21" s="712"/>
    </row>
    <row r="22" spans="1:18">
      <c r="A22" s="713"/>
      <c r="B22" s="713"/>
      <c r="C22" s="713"/>
      <c r="D22" s="713"/>
      <c r="E22" s="714"/>
      <c r="F22" s="714"/>
      <c r="G22" s="714"/>
      <c r="H22" s="714"/>
      <c r="I22" s="714"/>
      <c r="J22" s="714"/>
      <c r="K22" s="714"/>
      <c r="L22" s="714"/>
      <c r="M22" s="713"/>
      <c r="N22" s="713"/>
      <c r="O22" s="713"/>
      <c r="R22" s="715"/>
    </row>
    <row r="23" spans="1:18">
      <c r="A23" s="713"/>
      <c r="B23" s="713"/>
      <c r="C23" s="713"/>
      <c r="D23" s="713"/>
      <c r="E23" s="714"/>
      <c r="F23" s="714"/>
      <c r="G23" s="714"/>
      <c r="H23" s="714"/>
      <c r="I23" s="714"/>
      <c r="J23" s="714"/>
      <c r="K23" s="714"/>
      <c r="L23" s="714"/>
      <c r="M23" s="713"/>
      <c r="N23" s="713"/>
      <c r="O23" s="713"/>
    </row>
    <row r="24" spans="1:18">
      <c r="A24" s="713"/>
      <c r="B24" s="713"/>
      <c r="C24" s="713"/>
      <c r="D24" s="713"/>
      <c r="E24" s="714"/>
      <c r="F24" s="714"/>
      <c r="G24" s="714"/>
      <c r="H24" s="714"/>
      <c r="I24" s="714"/>
      <c r="J24" s="714"/>
      <c r="K24" s="714"/>
      <c r="L24" s="714"/>
      <c r="M24" s="713"/>
      <c r="N24" s="713"/>
      <c r="O24" s="713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W24"/>
  <sheetViews>
    <sheetView view="pageBreakPreview" zoomScaleNormal="100" workbookViewId="0">
      <selection activeCell="C1" sqref="C1:C2"/>
    </sheetView>
  </sheetViews>
  <sheetFormatPr defaultRowHeight="15.75"/>
  <cols>
    <col min="1" max="1" width="30.42578125" style="648" customWidth="1"/>
    <col min="2" max="2" width="6.7109375" style="649" customWidth="1"/>
    <col min="3" max="3" width="5" style="649" customWidth="1"/>
    <col min="4" max="8" width="5.28515625" style="649" customWidth="1"/>
    <col min="9" max="9" width="5.28515625" style="677" customWidth="1"/>
    <col min="10" max="10" width="4.5703125" style="677" customWidth="1"/>
    <col min="11" max="11" width="4.85546875" style="648" customWidth="1"/>
    <col min="12" max="12" width="5.28515625" style="649" customWidth="1"/>
    <col min="13" max="14" width="5.28515625" style="648" customWidth="1"/>
    <col min="15" max="15" width="4.7109375" style="648" customWidth="1"/>
    <col min="16" max="16" width="4.85546875" style="648" customWidth="1"/>
    <col min="17" max="23" width="5.28515625" style="648" customWidth="1"/>
    <col min="24" max="256" width="9.140625" style="648"/>
    <col min="257" max="257" width="30.42578125" style="648" customWidth="1"/>
    <col min="258" max="258" width="6.7109375" style="648" customWidth="1"/>
    <col min="259" max="259" width="5" style="648" customWidth="1"/>
    <col min="260" max="265" width="5.28515625" style="648" customWidth="1"/>
    <col min="266" max="266" width="4.5703125" style="648" customWidth="1"/>
    <col min="267" max="267" width="4.85546875" style="648" customWidth="1"/>
    <col min="268" max="270" width="5.28515625" style="648" customWidth="1"/>
    <col min="271" max="271" width="4.7109375" style="648" customWidth="1"/>
    <col min="272" max="272" width="4.85546875" style="648" customWidth="1"/>
    <col min="273" max="279" width="5.28515625" style="648" customWidth="1"/>
    <col min="280" max="512" width="9.140625" style="648"/>
    <col min="513" max="513" width="30.42578125" style="648" customWidth="1"/>
    <col min="514" max="514" width="6.7109375" style="648" customWidth="1"/>
    <col min="515" max="515" width="5" style="648" customWidth="1"/>
    <col min="516" max="521" width="5.28515625" style="648" customWidth="1"/>
    <col min="522" max="522" width="4.5703125" style="648" customWidth="1"/>
    <col min="523" max="523" width="4.85546875" style="648" customWidth="1"/>
    <col min="524" max="526" width="5.28515625" style="648" customWidth="1"/>
    <col min="527" max="527" width="4.7109375" style="648" customWidth="1"/>
    <col min="528" max="528" width="4.85546875" style="648" customWidth="1"/>
    <col min="529" max="535" width="5.28515625" style="648" customWidth="1"/>
    <col min="536" max="768" width="9.140625" style="648"/>
    <col min="769" max="769" width="30.42578125" style="648" customWidth="1"/>
    <col min="770" max="770" width="6.7109375" style="648" customWidth="1"/>
    <col min="771" max="771" width="5" style="648" customWidth="1"/>
    <col min="772" max="777" width="5.28515625" style="648" customWidth="1"/>
    <col min="778" max="778" width="4.5703125" style="648" customWidth="1"/>
    <col min="779" max="779" width="4.85546875" style="648" customWidth="1"/>
    <col min="780" max="782" width="5.28515625" style="648" customWidth="1"/>
    <col min="783" max="783" width="4.7109375" style="648" customWidth="1"/>
    <col min="784" max="784" width="4.85546875" style="648" customWidth="1"/>
    <col min="785" max="791" width="5.28515625" style="648" customWidth="1"/>
    <col min="792" max="1024" width="9.140625" style="648"/>
    <col min="1025" max="1025" width="30.42578125" style="648" customWidth="1"/>
    <col min="1026" max="1026" width="6.7109375" style="648" customWidth="1"/>
    <col min="1027" max="1027" width="5" style="648" customWidth="1"/>
    <col min="1028" max="1033" width="5.28515625" style="648" customWidth="1"/>
    <col min="1034" max="1034" width="4.5703125" style="648" customWidth="1"/>
    <col min="1035" max="1035" width="4.85546875" style="648" customWidth="1"/>
    <col min="1036" max="1038" width="5.28515625" style="648" customWidth="1"/>
    <col min="1039" max="1039" width="4.7109375" style="648" customWidth="1"/>
    <col min="1040" max="1040" width="4.85546875" style="648" customWidth="1"/>
    <col min="1041" max="1047" width="5.28515625" style="648" customWidth="1"/>
    <col min="1048" max="1280" width="9.140625" style="648"/>
    <col min="1281" max="1281" width="30.42578125" style="648" customWidth="1"/>
    <col min="1282" max="1282" width="6.7109375" style="648" customWidth="1"/>
    <col min="1283" max="1283" width="5" style="648" customWidth="1"/>
    <col min="1284" max="1289" width="5.28515625" style="648" customWidth="1"/>
    <col min="1290" max="1290" width="4.5703125" style="648" customWidth="1"/>
    <col min="1291" max="1291" width="4.85546875" style="648" customWidth="1"/>
    <col min="1292" max="1294" width="5.28515625" style="648" customWidth="1"/>
    <col min="1295" max="1295" width="4.7109375" style="648" customWidth="1"/>
    <col min="1296" max="1296" width="4.85546875" style="648" customWidth="1"/>
    <col min="1297" max="1303" width="5.28515625" style="648" customWidth="1"/>
    <col min="1304" max="1536" width="9.140625" style="648"/>
    <col min="1537" max="1537" width="30.42578125" style="648" customWidth="1"/>
    <col min="1538" max="1538" width="6.7109375" style="648" customWidth="1"/>
    <col min="1539" max="1539" width="5" style="648" customWidth="1"/>
    <col min="1540" max="1545" width="5.28515625" style="648" customWidth="1"/>
    <col min="1546" max="1546" width="4.5703125" style="648" customWidth="1"/>
    <col min="1547" max="1547" width="4.85546875" style="648" customWidth="1"/>
    <col min="1548" max="1550" width="5.28515625" style="648" customWidth="1"/>
    <col min="1551" max="1551" width="4.7109375" style="648" customWidth="1"/>
    <col min="1552" max="1552" width="4.85546875" style="648" customWidth="1"/>
    <col min="1553" max="1559" width="5.28515625" style="648" customWidth="1"/>
    <col min="1560" max="1792" width="9.140625" style="648"/>
    <col min="1793" max="1793" width="30.42578125" style="648" customWidth="1"/>
    <col min="1794" max="1794" width="6.7109375" style="648" customWidth="1"/>
    <col min="1795" max="1795" width="5" style="648" customWidth="1"/>
    <col min="1796" max="1801" width="5.28515625" style="648" customWidth="1"/>
    <col min="1802" max="1802" width="4.5703125" style="648" customWidth="1"/>
    <col min="1803" max="1803" width="4.85546875" style="648" customWidth="1"/>
    <col min="1804" max="1806" width="5.28515625" style="648" customWidth="1"/>
    <col min="1807" max="1807" width="4.7109375" style="648" customWidth="1"/>
    <col min="1808" max="1808" width="4.85546875" style="648" customWidth="1"/>
    <col min="1809" max="1815" width="5.28515625" style="648" customWidth="1"/>
    <col min="1816" max="2048" width="9.140625" style="648"/>
    <col min="2049" max="2049" width="30.42578125" style="648" customWidth="1"/>
    <col min="2050" max="2050" width="6.7109375" style="648" customWidth="1"/>
    <col min="2051" max="2051" width="5" style="648" customWidth="1"/>
    <col min="2052" max="2057" width="5.28515625" style="648" customWidth="1"/>
    <col min="2058" max="2058" width="4.5703125" style="648" customWidth="1"/>
    <col min="2059" max="2059" width="4.85546875" style="648" customWidth="1"/>
    <col min="2060" max="2062" width="5.28515625" style="648" customWidth="1"/>
    <col min="2063" max="2063" width="4.7109375" style="648" customWidth="1"/>
    <col min="2064" max="2064" width="4.85546875" style="648" customWidth="1"/>
    <col min="2065" max="2071" width="5.28515625" style="648" customWidth="1"/>
    <col min="2072" max="2304" width="9.140625" style="648"/>
    <col min="2305" max="2305" width="30.42578125" style="648" customWidth="1"/>
    <col min="2306" max="2306" width="6.7109375" style="648" customWidth="1"/>
    <col min="2307" max="2307" width="5" style="648" customWidth="1"/>
    <col min="2308" max="2313" width="5.28515625" style="648" customWidth="1"/>
    <col min="2314" max="2314" width="4.5703125" style="648" customWidth="1"/>
    <col min="2315" max="2315" width="4.85546875" style="648" customWidth="1"/>
    <col min="2316" max="2318" width="5.28515625" style="648" customWidth="1"/>
    <col min="2319" max="2319" width="4.7109375" style="648" customWidth="1"/>
    <col min="2320" max="2320" width="4.85546875" style="648" customWidth="1"/>
    <col min="2321" max="2327" width="5.28515625" style="648" customWidth="1"/>
    <col min="2328" max="2560" width="9.140625" style="648"/>
    <col min="2561" max="2561" width="30.42578125" style="648" customWidth="1"/>
    <col min="2562" max="2562" width="6.7109375" style="648" customWidth="1"/>
    <col min="2563" max="2563" width="5" style="648" customWidth="1"/>
    <col min="2564" max="2569" width="5.28515625" style="648" customWidth="1"/>
    <col min="2570" max="2570" width="4.5703125" style="648" customWidth="1"/>
    <col min="2571" max="2571" width="4.85546875" style="648" customWidth="1"/>
    <col min="2572" max="2574" width="5.28515625" style="648" customWidth="1"/>
    <col min="2575" max="2575" width="4.7109375" style="648" customWidth="1"/>
    <col min="2576" max="2576" width="4.85546875" style="648" customWidth="1"/>
    <col min="2577" max="2583" width="5.28515625" style="648" customWidth="1"/>
    <col min="2584" max="2816" width="9.140625" style="648"/>
    <col min="2817" max="2817" width="30.42578125" style="648" customWidth="1"/>
    <col min="2818" max="2818" width="6.7109375" style="648" customWidth="1"/>
    <col min="2819" max="2819" width="5" style="648" customWidth="1"/>
    <col min="2820" max="2825" width="5.28515625" style="648" customWidth="1"/>
    <col min="2826" max="2826" width="4.5703125" style="648" customWidth="1"/>
    <col min="2827" max="2827" width="4.85546875" style="648" customWidth="1"/>
    <col min="2828" max="2830" width="5.28515625" style="648" customWidth="1"/>
    <col min="2831" max="2831" width="4.7109375" style="648" customWidth="1"/>
    <col min="2832" max="2832" width="4.85546875" style="648" customWidth="1"/>
    <col min="2833" max="2839" width="5.28515625" style="648" customWidth="1"/>
    <col min="2840" max="3072" width="9.140625" style="648"/>
    <col min="3073" max="3073" width="30.42578125" style="648" customWidth="1"/>
    <col min="3074" max="3074" width="6.7109375" style="648" customWidth="1"/>
    <col min="3075" max="3075" width="5" style="648" customWidth="1"/>
    <col min="3076" max="3081" width="5.28515625" style="648" customWidth="1"/>
    <col min="3082" max="3082" width="4.5703125" style="648" customWidth="1"/>
    <col min="3083" max="3083" width="4.85546875" style="648" customWidth="1"/>
    <col min="3084" max="3086" width="5.28515625" style="648" customWidth="1"/>
    <col min="3087" max="3087" width="4.7109375" style="648" customWidth="1"/>
    <col min="3088" max="3088" width="4.85546875" style="648" customWidth="1"/>
    <col min="3089" max="3095" width="5.28515625" style="648" customWidth="1"/>
    <col min="3096" max="3328" width="9.140625" style="648"/>
    <col min="3329" max="3329" width="30.42578125" style="648" customWidth="1"/>
    <col min="3330" max="3330" width="6.7109375" style="648" customWidth="1"/>
    <col min="3331" max="3331" width="5" style="648" customWidth="1"/>
    <col min="3332" max="3337" width="5.28515625" style="648" customWidth="1"/>
    <col min="3338" max="3338" width="4.5703125" style="648" customWidth="1"/>
    <col min="3339" max="3339" width="4.85546875" style="648" customWidth="1"/>
    <col min="3340" max="3342" width="5.28515625" style="648" customWidth="1"/>
    <col min="3343" max="3343" width="4.7109375" style="648" customWidth="1"/>
    <col min="3344" max="3344" width="4.85546875" style="648" customWidth="1"/>
    <col min="3345" max="3351" width="5.28515625" style="648" customWidth="1"/>
    <col min="3352" max="3584" width="9.140625" style="648"/>
    <col min="3585" max="3585" width="30.42578125" style="648" customWidth="1"/>
    <col min="3586" max="3586" width="6.7109375" style="648" customWidth="1"/>
    <col min="3587" max="3587" width="5" style="648" customWidth="1"/>
    <col min="3588" max="3593" width="5.28515625" style="648" customWidth="1"/>
    <col min="3594" max="3594" width="4.5703125" style="648" customWidth="1"/>
    <col min="3595" max="3595" width="4.85546875" style="648" customWidth="1"/>
    <col min="3596" max="3598" width="5.28515625" style="648" customWidth="1"/>
    <col min="3599" max="3599" width="4.7109375" style="648" customWidth="1"/>
    <col min="3600" max="3600" width="4.85546875" style="648" customWidth="1"/>
    <col min="3601" max="3607" width="5.28515625" style="648" customWidth="1"/>
    <col min="3608" max="3840" width="9.140625" style="648"/>
    <col min="3841" max="3841" width="30.42578125" style="648" customWidth="1"/>
    <col min="3842" max="3842" width="6.7109375" style="648" customWidth="1"/>
    <col min="3843" max="3843" width="5" style="648" customWidth="1"/>
    <col min="3844" max="3849" width="5.28515625" style="648" customWidth="1"/>
    <col min="3850" max="3850" width="4.5703125" style="648" customWidth="1"/>
    <col min="3851" max="3851" width="4.85546875" style="648" customWidth="1"/>
    <col min="3852" max="3854" width="5.28515625" style="648" customWidth="1"/>
    <col min="3855" max="3855" width="4.7109375" style="648" customWidth="1"/>
    <col min="3856" max="3856" width="4.85546875" style="648" customWidth="1"/>
    <col min="3857" max="3863" width="5.28515625" style="648" customWidth="1"/>
    <col min="3864" max="4096" width="9.140625" style="648"/>
    <col min="4097" max="4097" width="30.42578125" style="648" customWidth="1"/>
    <col min="4098" max="4098" width="6.7109375" style="648" customWidth="1"/>
    <col min="4099" max="4099" width="5" style="648" customWidth="1"/>
    <col min="4100" max="4105" width="5.28515625" style="648" customWidth="1"/>
    <col min="4106" max="4106" width="4.5703125" style="648" customWidth="1"/>
    <col min="4107" max="4107" width="4.85546875" style="648" customWidth="1"/>
    <col min="4108" max="4110" width="5.28515625" style="648" customWidth="1"/>
    <col min="4111" max="4111" width="4.7109375" style="648" customWidth="1"/>
    <col min="4112" max="4112" width="4.85546875" style="648" customWidth="1"/>
    <col min="4113" max="4119" width="5.28515625" style="648" customWidth="1"/>
    <col min="4120" max="4352" width="9.140625" style="648"/>
    <col min="4353" max="4353" width="30.42578125" style="648" customWidth="1"/>
    <col min="4354" max="4354" width="6.7109375" style="648" customWidth="1"/>
    <col min="4355" max="4355" width="5" style="648" customWidth="1"/>
    <col min="4356" max="4361" width="5.28515625" style="648" customWidth="1"/>
    <col min="4362" max="4362" width="4.5703125" style="648" customWidth="1"/>
    <col min="4363" max="4363" width="4.85546875" style="648" customWidth="1"/>
    <col min="4364" max="4366" width="5.28515625" style="648" customWidth="1"/>
    <col min="4367" max="4367" width="4.7109375" style="648" customWidth="1"/>
    <col min="4368" max="4368" width="4.85546875" style="648" customWidth="1"/>
    <col min="4369" max="4375" width="5.28515625" style="648" customWidth="1"/>
    <col min="4376" max="4608" width="9.140625" style="648"/>
    <col min="4609" max="4609" width="30.42578125" style="648" customWidth="1"/>
    <col min="4610" max="4610" width="6.7109375" style="648" customWidth="1"/>
    <col min="4611" max="4611" width="5" style="648" customWidth="1"/>
    <col min="4612" max="4617" width="5.28515625" style="648" customWidth="1"/>
    <col min="4618" max="4618" width="4.5703125" style="648" customWidth="1"/>
    <col min="4619" max="4619" width="4.85546875" style="648" customWidth="1"/>
    <col min="4620" max="4622" width="5.28515625" style="648" customWidth="1"/>
    <col min="4623" max="4623" width="4.7109375" style="648" customWidth="1"/>
    <col min="4624" max="4624" width="4.85546875" style="648" customWidth="1"/>
    <col min="4625" max="4631" width="5.28515625" style="648" customWidth="1"/>
    <col min="4632" max="4864" width="9.140625" style="648"/>
    <col min="4865" max="4865" width="30.42578125" style="648" customWidth="1"/>
    <col min="4866" max="4866" width="6.7109375" style="648" customWidth="1"/>
    <col min="4867" max="4867" width="5" style="648" customWidth="1"/>
    <col min="4868" max="4873" width="5.28515625" style="648" customWidth="1"/>
    <col min="4874" max="4874" width="4.5703125" style="648" customWidth="1"/>
    <col min="4875" max="4875" width="4.85546875" style="648" customWidth="1"/>
    <col min="4876" max="4878" width="5.28515625" style="648" customWidth="1"/>
    <col min="4879" max="4879" width="4.7109375" style="648" customWidth="1"/>
    <col min="4880" max="4880" width="4.85546875" style="648" customWidth="1"/>
    <col min="4881" max="4887" width="5.28515625" style="648" customWidth="1"/>
    <col min="4888" max="5120" width="9.140625" style="648"/>
    <col min="5121" max="5121" width="30.42578125" style="648" customWidth="1"/>
    <col min="5122" max="5122" width="6.7109375" style="648" customWidth="1"/>
    <col min="5123" max="5123" width="5" style="648" customWidth="1"/>
    <col min="5124" max="5129" width="5.28515625" style="648" customWidth="1"/>
    <col min="5130" max="5130" width="4.5703125" style="648" customWidth="1"/>
    <col min="5131" max="5131" width="4.85546875" style="648" customWidth="1"/>
    <col min="5132" max="5134" width="5.28515625" style="648" customWidth="1"/>
    <col min="5135" max="5135" width="4.7109375" style="648" customWidth="1"/>
    <col min="5136" max="5136" width="4.85546875" style="648" customWidth="1"/>
    <col min="5137" max="5143" width="5.28515625" style="648" customWidth="1"/>
    <col min="5144" max="5376" width="9.140625" style="648"/>
    <col min="5377" max="5377" width="30.42578125" style="648" customWidth="1"/>
    <col min="5378" max="5378" width="6.7109375" style="648" customWidth="1"/>
    <col min="5379" max="5379" width="5" style="648" customWidth="1"/>
    <col min="5380" max="5385" width="5.28515625" style="648" customWidth="1"/>
    <col min="5386" max="5386" width="4.5703125" style="648" customWidth="1"/>
    <col min="5387" max="5387" width="4.85546875" style="648" customWidth="1"/>
    <col min="5388" max="5390" width="5.28515625" style="648" customWidth="1"/>
    <col min="5391" max="5391" width="4.7109375" style="648" customWidth="1"/>
    <col min="5392" max="5392" width="4.85546875" style="648" customWidth="1"/>
    <col min="5393" max="5399" width="5.28515625" style="648" customWidth="1"/>
    <col min="5400" max="5632" width="9.140625" style="648"/>
    <col min="5633" max="5633" width="30.42578125" style="648" customWidth="1"/>
    <col min="5634" max="5634" width="6.7109375" style="648" customWidth="1"/>
    <col min="5635" max="5635" width="5" style="648" customWidth="1"/>
    <col min="5636" max="5641" width="5.28515625" style="648" customWidth="1"/>
    <col min="5642" max="5642" width="4.5703125" style="648" customWidth="1"/>
    <col min="5643" max="5643" width="4.85546875" style="648" customWidth="1"/>
    <col min="5644" max="5646" width="5.28515625" style="648" customWidth="1"/>
    <col min="5647" max="5647" width="4.7109375" style="648" customWidth="1"/>
    <col min="5648" max="5648" width="4.85546875" style="648" customWidth="1"/>
    <col min="5649" max="5655" width="5.28515625" style="648" customWidth="1"/>
    <col min="5656" max="5888" width="9.140625" style="648"/>
    <col min="5889" max="5889" width="30.42578125" style="648" customWidth="1"/>
    <col min="5890" max="5890" width="6.7109375" style="648" customWidth="1"/>
    <col min="5891" max="5891" width="5" style="648" customWidth="1"/>
    <col min="5892" max="5897" width="5.28515625" style="648" customWidth="1"/>
    <col min="5898" max="5898" width="4.5703125" style="648" customWidth="1"/>
    <col min="5899" max="5899" width="4.85546875" style="648" customWidth="1"/>
    <col min="5900" max="5902" width="5.28515625" style="648" customWidth="1"/>
    <col min="5903" max="5903" width="4.7109375" style="648" customWidth="1"/>
    <col min="5904" max="5904" width="4.85546875" style="648" customWidth="1"/>
    <col min="5905" max="5911" width="5.28515625" style="648" customWidth="1"/>
    <col min="5912" max="6144" width="9.140625" style="648"/>
    <col min="6145" max="6145" width="30.42578125" style="648" customWidth="1"/>
    <col min="6146" max="6146" width="6.7109375" style="648" customWidth="1"/>
    <col min="6147" max="6147" width="5" style="648" customWidth="1"/>
    <col min="6148" max="6153" width="5.28515625" style="648" customWidth="1"/>
    <col min="6154" max="6154" width="4.5703125" style="648" customWidth="1"/>
    <col min="6155" max="6155" width="4.85546875" style="648" customWidth="1"/>
    <col min="6156" max="6158" width="5.28515625" style="648" customWidth="1"/>
    <col min="6159" max="6159" width="4.7109375" style="648" customWidth="1"/>
    <col min="6160" max="6160" width="4.85546875" style="648" customWidth="1"/>
    <col min="6161" max="6167" width="5.28515625" style="648" customWidth="1"/>
    <col min="6168" max="6400" width="9.140625" style="648"/>
    <col min="6401" max="6401" width="30.42578125" style="648" customWidth="1"/>
    <col min="6402" max="6402" width="6.7109375" style="648" customWidth="1"/>
    <col min="6403" max="6403" width="5" style="648" customWidth="1"/>
    <col min="6404" max="6409" width="5.28515625" style="648" customWidth="1"/>
    <col min="6410" max="6410" width="4.5703125" style="648" customWidth="1"/>
    <col min="6411" max="6411" width="4.85546875" style="648" customWidth="1"/>
    <col min="6412" max="6414" width="5.28515625" style="648" customWidth="1"/>
    <col min="6415" max="6415" width="4.7109375" style="648" customWidth="1"/>
    <col min="6416" max="6416" width="4.85546875" style="648" customWidth="1"/>
    <col min="6417" max="6423" width="5.28515625" style="648" customWidth="1"/>
    <col min="6424" max="6656" width="9.140625" style="648"/>
    <col min="6657" max="6657" width="30.42578125" style="648" customWidth="1"/>
    <col min="6658" max="6658" width="6.7109375" style="648" customWidth="1"/>
    <col min="6659" max="6659" width="5" style="648" customWidth="1"/>
    <col min="6660" max="6665" width="5.28515625" style="648" customWidth="1"/>
    <col min="6666" max="6666" width="4.5703125" style="648" customWidth="1"/>
    <col min="6667" max="6667" width="4.85546875" style="648" customWidth="1"/>
    <col min="6668" max="6670" width="5.28515625" style="648" customWidth="1"/>
    <col min="6671" max="6671" width="4.7109375" style="648" customWidth="1"/>
    <col min="6672" max="6672" width="4.85546875" style="648" customWidth="1"/>
    <col min="6673" max="6679" width="5.28515625" style="648" customWidth="1"/>
    <col min="6680" max="6912" width="9.140625" style="648"/>
    <col min="6913" max="6913" width="30.42578125" style="648" customWidth="1"/>
    <col min="6914" max="6914" width="6.7109375" style="648" customWidth="1"/>
    <col min="6915" max="6915" width="5" style="648" customWidth="1"/>
    <col min="6916" max="6921" width="5.28515625" style="648" customWidth="1"/>
    <col min="6922" max="6922" width="4.5703125" style="648" customWidth="1"/>
    <col min="6923" max="6923" width="4.85546875" style="648" customWidth="1"/>
    <col min="6924" max="6926" width="5.28515625" style="648" customWidth="1"/>
    <col min="6927" max="6927" width="4.7109375" style="648" customWidth="1"/>
    <col min="6928" max="6928" width="4.85546875" style="648" customWidth="1"/>
    <col min="6929" max="6935" width="5.28515625" style="648" customWidth="1"/>
    <col min="6936" max="7168" width="9.140625" style="648"/>
    <col min="7169" max="7169" width="30.42578125" style="648" customWidth="1"/>
    <col min="7170" max="7170" width="6.7109375" style="648" customWidth="1"/>
    <col min="7171" max="7171" width="5" style="648" customWidth="1"/>
    <col min="7172" max="7177" width="5.28515625" style="648" customWidth="1"/>
    <col min="7178" max="7178" width="4.5703125" style="648" customWidth="1"/>
    <col min="7179" max="7179" width="4.85546875" style="648" customWidth="1"/>
    <col min="7180" max="7182" width="5.28515625" style="648" customWidth="1"/>
    <col min="7183" max="7183" width="4.7109375" style="648" customWidth="1"/>
    <col min="7184" max="7184" width="4.85546875" style="648" customWidth="1"/>
    <col min="7185" max="7191" width="5.28515625" style="648" customWidth="1"/>
    <col min="7192" max="7424" width="9.140625" style="648"/>
    <col min="7425" max="7425" width="30.42578125" style="648" customWidth="1"/>
    <col min="7426" max="7426" width="6.7109375" style="648" customWidth="1"/>
    <col min="7427" max="7427" width="5" style="648" customWidth="1"/>
    <col min="7428" max="7433" width="5.28515625" style="648" customWidth="1"/>
    <col min="7434" max="7434" width="4.5703125" style="648" customWidth="1"/>
    <col min="7435" max="7435" width="4.85546875" style="648" customWidth="1"/>
    <col min="7436" max="7438" width="5.28515625" style="648" customWidth="1"/>
    <col min="7439" max="7439" width="4.7109375" style="648" customWidth="1"/>
    <col min="7440" max="7440" width="4.85546875" style="648" customWidth="1"/>
    <col min="7441" max="7447" width="5.28515625" style="648" customWidth="1"/>
    <col min="7448" max="7680" width="9.140625" style="648"/>
    <col min="7681" max="7681" width="30.42578125" style="648" customWidth="1"/>
    <col min="7682" max="7682" width="6.7109375" style="648" customWidth="1"/>
    <col min="7683" max="7683" width="5" style="648" customWidth="1"/>
    <col min="7684" max="7689" width="5.28515625" style="648" customWidth="1"/>
    <col min="7690" max="7690" width="4.5703125" style="648" customWidth="1"/>
    <col min="7691" max="7691" width="4.85546875" style="648" customWidth="1"/>
    <col min="7692" max="7694" width="5.28515625" style="648" customWidth="1"/>
    <col min="7695" max="7695" width="4.7109375" style="648" customWidth="1"/>
    <col min="7696" max="7696" width="4.85546875" style="648" customWidth="1"/>
    <col min="7697" max="7703" width="5.28515625" style="648" customWidth="1"/>
    <col min="7704" max="7936" width="9.140625" style="648"/>
    <col min="7937" max="7937" width="30.42578125" style="648" customWidth="1"/>
    <col min="7938" max="7938" width="6.7109375" style="648" customWidth="1"/>
    <col min="7939" max="7939" width="5" style="648" customWidth="1"/>
    <col min="7940" max="7945" width="5.28515625" style="648" customWidth="1"/>
    <col min="7946" max="7946" width="4.5703125" style="648" customWidth="1"/>
    <col min="7947" max="7947" width="4.85546875" style="648" customWidth="1"/>
    <col min="7948" max="7950" width="5.28515625" style="648" customWidth="1"/>
    <col min="7951" max="7951" width="4.7109375" style="648" customWidth="1"/>
    <col min="7952" max="7952" width="4.85546875" style="648" customWidth="1"/>
    <col min="7953" max="7959" width="5.28515625" style="648" customWidth="1"/>
    <col min="7960" max="8192" width="9.140625" style="648"/>
    <col min="8193" max="8193" width="30.42578125" style="648" customWidth="1"/>
    <col min="8194" max="8194" width="6.7109375" style="648" customWidth="1"/>
    <col min="8195" max="8195" width="5" style="648" customWidth="1"/>
    <col min="8196" max="8201" width="5.28515625" style="648" customWidth="1"/>
    <col min="8202" max="8202" width="4.5703125" style="648" customWidth="1"/>
    <col min="8203" max="8203" width="4.85546875" style="648" customWidth="1"/>
    <col min="8204" max="8206" width="5.28515625" style="648" customWidth="1"/>
    <col min="8207" max="8207" width="4.7109375" style="648" customWidth="1"/>
    <col min="8208" max="8208" width="4.85546875" style="648" customWidth="1"/>
    <col min="8209" max="8215" width="5.28515625" style="648" customWidth="1"/>
    <col min="8216" max="8448" width="9.140625" style="648"/>
    <col min="8449" max="8449" width="30.42578125" style="648" customWidth="1"/>
    <col min="8450" max="8450" width="6.7109375" style="648" customWidth="1"/>
    <col min="8451" max="8451" width="5" style="648" customWidth="1"/>
    <col min="8452" max="8457" width="5.28515625" style="648" customWidth="1"/>
    <col min="8458" max="8458" width="4.5703125" style="648" customWidth="1"/>
    <col min="8459" max="8459" width="4.85546875" style="648" customWidth="1"/>
    <col min="8460" max="8462" width="5.28515625" style="648" customWidth="1"/>
    <col min="8463" max="8463" width="4.7109375" style="648" customWidth="1"/>
    <col min="8464" max="8464" width="4.85546875" style="648" customWidth="1"/>
    <col min="8465" max="8471" width="5.28515625" style="648" customWidth="1"/>
    <col min="8472" max="8704" width="9.140625" style="648"/>
    <col min="8705" max="8705" width="30.42578125" style="648" customWidth="1"/>
    <col min="8706" max="8706" width="6.7109375" style="648" customWidth="1"/>
    <col min="8707" max="8707" width="5" style="648" customWidth="1"/>
    <col min="8708" max="8713" width="5.28515625" style="648" customWidth="1"/>
    <col min="8714" max="8714" width="4.5703125" style="648" customWidth="1"/>
    <col min="8715" max="8715" width="4.85546875" style="648" customWidth="1"/>
    <col min="8716" max="8718" width="5.28515625" style="648" customWidth="1"/>
    <col min="8719" max="8719" width="4.7109375" style="648" customWidth="1"/>
    <col min="8720" max="8720" width="4.85546875" style="648" customWidth="1"/>
    <col min="8721" max="8727" width="5.28515625" style="648" customWidth="1"/>
    <col min="8728" max="8960" width="9.140625" style="648"/>
    <col min="8961" max="8961" width="30.42578125" style="648" customWidth="1"/>
    <col min="8962" max="8962" width="6.7109375" style="648" customWidth="1"/>
    <col min="8963" max="8963" width="5" style="648" customWidth="1"/>
    <col min="8964" max="8969" width="5.28515625" style="648" customWidth="1"/>
    <col min="8970" max="8970" width="4.5703125" style="648" customWidth="1"/>
    <col min="8971" max="8971" width="4.85546875" style="648" customWidth="1"/>
    <col min="8972" max="8974" width="5.28515625" style="648" customWidth="1"/>
    <col min="8975" max="8975" width="4.7109375" style="648" customWidth="1"/>
    <col min="8976" max="8976" width="4.85546875" style="648" customWidth="1"/>
    <col min="8977" max="8983" width="5.28515625" style="648" customWidth="1"/>
    <col min="8984" max="9216" width="9.140625" style="648"/>
    <col min="9217" max="9217" width="30.42578125" style="648" customWidth="1"/>
    <col min="9218" max="9218" width="6.7109375" style="648" customWidth="1"/>
    <col min="9219" max="9219" width="5" style="648" customWidth="1"/>
    <col min="9220" max="9225" width="5.28515625" style="648" customWidth="1"/>
    <col min="9226" max="9226" width="4.5703125" style="648" customWidth="1"/>
    <col min="9227" max="9227" width="4.85546875" style="648" customWidth="1"/>
    <col min="9228" max="9230" width="5.28515625" style="648" customWidth="1"/>
    <col min="9231" max="9231" width="4.7109375" style="648" customWidth="1"/>
    <col min="9232" max="9232" width="4.85546875" style="648" customWidth="1"/>
    <col min="9233" max="9239" width="5.28515625" style="648" customWidth="1"/>
    <col min="9240" max="9472" width="9.140625" style="648"/>
    <col min="9473" max="9473" width="30.42578125" style="648" customWidth="1"/>
    <col min="9474" max="9474" width="6.7109375" style="648" customWidth="1"/>
    <col min="9475" max="9475" width="5" style="648" customWidth="1"/>
    <col min="9476" max="9481" width="5.28515625" style="648" customWidth="1"/>
    <col min="9482" max="9482" width="4.5703125" style="648" customWidth="1"/>
    <col min="9483" max="9483" width="4.85546875" style="648" customWidth="1"/>
    <col min="9484" max="9486" width="5.28515625" style="648" customWidth="1"/>
    <col min="9487" max="9487" width="4.7109375" style="648" customWidth="1"/>
    <col min="9488" max="9488" width="4.85546875" style="648" customWidth="1"/>
    <col min="9489" max="9495" width="5.28515625" style="648" customWidth="1"/>
    <col min="9496" max="9728" width="9.140625" style="648"/>
    <col min="9729" max="9729" width="30.42578125" style="648" customWidth="1"/>
    <col min="9730" max="9730" width="6.7109375" style="648" customWidth="1"/>
    <col min="9731" max="9731" width="5" style="648" customWidth="1"/>
    <col min="9732" max="9737" width="5.28515625" style="648" customWidth="1"/>
    <col min="9738" max="9738" width="4.5703125" style="648" customWidth="1"/>
    <col min="9739" max="9739" width="4.85546875" style="648" customWidth="1"/>
    <col min="9740" max="9742" width="5.28515625" style="648" customWidth="1"/>
    <col min="9743" max="9743" width="4.7109375" style="648" customWidth="1"/>
    <col min="9744" max="9744" width="4.85546875" style="648" customWidth="1"/>
    <col min="9745" max="9751" width="5.28515625" style="648" customWidth="1"/>
    <col min="9752" max="9984" width="9.140625" style="648"/>
    <col min="9985" max="9985" width="30.42578125" style="648" customWidth="1"/>
    <col min="9986" max="9986" width="6.7109375" style="648" customWidth="1"/>
    <col min="9987" max="9987" width="5" style="648" customWidth="1"/>
    <col min="9988" max="9993" width="5.28515625" style="648" customWidth="1"/>
    <col min="9994" max="9994" width="4.5703125" style="648" customWidth="1"/>
    <col min="9995" max="9995" width="4.85546875" style="648" customWidth="1"/>
    <col min="9996" max="9998" width="5.28515625" style="648" customWidth="1"/>
    <col min="9999" max="9999" width="4.7109375" style="648" customWidth="1"/>
    <col min="10000" max="10000" width="4.85546875" style="648" customWidth="1"/>
    <col min="10001" max="10007" width="5.28515625" style="648" customWidth="1"/>
    <col min="10008" max="10240" width="9.140625" style="648"/>
    <col min="10241" max="10241" width="30.42578125" style="648" customWidth="1"/>
    <col min="10242" max="10242" width="6.7109375" style="648" customWidth="1"/>
    <col min="10243" max="10243" width="5" style="648" customWidth="1"/>
    <col min="10244" max="10249" width="5.28515625" style="648" customWidth="1"/>
    <col min="10250" max="10250" width="4.5703125" style="648" customWidth="1"/>
    <col min="10251" max="10251" width="4.85546875" style="648" customWidth="1"/>
    <col min="10252" max="10254" width="5.28515625" style="648" customWidth="1"/>
    <col min="10255" max="10255" width="4.7109375" style="648" customWidth="1"/>
    <col min="10256" max="10256" width="4.85546875" style="648" customWidth="1"/>
    <col min="10257" max="10263" width="5.28515625" style="648" customWidth="1"/>
    <col min="10264" max="10496" width="9.140625" style="648"/>
    <col min="10497" max="10497" width="30.42578125" style="648" customWidth="1"/>
    <col min="10498" max="10498" width="6.7109375" style="648" customWidth="1"/>
    <col min="10499" max="10499" width="5" style="648" customWidth="1"/>
    <col min="10500" max="10505" width="5.28515625" style="648" customWidth="1"/>
    <col min="10506" max="10506" width="4.5703125" style="648" customWidth="1"/>
    <col min="10507" max="10507" width="4.85546875" style="648" customWidth="1"/>
    <col min="10508" max="10510" width="5.28515625" style="648" customWidth="1"/>
    <col min="10511" max="10511" width="4.7109375" style="648" customWidth="1"/>
    <col min="10512" max="10512" width="4.85546875" style="648" customWidth="1"/>
    <col min="10513" max="10519" width="5.28515625" style="648" customWidth="1"/>
    <col min="10520" max="10752" width="9.140625" style="648"/>
    <col min="10753" max="10753" width="30.42578125" style="648" customWidth="1"/>
    <col min="10754" max="10754" width="6.7109375" style="648" customWidth="1"/>
    <col min="10755" max="10755" width="5" style="648" customWidth="1"/>
    <col min="10756" max="10761" width="5.28515625" style="648" customWidth="1"/>
    <col min="10762" max="10762" width="4.5703125" style="648" customWidth="1"/>
    <col min="10763" max="10763" width="4.85546875" style="648" customWidth="1"/>
    <col min="10764" max="10766" width="5.28515625" style="648" customWidth="1"/>
    <col min="10767" max="10767" width="4.7109375" style="648" customWidth="1"/>
    <col min="10768" max="10768" width="4.85546875" style="648" customWidth="1"/>
    <col min="10769" max="10775" width="5.28515625" style="648" customWidth="1"/>
    <col min="10776" max="11008" width="9.140625" style="648"/>
    <col min="11009" max="11009" width="30.42578125" style="648" customWidth="1"/>
    <col min="11010" max="11010" width="6.7109375" style="648" customWidth="1"/>
    <col min="11011" max="11011" width="5" style="648" customWidth="1"/>
    <col min="11012" max="11017" width="5.28515625" style="648" customWidth="1"/>
    <col min="11018" max="11018" width="4.5703125" style="648" customWidth="1"/>
    <col min="11019" max="11019" width="4.85546875" style="648" customWidth="1"/>
    <col min="11020" max="11022" width="5.28515625" style="648" customWidth="1"/>
    <col min="11023" max="11023" width="4.7109375" style="648" customWidth="1"/>
    <col min="11024" max="11024" width="4.85546875" style="648" customWidth="1"/>
    <col min="11025" max="11031" width="5.28515625" style="648" customWidth="1"/>
    <col min="11032" max="11264" width="9.140625" style="648"/>
    <col min="11265" max="11265" width="30.42578125" style="648" customWidth="1"/>
    <col min="11266" max="11266" width="6.7109375" style="648" customWidth="1"/>
    <col min="11267" max="11267" width="5" style="648" customWidth="1"/>
    <col min="11268" max="11273" width="5.28515625" style="648" customWidth="1"/>
    <col min="11274" max="11274" width="4.5703125" style="648" customWidth="1"/>
    <col min="11275" max="11275" width="4.85546875" style="648" customWidth="1"/>
    <col min="11276" max="11278" width="5.28515625" style="648" customWidth="1"/>
    <col min="11279" max="11279" width="4.7109375" style="648" customWidth="1"/>
    <col min="11280" max="11280" width="4.85546875" style="648" customWidth="1"/>
    <col min="11281" max="11287" width="5.28515625" style="648" customWidth="1"/>
    <col min="11288" max="11520" width="9.140625" style="648"/>
    <col min="11521" max="11521" width="30.42578125" style="648" customWidth="1"/>
    <col min="11522" max="11522" width="6.7109375" style="648" customWidth="1"/>
    <col min="11523" max="11523" width="5" style="648" customWidth="1"/>
    <col min="11524" max="11529" width="5.28515625" style="648" customWidth="1"/>
    <col min="11530" max="11530" width="4.5703125" style="648" customWidth="1"/>
    <col min="11531" max="11531" width="4.85546875" style="648" customWidth="1"/>
    <col min="11532" max="11534" width="5.28515625" style="648" customWidth="1"/>
    <col min="11535" max="11535" width="4.7109375" style="648" customWidth="1"/>
    <col min="11536" max="11536" width="4.85546875" style="648" customWidth="1"/>
    <col min="11537" max="11543" width="5.28515625" style="648" customWidth="1"/>
    <col min="11544" max="11776" width="9.140625" style="648"/>
    <col min="11777" max="11777" width="30.42578125" style="648" customWidth="1"/>
    <col min="11778" max="11778" width="6.7109375" style="648" customWidth="1"/>
    <col min="11779" max="11779" width="5" style="648" customWidth="1"/>
    <col min="11780" max="11785" width="5.28515625" style="648" customWidth="1"/>
    <col min="11786" max="11786" width="4.5703125" style="648" customWidth="1"/>
    <col min="11787" max="11787" width="4.85546875" style="648" customWidth="1"/>
    <col min="11788" max="11790" width="5.28515625" style="648" customWidth="1"/>
    <col min="11791" max="11791" width="4.7109375" style="648" customWidth="1"/>
    <col min="11792" max="11792" width="4.85546875" style="648" customWidth="1"/>
    <col min="11793" max="11799" width="5.28515625" style="648" customWidth="1"/>
    <col min="11800" max="12032" width="9.140625" style="648"/>
    <col min="12033" max="12033" width="30.42578125" style="648" customWidth="1"/>
    <col min="12034" max="12034" width="6.7109375" style="648" customWidth="1"/>
    <col min="12035" max="12035" width="5" style="648" customWidth="1"/>
    <col min="12036" max="12041" width="5.28515625" style="648" customWidth="1"/>
    <col min="12042" max="12042" width="4.5703125" style="648" customWidth="1"/>
    <col min="12043" max="12043" width="4.85546875" style="648" customWidth="1"/>
    <col min="12044" max="12046" width="5.28515625" style="648" customWidth="1"/>
    <col min="12047" max="12047" width="4.7109375" style="648" customWidth="1"/>
    <col min="12048" max="12048" width="4.85546875" style="648" customWidth="1"/>
    <col min="12049" max="12055" width="5.28515625" style="648" customWidth="1"/>
    <col min="12056" max="12288" width="9.140625" style="648"/>
    <col min="12289" max="12289" width="30.42578125" style="648" customWidth="1"/>
    <col min="12290" max="12290" width="6.7109375" style="648" customWidth="1"/>
    <col min="12291" max="12291" width="5" style="648" customWidth="1"/>
    <col min="12292" max="12297" width="5.28515625" style="648" customWidth="1"/>
    <col min="12298" max="12298" width="4.5703125" style="648" customWidth="1"/>
    <col min="12299" max="12299" width="4.85546875" style="648" customWidth="1"/>
    <col min="12300" max="12302" width="5.28515625" style="648" customWidth="1"/>
    <col min="12303" max="12303" width="4.7109375" style="648" customWidth="1"/>
    <col min="12304" max="12304" width="4.85546875" style="648" customWidth="1"/>
    <col min="12305" max="12311" width="5.28515625" style="648" customWidth="1"/>
    <col min="12312" max="12544" width="9.140625" style="648"/>
    <col min="12545" max="12545" width="30.42578125" style="648" customWidth="1"/>
    <col min="12546" max="12546" width="6.7109375" style="648" customWidth="1"/>
    <col min="12547" max="12547" width="5" style="648" customWidth="1"/>
    <col min="12548" max="12553" width="5.28515625" style="648" customWidth="1"/>
    <col min="12554" max="12554" width="4.5703125" style="648" customWidth="1"/>
    <col min="12555" max="12555" width="4.85546875" style="648" customWidth="1"/>
    <col min="12556" max="12558" width="5.28515625" style="648" customWidth="1"/>
    <col min="12559" max="12559" width="4.7109375" style="648" customWidth="1"/>
    <col min="12560" max="12560" width="4.85546875" style="648" customWidth="1"/>
    <col min="12561" max="12567" width="5.28515625" style="648" customWidth="1"/>
    <col min="12568" max="12800" width="9.140625" style="648"/>
    <col min="12801" max="12801" width="30.42578125" style="648" customWidth="1"/>
    <col min="12802" max="12802" width="6.7109375" style="648" customWidth="1"/>
    <col min="12803" max="12803" width="5" style="648" customWidth="1"/>
    <col min="12804" max="12809" width="5.28515625" style="648" customWidth="1"/>
    <col min="12810" max="12810" width="4.5703125" style="648" customWidth="1"/>
    <col min="12811" max="12811" width="4.85546875" style="648" customWidth="1"/>
    <col min="12812" max="12814" width="5.28515625" style="648" customWidth="1"/>
    <col min="12815" max="12815" width="4.7109375" style="648" customWidth="1"/>
    <col min="12816" max="12816" width="4.85546875" style="648" customWidth="1"/>
    <col min="12817" max="12823" width="5.28515625" style="648" customWidth="1"/>
    <col min="12824" max="13056" width="9.140625" style="648"/>
    <col min="13057" max="13057" width="30.42578125" style="648" customWidth="1"/>
    <col min="13058" max="13058" width="6.7109375" style="648" customWidth="1"/>
    <col min="13059" max="13059" width="5" style="648" customWidth="1"/>
    <col min="13060" max="13065" width="5.28515625" style="648" customWidth="1"/>
    <col min="13066" max="13066" width="4.5703125" style="648" customWidth="1"/>
    <col min="13067" max="13067" width="4.85546875" style="648" customWidth="1"/>
    <col min="13068" max="13070" width="5.28515625" style="648" customWidth="1"/>
    <col min="13071" max="13071" width="4.7109375" style="648" customWidth="1"/>
    <col min="13072" max="13072" width="4.85546875" style="648" customWidth="1"/>
    <col min="13073" max="13079" width="5.28515625" style="648" customWidth="1"/>
    <col min="13080" max="13312" width="9.140625" style="648"/>
    <col min="13313" max="13313" width="30.42578125" style="648" customWidth="1"/>
    <col min="13314" max="13314" width="6.7109375" style="648" customWidth="1"/>
    <col min="13315" max="13315" width="5" style="648" customWidth="1"/>
    <col min="13316" max="13321" width="5.28515625" style="648" customWidth="1"/>
    <col min="13322" max="13322" width="4.5703125" style="648" customWidth="1"/>
    <col min="13323" max="13323" width="4.85546875" style="648" customWidth="1"/>
    <col min="13324" max="13326" width="5.28515625" style="648" customWidth="1"/>
    <col min="13327" max="13327" width="4.7109375" style="648" customWidth="1"/>
    <col min="13328" max="13328" width="4.85546875" style="648" customWidth="1"/>
    <col min="13329" max="13335" width="5.28515625" style="648" customWidth="1"/>
    <col min="13336" max="13568" width="9.140625" style="648"/>
    <col min="13569" max="13569" width="30.42578125" style="648" customWidth="1"/>
    <col min="13570" max="13570" width="6.7109375" style="648" customWidth="1"/>
    <col min="13571" max="13571" width="5" style="648" customWidth="1"/>
    <col min="13572" max="13577" width="5.28515625" style="648" customWidth="1"/>
    <col min="13578" max="13578" width="4.5703125" style="648" customWidth="1"/>
    <col min="13579" max="13579" width="4.85546875" style="648" customWidth="1"/>
    <col min="13580" max="13582" width="5.28515625" style="648" customWidth="1"/>
    <col min="13583" max="13583" width="4.7109375" style="648" customWidth="1"/>
    <col min="13584" max="13584" width="4.85546875" style="648" customWidth="1"/>
    <col min="13585" max="13591" width="5.28515625" style="648" customWidth="1"/>
    <col min="13592" max="13824" width="9.140625" style="648"/>
    <col min="13825" max="13825" width="30.42578125" style="648" customWidth="1"/>
    <col min="13826" max="13826" width="6.7109375" style="648" customWidth="1"/>
    <col min="13827" max="13827" width="5" style="648" customWidth="1"/>
    <col min="13828" max="13833" width="5.28515625" style="648" customWidth="1"/>
    <col min="13834" max="13834" width="4.5703125" style="648" customWidth="1"/>
    <col min="13835" max="13835" width="4.85546875" style="648" customWidth="1"/>
    <col min="13836" max="13838" width="5.28515625" style="648" customWidth="1"/>
    <col min="13839" max="13839" width="4.7109375" style="648" customWidth="1"/>
    <col min="13840" max="13840" width="4.85546875" style="648" customWidth="1"/>
    <col min="13841" max="13847" width="5.28515625" style="648" customWidth="1"/>
    <col min="13848" max="14080" width="9.140625" style="648"/>
    <col min="14081" max="14081" width="30.42578125" style="648" customWidth="1"/>
    <col min="14082" max="14082" width="6.7109375" style="648" customWidth="1"/>
    <col min="14083" max="14083" width="5" style="648" customWidth="1"/>
    <col min="14084" max="14089" width="5.28515625" style="648" customWidth="1"/>
    <col min="14090" max="14090" width="4.5703125" style="648" customWidth="1"/>
    <col min="14091" max="14091" width="4.85546875" style="648" customWidth="1"/>
    <col min="14092" max="14094" width="5.28515625" style="648" customWidth="1"/>
    <col min="14095" max="14095" width="4.7109375" style="648" customWidth="1"/>
    <col min="14096" max="14096" width="4.85546875" style="648" customWidth="1"/>
    <col min="14097" max="14103" width="5.28515625" style="648" customWidth="1"/>
    <col min="14104" max="14336" width="9.140625" style="648"/>
    <col min="14337" max="14337" width="30.42578125" style="648" customWidth="1"/>
    <col min="14338" max="14338" width="6.7109375" style="648" customWidth="1"/>
    <col min="14339" max="14339" width="5" style="648" customWidth="1"/>
    <col min="14340" max="14345" width="5.28515625" style="648" customWidth="1"/>
    <col min="14346" max="14346" width="4.5703125" style="648" customWidth="1"/>
    <col min="14347" max="14347" width="4.85546875" style="648" customWidth="1"/>
    <col min="14348" max="14350" width="5.28515625" style="648" customWidth="1"/>
    <col min="14351" max="14351" width="4.7109375" style="648" customWidth="1"/>
    <col min="14352" max="14352" width="4.85546875" style="648" customWidth="1"/>
    <col min="14353" max="14359" width="5.28515625" style="648" customWidth="1"/>
    <col min="14360" max="14592" width="9.140625" style="648"/>
    <col min="14593" max="14593" width="30.42578125" style="648" customWidth="1"/>
    <col min="14594" max="14594" width="6.7109375" style="648" customWidth="1"/>
    <col min="14595" max="14595" width="5" style="648" customWidth="1"/>
    <col min="14596" max="14601" width="5.28515625" style="648" customWidth="1"/>
    <col min="14602" max="14602" width="4.5703125" style="648" customWidth="1"/>
    <col min="14603" max="14603" width="4.85546875" style="648" customWidth="1"/>
    <col min="14604" max="14606" width="5.28515625" style="648" customWidth="1"/>
    <col min="14607" max="14607" width="4.7109375" style="648" customWidth="1"/>
    <col min="14608" max="14608" width="4.85546875" style="648" customWidth="1"/>
    <col min="14609" max="14615" width="5.28515625" style="648" customWidth="1"/>
    <col min="14616" max="14848" width="9.140625" style="648"/>
    <col min="14849" max="14849" width="30.42578125" style="648" customWidth="1"/>
    <col min="14850" max="14850" width="6.7109375" style="648" customWidth="1"/>
    <col min="14851" max="14851" width="5" style="648" customWidth="1"/>
    <col min="14852" max="14857" width="5.28515625" style="648" customWidth="1"/>
    <col min="14858" max="14858" width="4.5703125" style="648" customWidth="1"/>
    <col min="14859" max="14859" width="4.85546875" style="648" customWidth="1"/>
    <col min="14860" max="14862" width="5.28515625" style="648" customWidth="1"/>
    <col min="14863" max="14863" width="4.7109375" style="648" customWidth="1"/>
    <col min="14864" max="14864" width="4.85546875" style="648" customWidth="1"/>
    <col min="14865" max="14871" width="5.28515625" style="648" customWidth="1"/>
    <col min="14872" max="15104" width="9.140625" style="648"/>
    <col min="15105" max="15105" width="30.42578125" style="648" customWidth="1"/>
    <col min="15106" max="15106" width="6.7109375" style="648" customWidth="1"/>
    <col min="15107" max="15107" width="5" style="648" customWidth="1"/>
    <col min="15108" max="15113" width="5.28515625" style="648" customWidth="1"/>
    <col min="15114" max="15114" width="4.5703125" style="648" customWidth="1"/>
    <col min="15115" max="15115" width="4.85546875" style="648" customWidth="1"/>
    <col min="15116" max="15118" width="5.28515625" style="648" customWidth="1"/>
    <col min="15119" max="15119" width="4.7109375" style="648" customWidth="1"/>
    <col min="15120" max="15120" width="4.85546875" style="648" customWidth="1"/>
    <col min="15121" max="15127" width="5.28515625" style="648" customWidth="1"/>
    <col min="15128" max="15360" width="9.140625" style="648"/>
    <col min="15361" max="15361" width="30.42578125" style="648" customWidth="1"/>
    <col min="15362" max="15362" width="6.7109375" style="648" customWidth="1"/>
    <col min="15363" max="15363" width="5" style="648" customWidth="1"/>
    <col min="15364" max="15369" width="5.28515625" style="648" customWidth="1"/>
    <col min="15370" max="15370" width="4.5703125" style="648" customWidth="1"/>
    <col min="15371" max="15371" width="4.85546875" style="648" customWidth="1"/>
    <col min="15372" max="15374" width="5.28515625" style="648" customWidth="1"/>
    <col min="15375" max="15375" width="4.7109375" style="648" customWidth="1"/>
    <col min="15376" max="15376" width="4.85546875" style="648" customWidth="1"/>
    <col min="15377" max="15383" width="5.28515625" style="648" customWidth="1"/>
    <col min="15384" max="15616" width="9.140625" style="648"/>
    <col min="15617" max="15617" width="30.42578125" style="648" customWidth="1"/>
    <col min="15618" max="15618" width="6.7109375" style="648" customWidth="1"/>
    <col min="15619" max="15619" width="5" style="648" customWidth="1"/>
    <col min="15620" max="15625" width="5.28515625" style="648" customWidth="1"/>
    <col min="15626" max="15626" width="4.5703125" style="648" customWidth="1"/>
    <col min="15627" max="15627" width="4.85546875" style="648" customWidth="1"/>
    <col min="15628" max="15630" width="5.28515625" style="648" customWidth="1"/>
    <col min="15631" max="15631" width="4.7109375" style="648" customWidth="1"/>
    <col min="15632" max="15632" width="4.85546875" style="648" customWidth="1"/>
    <col min="15633" max="15639" width="5.28515625" style="648" customWidth="1"/>
    <col min="15640" max="15872" width="9.140625" style="648"/>
    <col min="15873" max="15873" width="30.42578125" style="648" customWidth="1"/>
    <col min="15874" max="15874" width="6.7109375" style="648" customWidth="1"/>
    <col min="15875" max="15875" width="5" style="648" customWidth="1"/>
    <col min="15876" max="15881" width="5.28515625" style="648" customWidth="1"/>
    <col min="15882" max="15882" width="4.5703125" style="648" customWidth="1"/>
    <col min="15883" max="15883" width="4.85546875" style="648" customWidth="1"/>
    <col min="15884" max="15886" width="5.28515625" style="648" customWidth="1"/>
    <col min="15887" max="15887" width="4.7109375" style="648" customWidth="1"/>
    <col min="15888" max="15888" width="4.85546875" style="648" customWidth="1"/>
    <col min="15889" max="15895" width="5.28515625" style="648" customWidth="1"/>
    <col min="15896" max="16128" width="9.140625" style="648"/>
    <col min="16129" max="16129" width="30.42578125" style="648" customWidth="1"/>
    <col min="16130" max="16130" width="6.7109375" style="648" customWidth="1"/>
    <col min="16131" max="16131" width="5" style="648" customWidth="1"/>
    <col min="16132" max="16137" width="5.28515625" style="648" customWidth="1"/>
    <col min="16138" max="16138" width="4.5703125" style="648" customWidth="1"/>
    <col min="16139" max="16139" width="4.85546875" style="648" customWidth="1"/>
    <col min="16140" max="16142" width="5.28515625" style="648" customWidth="1"/>
    <col min="16143" max="16143" width="4.7109375" style="648" customWidth="1"/>
    <col min="16144" max="16144" width="4.85546875" style="648" customWidth="1"/>
    <col min="16145" max="16151" width="5.28515625" style="648" customWidth="1"/>
    <col min="16152" max="16384" width="9.140625" style="648"/>
  </cols>
  <sheetData>
    <row r="1" spans="1:23">
      <c r="A1" s="686"/>
      <c r="B1" s="687" t="s">
        <v>51</v>
      </c>
      <c r="C1" s="643" t="s">
        <v>4293</v>
      </c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9"/>
    </row>
    <row r="2" spans="1:23">
      <c r="A2" s="686"/>
      <c r="B2" s="687" t="s">
        <v>52</v>
      </c>
      <c r="C2" s="3">
        <v>17688383</v>
      </c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9"/>
    </row>
    <row r="3" spans="1:23">
      <c r="A3" s="686"/>
      <c r="B3" s="687" t="s">
        <v>53</v>
      </c>
      <c r="C3" s="643" t="str">
        <f>[1]Kadar.ode.!C3</f>
        <v>31.03.2023.</v>
      </c>
      <c r="D3" s="690"/>
      <c r="E3" s="690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9"/>
    </row>
    <row r="4" spans="1:23">
      <c r="A4" s="686"/>
      <c r="B4" s="687" t="s">
        <v>101</v>
      </c>
      <c r="C4" s="650" t="s">
        <v>12</v>
      </c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2"/>
    </row>
    <row r="5" spans="1:23" ht="9" customHeight="1">
      <c r="A5" s="653"/>
      <c r="B5" s="648"/>
      <c r="C5" s="654"/>
      <c r="D5" s="716"/>
      <c r="E5" s="716"/>
      <c r="F5" s="716"/>
      <c r="G5" s="716"/>
      <c r="H5" s="716"/>
      <c r="I5" s="716"/>
      <c r="J5" s="716"/>
      <c r="K5" s="716"/>
      <c r="L5" s="716"/>
      <c r="M5" s="716"/>
    </row>
    <row r="6" spans="1:23" ht="45.75" customHeight="1">
      <c r="A6" s="852" t="s">
        <v>102</v>
      </c>
      <c r="B6" s="853" t="s">
        <v>103</v>
      </c>
      <c r="C6" s="846" t="s">
        <v>104</v>
      </c>
      <c r="D6" s="851" t="s">
        <v>57</v>
      </c>
      <c r="E6" s="851"/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  <c r="R6" s="851"/>
      <c r="S6" s="851"/>
      <c r="T6" s="851" t="s">
        <v>58</v>
      </c>
      <c r="U6" s="851"/>
      <c r="V6" s="851"/>
      <c r="W6" s="851"/>
    </row>
    <row r="7" spans="1:23" s="721" customFormat="1" ht="66" customHeight="1">
      <c r="A7" s="852"/>
      <c r="B7" s="853"/>
      <c r="C7" s="846"/>
      <c r="D7" s="717" t="s">
        <v>89</v>
      </c>
      <c r="E7" s="717" t="s">
        <v>105</v>
      </c>
      <c r="F7" s="657" t="s">
        <v>64</v>
      </c>
      <c r="G7" s="657" t="s">
        <v>65</v>
      </c>
      <c r="H7" s="717" t="s">
        <v>106</v>
      </c>
      <c r="I7" s="718" t="s">
        <v>73</v>
      </c>
      <c r="J7" s="657" t="s">
        <v>107</v>
      </c>
      <c r="K7" s="719" t="s">
        <v>108</v>
      </c>
      <c r="L7" s="719" t="s">
        <v>109</v>
      </c>
      <c r="M7" s="719" t="s">
        <v>106</v>
      </c>
      <c r="N7" s="718" t="s">
        <v>73</v>
      </c>
      <c r="O7" s="657" t="s">
        <v>107</v>
      </c>
      <c r="P7" s="717" t="s">
        <v>108</v>
      </c>
      <c r="Q7" s="720" t="s">
        <v>110</v>
      </c>
      <c r="R7" s="720" t="s">
        <v>111</v>
      </c>
      <c r="S7" s="720" t="s">
        <v>112</v>
      </c>
      <c r="T7" s="717" t="s">
        <v>97</v>
      </c>
      <c r="U7" s="717" t="s">
        <v>113</v>
      </c>
      <c r="V7" s="717" t="s">
        <v>114</v>
      </c>
      <c r="W7" s="717" t="s">
        <v>99</v>
      </c>
    </row>
    <row r="8" spans="1:23">
      <c r="A8" s="722" t="s">
        <v>115</v>
      </c>
      <c r="B8" s="661">
        <v>270</v>
      </c>
      <c r="C8" s="699">
        <v>7</v>
      </c>
      <c r="D8" s="661">
        <v>7</v>
      </c>
      <c r="E8" s="661"/>
      <c r="F8" s="699">
        <v>1</v>
      </c>
      <c r="G8" s="699">
        <v>6</v>
      </c>
      <c r="H8" s="661">
        <v>4</v>
      </c>
      <c r="I8" s="661">
        <v>2</v>
      </c>
      <c r="J8" s="663">
        <f>SUM(H8:I8)</f>
        <v>6</v>
      </c>
      <c r="K8" s="723">
        <f t="shared" ref="K8:K21" si="0">D8-(H8+I8)</f>
        <v>1</v>
      </c>
      <c r="L8" s="661">
        <v>19</v>
      </c>
      <c r="M8" s="661">
        <v>8</v>
      </c>
      <c r="N8" s="661">
        <v>4</v>
      </c>
      <c r="O8" s="663">
        <f>SUM(M8:N8)</f>
        <v>12</v>
      </c>
      <c r="P8" s="724">
        <f t="shared" ref="P8:P21" si="1">L8-(M8+N8)</f>
        <v>7</v>
      </c>
      <c r="Q8" s="725"/>
      <c r="R8" s="725"/>
      <c r="S8" s="724">
        <f>Q8-R8</f>
        <v>0</v>
      </c>
      <c r="T8" s="726"/>
      <c r="U8" s="726"/>
      <c r="V8" s="726"/>
      <c r="W8" s="726"/>
    </row>
    <row r="9" spans="1:23">
      <c r="A9" s="722" t="s">
        <v>116</v>
      </c>
      <c r="B9" s="661">
        <v>270</v>
      </c>
      <c r="C9" s="699">
        <v>7</v>
      </c>
      <c r="D9" s="661">
        <v>2</v>
      </c>
      <c r="E9" s="661"/>
      <c r="F9" s="699"/>
      <c r="G9" s="699">
        <v>2</v>
      </c>
      <c r="H9" s="661">
        <v>2</v>
      </c>
      <c r="I9" s="661"/>
      <c r="J9" s="663">
        <f t="shared" ref="J9:J21" si="2">SUM(H9:I9)</f>
        <v>2</v>
      </c>
      <c r="K9" s="723">
        <f t="shared" si="0"/>
        <v>0</v>
      </c>
      <c r="L9" s="661">
        <v>4</v>
      </c>
      <c r="M9" s="661">
        <v>4</v>
      </c>
      <c r="N9" s="661"/>
      <c r="O9" s="663">
        <f t="shared" ref="O9:O21" si="3">SUM(M9:N9)</f>
        <v>4</v>
      </c>
      <c r="P9" s="724">
        <f t="shared" si="1"/>
        <v>0</v>
      </c>
      <c r="Q9" s="725"/>
      <c r="R9" s="725"/>
      <c r="S9" s="724">
        <f t="shared" ref="S9:S21" si="4">Q9-R9</f>
        <v>0</v>
      </c>
      <c r="T9" s="726"/>
      <c r="U9" s="726"/>
      <c r="V9" s="726"/>
      <c r="W9" s="726"/>
    </row>
    <row r="10" spans="1:23">
      <c r="A10" s="722" t="s">
        <v>117</v>
      </c>
      <c r="B10" s="661"/>
      <c r="C10" s="699"/>
      <c r="D10" s="661"/>
      <c r="E10" s="661"/>
      <c r="F10" s="699"/>
      <c r="G10" s="699"/>
      <c r="H10" s="661"/>
      <c r="I10" s="661"/>
      <c r="J10" s="663">
        <f t="shared" si="2"/>
        <v>0</v>
      </c>
      <c r="K10" s="723">
        <f t="shared" si="0"/>
        <v>0</v>
      </c>
      <c r="L10" s="661"/>
      <c r="M10" s="661"/>
      <c r="N10" s="661"/>
      <c r="O10" s="663">
        <f t="shared" si="3"/>
        <v>0</v>
      </c>
      <c r="P10" s="724">
        <f t="shared" si="1"/>
        <v>0</v>
      </c>
      <c r="Q10" s="725"/>
      <c r="R10" s="725"/>
      <c r="S10" s="724">
        <f t="shared" si="4"/>
        <v>0</v>
      </c>
      <c r="T10" s="726"/>
      <c r="U10" s="726"/>
      <c r="V10" s="726"/>
      <c r="W10" s="726"/>
    </row>
    <row r="11" spans="1:23" ht="24">
      <c r="A11" s="722" t="s">
        <v>118</v>
      </c>
      <c r="B11" s="661">
        <v>270</v>
      </c>
      <c r="C11" s="699"/>
      <c r="D11" s="661">
        <v>2</v>
      </c>
      <c r="E11" s="661">
        <v>3</v>
      </c>
      <c r="F11" s="699"/>
      <c r="G11" s="699">
        <v>3</v>
      </c>
      <c r="H11" s="661">
        <v>3</v>
      </c>
      <c r="I11" s="661">
        <v>2</v>
      </c>
      <c r="J11" s="663">
        <f t="shared" si="2"/>
        <v>5</v>
      </c>
      <c r="K11" s="723">
        <f>(D11+E11)-(H11+I11)</f>
        <v>0</v>
      </c>
      <c r="L11" s="661">
        <v>24</v>
      </c>
      <c r="M11" s="661">
        <v>18</v>
      </c>
      <c r="N11" s="661">
        <v>12</v>
      </c>
      <c r="O11" s="663">
        <f t="shared" si="3"/>
        <v>30</v>
      </c>
      <c r="P11" s="724">
        <f t="shared" si="1"/>
        <v>-6</v>
      </c>
      <c r="Q11" s="725">
        <v>1</v>
      </c>
      <c r="R11" s="725"/>
      <c r="S11" s="724">
        <f t="shared" si="4"/>
        <v>1</v>
      </c>
      <c r="T11" s="726"/>
      <c r="U11" s="726"/>
      <c r="V11" s="726"/>
      <c r="W11" s="726"/>
    </row>
    <row r="12" spans="1:23">
      <c r="A12" s="722" t="s">
        <v>119</v>
      </c>
      <c r="B12" s="661">
        <v>270</v>
      </c>
      <c r="C12" s="699"/>
      <c r="D12" s="661">
        <v>2</v>
      </c>
      <c r="E12" s="661"/>
      <c r="F12" s="699"/>
      <c r="G12" s="699">
        <v>2</v>
      </c>
      <c r="H12" s="661">
        <v>1</v>
      </c>
      <c r="I12" s="661"/>
      <c r="J12" s="663">
        <f t="shared" si="2"/>
        <v>1</v>
      </c>
      <c r="K12" s="723">
        <f t="shared" si="0"/>
        <v>1</v>
      </c>
      <c r="L12" s="661">
        <v>11</v>
      </c>
      <c r="M12" s="661">
        <v>2</v>
      </c>
      <c r="N12" s="661"/>
      <c r="O12" s="663">
        <f t="shared" si="3"/>
        <v>2</v>
      </c>
      <c r="P12" s="724">
        <f t="shared" si="1"/>
        <v>9</v>
      </c>
      <c r="Q12" s="725"/>
      <c r="R12" s="725"/>
      <c r="S12" s="724">
        <f t="shared" si="4"/>
        <v>0</v>
      </c>
      <c r="T12" s="726"/>
      <c r="U12" s="726"/>
      <c r="V12" s="726"/>
      <c r="W12" s="726"/>
    </row>
    <row r="13" spans="1:23" ht="24">
      <c r="A13" s="722" t="s">
        <v>120</v>
      </c>
      <c r="B13" s="661">
        <v>270</v>
      </c>
      <c r="C13" s="699"/>
      <c r="D13" s="661">
        <v>2</v>
      </c>
      <c r="E13" s="661"/>
      <c r="F13" s="699"/>
      <c r="G13" s="699">
        <v>2</v>
      </c>
      <c r="H13" s="661">
        <v>2</v>
      </c>
      <c r="I13" s="661"/>
      <c r="J13" s="663">
        <f t="shared" si="2"/>
        <v>2</v>
      </c>
      <c r="K13" s="723">
        <f t="shared" si="0"/>
        <v>0</v>
      </c>
      <c r="L13" s="661">
        <v>3</v>
      </c>
      <c r="M13" s="661">
        <v>4</v>
      </c>
      <c r="N13" s="661"/>
      <c r="O13" s="663">
        <f t="shared" si="3"/>
        <v>4</v>
      </c>
      <c r="P13" s="724">
        <f t="shared" si="1"/>
        <v>-1</v>
      </c>
      <c r="Q13" s="725">
        <v>1</v>
      </c>
      <c r="R13" s="725"/>
      <c r="S13" s="724">
        <f t="shared" si="4"/>
        <v>1</v>
      </c>
      <c r="T13" s="726"/>
      <c r="U13" s="726"/>
      <c r="V13" s="726"/>
      <c r="W13" s="726"/>
    </row>
    <row r="14" spans="1:23">
      <c r="A14" s="722" t="s">
        <v>121</v>
      </c>
      <c r="B14" s="661">
        <v>112</v>
      </c>
      <c r="C14" s="699">
        <v>7</v>
      </c>
      <c r="D14" s="661">
        <v>7</v>
      </c>
      <c r="E14" s="661"/>
      <c r="F14" s="699"/>
      <c r="G14" s="699">
        <v>7</v>
      </c>
      <c r="H14" s="661">
        <v>7</v>
      </c>
      <c r="I14" s="661"/>
      <c r="J14" s="663">
        <f t="shared" si="2"/>
        <v>7</v>
      </c>
      <c r="K14" s="723">
        <f t="shared" si="0"/>
        <v>0</v>
      </c>
      <c r="L14" s="661">
        <v>15</v>
      </c>
      <c r="M14" s="661">
        <v>14</v>
      </c>
      <c r="N14" s="661"/>
      <c r="O14" s="663">
        <f t="shared" si="3"/>
        <v>14</v>
      </c>
      <c r="P14" s="724">
        <f t="shared" si="1"/>
        <v>1</v>
      </c>
      <c r="Q14" s="725"/>
      <c r="R14" s="725"/>
      <c r="S14" s="724">
        <f t="shared" si="4"/>
        <v>0</v>
      </c>
      <c r="T14" s="726"/>
      <c r="U14" s="726"/>
      <c r="V14" s="726"/>
      <c r="W14" s="726"/>
    </row>
    <row r="15" spans="1:23">
      <c r="A15" s="722" t="s">
        <v>122</v>
      </c>
      <c r="B15" s="661">
        <v>270</v>
      </c>
      <c r="C15" s="699"/>
      <c r="D15" s="661">
        <v>1</v>
      </c>
      <c r="E15" s="661"/>
      <c r="F15" s="699"/>
      <c r="G15" s="699">
        <v>1</v>
      </c>
      <c r="H15" s="661">
        <v>2</v>
      </c>
      <c r="I15" s="661"/>
      <c r="J15" s="663">
        <f t="shared" si="2"/>
        <v>2</v>
      </c>
      <c r="K15" s="723">
        <f t="shared" si="0"/>
        <v>-1</v>
      </c>
      <c r="L15" s="661">
        <v>8</v>
      </c>
      <c r="M15" s="661">
        <v>4</v>
      </c>
      <c r="N15" s="661"/>
      <c r="O15" s="663">
        <f t="shared" si="3"/>
        <v>4</v>
      </c>
      <c r="P15" s="724">
        <f t="shared" si="1"/>
        <v>4</v>
      </c>
      <c r="Q15" s="725"/>
      <c r="R15" s="725"/>
      <c r="S15" s="724">
        <f t="shared" si="4"/>
        <v>0</v>
      </c>
      <c r="T15" s="726"/>
      <c r="U15" s="726"/>
      <c r="V15" s="726"/>
      <c r="W15" s="726"/>
    </row>
    <row r="16" spans="1:23">
      <c r="A16" s="722" t="s">
        <v>123</v>
      </c>
      <c r="B16" s="661"/>
      <c r="C16" s="699"/>
      <c r="D16" s="661"/>
      <c r="E16" s="661"/>
      <c r="F16" s="699"/>
      <c r="G16" s="699"/>
      <c r="H16" s="661"/>
      <c r="I16" s="661"/>
      <c r="J16" s="663">
        <f t="shared" si="2"/>
        <v>0</v>
      </c>
      <c r="K16" s="723">
        <f t="shared" si="0"/>
        <v>0</v>
      </c>
      <c r="L16" s="661"/>
      <c r="M16" s="661"/>
      <c r="N16" s="661"/>
      <c r="O16" s="663">
        <f t="shared" si="3"/>
        <v>0</v>
      </c>
      <c r="P16" s="724">
        <f t="shared" si="1"/>
        <v>0</v>
      </c>
      <c r="Q16" s="725"/>
      <c r="R16" s="725"/>
      <c r="S16" s="724">
        <f t="shared" si="4"/>
        <v>0</v>
      </c>
      <c r="T16" s="726"/>
      <c r="U16" s="726"/>
      <c r="V16" s="726"/>
      <c r="W16" s="726"/>
    </row>
    <row r="17" spans="1:23" ht="24">
      <c r="A17" s="722" t="s">
        <v>124</v>
      </c>
      <c r="B17" s="661">
        <v>270</v>
      </c>
      <c r="C17" s="699"/>
      <c r="D17" s="661">
        <v>7</v>
      </c>
      <c r="E17" s="661"/>
      <c r="F17" s="699">
        <v>2</v>
      </c>
      <c r="G17" s="699">
        <v>4</v>
      </c>
      <c r="H17" s="661">
        <v>2</v>
      </c>
      <c r="I17" s="661">
        <v>2</v>
      </c>
      <c r="J17" s="663">
        <f t="shared" si="2"/>
        <v>4</v>
      </c>
      <c r="K17" s="723">
        <f t="shared" si="0"/>
        <v>3</v>
      </c>
      <c r="L17" s="661">
        <v>29</v>
      </c>
      <c r="M17" s="661">
        <v>10</v>
      </c>
      <c r="N17" s="661">
        <v>11</v>
      </c>
      <c r="O17" s="663">
        <f t="shared" si="3"/>
        <v>21</v>
      </c>
      <c r="P17" s="724">
        <f t="shared" si="1"/>
        <v>8</v>
      </c>
      <c r="Q17" s="725"/>
      <c r="R17" s="725"/>
      <c r="S17" s="724">
        <f t="shared" si="4"/>
        <v>0</v>
      </c>
      <c r="T17" s="726"/>
      <c r="U17" s="726"/>
      <c r="V17" s="726"/>
      <c r="W17" s="726"/>
    </row>
    <row r="18" spans="1:23" ht="24">
      <c r="A18" s="722" t="s">
        <v>125</v>
      </c>
      <c r="B18" s="661">
        <v>270</v>
      </c>
      <c r="C18" s="699"/>
      <c r="D18" s="661"/>
      <c r="E18" s="661">
        <v>2</v>
      </c>
      <c r="F18" s="699"/>
      <c r="G18" s="699">
        <v>2</v>
      </c>
      <c r="H18" s="661">
        <v>1</v>
      </c>
      <c r="I18" s="661"/>
      <c r="J18" s="663">
        <f t="shared" si="2"/>
        <v>1</v>
      </c>
      <c r="K18" s="723">
        <f>E18-(H18+I18)</f>
        <v>1</v>
      </c>
      <c r="L18" s="661">
        <v>4</v>
      </c>
      <c r="M18" s="661">
        <v>1</v>
      </c>
      <c r="N18" s="661"/>
      <c r="O18" s="663">
        <f t="shared" si="3"/>
        <v>1</v>
      </c>
      <c r="P18" s="724">
        <f t="shared" si="1"/>
        <v>3</v>
      </c>
      <c r="Q18" s="725"/>
      <c r="R18" s="725"/>
      <c r="S18" s="724">
        <f t="shared" si="4"/>
        <v>0</v>
      </c>
      <c r="T18" s="726"/>
      <c r="U18" s="726"/>
      <c r="V18" s="726"/>
      <c r="W18" s="726"/>
    </row>
    <row r="19" spans="1:23">
      <c r="A19" s="722" t="s">
        <v>126</v>
      </c>
      <c r="B19" s="661"/>
      <c r="C19" s="699"/>
      <c r="D19" s="661"/>
      <c r="E19" s="661"/>
      <c r="F19" s="699"/>
      <c r="G19" s="699"/>
      <c r="H19" s="661"/>
      <c r="I19" s="661"/>
      <c r="J19" s="663">
        <f t="shared" si="2"/>
        <v>0</v>
      </c>
      <c r="K19" s="723">
        <f t="shared" si="0"/>
        <v>0</v>
      </c>
      <c r="L19" s="661"/>
      <c r="M19" s="661"/>
      <c r="N19" s="661"/>
      <c r="O19" s="663">
        <f t="shared" si="3"/>
        <v>0</v>
      </c>
      <c r="P19" s="724">
        <f t="shared" si="1"/>
        <v>0</v>
      </c>
      <c r="Q19" s="725"/>
      <c r="R19" s="725"/>
      <c r="S19" s="724">
        <f t="shared" si="4"/>
        <v>0</v>
      </c>
      <c r="T19" s="726"/>
      <c r="U19" s="726"/>
      <c r="V19" s="726"/>
      <c r="W19" s="726"/>
    </row>
    <row r="20" spans="1:23" ht="24.75">
      <c r="A20" s="727" t="s">
        <v>127</v>
      </c>
      <c r="B20" s="661">
        <v>270</v>
      </c>
      <c r="C20" s="699"/>
      <c r="D20" s="661">
        <v>1</v>
      </c>
      <c r="E20" s="661"/>
      <c r="F20" s="699"/>
      <c r="G20" s="699">
        <v>1</v>
      </c>
      <c r="H20" s="661">
        <v>1</v>
      </c>
      <c r="I20" s="661"/>
      <c r="J20" s="663">
        <f t="shared" si="2"/>
        <v>1</v>
      </c>
      <c r="K20" s="723">
        <f t="shared" si="0"/>
        <v>0</v>
      </c>
      <c r="L20" s="728"/>
      <c r="M20" s="661"/>
      <c r="N20" s="661"/>
      <c r="O20" s="663">
        <f t="shared" si="3"/>
        <v>0</v>
      </c>
      <c r="P20" s="724">
        <f t="shared" si="1"/>
        <v>0</v>
      </c>
      <c r="Q20" s="725">
        <v>1</v>
      </c>
      <c r="R20" s="725">
        <v>1</v>
      </c>
      <c r="S20" s="724">
        <f t="shared" si="4"/>
        <v>0</v>
      </c>
      <c r="T20" s="726"/>
      <c r="U20" s="726"/>
      <c r="V20" s="726"/>
      <c r="W20" s="726"/>
    </row>
    <row r="21" spans="1:23" ht="24.75">
      <c r="A21" s="727" t="s">
        <v>128</v>
      </c>
      <c r="B21" s="661">
        <v>270</v>
      </c>
      <c r="C21" s="699"/>
      <c r="D21" s="661"/>
      <c r="E21" s="661"/>
      <c r="F21" s="699"/>
      <c r="G21" s="699"/>
      <c r="H21" s="661"/>
      <c r="I21" s="661"/>
      <c r="J21" s="663">
        <f t="shared" si="2"/>
        <v>0</v>
      </c>
      <c r="K21" s="723">
        <f t="shared" si="0"/>
        <v>0</v>
      </c>
      <c r="L21" s="728"/>
      <c r="M21" s="661"/>
      <c r="N21" s="661"/>
      <c r="O21" s="663">
        <f t="shared" si="3"/>
        <v>0</v>
      </c>
      <c r="P21" s="724">
        <f t="shared" si="1"/>
        <v>0</v>
      </c>
      <c r="Q21" s="725">
        <v>1</v>
      </c>
      <c r="R21" s="725">
        <v>1</v>
      </c>
      <c r="S21" s="724">
        <f t="shared" si="4"/>
        <v>0</v>
      </c>
      <c r="T21" s="726"/>
      <c r="U21" s="726"/>
      <c r="V21" s="726"/>
      <c r="W21" s="726"/>
    </row>
    <row r="22" spans="1:23" ht="20.25" customHeight="1">
      <c r="A22" s="729" t="s">
        <v>129</v>
      </c>
      <c r="B22" s="663"/>
      <c r="C22" s="663"/>
      <c r="D22" s="663">
        <f>SUM(D8:D21)</f>
        <v>31</v>
      </c>
      <c r="E22" s="663">
        <f t="shared" ref="E22:W22" si="5">SUM(E8:E21)</f>
        <v>5</v>
      </c>
      <c r="F22" s="663">
        <f t="shared" si="5"/>
        <v>3</v>
      </c>
      <c r="G22" s="663">
        <f t="shared" si="5"/>
        <v>30</v>
      </c>
      <c r="H22" s="663">
        <f t="shared" si="5"/>
        <v>25</v>
      </c>
      <c r="I22" s="663">
        <f t="shared" si="5"/>
        <v>6</v>
      </c>
      <c r="J22" s="663">
        <f t="shared" si="5"/>
        <v>31</v>
      </c>
      <c r="K22" s="723">
        <f t="shared" si="5"/>
        <v>5</v>
      </c>
      <c r="L22" s="663">
        <f t="shared" si="5"/>
        <v>117</v>
      </c>
      <c r="M22" s="663">
        <f t="shared" si="5"/>
        <v>65</v>
      </c>
      <c r="N22" s="663">
        <f t="shared" si="5"/>
        <v>27</v>
      </c>
      <c r="O22" s="663">
        <f t="shared" si="5"/>
        <v>92</v>
      </c>
      <c r="P22" s="724">
        <f t="shared" si="5"/>
        <v>25</v>
      </c>
      <c r="Q22" s="705">
        <f t="shared" si="5"/>
        <v>4</v>
      </c>
      <c r="R22" s="705">
        <f t="shared" si="5"/>
        <v>2</v>
      </c>
      <c r="S22" s="724">
        <f t="shared" si="5"/>
        <v>2</v>
      </c>
      <c r="T22" s="663">
        <f t="shared" si="5"/>
        <v>0</v>
      </c>
      <c r="U22" s="663">
        <f t="shared" si="5"/>
        <v>0</v>
      </c>
      <c r="V22" s="663">
        <f t="shared" si="5"/>
        <v>0</v>
      </c>
      <c r="W22" s="663">
        <f t="shared" si="5"/>
        <v>0</v>
      </c>
    </row>
    <row r="23" spans="1:23" ht="15.75" customHeight="1">
      <c r="A23" s="730" t="s">
        <v>130</v>
      </c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  <c r="O23" s="731"/>
      <c r="P23" s="731"/>
      <c r="Q23" s="732"/>
      <c r="R23" s="732"/>
      <c r="S23" s="732"/>
      <c r="T23" s="732"/>
      <c r="U23" s="732"/>
      <c r="V23" s="732"/>
      <c r="W23" s="732"/>
    </row>
    <row r="24" spans="1:23">
      <c r="A24" s="683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23"/>
  <sheetViews>
    <sheetView view="pageBreakPreview" zoomScaleNormal="100" workbookViewId="0">
      <selection activeCell="C1" sqref="C1:C2"/>
    </sheetView>
  </sheetViews>
  <sheetFormatPr defaultRowHeight="12.75"/>
  <cols>
    <col min="1" max="1" width="28" style="694" customWidth="1"/>
    <col min="2" max="2" width="15" style="694" customWidth="1"/>
    <col min="3" max="3" width="11.7109375" style="694" customWidth="1"/>
    <col min="4" max="4" width="8.140625" style="694" customWidth="1"/>
    <col min="5" max="5" width="13.140625" style="694" customWidth="1"/>
    <col min="6" max="6" width="10" style="694" customWidth="1"/>
    <col min="7" max="7" width="8" style="694" customWidth="1"/>
    <col min="8" max="8" width="14.28515625" style="694" customWidth="1"/>
    <col min="9" max="9" width="11.42578125" style="694" customWidth="1"/>
    <col min="10" max="256" width="9.140625" style="694"/>
    <col min="257" max="257" width="28" style="694" customWidth="1"/>
    <col min="258" max="258" width="15" style="694" customWidth="1"/>
    <col min="259" max="259" width="11.7109375" style="694" customWidth="1"/>
    <col min="260" max="260" width="8.140625" style="694" customWidth="1"/>
    <col min="261" max="261" width="13.140625" style="694" customWidth="1"/>
    <col min="262" max="262" width="10" style="694" customWidth="1"/>
    <col min="263" max="263" width="8" style="694" customWidth="1"/>
    <col min="264" max="264" width="14.28515625" style="694" customWidth="1"/>
    <col min="265" max="265" width="11.42578125" style="694" customWidth="1"/>
    <col min="266" max="512" width="9.140625" style="694"/>
    <col min="513" max="513" width="28" style="694" customWidth="1"/>
    <col min="514" max="514" width="15" style="694" customWidth="1"/>
    <col min="515" max="515" width="11.7109375" style="694" customWidth="1"/>
    <col min="516" max="516" width="8.140625" style="694" customWidth="1"/>
    <col min="517" max="517" width="13.140625" style="694" customWidth="1"/>
    <col min="518" max="518" width="10" style="694" customWidth="1"/>
    <col min="519" max="519" width="8" style="694" customWidth="1"/>
    <col min="520" max="520" width="14.28515625" style="694" customWidth="1"/>
    <col min="521" max="521" width="11.42578125" style="694" customWidth="1"/>
    <col min="522" max="768" width="9.140625" style="694"/>
    <col min="769" max="769" width="28" style="694" customWidth="1"/>
    <col min="770" max="770" width="15" style="694" customWidth="1"/>
    <col min="771" max="771" width="11.7109375" style="694" customWidth="1"/>
    <col min="772" max="772" width="8.140625" style="694" customWidth="1"/>
    <col min="773" max="773" width="13.140625" style="694" customWidth="1"/>
    <col min="774" max="774" width="10" style="694" customWidth="1"/>
    <col min="775" max="775" width="8" style="694" customWidth="1"/>
    <col min="776" max="776" width="14.28515625" style="694" customWidth="1"/>
    <col min="777" max="777" width="11.42578125" style="694" customWidth="1"/>
    <col min="778" max="1024" width="9.140625" style="694"/>
    <col min="1025" max="1025" width="28" style="694" customWidth="1"/>
    <col min="1026" max="1026" width="15" style="694" customWidth="1"/>
    <col min="1027" max="1027" width="11.7109375" style="694" customWidth="1"/>
    <col min="1028" max="1028" width="8.140625" style="694" customWidth="1"/>
    <col min="1029" max="1029" width="13.140625" style="694" customWidth="1"/>
    <col min="1030" max="1030" width="10" style="694" customWidth="1"/>
    <col min="1031" max="1031" width="8" style="694" customWidth="1"/>
    <col min="1032" max="1032" width="14.28515625" style="694" customWidth="1"/>
    <col min="1033" max="1033" width="11.42578125" style="694" customWidth="1"/>
    <col min="1034" max="1280" width="9.140625" style="694"/>
    <col min="1281" max="1281" width="28" style="694" customWidth="1"/>
    <col min="1282" max="1282" width="15" style="694" customWidth="1"/>
    <col min="1283" max="1283" width="11.7109375" style="694" customWidth="1"/>
    <col min="1284" max="1284" width="8.140625" style="694" customWidth="1"/>
    <col min="1285" max="1285" width="13.140625" style="694" customWidth="1"/>
    <col min="1286" max="1286" width="10" style="694" customWidth="1"/>
    <col min="1287" max="1287" width="8" style="694" customWidth="1"/>
    <col min="1288" max="1288" width="14.28515625" style="694" customWidth="1"/>
    <col min="1289" max="1289" width="11.42578125" style="694" customWidth="1"/>
    <col min="1290" max="1536" width="9.140625" style="694"/>
    <col min="1537" max="1537" width="28" style="694" customWidth="1"/>
    <col min="1538" max="1538" width="15" style="694" customWidth="1"/>
    <col min="1539" max="1539" width="11.7109375" style="694" customWidth="1"/>
    <col min="1540" max="1540" width="8.140625" style="694" customWidth="1"/>
    <col min="1541" max="1541" width="13.140625" style="694" customWidth="1"/>
    <col min="1542" max="1542" width="10" style="694" customWidth="1"/>
    <col min="1543" max="1543" width="8" style="694" customWidth="1"/>
    <col min="1544" max="1544" width="14.28515625" style="694" customWidth="1"/>
    <col min="1545" max="1545" width="11.42578125" style="694" customWidth="1"/>
    <col min="1546" max="1792" width="9.140625" style="694"/>
    <col min="1793" max="1793" width="28" style="694" customWidth="1"/>
    <col min="1794" max="1794" width="15" style="694" customWidth="1"/>
    <col min="1795" max="1795" width="11.7109375" style="694" customWidth="1"/>
    <col min="1796" max="1796" width="8.140625" style="694" customWidth="1"/>
    <col min="1797" max="1797" width="13.140625" style="694" customWidth="1"/>
    <col min="1798" max="1798" width="10" style="694" customWidth="1"/>
    <col min="1799" max="1799" width="8" style="694" customWidth="1"/>
    <col min="1800" max="1800" width="14.28515625" style="694" customWidth="1"/>
    <col min="1801" max="1801" width="11.42578125" style="694" customWidth="1"/>
    <col min="1802" max="2048" width="9.140625" style="694"/>
    <col min="2049" max="2049" width="28" style="694" customWidth="1"/>
    <col min="2050" max="2050" width="15" style="694" customWidth="1"/>
    <col min="2051" max="2051" width="11.7109375" style="694" customWidth="1"/>
    <col min="2052" max="2052" width="8.140625" style="694" customWidth="1"/>
    <col min="2053" max="2053" width="13.140625" style="694" customWidth="1"/>
    <col min="2054" max="2054" width="10" style="694" customWidth="1"/>
    <col min="2055" max="2055" width="8" style="694" customWidth="1"/>
    <col min="2056" max="2056" width="14.28515625" style="694" customWidth="1"/>
    <col min="2057" max="2057" width="11.42578125" style="694" customWidth="1"/>
    <col min="2058" max="2304" width="9.140625" style="694"/>
    <col min="2305" max="2305" width="28" style="694" customWidth="1"/>
    <col min="2306" max="2306" width="15" style="694" customWidth="1"/>
    <col min="2307" max="2307" width="11.7109375" style="694" customWidth="1"/>
    <col min="2308" max="2308" width="8.140625" style="694" customWidth="1"/>
    <col min="2309" max="2309" width="13.140625" style="694" customWidth="1"/>
    <col min="2310" max="2310" width="10" style="694" customWidth="1"/>
    <col min="2311" max="2311" width="8" style="694" customWidth="1"/>
    <col min="2312" max="2312" width="14.28515625" style="694" customWidth="1"/>
    <col min="2313" max="2313" width="11.42578125" style="694" customWidth="1"/>
    <col min="2314" max="2560" width="9.140625" style="694"/>
    <col min="2561" max="2561" width="28" style="694" customWidth="1"/>
    <col min="2562" max="2562" width="15" style="694" customWidth="1"/>
    <col min="2563" max="2563" width="11.7109375" style="694" customWidth="1"/>
    <col min="2564" max="2564" width="8.140625" style="694" customWidth="1"/>
    <col min="2565" max="2565" width="13.140625" style="694" customWidth="1"/>
    <col min="2566" max="2566" width="10" style="694" customWidth="1"/>
    <col min="2567" max="2567" width="8" style="694" customWidth="1"/>
    <col min="2568" max="2568" width="14.28515625" style="694" customWidth="1"/>
    <col min="2569" max="2569" width="11.42578125" style="694" customWidth="1"/>
    <col min="2570" max="2816" width="9.140625" style="694"/>
    <col min="2817" max="2817" width="28" style="694" customWidth="1"/>
    <col min="2818" max="2818" width="15" style="694" customWidth="1"/>
    <col min="2819" max="2819" width="11.7109375" style="694" customWidth="1"/>
    <col min="2820" max="2820" width="8.140625" style="694" customWidth="1"/>
    <col min="2821" max="2821" width="13.140625" style="694" customWidth="1"/>
    <col min="2822" max="2822" width="10" style="694" customWidth="1"/>
    <col min="2823" max="2823" width="8" style="694" customWidth="1"/>
    <col min="2824" max="2824" width="14.28515625" style="694" customWidth="1"/>
    <col min="2825" max="2825" width="11.42578125" style="694" customWidth="1"/>
    <col min="2826" max="3072" width="9.140625" style="694"/>
    <col min="3073" max="3073" width="28" style="694" customWidth="1"/>
    <col min="3074" max="3074" width="15" style="694" customWidth="1"/>
    <col min="3075" max="3075" width="11.7109375" style="694" customWidth="1"/>
    <col min="3076" max="3076" width="8.140625" style="694" customWidth="1"/>
    <col min="3077" max="3077" width="13.140625" style="694" customWidth="1"/>
    <col min="3078" max="3078" width="10" style="694" customWidth="1"/>
    <col min="3079" max="3079" width="8" style="694" customWidth="1"/>
    <col min="3080" max="3080" width="14.28515625" style="694" customWidth="1"/>
    <col min="3081" max="3081" width="11.42578125" style="694" customWidth="1"/>
    <col min="3082" max="3328" width="9.140625" style="694"/>
    <col min="3329" max="3329" width="28" style="694" customWidth="1"/>
    <col min="3330" max="3330" width="15" style="694" customWidth="1"/>
    <col min="3331" max="3331" width="11.7109375" style="694" customWidth="1"/>
    <col min="3332" max="3332" width="8.140625" style="694" customWidth="1"/>
    <col min="3333" max="3333" width="13.140625" style="694" customWidth="1"/>
    <col min="3334" max="3334" width="10" style="694" customWidth="1"/>
    <col min="3335" max="3335" width="8" style="694" customWidth="1"/>
    <col min="3336" max="3336" width="14.28515625" style="694" customWidth="1"/>
    <col min="3337" max="3337" width="11.42578125" style="694" customWidth="1"/>
    <col min="3338" max="3584" width="9.140625" style="694"/>
    <col min="3585" max="3585" width="28" style="694" customWidth="1"/>
    <col min="3586" max="3586" width="15" style="694" customWidth="1"/>
    <col min="3587" max="3587" width="11.7109375" style="694" customWidth="1"/>
    <col min="3588" max="3588" width="8.140625" style="694" customWidth="1"/>
    <col min="3589" max="3589" width="13.140625" style="694" customWidth="1"/>
    <col min="3590" max="3590" width="10" style="694" customWidth="1"/>
    <col min="3591" max="3591" width="8" style="694" customWidth="1"/>
    <col min="3592" max="3592" width="14.28515625" style="694" customWidth="1"/>
    <col min="3593" max="3593" width="11.42578125" style="694" customWidth="1"/>
    <col min="3594" max="3840" width="9.140625" style="694"/>
    <col min="3841" max="3841" width="28" style="694" customWidth="1"/>
    <col min="3842" max="3842" width="15" style="694" customWidth="1"/>
    <col min="3843" max="3843" width="11.7109375" style="694" customWidth="1"/>
    <col min="3844" max="3844" width="8.140625" style="694" customWidth="1"/>
    <col min="3845" max="3845" width="13.140625" style="694" customWidth="1"/>
    <col min="3846" max="3846" width="10" style="694" customWidth="1"/>
    <col min="3847" max="3847" width="8" style="694" customWidth="1"/>
    <col min="3848" max="3848" width="14.28515625" style="694" customWidth="1"/>
    <col min="3849" max="3849" width="11.42578125" style="694" customWidth="1"/>
    <col min="3850" max="4096" width="9.140625" style="694"/>
    <col min="4097" max="4097" width="28" style="694" customWidth="1"/>
    <col min="4098" max="4098" width="15" style="694" customWidth="1"/>
    <col min="4099" max="4099" width="11.7109375" style="694" customWidth="1"/>
    <col min="4100" max="4100" width="8.140625" style="694" customWidth="1"/>
    <col min="4101" max="4101" width="13.140625" style="694" customWidth="1"/>
    <col min="4102" max="4102" width="10" style="694" customWidth="1"/>
    <col min="4103" max="4103" width="8" style="694" customWidth="1"/>
    <col min="4104" max="4104" width="14.28515625" style="694" customWidth="1"/>
    <col min="4105" max="4105" width="11.42578125" style="694" customWidth="1"/>
    <col min="4106" max="4352" width="9.140625" style="694"/>
    <col min="4353" max="4353" width="28" style="694" customWidth="1"/>
    <col min="4354" max="4354" width="15" style="694" customWidth="1"/>
    <col min="4355" max="4355" width="11.7109375" style="694" customWidth="1"/>
    <col min="4356" max="4356" width="8.140625" style="694" customWidth="1"/>
    <col min="4357" max="4357" width="13.140625" style="694" customWidth="1"/>
    <col min="4358" max="4358" width="10" style="694" customWidth="1"/>
    <col min="4359" max="4359" width="8" style="694" customWidth="1"/>
    <col min="4360" max="4360" width="14.28515625" style="694" customWidth="1"/>
    <col min="4361" max="4361" width="11.42578125" style="694" customWidth="1"/>
    <col min="4362" max="4608" width="9.140625" style="694"/>
    <col min="4609" max="4609" width="28" style="694" customWidth="1"/>
    <col min="4610" max="4610" width="15" style="694" customWidth="1"/>
    <col min="4611" max="4611" width="11.7109375" style="694" customWidth="1"/>
    <col min="4612" max="4612" width="8.140625" style="694" customWidth="1"/>
    <col min="4613" max="4613" width="13.140625" style="694" customWidth="1"/>
    <col min="4614" max="4614" width="10" style="694" customWidth="1"/>
    <col min="4615" max="4615" width="8" style="694" customWidth="1"/>
    <col min="4616" max="4616" width="14.28515625" style="694" customWidth="1"/>
    <col min="4617" max="4617" width="11.42578125" style="694" customWidth="1"/>
    <col min="4618" max="4864" width="9.140625" style="694"/>
    <col min="4865" max="4865" width="28" style="694" customWidth="1"/>
    <col min="4866" max="4866" width="15" style="694" customWidth="1"/>
    <col min="4867" max="4867" width="11.7109375" style="694" customWidth="1"/>
    <col min="4868" max="4868" width="8.140625" style="694" customWidth="1"/>
    <col min="4869" max="4869" width="13.140625" style="694" customWidth="1"/>
    <col min="4870" max="4870" width="10" style="694" customWidth="1"/>
    <col min="4871" max="4871" width="8" style="694" customWidth="1"/>
    <col min="4872" max="4872" width="14.28515625" style="694" customWidth="1"/>
    <col min="4873" max="4873" width="11.42578125" style="694" customWidth="1"/>
    <col min="4874" max="5120" width="9.140625" style="694"/>
    <col min="5121" max="5121" width="28" style="694" customWidth="1"/>
    <col min="5122" max="5122" width="15" style="694" customWidth="1"/>
    <col min="5123" max="5123" width="11.7109375" style="694" customWidth="1"/>
    <col min="5124" max="5124" width="8.140625" style="694" customWidth="1"/>
    <col min="5125" max="5125" width="13.140625" style="694" customWidth="1"/>
    <col min="5126" max="5126" width="10" style="694" customWidth="1"/>
    <col min="5127" max="5127" width="8" style="694" customWidth="1"/>
    <col min="5128" max="5128" width="14.28515625" style="694" customWidth="1"/>
    <col min="5129" max="5129" width="11.42578125" style="694" customWidth="1"/>
    <col min="5130" max="5376" width="9.140625" style="694"/>
    <col min="5377" max="5377" width="28" style="694" customWidth="1"/>
    <col min="5378" max="5378" width="15" style="694" customWidth="1"/>
    <col min="5379" max="5379" width="11.7109375" style="694" customWidth="1"/>
    <col min="5380" max="5380" width="8.140625" style="694" customWidth="1"/>
    <col min="5381" max="5381" width="13.140625" style="694" customWidth="1"/>
    <col min="5382" max="5382" width="10" style="694" customWidth="1"/>
    <col min="5383" max="5383" width="8" style="694" customWidth="1"/>
    <col min="5384" max="5384" width="14.28515625" style="694" customWidth="1"/>
    <col min="5385" max="5385" width="11.42578125" style="694" customWidth="1"/>
    <col min="5386" max="5632" width="9.140625" style="694"/>
    <col min="5633" max="5633" width="28" style="694" customWidth="1"/>
    <col min="5634" max="5634" width="15" style="694" customWidth="1"/>
    <col min="5635" max="5635" width="11.7109375" style="694" customWidth="1"/>
    <col min="5636" max="5636" width="8.140625" style="694" customWidth="1"/>
    <col min="5637" max="5637" width="13.140625" style="694" customWidth="1"/>
    <col min="5638" max="5638" width="10" style="694" customWidth="1"/>
    <col min="5639" max="5639" width="8" style="694" customWidth="1"/>
    <col min="5640" max="5640" width="14.28515625" style="694" customWidth="1"/>
    <col min="5641" max="5641" width="11.42578125" style="694" customWidth="1"/>
    <col min="5642" max="5888" width="9.140625" style="694"/>
    <col min="5889" max="5889" width="28" style="694" customWidth="1"/>
    <col min="5890" max="5890" width="15" style="694" customWidth="1"/>
    <col min="5891" max="5891" width="11.7109375" style="694" customWidth="1"/>
    <col min="5892" max="5892" width="8.140625" style="694" customWidth="1"/>
    <col min="5893" max="5893" width="13.140625" style="694" customWidth="1"/>
    <col min="5894" max="5894" width="10" style="694" customWidth="1"/>
    <col min="5895" max="5895" width="8" style="694" customWidth="1"/>
    <col min="5896" max="5896" width="14.28515625" style="694" customWidth="1"/>
    <col min="5897" max="5897" width="11.42578125" style="694" customWidth="1"/>
    <col min="5898" max="6144" width="9.140625" style="694"/>
    <col min="6145" max="6145" width="28" style="694" customWidth="1"/>
    <col min="6146" max="6146" width="15" style="694" customWidth="1"/>
    <col min="6147" max="6147" width="11.7109375" style="694" customWidth="1"/>
    <col min="6148" max="6148" width="8.140625" style="694" customWidth="1"/>
    <col min="6149" max="6149" width="13.140625" style="694" customWidth="1"/>
    <col min="6150" max="6150" width="10" style="694" customWidth="1"/>
    <col min="6151" max="6151" width="8" style="694" customWidth="1"/>
    <col min="6152" max="6152" width="14.28515625" style="694" customWidth="1"/>
    <col min="6153" max="6153" width="11.42578125" style="694" customWidth="1"/>
    <col min="6154" max="6400" width="9.140625" style="694"/>
    <col min="6401" max="6401" width="28" style="694" customWidth="1"/>
    <col min="6402" max="6402" width="15" style="694" customWidth="1"/>
    <col min="6403" max="6403" width="11.7109375" style="694" customWidth="1"/>
    <col min="6404" max="6404" width="8.140625" style="694" customWidth="1"/>
    <col min="6405" max="6405" width="13.140625" style="694" customWidth="1"/>
    <col min="6406" max="6406" width="10" style="694" customWidth="1"/>
    <col min="6407" max="6407" width="8" style="694" customWidth="1"/>
    <col min="6408" max="6408" width="14.28515625" style="694" customWidth="1"/>
    <col min="6409" max="6409" width="11.42578125" style="694" customWidth="1"/>
    <col min="6410" max="6656" width="9.140625" style="694"/>
    <col min="6657" max="6657" width="28" style="694" customWidth="1"/>
    <col min="6658" max="6658" width="15" style="694" customWidth="1"/>
    <col min="6659" max="6659" width="11.7109375" style="694" customWidth="1"/>
    <col min="6660" max="6660" width="8.140625" style="694" customWidth="1"/>
    <col min="6661" max="6661" width="13.140625" style="694" customWidth="1"/>
    <col min="6662" max="6662" width="10" style="694" customWidth="1"/>
    <col min="6663" max="6663" width="8" style="694" customWidth="1"/>
    <col min="6664" max="6664" width="14.28515625" style="694" customWidth="1"/>
    <col min="6665" max="6665" width="11.42578125" style="694" customWidth="1"/>
    <col min="6666" max="6912" width="9.140625" style="694"/>
    <col min="6913" max="6913" width="28" style="694" customWidth="1"/>
    <col min="6914" max="6914" width="15" style="694" customWidth="1"/>
    <col min="6915" max="6915" width="11.7109375" style="694" customWidth="1"/>
    <col min="6916" max="6916" width="8.140625" style="694" customWidth="1"/>
    <col min="6917" max="6917" width="13.140625" style="694" customWidth="1"/>
    <col min="6918" max="6918" width="10" style="694" customWidth="1"/>
    <col min="6919" max="6919" width="8" style="694" customWidth="1"/>
    <col min="6920" max="6920" width="14.28515625" style="694" customWidth="1"/>
    <col min="6921" max="6921" width="11.42578125" style="694" customWidth="1"/>
    <col min="6922" max="7168" width="9.140625" style="694"/>
    <col min="7169" max="7169" width="28" style="694" customWidth="1"/>
    <col min="7170" max="7170" width="15" style="694" customWidth="1"/>
    <col min="7171" max="7171" width="11.7109375" style="694" customWidth="1"/>
    <col min="7172" max="7172" width="8.140625" style="694" customWidth="1"/>
    <col min="7173" max="7173" width="13.140625" style="694" customWidth="1"/>
    <col min="7174" max="7174" width="10" style="694" customWidth="1"/>
    <col min="7175" max="7175" width="8" style="694" customWidth="1"/>
    <col min="7176" max="7176" width="14.28515625" style="694" customWidth="1"/>
    <col min="7177" max="7177" width="11.42578125" style="694" customWidth="1"/>
    <col min="7178" max="7424" width="9.140625" style="694"/>
    <col min="7425" max="7425" width="28" style="694" customWidth="1"/>
    <col min="7426" max="7426" width="15" style="694" customWidth="1"/>
    <col min="7427" max="7427" width="11.7109375" style="694" customWidth="1"/>
    <col min="7428" max="7428" width="8.140625" style="694" customWidth="1"/>
    <col min="7429" max="7429" width="13.140625" style="694" customWidth="1"/>
    <col min="7430" max="7430" width="10" style="694" customWidth="1"/>
    <col min="7431" max="7431" width="8" style="694" customWidth="1"/>
    <col min="7432" max="7432" width="14.28515625" style="694" customWidth="1"/>
    <col min="7433" max="7433" width="11.42578125" style="694" customWidth="1"/>
    <col min="7434" max="7680" width="9.140625" style="694"/>
    <col min="7681" max="7681" width="28" style="694" customWidth="1"/>
    <col min="7682" max="7682" width="15" style="694" customWidth="1"/>
    <col min="7683" max="7683" width="11.7109375" style="694" customWidth="1"/>
    <col min="7684" max="7684" width="8.140625" style="694" customWidth="1"/>
    <col min="7685" max="7685" width="13.140625" style="694" customWidth="1"/>
    <col min="7686" max="7686" width="10" style="694" customWidth="1"/>
    <col min="7687" max="7687" width="8" style="694" customWidth="1"/>
    <col min="7688" max="7688" width="14.28515625" style="694" customWidth="1"/>
    <col min="7689" max="7689" width="11.42578125" style="694" customWidth="1"/>
    <col min="7690" max="7936" width="9.140625" style="694"/>
    <col min="7937" max="7937" width="28" style="694" customWidth="1"/>
    <col min="7938" max="7938" width="15" style="694" customWidth="1"/>
    <col min="7939" max="7939" width="11.7109375" style="694" customWidth="1"/>
    <col min="7940" max="7940" width="8.140625" style="694" customWidth="1"/>
    <col min="7941" max="7941" width="13.140625" style="694" customWidth="1"/>
    <col min="7942" max="7942" width="10" style="694" customWidth="1"/>
    <col min="7943" max="7943" width="8" style="694" customWidth="1"/>
    <col min="7944" max="7944" width="14.28515625" style="694" customWidth="1"/>
    <col min="7945" max="7945" width="11.42578125" style="694" customWidth="1"/>
    <col min="7946" max="8192" width="9.140625" style="694"/>
    <col min="8193" max="8193" width="28" style="694" customWidth="1"/>
    <col min="8194" max="8194" width="15" style="694" customWidth="1"/>
    <col min="8195" max="8195" width="11.7109375" style="694" customWidth="1"/>
    <col min="8196" max="8196" width="8.140625" style="694" customWidth="1"/>
    <col min="8197" max="8197" width="13.140625" style="694" customWidth="1"/>
    <col min="8198" max="8198" width="10" style="694" customWidth="1"/>
    <col min="8199" max="8199" width="8" style="694" customWidth="1"/>
    <col min="8200" max="8200" width="14.28515625" style="694" customWidth="1"/>
    <col min="8201" max="8201" width="11.42578125" style="694" customWidth="1"/>
    <col min="8202" max="8448" width="9.140625" style="694"/>
    <col min="8449" max="8449" width="28" style="694" customWidth="1"/>
    <col min="8450" max="8450" width="15" style="694" customWidth="1"/>
    <col min="8451" max="8451" width="11.7109375" style="694" customWidth="1"/>
    <col min="8452" max="8452" width="8.140625" style="694" customWidth="1"/>
    <col min="8453" max="8453" width="13.140625" style="694" customWidth="1"/>
    <col min="8454" max="8454" width="10" style="694" customWidth="1"/>
    <col min="8455" max="8455" width="8" style="694" customWidth="1"/>
    <col min="8456" max="8456" width="14.28515625" style="694" customWidth="1"/>
    <col min="8457" max="8457" width="11.42578125" style="694" customWidth="1"/>
    <col min="8458" max="8704" width="9.140625" style="694"/>
    <col min="8705" max="8705" width="28" style="694" customWidth="1"/>
    <col min="8706" max="8706" width="15" style="694" customWidth="1"/>
    <col min="8707" max="8707" width="11.7109375" style="694" customWidth="1"/>
    <col min="8708" max="8708" width="8.140625" style="694" customWidth="1"/>
    <col min="8709" max="8709" width="13.140625" style="694" customWidth="1"/>
    <col min="8710" max="8710" width="10" style="694" customWidth="1"/>
    <col min="8711" max="8711" width="8" style="694" customWidth="1"/>
    <col min="8712" max="8712" width="14.28515625" style="694" customWidth="1"/>
    <col min="8713" max="8713" width="11.42578125" style="694" customWidth="1"/>
    <col min="8714" max="8960" width="9.140625" style="694"/>
    <col min="8961" max="8961" width="28" style="694" customWidth="1"/>
    <col min="8962" max="8962" width="15" style="694" customWidth="1"/>
    <col min="8963" max="8963" width="11.7109375" style="694" customWidth="1"/>
    <col min="8964" max="8964" width="8.140625" style="694" customWidth="1"/>
    <col min="8965" max="8965" width="13.140625" style="694" customWidth="1"/>
    <col min="8966" max="8966" width="10" style="694" customWidth="1"/>
    <col min="8967" max="8967" width="8" style="694" customWidth="1"/>
    <col min="8968" max="8968" width="14.28515625" style="694" customWidth="1"/>
    <col min="8969" max="8969" width="11.42578125" style="694" customWidth="1"/>
    <col min="8970" max="9216" width="9.140625" style="694"/>
    <col min="9217" max="9217" width="28" style="694" customWidth="1"/>
    <col min="9218" max="9218" width="15" style="694" customWidth="1"/>
    <col min="9219" max="9219" width="11.7109375" style="694" customWidth="1"/>
    <col min="9220" max="9220" width="8.140625" style="694" customWidth="1"/>
    <col min="9221" max="9221" width="13.140625" style="694" customWidth="1"/>
    <col min="9222" max="9222" width="10" style="694" customWidth="1"/>
    <col min="9223" max="9223" width="8" style="694" customWidth="1"/>
    <col min="9224" max="9224" width="14.28515625" style="694" customWidth="1"/>
    <col min="9225" max="9225" width="11.42578125" style="694" customWidth="1"/>
    <col min="9226" max="9472" width="9.140625" style="694"/>
    <col min="9473" max="9473" width="28" style="694" customWidth="1"/>
    <col min="9474" max="9474" width="15" style="694" customWidth="1"/>
    <col min="9475" max="9475" width="11.7109375" style="694" customWidth="1"/>
    <col min="9476" max="9476" width="8.140625" style="694" customWidth="1"/>
    <col min="9477" max="9477" width="13.140625" style="694" customWidth="1"/>
    <col min="9478" max="9478" width="10" style="694" customWidth="1"/>
    <col min="9479" max="9479" width="8" style="694" customWidth="1"/>
    <col min="9480" max="9480" width="14.28515625" style="694" customWidth="1"/>
    <col min="9481" max="9481" width="11.42578125" style="694" customWidth="1"/>
    <col min="9482" max="9728" width="9.140625" style="694"/>
    <col min="9729" max="9729" width="28" style="694" customWidth="1"/>
    <col min="9730" max="9730" width="15" style="694" customWidth="1"/>
    <col min="9731" max="9731" width="11.7109375" style="694" customWidth="1"/>
    <col min="9732" max="9732" width="8.140625" style="694" customWidth="1"/>
    <col min="9733" max="9733" width="13.140625" style="694" customWidth="1"/>
    <col min="9734" max="9734" width="10" style="694" customWidth="1"/>
    <col min="9735" max="9735" width="8" style="694" customWidth="1"/>
    <col min="9736" max="9736" width="14.28515625" style="694" customWidth="1"/>
    <col min="9737" max="9737" width="11.42578125" style="694" customWidth="1"/>
    <col min="9738" max="9984" width="9.140625" style="694"/>
    <col min="9985" max="9985" width="28" style="694" customWidth="1"/>
    <col min="9986" max="9986" width="15" style="694" customWidth="1"/>
    <col min="9987" max="9987" width="11.7109375" style="694" customWidth="1"/>
    <col min="9988" max="9988" width="8.140625" style="694" customWidth="1"/>
    <col min="9989" max="9989" width="13.140625" style="694" customWidth="1"/>
    <col min="9990" max="9990" width="10" style="694" customWidth="1"/>
    <col min="9991" max="9991" width="8" style="694" customWidth="1"/>
    <col min="9992" max="9992" width="14.28515625" style="694" customWidth="1"/>
    <col min="9993" max="9993" width="11.42578125" style="694" customWidth="1"/>
    <col min="9994" max="10240" width="9.140625" style="694"/>
    <col min="10241" max="10241" width="28" style="694" customWidth="1"/>
    <col min="10242" max="10242" width="15" style="694" customWidth="1"/>
    <col min="10243" max="10243" width="11.7109375" style="694" customWidth="1"/>
    <col min="10244" max="10244" width="8.140625" style="694" customWidth="1"/>
    <col min="10245" max="10245" width="13.140625" style="694" customWidth="1"/>
    <col min="10246" max="10246" width="10" style="694" customWidth="1"/>
    <col min="10247" max="10247" width="8" style="694" customWidth="1"/>
    <col min="10248" max="10248" width="14.28515625" style="694" customWidth="1"/>
    <col min="10249" max="10249" width="11.42578125" style="694" customWidth="1"/>
    <col min="10250" max="10496" width="9.140625" style="694"/>
    <col min="10497" max="10497" width="28" style="694" customWidth="1"/>
    <col min="10498" max="10498" width="15" style="694" customWidth="1"/>
    <col min="10499" max="10499" width="11.7109375" style="694" customWidth="1"/>
    <col min="10500" max="10500" width="8.140625" style="694" customWidth="1"/>
    <col min="10501" max="10501" width="13.140625" style="694" customWidth="1"/>
    <col min="10502" max="10502" width="10" style="694" customWidth="1"/>
    <col min="10503" max="10503" width="8" style="694" customWidth="1"/>
    <col min="10504" max="10504" width="14.28515625" style="694" customWidth="1"/>
    <col min="10505" max="10505" width="11.42578125" style="694" customWidth="1"/>
    <col min="10506" max="10752" width="9.140625" style="694"/>
    <col min="10753" max="10753" width="28" style="694" customWidth="1"/>
    <col min="10754" max="10754" width="15" style="694" customWidth="1"/>
    <col min="10755" max="10755" width="11.7109375" style="694" customWidth="1"/>
    <col min="10756" max="10756" width="8.140625" style="694" customWidth="1"/>
    <col min="10757" max="10757" width="13.140625" style="694" customWidth="1"/>
    <col min="10758" max="10758" width="10" style="694" customWidth="1"/>
    <col min="10759" max="10759" width="8" style="694" customWidth="1"/>
    <col min="10760" max="10760" width="14.28515625" style="694" customWidth="1"/>
    <col min="10761" max="10761" width="11.42578125" style="694" customWidth="1"/>
    <col min="10762" max="11008" width="9.140625" style="694"/>
    <col min="11009" max="11009" width="28" style="694" customWidth="1"/>
    <col min="11010" max="11010" width="15" style="694" customWidth="1"/>
    <col min="11011" max="11011" width="11.7109375" style="694" customWidth="1"/>
    <col min="11012" max="11012" width="8.140625" style="694" customWidth="1"/>
    <col min="11013" max="11013" width="13.140625" style="694" customWidth="1"/>
    <col min="11014" max="11014" width="10" style="694" customWidth="1"/>
    <col min="11015" max="11015" width="8" style="694" customWidth="1"/>
    <col min="11016" max="11016" width="14.28515625" style="694" customWidth="1"/>
    <col min="11017" max="11017" width="11.42578125" style="694" customWidth="1"/>
    <col min="11018" max="11264" width="9.140625" style="694"/>
    <col min="11265" max="11265" width="28" style="694" customWidth="1"/>
    <col min="11266" max="11266" width="15" style="694" customWidth="1"/>
    <col min="11267" max="11267" width="11.7109375" style="694" customWidth="1"/>
    <col min="11268" max="11268" width="8.140625" style="694" customWidth="1"/>
    <col min="11269" max="11269" width="13.140625" style="694" customWidth="1"/>
    <col min="11270" max="11270" width="10" style="694" customWidth="1"/>
    <col min="11271" max="11271" width="8" style="694" customWidth="1"/>
    <col min="11272" max="11272" width="14.28515625" style="694" customWidth="1"/>
    <col min="11273" max="11273" width="11.42578125" style="694" customWidth="1"/>
    <col min="11274" max="11520" width="9.140625" style="694"/>
    <col min="11521" max="11521" width="28" style="694" customWidth="1"/>
    <col min="11522" max="11522" width="15" style="694" customWidth="1"/>
    <col min="11523" max="11523" width="11.7109375" style="694" customWidth="1"/>
    <col min="11524" max="11524" width="8.140625" style="694" customWidth="1"/>
    <col min="11525" max="11525" width="13.140625" style="694" customWidth="1"/>
    <col min="11526" max="11526" width="10" style="694" customWidth="1"/>
    <col min="11527" max="11527" width="8" style="694" customWidth="1"/>
    <col min="11528" max="11528" width="14.28515625" style="694" customWidth="1"/>
    <col min="11529" max="11529" width="11.42578125" style="694" customWidth="1"/>
    <col min="11530" max="11776" width="9.140625" style="694"/>
    <col min="11777" max="11777" width="28" style="694" customWidth="1"/>
    <col min="11778" max="11778" width="15" style="694" customWidth="1"/>
    <col min="11779" max="11779" width="11.7109375" style="694" customWidth="1"/>
    <col min="11780" max="11780" width="8.140625" style="694" customWidth="1"/>
    <col min="11781" max="11781" width="13.140625" style="694" customWidth="1"/>
    <col min="11782" max="11782" width="10" style="694" customWidth="1"/>
    <col min="11783" max="11783" width="8" style="694" customWidth="1"/>
    <col min="11784" max="11784" width="14.28515625" style="694" customWidth="1"/>
    <col min="11785" max="11785" width="11.42578125" style="694" customWidth="1"/>
    <col min="11786" max="12032" width="9.140625" style="694"/>
    <col min="12033" max="12033" width="28" style="694" customWidth="1"/>
    <col min="12034" max="12034" width="15" style="694" customWidth="1"/>
    <col min="12035" max="12035" width="11.7109375" style="694" customWidth="1"/>
    <col min="12036" max="12036" width="8.140625" style="694" customWidth="1"/>
    <col min="12037" max="12037" width="13.140625" style="694" customWidth="1"/>
    <col min="12038" max="12038" width="10" style="694" customWidth="1"/>
    <col min="12039" max="12039" width="8" style="694" customWidth="1"/>
    <col min="12040" max="12040" width="14.28515625" style="694" customWidth="1"/>
    <col min="12041" max="12041" width="11.42578125" style="694" customWidth="1"/>
    <col min="12042" max="12288" width="9.140625" style="694"/>
    <col min="12289" max="12289" width="28" style="694" customWidth="1"/>
    <col min="12290" max="12290" width="15" style="694" customWidth="1"/>
    <col min="12291" max="12291" width="11.7109375" style="694" customWidth="1"/>
    <col min="12292" max="12292" width="8.140625" style="694" customWidth="1"/>
    <col min="12293" max="12293" width="13.140625" style="694" customWidth="1"/>
    <col min="12294" max="12294" width="10" style="694" customWidth="1"/>
    <col min="12295" max="12295" width="8" style="694" customWidth="1"/>
    <col min="12296" max="12296" width="14.28515625" style="694" customWidth="1"/>
    <col min="12297" max="12297" width="11.42578125" style="694" customWidth="1"/>
    <col min="12298" max="12544" width="9.140625" style="694"/>
    <col min="12545" max="12545" width="28" style="694" customWidth="1"/>
    <col min="12546" max="12546" width="15" style="694" customWidth="1"/>
    <col min="12547" max="12547" width="11.7109375" style="694" customWidth="1"/>
    <col min="12548" max="12548" width="8.140625" style="694" customWidth="1"/>
    <col min="12549" max="12549" width="13.140625" style="694" customWidth="1"/>
    <col min="12550" max="12550" width="10" style="694" customWidth="1"/>
    <col min="12551" max="12551" width="8" style="694" customWidth="1"/>
    <col min="12552" max="12552" width="14.28515625" style="694" customWidth="1"/>
    <col min="12553" max="12553" width="11.42578125" style="694" customWidth="1"/>
    <col min="12554" max="12800" width="9.140625" style="694"/>
    <col min="12801" max="12801" width="28" style="694" customWidth="1"/>
    <col min="12802" max="12802" width="15" style="694" customWidth="1"/>
    <col min="12803" max="12803" width="11.7109375" style="694" customWidth="1"/>
    <col min="12804" max="12804" width="8.140625" style="694" customWidth="1"/>
    <col min="12805" max="12805" width="13.140625" style="694" customWidth="1"/>
    <col min="12806" max="12806" width="10" style="694" customWidth="1"/>
    <col min="12807" max="12807" width="8" style="694" customWidth="1"/>
    <col min="12808" max="12808" width="14.28515625" style="694" customWidth="1"/>
    <col min="12809" max="12809" width="11.42578125" style="694" customWidth="1"/>
    <col min="12810" max="13056" width="9.140625" style="694"/>
    <col min="13057" max="13057" width="28" style="694" customWidth="1"/>
    <col min="13058" max="13058" width="15" style="694" customWidth="1"/>
    <col min="13059" max="13059" width="11.7109375" style="694" customWidth="1"/>
    <col min="13060" max="13060" width="8.140625" style="694" customWidth="1"/>
    <col min="13061" max="13061" width="13.140625" style="694" customWidth="1"/>
    <col min="13062" max="13062" width="10" style="694" customWidth="1"/>
    <col min="13063" max="13063" width="8" style="694" customWidth="1"/>
    <col min="13064" max="13064" width="14.28515625" style="694" customWidth="1"/>
    <col min="13065" max="13065" width="11.42578125" style="694" customWidth="1"/>
    <col min="13066" max="13312" width="9.140625" style="694"/>
    <col min="13313" max="13313" width="28" style="694" customWidth="1"/>
    <col min="13314" max="13314" width="15" style="694" customWidth="1"/>
    <col min="13315" max="13315" width="11.7109375" style="694" customWidth="1"/>
    <col min="13316" max="13316" width="8.140625" style="694" customWidth="1"/>
    <col min="13317" max="13317" width="13.140625" style="694" customWidth="1"/>
    <col min="13318" max="13318" width="10" style="694" customWidth="1"/>
    <col min="13319" max="13319" width="8" style="694" customWidth="1"/>
    <col min="13320" max="13320" width="14.28515625" style="694" customWidth="1"/>
    <col min="13321" max="13321" width="11.42578125" style="694" customWidth="1"/>
    <col min="13322" max="13568" width="9.140625" style="694"/>
    <col min="13569" max="13569" width="28" style="694" customWidth="1"/>
    <col min="13570" max="13570" width="15" style="694" customWidth="1"/>
    <col min="13571" max="13571" width="11.7109375" style="694" customWidth="1"/>
    <col min="13572" max="13572" width="8.140625" style="694" customWidth="1"/>
    <col min="13573" max="13573" width="13.140625" style="694" customWidth="1"/>
    <col min="13574" max="13574" width="10" style="694" customWidth="1"/>
    <col min="13575" max="13575" width="8" style="694" customWidth="1"/>
    <col min="13576" max="13576" width="14.28515625" style="694" customWidth="1"/>
    <col min="13577" max="13577" width="11.42578125" style="694" customWidth="1"/>
    <col min="13578" max="13824" width="9.140625" style="694"/>
    <col min="13825" max="13825" width="28" style="694" customWidth="1"/>
    <col min="13826" max="13826" width="15" style="694" customWidth="1"/>
    <col min="13827" max="13827" width="11.7109375" style="694" customWidth="1"/>
    <col min="13828" max="13828" width="8.140625" style="694" customWidth="1"/>
    <col min="13829" max="13829" width="13.140625" style="694" customWidth="1"/>
    <col min="13830" max="13830" width="10" style="694" customWidth="1"/>
    <col min="13831" max="13831" width="8" style="694" customWidth="1"/>
    <col min="13832" max="13832" width="14.28515625" style="694" customWidth="1"/>
    <col min="13833" max="13833" width="11.42578125" style="694" customWidth="1"/>
    <col min="13834" max="14080" width="9.140625" style="694"/>
    <col min="14081" max="14081" width="28" style="694" customWidth="1"/>
    <col min="14082" max="14082" width="15" style="694" customWidth="1"/>
    <col min="14083" max="14083" width="11.7109375" style="694" customWidth="1"/>
    <col min="14084" max="14084" width="8.140625" style="694" customWidth="1"/>
    <col min="14085" max="14085" width="13.140625" style="694" customWidth="1"/>
    <col min="14086" max="14086" width="10" style="694" customWidth="1"/>
    <col min="14087" max="14087" width="8" style="694" customWidth="1"/>
    <col min="14088" max="14088" width="14.28515625" style="694" customWidth="1"/>
    <col min="14089" max="14089" width="11.42578125" style="694" customWidth="1"/>
    <col min="14090" max="14336" width="9.140625" style="694"/>
    <col min="14337" max="14337" width="28" style="694" customWidth="1"/>
    <col min="14338" max="14338" width="15" style="694" customWidth="1"/>
    <col min="14339" max="14339" width="11.7109375" style="694" customWidth="1"/>
    <col min="14340" max="14340" width="8.140625" style="694" customWidth="1"/>
    <col min="14341" max="14341" width="13.140625" style="694" customWidth="1"/>
    <col min="14342" max="14342" width="10" style="694" customWidth="1"/>
    <col min="14343" max="14343" width="8" style="694" customWidth="1"/>
    <col min="14344" max="14344" width="14.28515625" style="694" customWidth="1"/>
    <col min="14345" max="14345" width="11.42578125" style="694" customWidth="1"/>
    <col min="14346" max="14592" width="9.140625" style="694"/>
    <col min="14593" max="14593" width="28" style="694" customWidth="1"/>
    <col min="14594" max="14594" width="15" style="694" customWidth="1"/>
    <col min="14595" max="14595" width="11.7109375" style="694" customWidth="1"/>
    <col min="14596" max="14596" width="8.140625" style="694" customWidth="1"/>
    <col min="14597" max="14597" width="13.140625" style="694" customWidth="1"/>
    <col min="14598" max="14598" width="10" style="694" customWidth="1"/>
    <col min="14599" max="14599" width="8" style="694" customWidth="1"/>
    <col min="14600" max="14600" width="14.28515625" style="694" customWidth="1"/>
    <col min="14601" max="14601" width="11.42578125" style="694" customWidth="1"/>
    <col min="14602" max="14848" width="9.140625" style="694"/>
    <col min="14849" max="14849" width="28" style="694" customWidth="1"/>
    <col min="14850" max="14850" width="15" style="694" customWidth="1"/>
    <col min="14851" max="14851" width="11.7109375" style="694" customWidth="1"/>
    <col min="14852" max="14852" width="8.140625" style="694" customWidth="1"/>
    <col min="14853" max="14853" width="13.140625" style="694" customWidth="1"/>
    <col min="14854" max="14854" width="10" style="694" customWidth="1"/>
    <col min="14855" max="14855" width="8" style="694" customWidth="1"/>
    <col min="14856" max="14856" width="14.28515625" style="694" customWidth="1"/>
    <col min="14857" max="14857" width="11.42578125" style="694" customWidth="1"/>
    <col min="14858" max="15104" width="9.140625" style="694"/>
    <col min="15105" max="15105" width="28" style="694" customWidth="1"/>
    <col min="15106" max="15106" width="15" style="694" customWidth="1"/>
    <col min="15107" max="15107" width="11.7109375" style="694" customWidth="1"/>
    <col min="15108" max="15108" width="8.140625" style="694" customWidth="1"/>
    <col min="15109" max="15109" width="13.140625" style="694" customWidth="1"/>
    <col min="15110" max="15110" width="10" style="694" customWidth="1"/>
    <col min="15111" max="15111" width="8" style="694" customWidth="1"/>
    <col min="15112" max="15112" width="14.28515625" style="694" customWidth="1"/>
    <col min="15113" max="15113" width="11.42578125" style="694" customWidth="1"/>
    <col min="15114" max="15360" width="9.140625" style="694"/>
    <col min="15361" max="15361" width="28" style="694" customWidth="1"/>
    <col min="15362" max="15362" width="15" style="694" customWidth="1"/>
    <col min="15363" max="15363" width="11.7109375" style="694" customWidth="1"/>
    <col min="15364" max="15364" width="8.140625" style="694" customWidth="1"/>
    <col min="15365" max="15365" width="13.140625" style="694" customWidth="1"/>
    <col min="15366" max="15366" width="10" style="694" customWidth="1"/>
    <col min="15367" max="15367" width="8" style="694" customWidth="1"/>
    <col min="15368" max="15368" width="14.28515625" style="694" customWidth="1"/>
    <col min="15369" max="15369" width="11.42578125" style="694" customWidth="1"/>
    <col min="15370" max="15616" width="9.140625" style="694"/>
    <col min="15617" max="15617" width="28" style="694" customWidth="1"/>
    <col min="15618" max="15618" width="15" style="694" customWidth="1"/>
    <col min="15619" max="15619" width="11.7109375" style="694" customWidth="1"/>
    <col min="15620" max="15620" width="8.140625" style="694" customWidth="1"/>
    <col min="15621" max="15621" width="13.140625" style="694" customWidth="1"/>
    <col min="15622" max="15622" width="10" style="694" customWidth="1"/>
    <col min="15623" max="15623" width="8" style="694" customWidth="1"/>
    <col min="15624" max="15624" width="14.28515625" style="694" customWidth="1"/>
    <col min="15625" max="15625" width="11.42578125" style="694" customWidth="1"/>
    <col min="15626" max="15872" width="9.140625" style="694"/>
    <col min="15873" max="15873" width="28" style="694" customWidth="1"/>
    <col min="15874" max="15874" width="15" style="694" customWidth="1"/>
    <col min="15875" max="15875" width="11.7109375" style="694" customWidth="1"/>
    <col min="15876" max="15876" width="8.140625" style="694" customWidth="1"/>
    <col min="15877" max="15877" width="13.140625" style="694" customWidth="1"/>
    <col min="15878" max="15878" width="10" style="694" customWidth="1"/>
    <col min="15879" max="15879" width="8" style="694" customWidth="1"/>
    <col min="15880" max="15880" width="14.28515625" style="694" customWidth="1"/>
    <col min="15881" max="15881" width="11.42578125" style="694" customWidth="1"/>
    <col min="15882" max="16128" width="9.140625" style="694"/>
    <col min="16129" max="16129" width="28" style="694" customWidth="1"/>
    <col min="16130" max="16130" width="15" style="694" customWidth="1"/>
    <col min="16131" max="16131" width="11.7109375" style="694" customWidth="1"/>
    <col min="16132" max="16132" width="8.140625" style="694" customWidth="1"/>
    <col min="16133" max="16133" width="13.140625" style="694" customWidth="1"/>
    <col min="16134" max="16134" width="10" style="694" customWidth="1"/>
    <col min="16135" max="16135" width="8" style="694" customWidth="1"/>
    <col min="16136" max="16136" width="14.28515625" style="694" customWidth="1"/>
    <col min="16137" max="16137" width="11.42578125" style="694" customWidth="1"/>
    <col min="16138" max="16384" width="9.140625" style="694"/>
  </cols>
  <sheetData>
    <row r="1" spans="1:9">
      <c r="A1" s="686"/>
      <c r="B1" s="687" t="s">
        <v>51</v>
      </c>
      <c r="C1" s="643" t="s">
        <v>4293</v>
      </c>
      <c r="D1" s="688"/>
      <c r="E1" s="688"/>
      <c r="F1" s="688"/>
      <c r="G1" s="689"/>
    </row>
    <row r="2" spans="1:9">
      <c r="A2" s="686"/>
      <c r="B2" s="687" t="s">
        <v>52</v>
      </c>
      <c r="C2" s="3">
        <v>17688383</v>
      </c>
      <c r="D2" s="688"/>
      <c r="E2" s="688"/>
      <c r="F2" s="688"/>
      <c r="G2" s="689"/>
    </row>
    <row r="3" spans="1:9">
      <c r="A3" s="686"/>
      <c r="B3" s="687" t="s">
        <v>53</v>
      </c>
      <c r="C3" s="643" t="str">
        <f>[1]Kadar.ode.!C3</f>
        <v>31.03.2023.</v>
      </c>
      <c r="D3" s="688"/>
      <c r="E3" s="688"/>
      <c r="F3" s="688"/>
      <c r="G3" s="689"/>
    </row>
    <row r="4" spans="1:9" ht="14.25">
      <c r="A4" s="686"/>
      <c r="B4" s="687" t="s">
        <v>131</v>
      </c>
      <c r="C4" s="650" t="s">
        <v>14</v>
      </c>
      <c r="D4" s="691"/>
      <c r="E4" s="691"/>
      <c r="F4" s="691"/>
      <c r="G4" s="692"/>
    </row>
    <row r="5" spans="1:9" ht="12" customHeight="1">
      <c r="A5" s="653"/>
      <c r="B5" s="648"/>
      <c r="C5" s="654"/>
      <c r="D5" s="733"/>
    </row>
    <row r="6" spans="1:9" ht="21.75" customHeight="1">
      <c r="A6" s="854" t="s">
        <v>103</v>
      </c>
      <c r="B6" s="854"/>
      <c r="C6" s="734"/>
      <c r="D6" s="734"/>
      <c r="E6" s="734"/>
      <c r="F6" s="734"/>
    </row>
    <row r="7" spans="1:9">
      <c r="A7" s="735" t="s">
        <v>132</v>
      </c>
      <c r="B7" s="736"/>
      <c r="C7" s="734"/>
      <c r="D7" s="734"/>
      <c r="E7" s="734"/>
      <c r="F7" s="734"/>
    </row>
    <row r="8" spans="1:9">
      <c r="A8" s="735" t="s">
        <v>133</v>
      </c>
      <c r="B8" s="736"/>
      <c r="C8" s="734"/>
      <c r="D8" s="734"/>
      <c r="E8" s="734"/>
      <c r="F8" s="734"/>
    </row>
    <row r="9" spans="1:9">
      <c r="A9" s="735" t="s">
        <v>129</v>
      </c>
      <c r="B9" s="736"/>
      <c r="C9" s="734"/>
      <c r="D9" s="734"/>
      <c r="E9" s="734"/>
      <c r="F9" s="734"/>
    </row>
    <row r="10" spans="1:9">
      <c r="A10" s="734"/>
      <c r="B10" s="734"/>
      <c r="C10" s="734"/>
      <c r="D10" s="734"/>
      <c r="E10" s="734"/>
      <c r="F10" s="734"/>
      <c r="G10" s="734"/>
      <c r="H10" s="734"/>
      <c r="I10" s="737"/>
    </row>
    <row r="11" spans="1:9" ht="57.75" customHeight="1">
      <c r="A11" s="849" t="s">
        <v>134</v>
      </c>
      <c r="B11" s="855" t="s">
        <v>57</v>
      </c>
      <c r="C11" s="855"/>
      <c r="D11" s="855"/>
      <c r="E11" s="855"/>
      <c r="F11" s="855"/>
      <c r="G11" s="855"/>
      <c r="H11" s="855" t="s">
        <v>58</v>
      </c>
      <c r="I11" s="855"/>
    </row>
    <row r="12" spans="1:9" ht="54.75" customHeight="1">
      <c r="A12" s="849"/>
      <c r="B12" s="738" t="s">
        <v>135</v>
      </c>
      <c r="C12" s="738" t="s">
        <v>136</v>
      </c>
      <c r="D12" s="738" t="s">
        <v>112</v>
      </c>
      <c r="E12" s="738" t="s">
        <v>137</v>
      </c>
      <c r="F12" s="738" t="s">
        <v>136</v>
      </c>
      <c r="G12" s="738" t="s">
        <v>112</v>
      </c>
      <c r="H12" s="738" t="s">
        <v>138</v>
      </c>
      <c r="I12" s="738" t="s">
        <v>139</v>
      </c>
    </row>
    <row r="13" spans="1:9">
      <c r="A13" s="739" t="s">
        <v>140</v>
      </c>
      <c r="B13" s="740"/>
      <c r="C13" s="740"/>
      <c r="D13" s="741">
        <f t="shared" ref="D13:D23" si="0">B13-C13</f>
        <v>0</v>
      </c>
      <c r="E13" s="742"/>
      <c r="F13" s="743"/>
      <c r="G13" s="741">
        <f t="shared" ref="G13:G23" si="1">E13-F13</f>
        <v>0</v>
      </c>
      <c r="H13" s="742"/>
      <c r="I13" s="743"/>
    </row>
    <row r="14" spans="1:9">
      <c r="A14" s="739" t="s">
        <v>141</v>
      </c>
      <c r="B14" s="740"/>
      <c r="C14" s="740"/>
      <c r="D14" s="741">
        <f t="shared" si="0"/>
        <v>0</v>
      </c>
      <c r="E14" s="742">
        <v>10</v>
      </c>
      <c r="F14" s="743">
        <v>7</v>
      </c>
      <c r="G14" s="741">
        <f t="shared" si="1"/>
        <v>3</v>
      </c>
      <c r="H14" s="742"/>
      <c r="I14" s="743"/>
    </row>
    <row r="15" spans="1:9">
      <c r="A15" s="744" t="s">
        <v>4294</v>
      </c>
      <c r="B15" s="740">
        <v>27</v>
      </c>
      <c r="C15" s="740">
        <v>19</v>
      </c>
      <c r="D15" s="741">
        <f t="shared" si="0"/>
        <v>8</v>
      </c>
      <c r="E15" s="742">
        <v>74</v>
      </c>
      <c r="F15" s="743">
        <v>77</v>
      </c>
      <c r="G15" s="741">
        <f t="shared" si="1"/>
        <v>-3</v>
      </c>
      <c r="H15" s="742"/>
      <c r="I15" s="743"/>
    </row>
    <row r="16" spans="1:9">
      <c r="A16" s="744" t="s">
        <v>4295</v>
      </c>
      <c r="B16" s="740"/>
      <c r="C16" s="740"/>
      <c r="D16" s="741">
        <f t="shared" si="0"/>
        <v>0</v>
      </c>
      <c r="E16" s="742">
        <v>1</v>
      </c>
      <c r="F16" s="743">
        <v>2</v>
      </c>
      <c r="G16" s="741">
        <f t="shared" si="1"/>
        <v>-1</v>
      </c>
      <c r="H16" s="742"/>
      <c r="I16" s="743"/>
    </row>
    <row r="17" spans="1:9">
      <c r="A17" s="744" t="s">
        <v>4296</v>
      </c>
      <c r="B17" s="740">
        <v>1</v>
      </c>
      <c r="C17" s="740"/>
      <c r="D17" s="741">
        <f t="shared" si="0"/>
        <v>1</v>
      </c>
      <c r="E17" s="742"/>
      <c r="F17" s="743"/>
      <c r="G17" s="741">
        <f t="shared" si="1"/>
        <v>0</v>
      </c>
      <c r="H17" s="742"/>
      <c r="I17" s="743"/>
    </row>
    <row r="18" spans="1:9">
      <c r="A18" s="739"/>
      <c r="B18" s="740"/>
      <c r="C18" s="740"/>
      <c r="D18" s="741">
        <f t="shared" si="0"/>
        <v>0</v>
      </c>
      <c r="E18" s="742"/>
      <c r="F18" s="743"/>
      <c r="G18" s="741">
        <f t="shared" si="1"/>
        <v>0</v>
      </c>
      <c r="H18" s="742"/>
      <c r="I18" s="743"/>
    </row>
    <row r="19" spans="1:9">
      <c r="A19" s="739"/>
      <c r="B19" s="740"/>
      <c r="C19" s="740"/>
      <c r="D19" s="741">
        <f t="shared" si="0"/>
        <v>0</v>
      </c>
      <c r="E19" s="742"/>
      <c r="F19" s="743"/>
      <c r="G19" s="741">
        <f t="shared" si="1"/>
        <v>0</v>
      </c>
      <c r="H19" s="742"/>
      <c r="I19" s="743"/>
    </row>
    <row r="20" spans="1:9">
      <c r="A20" s="739"/>
      <c r="B20" s="740"/>
      <c r="C20" s="740"/>
      <c r="D20" s="741">
        <f t="shared" si="0"/>
        <v>0</v>
      </c>
      <c r="E20" s="742"/>
      <c r="F20" s="743"/>
      <c r="G20" s="741">
        <f t="shared" si="1"/>
        <v>0</v>
      </c>
      <c r="H20" s="742"/>
      <c r="I20" s="743"/>
    </row>
    <row r="21" spans="1:9" s="746" customFormat="1">
      <c r="A21" s="745"/>
      <c r="B21" s="740"/>
      <c r="C21" s="740"/>
      <c r="D21" s="741">
        <f t="shared" si="0"/>
        <v>0</v>
      </c>
      <c r="E21" s="742"/>
      <c r="F21" s="743"/>
      <c r="G21" s="741">
        <f t="shared" si="1"/>
        <v>0</v>
      </c>
      <c r="H21" s="742"/>
      <c r="I21" s="743"/>
    </row>
    <row r="22" spans="1:9" s="746" customFormat="1">
      <c r="A22" s="745"/>
      <c r="B22" s="740"/>
      <c r="C22" s="740"/>
      <c r="D22" s="741">
        <f t="shared" si="0"/>
        <v>0</v>
      </c>
      <c r="E22" s="742"/>
      <c r="F22" s="743"/>
      <c r="G22" s="741">
        <f t="shared" si="1"/>
        <v>0</v>
      </c>
      <c r="H22" s="742"/>
      <c r="I22" s="743"/>
    </row>
    <row r="23" spans="1:9" s="746" customFormat="1">
      <c r="A23" s="747" t="s">
        <v>62</v>
      </c>
      <c r="B23" s="736">
        <f>SUM(B13:B22)</f>
        <v>28</v>
      </c>
      <c r="C23" s="736">
        <f>SUM(C13:C22)</f>
        <v>19</v>
      </c>
      <c r="D23" s="748">
        <f t="shared" si="0"/>
        <v>9</v>
      </c>
      <c r="E23" s="736">
        <f>SUM(E13:E22)</f>
        <v>85</v>
      </c>
      <c r="F23" s="736">
        <f>SUM(F13:F22)</f>
        <v>86</v>
      </c>
      <c r="G23" s="748">
        <f t="shared" si="1"/>
        <v>-1</v>
      </c>
      <c r="H23" s="736">
        <f>SUM(H13:H22)</f>
        <v>0</v>
      </c>
      <c r="I23" s="736">
        <f>SUM(I13:I22)</f>
        <v>0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Q14"/>
  <sheetViews>
    <sheetView zoomScaleNormal="100" zoomScaleSheetLayoutView="100" workbookViewId="0">
      <selection activeCell="C1" sqref="C1:C2"/>
    </sheetView>
  </sheetViews>
  <sheetFormatPr defaultColWidth="9" defaultRowHeight="12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241"/>
      <c r="H1" s="242"/>
      <c r="I1" s="254"/>
      <c r="J1" s="255"/>
      <c r="K1" s="255"/>
      <c r="L1" s="256"/>
      <c r="M1" s="256"/>
      <c r="N1" s="256"/>
      <c r="O1" s="256"/>
      <c r="P1" s="256"/>
      <c r="Q1" s="256"/>
    </row>
    <row r="2" spans="1:17" ht="12.75">
      <c r="A2" s="1"/>
      <c r="B2" s="2" t="s">
        <v>52</v>
      </c>
      <c r="C2" s="3">
        <f>Kadar.ode.!C2</f>
        <v>17688383</v>
      </c>
      <c r="D2" s="4"/>
      <c r="E2" s="4"/>
      <c r="F2" s="4"/>
      <c r="G2" s="243"/>
      <c r="H2" s="242"/>
      <c r="I2" s="257"/>
      <c r="J2" s="255"/>
      <c r="K2" s="258"/>
      <c r="L2" s="256"/>
      <c r="M2" s="256"/>
    </row>
    <row r="3" spans="1:17" ht="12.75">
      <c r="A3" s="1"/>
      <c r="B3" s="2" t="s">
        <v>53</v>
      </c>
      <c r="C3" s="271" t="str">
        <f>Kadar.ode.!C3</f>
        <v>31.03.2023.</v>
      </c>
      <c r="D3" s="4"/>
      <c r="E3" s="4"/>
      <c r="F3" s="4"/>
      <c r="G3" s="4"/>
      <c r="H3" s="242"/>
      <c r="I3" s="257"/>
      <c r="J3" s="255"/>
      <c r="K3" s="258"/>
      <c r="L3" s="256"/>
      <c r="M3" s="256"/>
      <c r="N3" s="256"/>
      <c r="O3" s="256"/>
      <c r="P3" s="256"/>
      <c r="Q3" s="256"/>
    </row>
    <row r="4" spans="1:17" ht="14.25">
      <c r="A4" s="1"/>
      <c r="B4" s="2" t="s">
        <v>142</v>
      </c>
      <c r="C4" s="7" t="s">
        <v>16</v>
      </c>
      <c r="D4" s="8"/>
      <c r="E4" s="8"/>
      <c r="F4" s="8"/>
      <c r="G4" s="8"/>
      <c r="H4" s="244"/>
      <c r="I4" s="259"/>
      <c r="J4" s="260"/>
      <c r="K4" s="261"/>
      <c r="L4" s="256"/>
      <c r="M4" s="256"/>
      <c r="N4" s="256"/>
      <c r="O4" s="256"/>
      <c r="P4" s="256"/>
      <c r="Q4" s="256"/>
    </row>
    <row r="5" spans="1:17" ht="12.75">
      <c r="A5" s="245"/>
      <c r="B5" s="245"/>
      <c r="C5" s="245"/>
      <c r="D5" s="245"/>
      <c r="E5" s="245"/>
      <c r="F5" s="245"/>
      <c r="G5" s="246"/>
      <c r="H5" s="247"/>
      <c r="I5" s="262"/>
      <c r="J5" s="263"/>
      <c r="K5" s="264"/>
      <c r="L5" s="172"/>
      <c r="M5" s="172"/>
      <c r="N5" s="172"/>
      <c r="O5" s="172"/>
      <c r="P5" s="172"/>
      <c r="Q5" s="172"/>
    </row>
    <row r="6" spans="1:17" ht="120">
      <c r="A6" s="248"/>
      <c r="B6" s="248"/>
      <c r="C6" s="249" t="s">
        <v>143</v>
      </c>
      <c r="D6" s="249" t="s">
        <v>136</v>
      </c>
      <c r="E6" s="249" t="s">
        <v>108</v>
      </c>
      <c r="F6" s="249" t="s">
        <v>58</v>
      </c>
      <c r="G6" s="249" t="s">
        <v>144</v>
      </c>
      <c r="H6" s="250" t="s">
        <v>145</v>
      </c>
      <c r="I6" s="250" t="s">
        <v>146</v>
      </c>
      <c r="J6" s="265" t="s">
        <v>147</v>
      </c>
      <c r="K6" s="266" t="s">
        <v>148</v>
      </c>
      <c r="L6" s="172"/>
      <c r="M6" s="172"/>
      <c r="N6" s="172"/>
      <c r="O6" s="172"/>
      <c r="P6" s="172"/>
      <c r="Q6" s="172"/>
    </row>
    <row r="7" spans="1:17" ht="6" customHeight="1">
      <c r="A7" s="251"/>
      <c r="B7" s="251"/>
      <c r="C7" s="251"/>
      <c r="D7" s="251"/>
      <c r="E7" s="251"/>
      <c r="F7" s="251"/>
      <c r="G7" s="251"/>
      <c r="H7" s="251"/>
      <c r="I7" s="267"/>
      <c r="J7" s="268"/>
      <c r="K7" s="269"/>
      <c r="L7" s="172"/>
      <c r="M7" s="172"/>
      <c r="N7" s="172"/>
      <c r="O7" s="172"/>
      <c r="P7" s="172"/>
      <c r="Q7" s="172"/>
    </row>
    <row r="8" spans="1:17" ht="15">
      <c r="A8" s="284" t="s">
        <v>149</v>
      </c>
      <c r="B8" s="251"/>
      <c r="C8" s="251">
        <f>SUM(Kadar.ode.!I25,Kadar.dne.bol.dij.!E18,Kadar.zaj.med.del.!D22)</f>
        <v>132</v>
      </c>
      <c r="D8" s="253">
        <f>IF(Kadar.zaj.med.del.!E11&gt;=Kadar.zaj.med.del.!J11,SUM(Kadar.ode.!P25,Kadar.dne.bol.dij.!H18,Kadar.zaj.med.del.!J22)-Kadar.zaj.med.del.!J11-Kadar.zaj.med.del.!J18,IF(((Kadar.zaj.med.del.!E11+Kadar.zaj.med.del.!D11)&lt;=Kadar.zaj.med.del.!J11),SUM(Kadar.ode.!P25,Kadar.dne.bol.dij.!H18,Kadar.zaj.med.del.!J22)-Kadar.zaj.med.del.!J18-(Kadar.zaj.med.del.!J11-Kadar.zaj.med.del.!D11),SUM(Kadar.ode.!P25,Kadar.dne.bol.dij.!H18,Kadar.zaj.med.del.!J22)-Kadar.zaj.med.del.!J18-Kadar.zaj.med.del.!E11))</f>
        <v>113</v>
      </c>
      <c r="E8" s="253">
        <f t="shared" ref="E8:E13" si="0">C8-D8</f>
        <v>19</v>
      </c>
      <c r="F8" s="251">
        <f>SUM(Kadar.ode.!AD25,Kadar.dne.bol.dij.!P18,Kadar.zaj.med.del.!T22)</f>
        <v>0</v>
      </c>
      <c r="G8" s="251">
        <f t="shared" ref="G8:G13" si="1">SUM(C8,F8)</f>
        <v>132</v>
      </c>
      <c r="H8" s="251">
        <v>0</v>
      </c>
      <c r="I8" s="270">
        <v>2</v>
      </c>
      <c r="J8" s="270">
        <v>2</v>
      </c>
      <c r="K8" s="270">
        <f>C8+J8</f>
        <v>134</v>
      </c>
      <c r="L8" s="172"/>
      <c r="M8" s="172"/>
      <c r="N8" s="172"/>
      <c r="O8" s="172"/>
      <c r="P8" s="172"/>
      <c r="Q8" s="172"/>
    </row>
    <row r="9" spans="1:17" ht="15">
      <c r="A9" s="284" t="s">
        <v>150</v>
      </c>
      <c r="B9" s="251"/>
      <c r="C9" s="251">
        <f>SUM(Kadar.zaj.med.del.!E22)</f>
        <v>5</v>
      </c>
      <c r="D9" s="251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4</v>
      </c>
      <c r="E9" s="251">
        <f t="shared" si="0"/>
        <v>1</v>
      </c>
      <c r="F9" s="251">
        <f>SUM(Kadar.zaj.med.del.!U22)</f>
        <v>0</v>
      </c>
      <c r="G9" s="251">
        <f t="shared" si="1"/>
        <v>5</v>
      </c>
      <c r="H9" s="251">
        <v>0</v>
      </c>
      <c r="I9" s="251">
        <v>0</v>
      </c>
      <c r="J9" s="270">
        <v>0</v>
      </c>
      <c r="K9" s="251">
        <f t="shared" ref="K9:K14" si="2">C9+J9</f>
        <v>5</v>
      </c>
      <c r="L9" s="172"/>
      <c r="M9" s="172"/>
      <c r="N9" s="172"/>
      <c r="O9" s="172"/>
      <c r="P9" s="172"/>
      <c r="Q9" s="172"/>
    </row>
    <row r="10" spans="1:17" ht="15">
      <c r="A10" s="284" t="s">
        <v>151</v>
      </c>
      <c r="B10" s="251"/>
      <c r="C10" s="251">
        <f>SUM(Kadar.ode.!R25,Kadar.dne.bol.dij.!J18,Kadar.zaj.med.del.!L22)</f>
        <v>396</v>
      </c>
      <c r="D10" s="253">
        <f>SUM(Kadar.ode.!X25,Kadar.dne.bol.dij.!K18,Kadar.zaj.med.del.!O22)</f>
        <v>345</v>
      </c>
      <c r="E10" s="251">
        <f t="shared" si="0"/>
        <v>51</v>
      </c>
      <c r="F10" s="251">
        <f>SUM(Kadar.ode.!AE25,Kadar.dne.bol.dij.!Q18,Kadar.zaj.med.del.!V22)</f>
        <v>0</v>
      </c>
      <c r="G10" s="251">
        <f t="shared" si="1"/>
        <v>396</v>
      </c>
      <c r="H10" s="251">
        <v>6</v>
      </c>
      <c r="I10" s="251">
        <v>14</v>
      </c>
      <c r="J10" s="270">
        <v>6</v>
      </c>
      <c r="K10" s="251">
        <f t="shared" si="2"/>
        <v>402</v>
      </c>
    </row>
    <row r="11" spans="1:17" ht="15">
      <c r="A11" s="284" t="s">
        <v>152</v>
      </c>
      <c r="B11" s="251"/>
      <c r="C11" s="251">
        <f>SUM(Kadar.ode.!Z25,Kadar.dne.bol.dij.!M18,Kadar.zaj.med.del.!Q22)</f>
        <v>6</v>
      </c>
      <c r="D11" s="251">
        <f>SUM(Kadar.ode.!AA25,Kadar.ode.!AB25,Kadar.dne.bol.dij.!N18,Kadar.zaj.med.del.!R22)</f>
        <v>5</v>
      </c>
      <c r="E11" s="251">
        <f t="shared" si="0"/>
        <v>1</v>
      </c>
      <c r="F11" s="251">
        <f>SUM(Kadar.ode.!AF25,Kadar.dne.bol.dij.!R18,Kadar.zaj.med.del.!W22)</f>
        <v>0</v>
      </c>
      <c r="G11" s="251">
        <f t="shared" si="1"/>
        <v>6</v>
      </c>
      <c r="H11" s="251">
        <v>0</v>
      </c>
      <c r="I11" s="251">
        <v>0</v>
      </c>
      <c r="J11" s="270">
        <v>0</v>
      </c>
      <c r="K11" s="251">
        <f t="shared" si="2"/>
        <v>6</v>
      </c>
    </row>
    <row r="12" spans="1:17" ht="15">
      <c r="A12" s="284" t="s">
        <v>153</v>
      </c>
      <c r="B12" s="251"/>
      <c r="C12" s="251">
        <f>SUM(Kadar.nem.!B23)</f>
        <v>28</v>
      </c>
      <c r="D12" s="251">
        <f>SUM(Kadar.nem.!C23)</f>
        <v>19</v>
      </c>
      <c r="E12" s="251">
        <f t="shared" si="0"/>
        <v>9</v>
      </c>
      <c r="F12" s="251">
        <f>SUM(Kadar.nem.!H23)</f>
        <v>0</v>
      </c>
      <c r="G12" s="251">
        <f t="shared" si="1"/>
        <v>28</v>
      </c>
      <c r="H12" s="251">
        <v>0</v>
      </c>
      <c r="I12" s="251">
        <v>0</v>
      </c>
      <c r="J12" s="270">
        <v>0</v>
      </c>
      <c r="K12" s="251">
        <f t="shared" si="2"/>
        <v>28</v>
      </c>
    </row>
    <row r="13" spans="1:17" ht="15">
      <c r="A13" s="284" t="s">
        <v>154</v>
      </c>
      <c r="B13" s="251"/>
      <c r="C13" s="251">
        <f>SUM(Kadar.nem.!E23)</f>
        <v>85</v>
      </c>
      <c r="D13" s="251">
        <f>SUM(Kadar.nem.!F23)</f>
        <v>86</v>
      </c>
      <c r="E13" s="251">
        <f t="shared" si="0"/>
        <v>-1</v>
      </c>
      <c r="F13" s="251">
        <f>SUM(Kadar.nem.!I23)</f>
        <v>0</v>
      </c>
      <c r="G13" s="251">
        <f t="shared" si="1"/>
        <v>85</v>
      </c>
      <c r="H13" s="251">
        <v>1</v>
      </c>
      <c r="I13" s="251">
        <v>8</v>
      </c>
      <c r="J13" s="270">
        <v>6</v>
      </c>
      <c r="K13" s="251">
        <f t="shared" si="2"/>
        <v>91</v>
      </c>
    </row>
    <row r="14" spans="1:17" ht="15">
      <c r="A14" s="252" t="s">
        <v>62</v>
      </c>
      <c r="B14" s="251"/>
      <c r="C14" s="251">
        <f>SUM(C8:C13)</f>
        <v>652</v>
      </c>
      <c r="D14" s="251">
        <f>SUM(D8:D13)</f>
        <v>572</v>
      </c>
      <c r="E14" s="251">
        <f>SUM(E8:E13)</f>
        <v>80</v>
      </c>
      <c r="F14" s="251">
        <f>SUM(F8:F13)</f>
        <v>0</v>
      </c>
      <c r="G14" s="251">
        <f>SUM(G8:G13)</f>
        <v>652</v>
      </c>
      <c r="H14" s="251">
        <v>7</v>
      </c>
      <c r="I14" s="251">
        <v>24</v>
      </c>
      <c r="J14" s="270">
        <v>14</v>
      </c>
      <c r="K14" s="251">
        <f t="shared" si="2"/>
        <v>666</v>
      </c>
    </row>
  </sheetData>
  <pageMargins left="0.25" right="0.25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P43"/>
  <sheetViews>
    <sheetView zoomScaleNormal="100" zoomScaleSheetLayoutView="100" workbookViewId="0">
      <selection activeCell="C2" sqref="C2"/>
    </sheetView>
  </sheetViews>
  <sheetFormatPr defaultColWidth="9" defaultRowHeight="12"/>
  <cols>
    <col min="1" max="1" width="7.5703125" customWidth="1"/>
    <col min="2" max="2" width="26.7109375" customWidth="1"/>
  </cols>
  <sheetData>
    <row r="1" spans="1:16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4"/>
      <c r="H1" s="5"/>
    </row>
    <row r="2" spans="1:16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</row>
    <row r="3" spans="1:16">
      <c r="A3" s="1"/>
      <c r="B3" s="2"/>
      <c r="C3" s="271" t="str">
        <f>Kadar.ode.!C3</f>
        <v>31.03.2023.</v>
      </c>
      <c r="D3" s="308"/>
      <c r="E3" s="4"/>
      <c r="F3" s="4"/>
      <c r="G3" s="4"/>
      <c r="H3" s="5"/>
    </row>
    <row r="4" spans="1:16" ht="14.25">
      <c r="A4" s="1"/>
      <c r="B4" s="2" t="s">
        <v>155</v>
      </c>
      <c r="C4" s="7" t="s">
        <v>18</v>
      </c>
      <c r="D4" s="8"/>
      <c r="E4" s="8"/>
      <c r="F4" s="8"/>
      <c r="G4" s="8"/>
      <c r="H4" s="9"/>
    </row>
    <row r="6" spans="1:16" ht="33.75" customHeight="1">
      <c r="A6" s="857" t="s">
        <v>156</v>
      </c>
      <c r="B6" s="857" t="s">
        <v>85</v>
      </c>
      <c r="C6" s="865" t="s">
        <v>157</v>
      </c>
      <c r="D6" s="866"/>
      <c r="E6" s="865" t="s">
        <v>158</v>
      </c>
      <c r="F6" s="867"/>
      <c r="G6" s="866"/>
      <c r="H6" s="865" t="s">
        <v>159</v>
      </c>
      <c r="I6" s="867"/>
      <c r="J6" s="866"/>
      <c r="K6" s="865" t="s">
        <v>160</v>
      </c>
      <c r="L6" s="867"/>
      <c r="M6" s="866"/>
      <c r="N6" s="856" t="s">
        <v>161</v>
      </c>
      <c r="O6" s="856"/>
      <c r="P6" s="856"/>
    </row>
    <row r="7" spans="1:16" ht="35.1" customHeight="1" thickBot="1">
      <c r="A7" s="858"/>
      <c r="B7" s="858"/>
      <c r="C7" s="226" t="s">
        <v>162</v>
      </c>
      <c r="D7" s="227" t="s">
        <v>163</v>
      </c>
      <c r="E7" s="309" t="s">
        <v>1904</v>
      </c>
      <c r="F7" s="309" t="s">
        <v>1905</v>
      </c>
      <c r="G7" s="309" t="s">
        <v>1898</v>
      </c>
      <c r="H7" s="309" t="s">
        <v>1904</v>
      </c>
      <c r="I7" s="309" t="s">
        <v>1905</v>
      </c>
      <c r="J7" s="309" t="s">
        <v>1898</v>
      </c>
      <c r="K7" s="309" t="s">
        <v>1904</v>
      </c>
      <c r="L7" s="309" t="s">
        <v>1905</v>
      </c>
      <c r="M7" s="309" t="s">
        <v>1898</v>
      </c>
      <c r="N7" s="309" t="s">
        <v>1904</v>
      </c>
      <c r="O7" s="309" t="s">
        <v>1905</v>
      </c>
      <c r="P7" s="305" t="s">
        <v>1898</v>
      </c>
    </row>
    <row r="8" spans="1:16" ht="12.75" thickTop="1">
      <c r="A8" s="369"/>
      <c r="B8" s="370"/>
      <c r="C8" s="228" t="s">
        <v>62</v>
      </c>
      <c r="D8" s="380">
        <v>16</v>
      </c>
      <c r="E8" s="229">
        <v>280</v>
      </c>
      <c r="F8" s="229">
        <v>58</v>
      </c>
      <c r="G8" s="394">
        <f>F8/E8</f>
        <v>0.20714285714285716</v>
      </c>
      <c r="H8" s="229">
        <v>3000</v>
      </c>
      <c r="I8" s="229">
        <v>711</v>
      </c>
      <c r="J8" s="394">
        <f>I8/H8</f>
        <v>0.23699999999999999</v>
      </c>
      <c r="K8" s="235">
        <f t="shared" ref="K8:K43" si="0">H8/E8</f>
        <v>10.714285714285714</v>
      </c>
      <c r="L8" s="235">
        <f t="shared" ref="L8:L43" si="1">I8/F8</f>
        <v>12.258620689655173</v>
      </c>
      <c r="M8" s="239">
        <f>L8/K8</f>
        <v>1.1441379310344828</v>
      </c>
      <c r="N8" s="235">
        <f>H8/(365*D8)*100</f>
        <v>51.369863013698634</v>
      </c>
      <c r="O8" s="235">
        <f t="shared" ref="O8:O43" si="2">I8/(90*D8)*100</f>
        <v>49.375</v>
      </c>
      <c r="P8" s="394">
        <f>O8/N8</f>
        <v>0.96116666666666661</v>
      </c>
    </row>
    <row r="9" spans="1:16">
      <c r="A9" s="371">
        <v>331</v>
      </c>
      <c r="B9" s="372" t="s">
        <v>1946</v>
      </c>
      <c r="C9" s="230" t="s">
        <v>164</v>
      </c>
      <c r="D9" s="381"/>
      <c r="E9" s="229">
        <v>0</v>
      </c>
      <c r="F9" s="229"/>
      <c r="G9" s="395" t="e">
        <f t="shared" ref="G9:G39" si="3">F9/E9</f>
        <v>#DIV/0!</v>
      </c>
      <c r="H9" s="229">
        <v>0</v>
      </c>
      <c r="I9" s="229"/>
      <c r="J9" s="395" t="e">
        <f t="shared" ref="J9:J39" si="4">I9/H9</f>
        <v>#DIV/0!</v>
      </c>
      <c r="K9" s="235" t="e">
        <f t="shared" si="0"/>
        <v>#DIV/0!</v>
      </c>
      <c r="L9" s="235" t="e">
        <f t="shared" si="1"/>
        <v>#DIV/0!</v>
      </c>
      <c r="M9" s="235" t="e">
        <f t="shared" ref="M9:M39" si="5">L9/K9</f>
        <v>#DIV/0!</v>
      </c>
      <c r="N9" s="235" t="e">
        <f t="shared" ref="N9:N43" si="6">H9/(365*D9)*100</f>
        <v>#DIV/0!</v>
      </c>
      <c r="O9" s="235" t="e">
        <f t="shared" si="2"/>
        <v>#DIV/0!</v>
      </c>
      <c r="P9" s="394" t="e">
        <f t="shared" ref="P9:P39" si="7">O9/N9</f>
        <v>#DIV/0!</v>
      </c>
    </row>
    <row r="10" spans="1:16">
      <c r="A10" s="369"/>
      <c r="B10" s="372" t="s">
        <v>1947</v>
      </c>
      <c r="C10" s="230" t="s">
        <v>165</v>
      </c>
      <c r="D10" s="381"/>
      <c r="E10" s="229">
        <v>0</v>
      </c>
      <c r="F10" s="229"/>
      <c r="G10" s="395" t="e">
        <f t="shared" si="3"/>
        <v>#DIV/0!</v>
      </c>
      <c r="H10" s="229">
        <v>0</v>
      </c>
      <c r="I10" s="229"/>
      <c r="J10" s="395" t="e">
        <f t="shared" si="4"/>
        <v>#DIV/0!</v>
      </c>
      <c r="K10" s="235" t="e">
        <f t="shared" si="0"/>
        <v>#DIV/0!</v>
      </c>
      <c r="L10" s="235" t="e">
        <f t="shared" si="1"/>
        <v>#DIV/0!</v>
      </c>
      <c r="M10" s="235" t="e">
        <f t="shared" si="5"/>
        <v>#DIV/0!</v>
      </c>
      <c r="N10" s="235" t="e">
        <f t="shared" si="6"/>
        <v>#DIV/0!</v>
      </c>
      <c r="O10" s="235" t="e">
        <f t="shared" si="2"/>
        <v>#DIV/0!</v>
      </c>
      <c r="P10" s="394" t="e">
        <f t="shared" si="7"/>
        <v>#DIV/0!</v>
      </c>
    </row>
    <row r="11" spans="1:16" ht="12.75" thickBot="1">
      <c r="A11" s="373"/>
      <c r="B11" s="374"/>
      <c r="C11" s="231" t="s">
        <v>166</v>
      </c>
      <c r="D11" s="382">
        <v>16</v>
      </c>
      <c r="E11" s="232">
        <v>280</v>
      </c>
      <c r="F11" s="232">
        <v>58</v>
      </c>
      <c r="G11" s="396">
        <f t="shared" si="3"/>
        <v>0.20714285714285716</v>
      </c>
      <c r="H11" s="232">
        <v>3000</v>
      </c>
      <c r="I11" s="232">
        <v>711</v>
      </c>
      <c r="J11" s="396">
        <f t="shared" si="4"/>
        <v>0.23699999999999999</v>
      </c>
      <c r="K11" s="236">
        <f t="shared" si="0"/>
        <v>10.714285714285714</v>
      </c>
      <c r="L11" s="237">
        <f t="shared" si="1"/>
        <v>12.258620689655173</v>
      </c>
      <c r="M11" s="318">
        <f t="shared" si="5"/>
        <v>1.1441379310344828</v>
      </c>
      <c r="N11" s="235">
        <f t="shared" si="6"/>
        <v>51.369863013698634</v>
      </c>
      <c r="O11" s="237">
        <f t="shared" si="2"/>
        <v>49.375</v>
      </c>
      <c r="P11" s="394">
        <f t="shared" si="7"/>
        <v>0.96116666666666661</v>
      </c>
    </row>
    <row r="12" spans="1:16" ht="12.75" thickTop="1">
      <c r="A12" s="369"/>
      <c r="B12" s="370"/>
      <c r="C12" s="233" t="s">
        <v>62</v>
      </c>
      <c r="D12" s="381">
        <v>23</v>
      </c>
      <c r="E12" s="229">
        <v>550</v>
      </c>
      <c r="F12" s="229">
        <v>121</v>
      </c>
      <c r="G12" s="397">
        <f t="shared" si="3"/>
        <v>0.22</v>
      </c>
      <c r="H12" s="229">
        <v>4200</v>
      </c>
      <c r="I12" s="229">
        <v>917</v>
      </c>
      <c r="J12" s="397">
        <f t="shared" si="4"/>
        <v>0.21833333333333332</v>
      </c>
      <c r="K12" s="238">
        <f t="shared" si="0"/>
        <v>7.6363636363636367</v>
      </c>
      <c r="L12" s="238">
        <f t="shared" si="1"/>
        <v>7.5785123966942152</v>
      </c>
      <c r="M12" s="238">
        <f t="shared" si="5"/>
        <v>0.99242424242424243</v>
      </c>
      <c r="N12" s="235">
        <f t="shared" si="6"/>
        <v>50.029779630732577</v>
      </c>
      <c r="O12" s="235">
        <f t="shared" si="2"/>
        <v>44.29951690821256</v>
      </c>
      <c r="P12" s="394">
        <f t="shared" si="7"/>
        <v>0.88546296296296301</v>
      </c>
    </row>
    <row r="13" spans="1:16">
      <c r="A13" s="371">
        <v>260</v>
      </c>
      <c r="B13" s="375" t="s">
        <v>1948</v>
      </c>
      <c r="C13" s="230" t="s">
        <v>164</v>
      </c>
      <c r="D13" s="381"/>
      <c r="E13" s="229">
        <v>0</v>
      </c>
      <c r="F13" s="229"/>
      <c r="G13" s="395" t="e">
        <f t="shared" si="3"/>
        <v>#DIV/0!</v>
      </c>
      <c r="H13" s="229">
        <v>0</v>
      </c>
      <c r="I13" s="229"/>
      <c r="J13" s="395" t="e">
        <f t="shared" si="4"/>
        <v>#DIV/0!</v>
      </c>
      <c r="K13" s="235" t="e">
        <f t="shared" si="0"/>
        <v>#DIV/0!</v>
      </c>
      <c r="L13" s="235" t="e">
        <f t="shared" si="1"/>
        <v>#DIV/0!</v>
      </c>
      <c r="M13" s="235" t="e">
        <f t="shared" si="5"/>
        <v>#DIV/0!</v>
      </c>
      <c r="N13" s="235" t="e">
        <f t="shared" si="6"/>
        <v>#DIV/0!</v>
      </c>
      <c r="O13" s="235" t="e">
        <f t="shared" si="2"/>
        <v>#DIV/0!</v>
      </c>
      <c r="P13" s="394" t="e">
        <f t="shared" si="7"/>
        <v>#DIV/0!</v>
      </c>
    </row>
    <row r="14" spans="1:16">
      <c r="A14" s="369"/>
      <c r="B14" s="375" t="s">
        <v>1949</v>
      </c>
      <c r="C14" s="230" t="s">
        <v>165</v>
      </c>
      <c r="D14" s="381"/>
      <c r="E14" s="229">
        <v>0</v>
      </c>
      <c r="F14" s="229"/>
      <c r="G14" s="395" t="e">
        <f t="shared" si="3"/>
        <v>#DIV/0!</v>
      </c>
      <c r="H14" s="229">
        <v>0</v>
      </c>
      <c r="I14" s="229"/>
      <c r="J14" s="395" t="e">
        <f t="shared" si="4"/>
        <v>#DIV/0!</v>
      </c>
      <c r="K14" s="235" t="e">
        <f t="shared" si="0"/>
        <v>#DIV/0!</v>
      </c>
      <c r="L14" s="235" t="e">
        <f t="shared" si="1"/>
        <v>#DIV/0!</v>
      </c>
      <c r="M14" s="235" t="e">
        <f t="shared" si="5"/>
        <v>#DIV/0!</v>
      </c>
      <c r="N14" s="235" t="e">
        <f t="shared" si="6"/>
        <v>#DIV/0!</v>
      </c>
      <c r="O14" s="235" t="e">
        <f t="shared" si="2"/>
        <v>#DIV/0!</v>
      </c>
      <c r="P14" s="394" t="e">
        <f t="shared" si="7"/>
        <v>#DIV/0!</v>
      </c>
    </row>
    <row r="15" spans="1:16" ht="12.75" thickBot="1">
      <c r="A15" s="373"/>
      <c r="B15" s="374"/>
      <c r="C15" s="231" t="s">
        <v>166</v>
      </c>
      <c r="D15" s="382">
        <v>23</v>
      </c>
      <c r="E15" s="232">
        <v>550</v>
      </c>
      <c r="F15" s="232">
        <v>121</v>
      </c>
      <c r="G15" s="396">
        <f t="shared" si="3"/>
        <v>0.22</v>
      </c>
      <c r="H15" s="232">
        <v>4200</v>
      </c>
      <c r="I15" s="232">
        <v>917</v>
      </c>
      <c r="J15" s="396">
        <f t="shared" si="4"/>
        <v>0.21833333333333332</v>
      </c>
      <c r="K15" s="236">
        <f t="shared" si="0"/>
        <v>7.6363636363636367</v>
      </c>
      <c r="L15" s="237">
        <f t="shared" si="1"/>
        <v>7.5785123966942152</v>
      </c>
      <c r="M15" s="318">
        <f t="shared" si="5"/>
        <v>0.99242424242424243</v>
      </c>
      <c r="N15" s="235">
        <f t="shared" si="6"/>
        <v>50.029779630732577</v>
      </c>
      <c r="O15" s="237">
        <f t="shared" si="2"/>
        <v>44.29951690821256</v>
      </c>
      <c r="P15" s="394">
        <f t="shared" si="7"/>
        <v>0.88546296296296301</v>
      </c>
    </row>
    <row r="16" spans="1:16" ht="12.75" thickTop="1">
      <c r="A16" s="369"/>
      <c r="B16" s="370"/>
      <c r="C16" s="233" t="s">
        <v>62</v>
      </c>
      <c r="D16" s="381">
        <v>20</v>
      </c>
      <c r="E16" s="229">
        <v>500</v>
      </c>
      <c r="F16" s="229">
        <v>161</v>
      </c>
      <c r="G16" s="397">
        <f t="shared" si="3"/>
        <v>0.32200000000000001</v>
      </c>
      <c r="H16" s="229">
        <v>3702</v>
      </c>
      <c r="I16" s="229">
        <v>812</v>
      </c>
      <c r="J16" s="397">
        <f t="shared" si="4"/>
        <v>0.21934089681253377</v>
      </c>
      <c r="K16" s="238">
        <f t="shared" si="0"/>
        <v>7.4039999999999999</v>
      </c>
      <c r="L16" s="238">
        <f t="shared" si="1"/>
        <v>5.0434782608695654</v>
      </c>
      <c r="M16" s="238">
        <f t="shared" si="5"/>
        <v>0.68118290935569492</v>
      </c>
      <c r="N16" s="235">
        <f t="shared" si="6"/>
        <v>50.712328767123282</v>
      </c>
      <c r="O16" s="235">
        <f t="shared" si="2"/>
        <v>45.111111111111114</v>
      </c>
      <c r="P16" s="394">
        <f t="shared" si="7"/>
        <v>0.88954919262860932</v>
      </c>
    </row>
    <row r="17" spans="1:16">
      <c r="A17" s="371">
        <v>135</v>
      </c>
      <c r="B17" s="375" t="s">
        <v>1948</v>
      </c>
      <c r="C17" s="230" t="s">
        <v>164</v>
      </c>
      <c r="D17" s="381">
        <v>3</v>
      </c>
      <c r="E17" s="229">
        <v>1</v>
      </c>
      <c r="F17" s="229"/>
      <c r="G17" s="395">
        <f t="shared" si="3"/>
        <v>0</v>
      </c>
      <c r="H17" s="229">
        <v>1</v>
      </c>
      <c r="I17" s="229"/>
      <c r="J17" s="395">
        <f t="shared" si="4"/>
        <v>0</v>
      </c>
      <c r="K17" s="235">
        <f t="shared" si="0"/>
        <v>1</v>
      </c>
      <c r="L17" s="235" t="e">
        <f t="shared" si="1"/>
        <v>#DIV/0!</v>
      </c>
      <c r="M17" s="235" t="e">
        <f t="shared" si="5"/>
        <v>#DIV/0!</v>
      </c>
      <c r="N17" s="235">
        <f t="shared" si="6"/>
        <v>9.1324200913242004E-2</v>
      </c>
      <c r="O17" s="235">
        <f t="shared" si="2"/>
        <v>0</v>
      </c>
      <c r="P17" s="394">
        <f t="shared" si="7"/>
        <v>0</v>
      </c>
    </row>
    <row r="18" spans="1:16">
      <c r="A18" s="369"/>
      <c r="B18" s="375" t="s">
        <v>1950</v>
      </c>
      <c r="C18" s="230" t="s">
        <v>165</v>
      </c>
      <c r="D18" s="381">
        <v>1</v>
      </c>
      <c r="E18" s="229">
        <v>1</v>
      </c>
      <c r="F18" s="229"/>
      <c r="G18" s="395">
        <f t="shared" si="3"/>
        <v>0</v>
      </c>
      <c r="H18" s="229">
        <v>1</v>
      </c>
      <c r="I18" s="229"/>
      <c r="J18" s="395">
        <f t="shared" si="4"/>
        <v>0</v>
      </c>
      <c r="K18" s="235">
        <f t="shared" si="0"/>
        <v>1</v>
      </c>
      <c r="L18" s="235" t="e">
        <f t="shared" si="1"/>
        <v>#DIV/0!</v>
      </c>
      <c r="M18" s="235" t="e">
        <f t="shared" si="5"/>
        <v>#DIV/0!</v>
      </c>
      <c r="N18" s="235">
        <f t="shared" si="6"/>
        <v>0.27397260273972601</v>
      </c>
      <c r="O18" s="235">
        <f t="shared" si="2"/>
        <v>0</v>
      </c>
      <c r="P18" s="394">
        <f t="shared" si="7"/>
        <v>0</v>
      </c>
    </row>
    <row r="19" spans="1:16" ht="12.75" thickBot="1">
      <c r="A19" s="373"/>
      <c r="B19" s="374"/>
      <c r="C19" s="231" t="s">
        <v>166</v>
      </c>
      <c r="D19" s="382">
        <v>16</v>
      </c>
      <c r="E19" s="232">
        <v>500</v>
      </c>
      <c r="F19" s="232">
        <v>161</v>
      </c>
      <c r="G19" s="396">
        <f t="shared" si="3"/>
        <v>0.32200000000000001</v>
      </c>
      <c r="H19" s="232">
        <v>3700</v>
      </c>
      <c r="I19" s="232">
        <v>812</v>
      </c>
      <c r="J19" s="396">
        <f t="shared" si="4"/>
        <v>0.21945945945945947</v>
      </c>
      <c r="K19" s="236">
        <f t="shared" si="0"/>
        <v>7.4</v>
      </c>
      <c r="L19" s="237">
        <f t="shared" si="1"/>
        <v>5.0434782608695654</v>
      </c>
      <c r="M19" s="318">
        <f t="shared" si="5"/>
        <v>0.681551116333725</v>
      </c>
      <c r="N19" s="235">
        <f t="shared" si="6"/>
        <v>63.356164383561641</v>
      </c>
      <c r="O19" s="237">
        <f t="shared" si="2"/>
        <v>56.388888888888886</v>
      </c>
      <c r="P19" s="394">
        <f t="shared" si="7"/>
        <v>0.89003003003003001</v>
      </c>
    </row>
    <row r="20" spans="1:16" ht="12.75" thickTop="1">
      <c r="A20" s="369"/>
      <c r="B20" s="370"/>
      <c r="C20" s="233" t="s">
        <v>62</v>
      </c>
      <c r="D20" s="383">
        <v>27</v>
      </c>
      <c r="E20" s="229">
        <v>900</v>
      </c>
      <c r="F20" s="229">
        <v>223</v>
      </c>
      <c r="G20" s="397">
        <f t="shared" si="3"/>
        <v>0.24777777777777779</v>
      </c>
      <c r="H20" s="229">
        <v>5000</v>
      </c>
      <c r="I20" s="229">
        <v>967</v>
      </c>
      <c r="J20" s="397">
        <f t="shared" si="4"/>
        <v>0.19339999999999999</v>
      </c>
      <c r="K20" s="238">
        <f t="shared" si="0"/>
        <v>5.5555555555555554</v>
      </c>
      <c r="L20" s="238">
        <f t="shared" si="1"/>
        <v>4.3363228699551568</v>
      </c>
      <c r="M20" s="238">
        <f t="shared" si="5"/>
        <v>0.78053811659192829</v>
      </c>
      <c r="N20" s="235">
        <f t="shared" si="6"/>
        <v>50.735667174023334</v>
      </c>
      <c r="O20" s="235">
        <f t="shared" si="2"/>
        <v>39.794238683127567</v>
      </c>
      <c r="P20" s="394">
        <f t="shared" si="7"/>
        <v>0.7843444444444444</v>
      </c>
    </row>
    <row r="21" spans="1:16">
      <c r="A21" s="371">
        <v>311</v>
      </c>
      <c r="B21" s="375" t="s">
        <v>1946</v>
      </c>
      <c r="C21" s="230" t="s">
        <v>164</v>
      </c>
      <c r="D21" s="384"/>
      <c r="E21" s="229">
        <v>0</v>
      </c>
      <c r="F21" s="229"/>
      <c r="G21" s="395" t="e">
        <f t="shared" si="3"/>
        <v>#DIV/0!</v>
      </c>
      <c r="H21" s="229"/>
      <c r="I21" s="229"/>
      <c r="J21" s="395" t="e">
        <f t="shared" si="4"/>
        <v>#DIV/0!</v>
      </c>
      <c r="K21" s="235" t="e">
        <f t="shared" si="0"/>
        <v>#DIV/0!</v>
      </c>
      <c r="L21" s="235" t="e">
        <f t="shared" si="1"/>
        <v>#DIV/0!</v>
      </c>
      <c r="M21" s="235" t="e">
        <f t="shared" si="5"/>
        <v>#DIV/0!</v>
      </c>
      <c r="N21" s="235" t="e">
        <f t="shared" si="6"/>
        <v>#DIV/0!</v>
      </c>
      <c r="O21" s="235" t="e">
        <f t="shared" si="2"/>
        <v>#DIV/0!</v>
      </c>
      <c r="P21" s="394" t="e">
        <f t="shared" si="7"/>
        <v>#DIV/0!</v>
      </c>
    </row>
    <row r="22" spans="1:16">
      <c r="A22" s="369"/>
      <c r="B22" s="375" t="s">
        <v>1951</v>
      </c>
      <c r="C22" s="230" t="s">
        <v>165</v>
      </c>
      <c r="D22" s="384"/>
      <c r="E22" s="229">
        <v>0</v>
      </c>
      <c r="F22" s="229"/>
      <c r="G22" s="395" t="e">
        <f t="shared" si="3"/>
        <v>#DIV/0!</v>
      </c>
      <c r="H22" s="229"/>
      <c r="I22" s="229"/>
      <c r="J22" s="395" t="e">
        <f t="shared" si="4"/>
        <v>#DIV/0!</v>
      </c>
      <c r="K22" s="235" t="e">
        <f t="shared" si="0"/>
        <v>#DIV/0!</v>
      </c>
      <c r="L22" s="235" t="e">
        <f t="shared" si="1"/>
        <v>#DIV/0!</v>
      </c>
      <c r="M22" s="235" t="e">
        <f t="shared" si="5"/>
        <v>#DIV/0!</v>
      </c>
      <c r="N22" s="235" t="e">
        <f t="shared" si="6"/>
        <v>#DIV/0!</v>
      </c>
      <c r="O22" s="235" t="e">
        <f t="shared" si="2"/>
        <v>#DIV/0!</v>
      </c>
      <c r="P22" s="394" t="e">
        <f t="shared" si="7"/>
        <v>#DIV/0!</v>
      </c>
    </row>
    <row r="23" spans="1:16" ht="12.75" thickBot="1">
      <c r="A23" s="373"/>
      <c r="B23" s="374"/>
      <c r="C23" s="231" t="s">
        <v>166</v>
      </c>
      <c r="D23" s="385">
        <v>27</v>
      </c>
      <c r="E23" s="232">
        <v>900</v>
      </c>
      <c r="F23" s="232">
        <v>223</v>
      </c>
      <c r="G23" s="396">
        <f t="shared" si="3"/>
        <v>0.24777777777777779</v>
      </c>
      <c r="H23" s="232">
        <v>5000</v>
      </c>
      <c r="I23" s="232">
        <v>967</v>
      </c>
      <c r="J23" s="396">
        <f t="shared" si="4"/>
        <v>0.19339999999999999</v>
      </c>
      <c r="K23" s="236">
        <f t="shared" si="0"/>
        <v>5.5555555555555554</v>
      </c>
      <c r="L23" s="237">
        <f t="shared" si="1"/>
        <v>4.3363228699551568</v>
      </c>
      <c r="M23" s="318">
        <f t="shared" si="5"/>
        <v>0.78053811659192829</v>
      </c>
      <c r="N23" s="235">
        <f t="shared" si="6"/>
        <v>50.735667174023334</v>
      </c>
      <c r="O23" s="237">
        <f t="shared" si="2"/>
        <v>39.794238683127567</v>
      </c>
      <c r="P23" s="394">
        <f t="shared" si="7"/>
        <v>0.7843444444444444</v>
      </c>
    </row>
    <row r="24" spans="1:16" ht="12.75" thickTop="1">
      <c r="A24" s="369"/>
      <c r="B24" s="370"/>
      <c r="C24" s="233" t="s">
        <v>62</v>
      </c>
      <c r="D24" s="381">
        <v>72</v>
      </c>
      <c r="E24" s="229">
        <v>1800</v>
      </c>
      <c r="F24" s="229">
        <v>475</v>
      </c>
      <c r="G24" s="397">
        <f t="shared" si="3"/>
        <v>0.2638888888888889</v>
      </c>
      <c r="H24" s="229">
        <v>13500</v>
      </c>
      <c r="I24" s="229">
        <v>2006</v>
      </c>
      <c r="J24" s="397">
        <f t="shared" si="4"/>
        <v>0.14859259259259258</v>
      </c>
      <c r="K24" s="238">
        <f t="shared" ref="K24:K27" si="8">H24/E24</f>
        <v>7.5</v>
      </c>
      <c r="L24" s="238">
        <f t="shared" ref="L24:L27" si="9">I24/F24</f>
        <v>4.2231578947368424</v>
      </c>
      <c r="M24" s="238">
        <f t="shared" si="5"/>
        <v>0.56308771929824564</v>
      </c>
      <c r="N24" s="235">
        <f t="shared" ref="N24:N27" si="10">H24/(365*D24)*100</f>
        <v>51.369863013698634</v>
      </c>
      <c r="O24" s="235">
        <f t="shared" ref="O24:O27" si="11">I24/(90*D24)*100</f>
        <v>30.956790123456791</v>
      </c>
      <c r="P24" s="394">
        <f t="shared" si="7"/>
        <v>0.60262551440329215</v>
      </c>
    </row>
    <row r="25" spans="1:16">
      <c r="A25" s="371">
        <v>105</v>
      </c>
      <c r="B25" s="370" t="s">
        <v>1952</v>
      </c>
      <c r="C25" s="230" t="s">
        <v>164</v>
      </c>
      <c r="D25" s="381">
        <v>6</v>
      </c>
      <c r="E25" s="229">
        <v>400</v>
      </c>
      <c r="F25" s="229">
        <v>87</v>
      </c>
      <c r="G25" s="395">
        <f t="shared" si="3"/>
        <v>0.2175</v>
      </c>
      <c r="H25" s="229">
        <v>1650</v>
      </c>
      <c r="I25" s="229">
        <v>373</v>
      </c>
      <c r="J25" s="395">
        <f t="shared" si="4"/>
        <v>0.22606060606060607</v>
      </c>
      <c r="K25" s="235">
        <f t="shared" si="8"/>
        <v>4.125</v>
      </c>
      <c r="L25" s="235">
        <f t="shared" si="9"/>
        <v>4.2873563218390807</v>
      </c>
      <c r="M25" s="235">
        <f t="shared" si="5"/>
        <v>1.0393591083246256</v>
      </c>
      <c r="N25" s="235">
        <f t="shared" si="10"/>
        <v>75.342465753424662</v>
      </c>
      <c r="O25" s="235">
        <f t="shared" si="11"/>
        <v>69.074074074074076</v>
      </c>
      <c r="P25" s="394">
        <f t="shared" si="7"/>
        <v>0.91680134680134673</v>
      </c>
    </row>
    <row r="26" spans="1:16">
      <c r="A26" s="369"/>
      <c r="B26" s="370" t="s">
        <v>1953</v>
      </c>
      <c r="C26" s="230" t="s">
        <v>165</v>
      </c>
      <c r="D26" s="381">
        <v>12</v>
      </c>
      <c r="E26" s="229">
        <v>410</v>
      </c>
      <c r="F26" s="229">
        <v>109</v>
      </c>
      <c r="G26" s="395">
        <f t="shared" si="3"/>
        <v>0.26585365853658538</v>
      </c>
      <c r="H26" s="229">
        <v>1850</v>
      </c>
      <c r="I26" s="229">
        <v>499</v>
      </c>
      <c r="J26" s="395">
        <f t="shared" si="4"/>
        <v>0.26972972972972975</v>
      </c>
      <c r="K26" s="235">
        <f t="shared" si="8"/>
        <v>4.5121951219512191</v>
      </c>
      <c r="L26" s="235">
        <f t="shared" si="9"/>
        <v>4.5779816513761471</v>
      </c>
      <c r="M26" s="235">
        <f t="shared" si="5"/>
        <v>1.014579717332011</v>
      </c>
      <c r="N26" s="235">
        <f t="shared" si="10"/>
        <v>42.237442922374427</v>
      </c>
      <c r="O26" s="235">
        <f t="shared" si="11"/>
        <v>46.203703703703702</v>
      </c>
      <c r="P26" s="394">
        <f t="shared" si="7"/>
        <v>1.093903903903904</v>
      </c>
    </row>
    <row r="27" spans="1:16" ht="12.75" thickBot="1">
      <c r="A27" s="373"/>
      <c r="B27" s="374"/>
      <c r="C27" s="231" t="s">
        <v>166</v>
      </c>
      <c r="D27" s="382">
        <v>54</v>
      </c>
      <c r="E27" s="232">
        <v>1800</v>
      </c>
      <c r="F27" s="232">
        <v>475</v>
      </c>
      <c r="G27" s="396">
        <f t="shared" si="3"/>
        <v>0.2638888888888889</v>
      </c>
      <c r="H27" s="232">
        <v>10000</v>
      </c>
      <c r="I27" s="232">
        <v>1134</v>
      </c>
      <c r="J27" s="396">
        <f t="shared" si="4"/>
        <v>0.1134</v>
      </c>
      <c r="K27" s="236">
        <f t="shared" si="8"/>
        <v>5.5555555555555554</v>
      </c>
      <c r="L27" s="237">
        <f t="shared" si="9"/>
        <v>2.3873684210526314</v>
      </c>
      <c r="M27" s="318">
        <f t="shared" si="5"/>
        <v>0.42972631578947368</v>
      </c>
      <c r="N27" s="235">
        <f t="shared" si="10"/>
        <v>50.735667174023334</v>
      </c>
      <c r="O27" s="237">
        <f t="shared" si="11"/>
        <v>23.333333333333332</v>
      </c>
      <c r="P27" s="394">
        <f t="shared" si="7"/>
        <v>0.45990000000000003</v>
      </c>
    </row>
    <row r="28" spans="1:16" ht="12.75" thickTop="1">
      <c r="A28" s="369"/>
      <c r="B28" s="370"/>
      <c r="C28" s="233" t="s">
        <v>62</v>
      </c>
      <c r="D28" s="381">
        <v>15</v>
      </c>
      <c r="E28" s="229">
        <v>400</v>
      </c>
      <c r="F28" s="229">
        <v>112</v>
      </c>
      <c r="G28" s="397">
        <f t="shared" si="3"/>
        <v>0.28000000000000003</v>
      </c>
      <c r="H28" s="229">
        <v>3402</v>
      </c>
      <c r="I28" s="229">
        <v>789</v>
      </c>
      <c r="J28" s="397">
        <f t="shared" si="4"/>
        <v>0.23192239858906524</v>
      </c>
      <c r="K28" s="238">
        <f t="shared" ref="K28:K39" si="12">H28/E28</f>
        <v>8.5050000000000008</v>
      </c>
      <c r="L28" s="238">
        <f t="shared" ref="L28:L39" si="13">I28/F28</f>
        <v>7.0446428571428568</v>
      </c>
      <c r="M28" s="238">
        <f t="shared" si="5"/>
        <v>0.82829428067523292</v>
      </c>
      <c r="N28" s="235">
        <f t="shared" ref="N28:N39" si="14">H28/(365*D28)*100</f>
        <v>62.136986301369866</v>
      </c>
      <c r="O28" s="235">
        <f t="shared" ref="O28:O39" si="15">I28/(90*D28)*100</f>
        <v>58.444444444444443</v>
      </c>
      <c r="P28" s="394">
        <f t="shared" si="7"/>
        <v>0.94057417205565341</v>
      </c>
    </row>
    <row r="29" spans="1:16">
      <c r="A29" s="369">
        <v>205</v>
      </c>
      <c r="B29" s="376" t="s">
        <v>1948</v>
      </c>
      <c r="C29" s="230" t="s">
        <v>164</v>
      </c>
      <c r="D29" s="381">
        <v>1</v>
      </c>
      <c r="E29" s="229">
        <v>1</v>
      </c>
      <c r="F29" s="229"/>
      <c r="G29" s="395">
        <f t="shared" si="3"/>
        <v>0</v>
      </c>
      <c r="H29" s="229">
        <v>1</v>
      </c>
      <c r="I29" s="229"/>
      <c r="J29" s="395">
        <f t="shared" si="4"/>
        <v>0</v>
      </c>
      <c r="K29" s="235">
        <f t="shared" si="12"/>
        <v>1</v>
      </c>
      <c r="L29" s="235" t="e">
        <f t="shared" si="13"/>
        <v>#DIV/0!</v>
      </c>
      <c r="M29" s="235" t="e">
        <f t="shared" si="5"/>
        <v>#DIV/0!</v>
      </c>
      <c r="N29" s="235">
        <f t="shared" si="14"/>
        <v>0.27397260273972601</v>
      </c>
      <c r="O29" s="235">
        <f t="shared" si="15"/>
        <v>0</v>
      </c>
      <c r="P29" s="394">
        <f t="shared" si="7"/>
        <v>0</v>
      </c>
    </row>
    <row r="30" spans="1:16">
      <c r="A30" s="369"/>
      <c r="B30" s="376" t="s">
        <v>1954</v>
      </c>
      <c r="C30" s="230" t="s">
        <v>165</v>
      </c>
      <c r="D30" s="381">
        <v>1</v>
      </c>
      <c r="E30" s="229">
        <v>1</v>
      </c>
      <c r="F30" s="229"/>
      <c r="G30" s="395">
        <f t="shared" si="3"/>
        <v>0</v>
      </c>
      <c r="H30" s="229">
        <v>1</v>
      </c>
      <c r="I30" s="229"/>
      <c r="J30" s="395">
        <f t="shared" si="4"/>
        <v>0</v>
      </c>
      <c r="K30" s="235">
        <f t="shared" si="12"/>
        <v>1</v>
      </c>
      <c r="L30" s="235" t="e">
        <f t="shared" si="13"/>
        <v>#DIV/0!</v>
      </c>
      <c r="M30" s="235" t="e">
        <f t="shared" si="5"/>
        <v>#DIV/0!</v>
      </c>
      <c r="N30" s="235">
        <f t="shared" si="14"/>
        <v>0.27397260273972601</v>
      </c>
      <c r="O30" s="235">
        <f t="shared" si="15"/>
        <v>0</v>
      </c>
      <c r="P30" s="394">
        <f t="shared" si="7"/>
        <v>0</v>
      </c>
    </row>
    <row r="31" spans="1:16" ht="12.75" thickBot="1">
      <c r="A31" s="373"/>
      <c r="B31" s="374" t="s">
        <v>1955</v>
      </c>
      <c r="C31" s="231" t="s">
        <v>166</v>
      </c>
      <c r="D31" s="382">
        <v>13</v>
      </c>
      <c r="E31" s="232">
        <v>400</v>
      </c>
      <c r="F31" s="232">
        <v>112</v>
      </c>
      <c r="G31" s="396">
        <f t="shared" si="3"/>
        <v>0.28000000000000003</v>
      </c>
      <c r="H31" s="232">
        <v>3400</v>
      </c>
      <c r="I31" s="232">
        <v>789</v>
      </c>
      <c r="J31" s="396">
        <f t="shared" si="4"/>
        <v>0.23205882352941176</v>
      </c>
      <c r="K31" s="236">
        <f t="shared" si="12"/>
        <v>8.5</v>
      </c>
      <c r="L31" s="237">
        <f t="shared" si="13"/>
        <v>7.0446428571428568</v>
      </c>
      <c r="M31" s="318">
        <f t="shared" si="5"/>
        <v>0.82878151260504196</v>
      </c>
      <c r="N31" s="235">
        <f t="shared" si="14"/>
        <v>71.654373024236037</v>
      </c>
      <c r="O31" s="237">
        <f t="shared" si="15"/>
        <v>67.435897435897445</v>
      </c>
      <c r="P31" s="394">
        <f t="shared" si="7"/>
        <v>0.9411274509803923</v>
      </c>
    </row>
    <row r="32" spans="1:16" ht="12.75" thickTop="1">
      <c r="A32" s="369"/>
      <c r="B32" s="370"/>
      <c r="C32" s="233" t="s">
        <v>62</v>
      </c>
      <c r="D32" s="381">
        <v>53</v>
      </c>
      <c r="E32" s="229">
        <v>1200</v>
      </c>
      <c r="F32" s="229">
        <v>227</v>
      </c>
      <c r="G32" s="397">
        <f t="shared" si="3"/>
        <v>0.18916666666666668</v>
      </c>
      <c r="H32" s="229">
        <v>9700</v>
      </c>
      <c r="I32" s="229">
        <v>1417</v>
      </c>
      <c r="J32" s="397">
        <f t="shared" si="4"/>
        <v>0.14608247422680412</v>
      </c>
      <c r="K32" s="238">
        <f t="shared" si="12"/>
        <v>8.0833333333333339</v>
      </c>
      <c r="L32" s="238">
        <f t="shared" si="13"/>
        <v>6.2422907488986787</v>
      </c>
      <c r="M32" s="238">
        <f t="shared" si="5"/>
        <v>0.77224215450292932</v>
      </c>
      <c r="N32" s="235">
        <f t="shared" si="14"/>
        <v>50.142155595761174</v>
      </c>
      <c r="O32" s="235">
        <f t="shared" si="15"/>
        <v>29.706498951781974</v>
      </c>
      <c r="P32" s="394">
        <f t="shared" si="7"/>
        <v>0.59244558991981688</v>
      </c>
    </row>
    <row r="33" spans="1:16">
      <c r="A33" s="371">
        <v>260</v>
      </c>
      <c r="B33" s="375" t="s">
        <v>1948</v>
      </c>
      <c r="C33" s="230" t="s">
        <v>164</v>
      </c>
      <c r="D33" s="381">
        <v>4</v>
      </c>
      <c r="E33" s="229">
        <v>100</v>
      </c>
      <c r="F33" s="229">
        <v>20</v>
      </c>
      <c r="G33" s="395">
        <f t="shared" si="3"/>
        <v>0.2</v>
      </c>
      <c r="H33" s="229">
        <v>690</v>
      </c>
      <c r="I33" s="229">
        <v>84</v>
      </c>
      <c r="J33" s="395">
        <f t="shared" si="4"/>
        <v>0.12173913043478261</v>
      </c>
      <c r="K33" s="235">
        <f t="shared" si="12"/>
        <v>6.9</v>
      </c>
      <c r="L33" s="235">
        <f t="shared" si="13"/>
        <v>4.2</v>
      </c>
      <c r="M33" s="235">
        <f t="shared" si="5"/>
        <v>0.60869565217391308</v>
      </c>
      <c r="N33" s="235">
        <f t="shared" si="14"/>
        <v>47.260273972602739</v>
      </c>
      <c r="O33" s="235">
        <f t="shared" si="15"/>
        <v>23.333333333333332</v>
      </c>
      <c r="P33" s="394">
        <f t="shared" si="7"/>
        <v>0.49371980676328503</v>
      </c>
    </row>
    <row r="34" spans="1:16">
      <c r="A34" s="369"/>
      <c r="B34" s="375" t="s">
        <v>1956</v>
      </c>
      <c r="C34" s="230" t="s">
        <v>165</v>
      </c>
      <c r="D34" s="381">
        <v>4</v>
      </c>
      <c r="E34" s="229">
        <v>1</v>
      </c>
      <c r="F34" s="229"/>
      <c r="G34" s="395">
        <f t="shared" si="3"/>
        <v>0</v>
      </c>
      <c r="H34" s="229">
        <v>10</v>
      </c>
      <c r="I34" s="229"/>
      <c r="J34" s="395">
        <f t="shared" si="4"/>
        <v>0</v>
      </c>
      <c r="K34" s="235">
        <f t="shared" si="12"/>
        <v>10</v>
      </c>
      <c r="L34" s="235" t="e">
        <f t="shared" si="13"/>
        <v>#DIV/0!</v>
      </c>
      <c r="M34" s="235" t="e">
        <f t="shared" si="5"/>
        <v>#DIV/0!</v>
      </c>
      <c r="N34" s="235">
        <f t="shared" si="14"/>
        <v>0.68493150684931503</v>
      </c>
      <c r="O34" s="235">
        <f t="shared" si="15"/>
        <v>0</v>
      </c>
      <c r="P34" s="394">
        <f t="shared" si="7"/>
        <v>0</v>
      </c>
    </row>
    <row r="35" spans="1:16" ht="12.75" thickBot="1">
      <c r="A35" s="373"/>
      <c r="B35" s="374" t="s">
        <v>1957</v>
      </c>
      <c r="C35" s="231" t="s">
        <v>166</v>
      </c>
      <c r="D35" s="382">
        <v>45</v>
      </c>
      <c r="E35" s="232">
        <v>1200</v>
      </c>
      <c r="F35" s="232">
        <v>227</v>
      </c>
      <c r="G35" s="396">
        <f t="shared" si="3"/>
        <v>0.18916666666666668</v>
      </c>
      <c r="H35" s="232">
        <v>9000</v>
      </c>
      <c r="I35" s="232">
        <v>1333</v>
      </c>
      <c r="J35" s="396">
        <f t="shared" si="4"/>
        <v>0.14811111111111111</v>
      </c>
      <c r="K35" s="236">
        <f t="shared" si="12"/>
        <v>7.5</v>
      </c>
      <c r="L35" s="237">
        <f t="shared" si="13"/>
        <v>5.8722466960352424</v>
      </c>
      <c r="M35" s="318">
        <f t="shared" si="5"/>
        <v>0.78296622613803235</v>
      </c>
      <c r="N35" s="235">
        <f t="shared" si="14"/>
        <v>54.794520547945204</v>
      </c>
      <c r="O35" s="237">
        <f t="shared" si="15"/>
        <v>32.913580246913583</v>
      </c>
      <c r="P35" s="394">
        <f t="shared" si="7"/>
        <v>0.6006728395061729</v>
      </c>
    </row>
    <row r="36" spans="1:16" ht="12.75" thickTop="1">
      <c r="A36" s="377"/>
      <c r="B36" s="378"/>
      <c r="C36" s="233" t="s">
        <v>62</v>
      </c>
      <c r="D36" s="386">
        <v>44</v>
      </c>
      <c r="E36" s="229">
        <v>1600</v>
      </c>
      <c r="F36" s="229">
        <v>331</v>
      </c>
      <c r="G36" s="397">
        <f t="shared" si="3"/>
        <v>0.206875</v>
      </c>
      <c r="H36" s="229">
        <v>8106</v>
      </c>
      <c r="I36" s="229">
        <v>902</v>
      </c>
      <c r="J36" s="397">
        <f t="shared" si="4"/>
        <v>0.11127559832223044</v>
      </c>
      <c r="K36" s="238">
        <f t="shared" si="12"/>
        <v>5.0662500000000001</v>
      </c>
      <c r="L36" s="238">
        <f t="shared" si="13"/>
        <v>2.7250755287009065</v>
      </c>
      <c r="M36" s="238">
        <f t="shared" si="5"/>
        <v>0.53788808856667292</v>
      </c>
      <c r="N36" s="235">
        <f t="shared" si="14"/>
        <v>50.473225404732261</v>
      </c>
      <c r="O36" s="235">
        <f t="shared" si="15"/>
        <v>22.777777777777779</v>
      </c>
      <c r="P36" s="394">
        <f t="shared" si="7"/>
        <v>0.45128437097349011</v>
      </c>
    </row>
    <row r="37" spans="1:16">
      <c r="A37" s="369">
        <v>255</v>
      </c>
      <c r="B37" s="379" t="s">
        <v>1946</v>
      </c>
      <c r="C37" s="230" t="s">
        <v>164</v>
      </c>
      <c r="D37" s="381">
        <v>2</v>
      </c>
      <c r="E37" s="229">
        <v>5</v>
      </c>
      <c r="F37" s="229">
        <v>1</v>
      </c>
      <c r="G37" s="395">
        <f t="shared" si="3"/>
        <v>0.2</v>
      </c>
      <c r="H37" s="229">
        <v>5</v>
      </c>
      <c r="I37" s="229">
        <v>1</v>
      </c>
      <c r="J37" s="395">
        <f t="shared" si="4"/>
        <v>0.2</v>
      </c>
      <c r="K37" s="235">
        <f t="shared" si="12"/>
        <v>1</v>
      </c>
      <c r="L37" s="235">
        <f t="shared" si="13"/>
        <v>1</v>
      </c>
      <c r="M37" s="235">
        <f t="shared" si="5"/>
        <v>1</v>
      </c>
      <c r="N37" s="235">
        <f t="shared" si="14"/>
        <v>0.68493150684931503</v>
      </c>
      <c r="O37" s="235">
        <f t="shared" si="15"/>
        <v>0.55555555555555558</v>
      </c>
      <c r="P37" s="394">
        <f t="shared" si="7"/>
        <v>0.81111111111111123</v>
      </c>
    </row>
    <row r="38" spans="1:16">
      <c r="A38" s="369"/>
      <c r="B38" s="379" t="s">
        <v>1958</v>
      </c>
      <c r="C38" s="230" t="s">
        <v>165</v>
      </c>
      <c r="D38" s="381">
        <v>5</v>
      </c>
      <c r="E38" s="229">
        <v>1</v>
      </c>
      <c r="F38" s="229"/>
      <c r="G38" s="395">
        <f t="shared" si="3"/>
        <v>0</v>
      </c>
      <c r="H38" s="229">
        <v>1</v>
      </c>
      <c r="I38" s="229"/>
      <c r="J38" s="395">
        <f t="shared" si="4"/>
        <v>0</v>
      </c>
      <c r="K38" s="235">
        <f t="shared" si="12"/>
        <v>1</v>
      </c>
      <c r="L38" s="235" t="e">
        <f t="shared" si="13"/>
        <v>#DIV/0!</v>
      </c>
      <c r="M38" s="235" t="e">
        <f t="shared" si="5"/>
        <v>#DIV/0!</v>
      </c>
      <c r="N38" s="235">
        <f t="shared" si="14"/>
        <v>5.4794520547945202E-2</v>
      </c>
      <c r="O38" s="235">
        <f t="shared" si="15"/>
        <v>0</v>
      </c>
      <c r="P38" s="394">
        <f t="shared" si="7"/>
        <v>0</v>
      </c>
    </row>
    <row r="39" spans="1:16" ht="12.75" thickBot="1">
      <c r="A39" s="373"/>
      <c r="B39" s="374" t="s">
        <v>1959</v>
      </c>
      <c r="C39" s="231" t="s">
        <v>166</v>
      </c>
      <c r="D39" s="382">
        <v>37</v>
      </c>
      <c r="E39" s="232">
        <v>1600</v>
      </c>
      <c r="F39" s="232">
        <v>331</v>
      </c>
      <c r="G39" s="396">
        <f t="shared" si="3"/>
        <v>0.206875</v>
      </c>
      <c r="H39" s="232">
        <v>8100</v>
      </c>
      <c r="I39" s="232">
        <v>901</v>
      </c>
      <c r="J39" s="396">
        <f t="shared" si="4"/>
        <v>0.11123456790123457</v>
      </c>
      <c r="K39" s="236">
        <f t="shared" si="12"/>
        <v>5.0625</v>
      </c>
      <c r="L39" s="237">
        <f t="shared" si="13"/>
        <v>2.7220543806646527</v>
      </c>
      <c r="M39" s="318">
        <f t="shared" si="5"/>
        <v>0.53768975420536347</v>
      </c>
      <c r="N39" s="235">
        <f t="shared" si="14"/>
        <v>59.977786005183262</v>
      </c>
      <c r="O39" s="237">
        <f t="shared" si="15"/>
        <v>27.057057057057055</v>
      </c>
      <c r="P39" s="394">
        <f t="shared" si="7"/>
        <v>0.45111796982167351</v>
      </c>
    </row>
    <row r="40" spans="1:16" ht="12.75" thickTop="1">
      <c r="A40" s="859" t="s">
        <v>167</v>
      </c>
      <c r="B40" s="860"/>
      <c r="C40" s="228" t="s">
        <v>62</v>
      </c>
      <c r="D40" s="387">
        <f>SUM(D8,D12,D16,D20,D24,D28,D32,D36)</f>
        <v>270</v>
      </c>
      <c r="E40" s="390">
        <f>SUM(E8,E12,E16,E20,E24,E28,E32,E36)</f>
        <v>7230</v>
      </c>
      <c r="F40" s="390">
        <f>SUM(F8,F12,F16,F20,F24,F28,F32,F36)</f>
        <v>1708</v>
      </c>
      <c r="G40" s="393">
        <f>F40/E40</f>
        <v>0.23623789764868602</v>
      </c>
      <c r="H40" s="390">
        <f>SUM(H8,H12,H16,H20,H24,H28,H32,H36)</f>
        <v>50610</v>
      </c>
      <c r="I40" s="390">
        <f>SUM(I8,I12,I16,I20,I24,I28,I32,I36)</f>
        <v>8521</v>
      </c>
      <c r="J40" s="400">
        <f>I40/H40</f>
        <v>0.16836593558585261</v>
      </c>
      <c r="K40" s="238">
        <f t="shared" si="0"/>
        <v>7</v>
      </c>
      <c r="L40" s="238">
        <f t="shared" si="1"/>
        <v>4.9888758782201403</v>
      </c>
      <c r="M40" s="393">
        <f>L40/K40</f>
        <v>0.7126965540314486</v>
      </c>
      <c r="N40" s="235">
        <f t="shared" si="6"/>
        <v>51.354642313546428</v>
      </c>
      <c r="O40" s="235">
        <f t="shared" si="2"/>
        <v>35.065843621399182</v>
      </c>
      <c r="P40" s="393">
        <f>O40/N40</f>
        <v>0.68281740543151337</v>
      </c>
    </row>
    <row r="41" spans="1:16">
      <c r="A41" s="861"/>
      <c r="B41" s="862"/>
      <c r="C41" s="230" t="s">
        <v>164</v>
      </c>
      <c r="D41" s="388">
        <f t="shared" ref="D41:F43" si="16">SUM(D9,D13,D17,D21,D25,D29,D33,D37)</f>
        <v>16</v>
      </c>
      <c r="E41" s="391">
        <f t="shared" si="16"/>
        <v>507</v>
      </c>
      <c r="F41" s="391">
        <f t="shared" si="16"/>
        <v>108</v>
      </c>
      <c r="G41" s="398">
        <f t="shared" ref="G41:G43" si="17">F41/E41</f>
        <v>0.21301775147928995</v>
      </c>
      <c r="H41" s="391">
        <f t="shared" ref="H41:I43" si="18">SUM(H9,H13,H17,H21,H25,H29,H33,H37)</f>
        <v>2347</v>
      </c>
      <c r="I41" s="391">
        <f t="shared" si="18"/>
        <v>458</v>
      </c>
      <c r="J41" s="401">
        <f t="shared" ref="J41:J43" si="19">I41/H41</f>
        <v>0.19514273540690244</v>
      </c>
      <c r="K41" s="235">
        <f t="shared" si="0"/>
        <v>4.6291913214990137</v>
      </c>
      <c r="L41" s="235">
        <f t="shared" si="1"/>
        <v>4.2407407407407405</v>
      </c>
      <c r="M41" s="391">
        <f t="shared" ref="M41:M43" si="20">L41/K41</f>
        <v>0.91608673010462527</v>
      </c>
      <c r="N41" s="235">
        <f t="shared" si="6"/>
        <v>40.188356164383556</v>
      </c>
      <c r="O41" s="235">
        <f t="shared" si="2"/>
        <v>31.805555555555554</v>
      </c>
      <c r="P41" s="398">
        <f t="shared" ref="P41:P43" si="21">O41/N41</f>
        <v>0.79141220470577101</v>
      </c>
    </row>
    <row r="42" spans="1:16">
      <c r="A42" s="861"/>
      <c r="B42" s="862"/>
      <c r="C42" s="230" t="s">
        <v>165</v>
      </c>
      <c r="D42" s="389">
        <f t="shared" si="16"/>
        <v>23</v>
      </c>
      <c r="E42" s="392">
        <f t="shared" si="16"/>
        <v>414</v>
      </c>
      <c r="F42" s="392">
        <f t="shared" si="16"/>
        <v>109</v>
      </c>
      <c r="G42" s="399">
        <f t="shared" si="17"/>
        <v>0.26328502415458938</v>
      </c>
      <c r="H42" s="392">
        <f t="shared" si="18"/>
        <v>1863</v>
      </c>
      <c r="I42" s="392">
        <f t="shared" si="18"/>
        <v>499</v>
      </c>
      <c r="J42" s="402">
        <f t="shared" si="19"/>
        <v>0.26784755770263019</v>
      </c>
      <c r="K42" s="235">
        <f t="shared" si="0"/>
        <v>4.5</v>
      </c>
      <c r="L42" s="235">
        <f t="shared" si="1"/>
        <v>4.5779816513761471</v>
      </c>
      <c r="M42" s="392">
        <f t="shared" si="20"/>
        <v>1.017329255861366</v>
      </c>
      <c r="N42" s="235">
        <f t="shared" si="6"/>
        <v>22.19178082191781</v>
      </c>
      <c r="O42" s="235">
        <f t="shared" si="2"/>
        <v>24.106280193236714</v>
      </c>
      <c r="P42" s="399">
        <f t="shared" si="21"/>
        <v>1.086270650682889</v>
      </c>
    </row>
    <row r="43" spans="1:16">
      <c r="A43" s="863"/>
      <c r="B43" s="864"/>
      <c r="C43" s="234" t="s">
        <v>166</v>
      </c>
      <c r="D43" s="387">
        <f t="shared" si="16"/>
        <v>231</v>
      </c>
      <c r="E43" s="390">
        <f t="shared" si="16"/>
        <v>7230</v>
      </c>
      <c r="F43" s="390">
        <f t="shared" si="16"/>
        <v>1708</v>
      </c>
      <c r="G43" s="393">
        <f t="shared" si="17"/>
        <v>0.23623789764868602</v>
      </c>
      <c r="H43" s="390">
        <f t="shared" si="18"/>
        <v>46400</v>
      </c>
      <c r="I43" s="390">
        <f t="shared" si="18"/>
        <v>7564</v>
      </c>
      <c r="J43" s="400">
        <f t="shared" si="19"/>
        <v>0.16301724137931034</v>
      </c>
      <c r="K43" s="239">
        <f t="shared" si="0"/>
        <v>6.4177040110650072</v>
      </c>
      <c r="L43" s="240">
        <f t="shared" si="1"/>
        <v>4.4285714285714288</v>
      </c>
      <c r="M43" s="390">
        <f t="shared" si="20"/>
        <v>0.69005541871921183</v>
      </c>
      <c r="N43" s="235">
        <f t="shared" si="6"/>
        <v>55.031726264602973</v>
      </c>
      <c r="O43" s="240">
        <f t="shared" si="2"/>
        <v>36.382876382876383</v>
      </c>
      <c r="P43" s="393">
        <f t="shared" si="21"/>
        <v>0.66112547892720308</v>
      </c>
    </row>
  </sheetData>
  <mergeCells count="8">
    <mergeCell ref="N6:P6"/>
    <mergeCell ref="A6:A7"/>
    <mergeCell ref="B6:B7"/>
    <mergeCell ref="A40:B43"/>
    <mergeCell ref="C6:D6"/>
    <mergeCell ref="E6:G6"/>
    <mergeCell ref="H6:J6"/>
    <mergeCell ref="K6:M6"/>
  </mergeCells>
  <pageMargins left="0.23622047244094499" right="0.23622047244094499" top="0.35433070866141703" bottom="0.35433070866141703" header="0.31496062992126" footer="0.31496062992126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N19"/>
  <sheetViews>
    <sheetView zoomScaleNormal="100" workbookViewId="0">
      <selection activeCell="C28" sqref="C28"/>
    </sheetView>
  </sheetViews>
  <sheetFormatPr defaultColWidth="9" defaultRowHeight="12"/>
  <cols>
    <col min="1" max="1" width="67.42578125" customWidth="1"/>
    <col min="2" max="2" width="26.7109375" customWidth="1"/>
  </cols>
  <sheetData>
    <row r="1" spans="1:14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4"/>
      <c r="H1" s="5"/>
    </row>
    <row r="2" spans="1:14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</row>
    <row r="3" spans="1:14">
      <c r="A3" s="1"/>
      <c r="B3" s="2" t="s">
        <v>53</v>
      </c>
      <c r="C3" s="271" t="str">
        <f>Kadar.ode.!C3</f>
        <v>31.03.2023.</v>
      </c>
      <c r="D3" s="308"/>
      <c r="E3" s="4"/>
      <c r="F3" s="4"/>
      <c r="G3" s="4"/>
      <c r="H3" s="5"/>
    </row>
    <row r="4" spans="1:14" ht="15">
      <c r="A4" s="1"/>
      <c r="B4" s="2" t="s">
        <v>1892</v>
      </c>
      <c r="C4" s="277" t="s">
        <v>1881</v>
      </c>
      <c r="D4" s="294"/>
      <c r="E4" s="294"/>
      <c r="F4" s="278"/>
      <c r="G4" s="278"/>
      <c r="H4" s="295"/>
    </row>
    <row r="5" spans="1:14" ht="14.25">
      <c r="A5" s="290"/>
      <c r="B5" s="289"/>
      <c r="I5" s="7"/>
      <c r="J5" s="8"/>
      <c r="K5" s="8"/>
      <c r="L5" s="8"/>
      <c r="M5" s="8"/>
      <c r="N5" s="9"/>
    </row>
    <row r="7" spans="1:14" ht="15">
      <c r="A7" s="288" t="s">
        <v>1896</v>
      </c>
      <c r="B7" s="288" t="s">
        <v>180</v>
      </c>
    </row>
    <row r="8" spans="1:14" ht="15">
      <c r="A8" s="285" t="s">
        <v>1882</v>
      </c>
      <c r="B8" s="291"/>
    </row>
    <row r="9" spans="1:14" ht="15">
      <c r="A9" s="287" t="s">
        <v>1883</v>
      </c>
      <c r="B9" s="291"/>
    </row>
    <row r="10" spans="1:14" ht="30">
      <c r="A10" s="285" t="s">
        <v>1884</v>
      </c>
      <c r="B10" s="447">
        <v>21</v>
      </c>
    </row>
    <row r="11" spans="1:14" ht="30">
      <c r="A11" s="291" t="s">
        <v>1885</v>
      </c>
      <c r="B11" s="447">
        <v>17</v>
      </c>
    </row>
    <row r="12" spans="1:14" ht="30">
      <c r="A12" s="291" t="s">
        <v>1886</v>
      </c>
      <c r="B12" s="447">
        <v>4</v>
      </c>
    </row>
    <row r="13" spans="1:14" ht="30">
      <c r="A13" s="291" t="s">
        <v>1887</v>
      </c>
      <c r="B13" s="447">
        <v>0</v>
      </c>
    </row>
    <row r="14" spans="1:14" ht="15">
      <c r="A14" s="291" t="s">
        <v>1888</v>
      </c>
      <c r="B14" s="447">
        <v>673</v>
      </c>
    </row>
    <row r="15" spans="1:14" ht="15">
      <c r="A15" s="291" t="s">
        <v>1889</v>
      </c>
      <c r="B15" s="447">
        <v>0</v>
      </c>
    </row>
    <row r="16" spans="1:14" ht="30">
      <c r="A16" s="292" t="s">
        <v>1890</v>
      </c>
      <c r="B16" s="447">
        <v>9363</v>
      </c>
      <c r="C16" t="s">
        <v>2007</v>
      </c>
    </row>
    <row r="17" spans="1:3" ht="15">
      <c r="A17" s="293" t="s">
        <v>1893</v>
      </c>
      <c r="B17" s="448">
        <v>0</v>
      </c>
    </row>
    <row r="18" spans="1:3" ht="30">
      <c r="A18" s="293" t="s">
        <v>1891</v>
      </c>
      <c r="B18" s="448">
        <v>103</v>
      </c>
      <c r="C18" t="s">
        <v>2008</v>
      </c>
    </row>
    <row r="19" spans="1:3" s="286" customFormat="1" ht="30">
      <c r="A19" s="310" t="s">
        <v>1894</v>
      </c>
      <c r="B19" s="449">
        <v>9897</v>
      </c>
      <c r="C19" s="446" t="s">
        <v>2009</v>
      </c>
    </row>
  </sheetData>
  <pageMargins left="0.23622047244094499" right="0.23622047244094499" top="0.35433070866141703" bottom="0.35433070866141703" header="0.31496062992126" footer="0.31496062992126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I18"/>
  <sheetViews>
    <sheetView zoomScaleNormal="100" zoomScaleSheetLayoutView="100" workbookViewId="0">
      <selection activeCell="H18" sqref="H18"/>
    </sheetView>
  </sheetViews>
  <sheetFormatPr defaultColWidth="9.140625" defaultRowHeight="12.75"/>
  <cols>
    <col min="1" max="1" width="8.140625" style="201" customWidth="1"/>
    <col min="2" max="2" width="24.140625" style="201" customWidth="1"/>
    <col min="3" max="3" width="10.140625" style="201" customWidth="1"/>
    <col min="4" max="5" width="9.7109375" style="201" customWidth="1"/>
    <col min="6" max="6" width="10.140625" style="201" customWidth="1"/>
    <col min="7" max="9" width="9.7109375" style="201" customWidth="1"/>
    <col min="10" max="16384" width="9.140625" style="201"/>
  </cols>
  <sheetData>
    <row r="1" spans="1:9" s="194" customFormat="1">
      <c r="A1" s="1"/>
      <c r="B1" s="2" t="s">
        <v>51</v>
      </c>
      <c r="C1" s="3" t="s">
        <v>51</v>
      </c>
      <c r="D1" s="4"/>
      <c r="E1" s="4"/>
      <c r="F1" s="4"/>
      <c r="G1" s="4"/>
      <c r="H1" s="5"/>
      <c r="I1" s="317"/>
    </row>
    <row r="2" spans="1:9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  <c r="I2" s="317"/>
    </row>
    <row r="3" spans="1:9">
      <c r="A3" s="1"/>
      <c r="B3" s="2"/>
      <c r="C3" s="271" t="str">
        <f>Kadar.ode.!C3</f>
        <v>31.03.2023.</v>
      </c>
      <c r="D3" s="308"/>
      <c r="E3" s="4"/>
      <c r="F3" s="4"/>
      <c r="G3" s="4"/>
      <c r="H3" s="5"/>
      <c r="I3" s="317"/>
    </row>
    <row r="4" spans="1:9" ht="15.75" customHeight="1">
      <c r="A4" s="1"/>
      <c r="B4" s="2" t="s">
        <v>168</v>
      </c>
      <c r="C4" s="7" t="s">
        <v>20</v>
      </c>
      <c r="D4" s="8"/>
      <c r="E4" s="8"/>
      <c r="F4" s="8"/>
      <c r="G4" s="8"/>
      <c r="H4" s="9"/>
      <c r="I4" s="276"/>
    </row>
    <row r="6" spans="1:9" ht="34.5" customHeight="1">
      <c r="A6" s="870" t="s">
        <v>156</v>
      </c>
      <c r="B6" s="868" t="s">
        <v>85</v>
      </c>
      <c r="C6" s="868" t="s">
        <v>169</v>
      </c>
      <c r="D6" s="871" t="s">
        <v>170</v>
      </c>
      <c r="E6" s="872"/>
      <c r="F6" s="873"/>
      <c r="G6" s="868" t="s">
        <v>171</v>
      </c>
      <c r="H6" s="868"/>
      <c r="I6" s="868"/>
    </row>
    <row r="7" spans="1:9" ht="35.25" customHeight="1" thickBot="1">
      <c r="A7" s="870"/>
      <c r="B7" s="868"/>
      <c r="C7" s="868"/>
      <c r="D7" s="309" t="s">
        <v>1904</v>
      </c>
      <c r="E7" s="309" t="s">
        <v>1905</v>
      </c>
      <c r="F7" s="305" t="s">
        <v>1898</v>
      </c>
      <c r="G7" s="309" t="s">
        <v>1904</v>
      </c>
      <c r="H7" s="309" t="s">
        <v>1905</v>
      </c>
      <c r="I7" s="305" t="s">
        <v>1898</v>
      </c>
    </row>
    <row r="8" spans="1:9" ht="24.95" customHeight="1" thickTop="1">
      <c r="A8" s="403">
        <v>311</v>
      </c>
      <c r="B8" s="404" t="s">
        <v>1960</v>
      </c>
      <c r="C8" s="405">
        <v>27</v>
      </c>
      <c r="D8" s="29">
        <v>400</v>
      </c>
      <c r="E8" s="214">
        <v>107</v>
      </c>
      <c r="F8" s="407">
        <f>E8/D8</f>
        <v>0.26750000000000002</v>
      </c>
      <c r="G8" s="222">
        <v>1700</v>
      </c>
      <c r="H8" s="214">
        <v>406</v>
      </c>
      <c r="I8" s="407">
        <f>H8/G8</f>
        <v>0.23882352941176471</v>
      </c>
    </row>
    <row r="9" spans="1:9" ht="24.95" customHeight="1">
      <c r="A9" s="57"/>
      <c r="B9" s="221"/>
      <c r="C9" s="29"/>
      <c r="D9" s="29"/>
      <c r="E9" s="214"/>
      <c r="F9" s="406"/>
      <c r="G9" s="222"/>
      <c r="H9" s="214"/>
      <c r="I9" s="406"/>
    </row>
    <row r="10" spans="1:9" ht="24.95" customHeight="1">
      <c r="A10" s="223"/>
      <c r="B10" s="221"/>
      <c r="C10" s="29"/>
      <c r="D10" s="29"/>
      <c r="E10" s="214"/>
      <c r="F10" s="406"/>
      <c r="G10" s="222"/>
      <c r="H10" s="214"/>
      <c r="I10" s="406"/>
    </row>
    <row r="11" spans="1:9" ht="24.95" customHeight="1">
      <c r="A11" s="57"/>
      <c r="B11" s="221"/>
      <c r="C11" s="29"/>
      <c r="D11" s="29"/>
      <c r="E11" s="214"/>
      <c r="F11" s="406"/>
      <c r="G11" s="222"/>
      <c r="H11" s="214"/>
      <c r="I11" s="406"/>
    </row>
    <row r="12" spans="1:9" ht="24.95" customHeight="1">
      <c r="A12" s="57"/>
      <c r="B12" s="221"/>
      <c r="C12" s="29"/>
      <c r="D12" s="29"/>
      <c r="E12" s="214"/>
      <c r="F12" s="406"/>
      <c r="G12" s="222"/>
      <c r="H12" s="214"/>
      <c r="I12" s="406"/>
    </row>
    <row r="13" spans="1:9" ht="24.95" customHeight="1">
      <c r="A13" s="57"/>
      <c r="B13" s="221"/>
      <c r="C13" s="29"/>
      <c r="D13" s="29"/>
      <c r="E13" s="214"/>
      <c r="F13" s="406"/>
      <c r="G13" s="222"/>
      <c r="H13" s="214"/>
      <c r="I13" s="406"/>
    </row>
    <row r="14" spans="1:9" ht="24.95" customHeight="1">
      <c r="A14" s="57"/>
      <c r="B14" s="221"/>
      <c r="C14" s="29"/>
      <c r="D14" s="29"/>
      <c r="E14" s="214"/>
      <c r="F14" s="406"/>
      <c r="G14" s="222"/>
      <c r="H14" s="214"/>
      <c r="I14" s="406"/>
    </row>
    <row r="15" spans="1:9" ht="24.95" customHeight="1">
      <c r="A15" s="57"/>
      <c r="B15" s="221"/>
      <c r="C15" s="29"/>
      <c r="D15" s="29"/>
      <c r="E15" s="214"/>
      <c r="F15" s="406"/>
      <c r="G15" s="222"/>
      <c r="H15" s="214"/>
      <c r="I15" s="406"/>
    </row>
    <row r="16" spans="1:9" ht="24.95" customHeight="1">
      <c r="A16" s="57"/>
      <c r="B16" s="221"/>
      <c r="C16" s="29"/>
      <c r="D16" s="29"/>
      <c r="E16" s="214"/>
      <c r="F16" s="406"/>
      <c r="G16" s="222"/>
      <c r="H16" s="214"/>
      <c r="I16" s="406"/>
    </row>
    <row r="17" spans="1:9" ht="24.95" customHeight="1">
      <c r="A17" s="57"/>
      <c r="B17" s="221"/>
      <c r="C17" s="29"/>
      <c r="D17" s="29"/>
      <c r="E17" s="214"/>
      <c r="F17" s="406"/>
      <c r="G17" s="222"/>
      <c r="H17" s="214"/>
      <c r="I17" s="406"/>
    </row>
    <row r="18" spans="1:9" ht="24.95" customHeight="1">
      <c r="A18" s="869" t="s">
        <v>129</v>
      </c>
      <c r="B18" s="869"/>
      <c r="C18" s="224"/>
      <c r="D18" s="224">
        <v>400</v>
      </c>
      <c r="E18" s="224"/>
      <c r="F18" s="407">
        <f>E18/D18</f>
        <v>0</v>
      </c>
      <c r="G18" s="225">
        <v>1700</v>
      </c>
      <c r="H18" s="224">
        <v>406</v>
      </c>
      <c r="I18" s="407">
        <f>H18/G18</f>
        <v>0.23882352941176471</v>
      </c>
    </row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zoomScaleNormal="100" zoomScaleSheetLayoutView="100" workbookViewId="0">
      <selection activeCell="C2" sqref="C2"/>
    </sheetView>
  </sheetViews>
  <sheetFormatPr defaultColWidth="9.140625" defaultRowHeight="12.75"/>
  <cols>
    <col min="1" max="1" width="7.42578125" style="201" customWidth="1"/>
    <col min="2" max="2" width="28.28515625" style="201" customWidth="1"/>
    <col min="3" max="3" width="24.42578125" style="201" customWidth="1"/>
    <col min="4" max="4" width="11.140625" style="201" customWidth="1"/>
    <col min="5" max="10" width="8.42578125" style="201" customWidth="1"/>
    <col min="11" max="16384" width="9.140625" style="201"/>
  </cols>
  <sheetData>
    <row r="1" spans="1:10">
      <c r="A1" s="1"/>
      <c r="B1" s="2" t="s">
        <v>51</v>
      </c>
      <c r="C1" s="3" t="s">
        <v>1970</v>
      </c>
      <c r="D1" s="4"/>
      <c r="E1" s="4"/>
      <c r="F1" s="4"/>
      <c r="G1" s="4"/>
      <c r="H1" s="5"/>
      <c r="I1" s="317"/>
      <c r="J1" s="200"/>
    </row>
    <row r="2" spans="1:10">
      <c r="A2" s="1"/>
      <c r="B2" s="2" t="s">
        <v>52</v>
      </c>
      <c r="C2" s="3">
        <v>17688383</v>
      </c>
      <c r="D2" s="4"/>
      <c r="E2" s="4"/>
      <c r="F2" s="4"/>
      <c r="G2" s="4"/>
      <c r="H2" s="5"/>
      <c r="I2" s="317"/>
      <c r="J2" s="200"/>
    </row>
    <row r="3" spans="1:10">
      <c r="A3" s="1"/>
      <c r="B3" s="2"/>
      <c r="C3" s="271" t="str">
        <f>Kadar.ode.!C3</f>
        <v>31.03.2023.</v>
      </c>
      <c r="D3" s="4"/>
      <c r="E3" s="4"/>
      <c r="F3" s="4"/>
      <c r="G3" s="4"/>
      <c r="H3" s="5"/>
      <c r="I3" s="317"/>
      <c r="J3" s="200"/>
    </row>
    <row r="4" spans="1:10" ht="14.25">
      <c r="A4" s="1"/>
      <c r="B4" s="2" t="s">
        <v>172</v>
      </c>
      <c r="C4" s="7" t="s">
        <v>22</v>
      </c>
      <c r="D4" s="8"/>
      <c r="E4" s="8"/>
      <c r="F4" s="8"/>
      <c r="G4" s="8"/>
      <c r="H4" s="9"/>
      <c r="I4" s="276"/>
    </row>
    <row r="5" spans="1:10" ht="12.75" customHeight="1"/>
    <row r="6" spans="1:10" s="194" customFormat="1" ht="23.25" customHeight="1">
      <c r="A6" s="876" t="s">
        <v>156</v>
      </c>
      <c r="B6" s="878" t="s">
        <v>85</v>
      </c>
      <c r="C6" s="878" t="s">
        <v>173</v>
      </c>
      <c r="D6" s="871" t="s">
        <v>174</v>
      </c>
      <c r="E6" s="872"/>
      <c r="F6" s="873"/>
      <c r="G6" s="868" t="s">
        <v>175</v>
      </c>
      <c r="H6" s="868"/>
      <c r="I6" s="868"/>
    </row>
    <row r="7" spans="1:10" s="194" customFormat="1" ht="32.25" customHeight="1" thickBot="1">
      <c r="A7" s="877"/>
      <c r="B7" s="879"/>
      <c r="C7" s="879"/>
      <c r="D7" s="309" t="s">
        <v>1904</v>
      </c>
      <c r="E7" s="309" t="s">
        <v>1905</v>
      </c>
      <c r="F7" s="309" t="s">
        <v>1898</v>
      </c>
      <c r="G7" s="309" t="s">
        <v>1904</v>
      </c>
      <c r="H7" s="309" t="s">
        <v>1905</v>
      </c>
      <c r="I7" s="305" t="s">
        <v>1898</v>
      </c>
    </row>
    <row r="8" spans="1:10" ht="21.95" customHeight="1" thickTop="1">
      <c r="A8" s="408">
        <v>150</v>
      </c>
      <c r="B8" s="409" t="s">
        <v>1961</v>
      </c>
      <c r="C8" s="410">
        <v>9</v>
      </c>
      <c r="D8" s="424">
        <v>3000</v>
      </c>
      <c r="E8" s="213">
        <v>788</v>
      </c>
      <c r="F8" s="423">
        <f>E8/D8</f>
        <v>0.26266666666666666</v>
      </c>
      <c r="G8" s="427">
        <v>3000</v>
      </c>
      <c r="H8" s="214">
        <v>788</v>
      </c>
      <c r="I8" s="423">
        <f>H8/G8</f>
        <v>0.26266666666666666</v>
      </c>
    </row>
    <row r="9" spans="1:10" ht="21.95" customHeight="1">
      <c r="A9" s="411">
        <v>331</v>
      </c>
      <c r="B9" s="412" t="s">
        <v>1962</v>
      </c>
      <c r="C9" s="413">
        <v>45</v>
      </c>
      <c r="D9" s="425">
        <v>230</v>
      </c>
      <c r="E9" s="215">
        <v>49</v>
      </c>
      <c r="F9" s="423">
        <f t="shared" ref="F9:F18" si="0">E9/D9</f>
        <v>0.21304347826086956</v>
      </c>
      <c r="G9" s="428">
        <v>2000</v>
      </c>
      <c r="H9" s="214">
        <v>339</v>
      </c>
      <c r="I9" s="423">
        <f t="shared" ref="I9:I18" si="1">H9/G9</f>
        <v>0.16950000000000001</v>
      </c>
    </row>
    <row r="10" spans="1:10" ht="21.95" customHeight="1">
      <c r="A10" s="414">
        <v>802</v>
      </c>
      <c r="B10" s="415" t="s">
        <v>1963</v>
      </c>
      <c r="C10" s="416"/>
      <c r="D10" s="425">
        <v>100</v>
      </c>
      <c r="E10" s="215">
        <v>11</v>
      </c>
      <c r="F10" s="423">
        <f t="shared" si="0"/>
        <v>0.11</v>
      </c>
      <c r="G10" s="425">
        <v>100</v>
      </c>
      <c r="H10" s="214">
        <v>11</v>
      </c>
      <c r="I10" s="423">
        <f t="shared" si="1"/>
        <v>0.11</v>
      </c>
    </row>
    <row r="11" spans="1:10" ht="21.95" customHeight="1">
      <c r="A11" s="417">
        <v>805</v>
      </c>
      <c r="B11" s="418" t="s">
        <v>1964</v>
      </c>
      <c r="C11" s="419"/>
      <c r="D11" s="426">
        <v>180</v>
      </c>
      <c r="E11" s="216">
        <v>45</v>
      </c>
      <c r="F11" s="423">
        <f t="shared" si="0"/>
        <v>0.25</v>
      </c>
      <c r="G11" s="426">
        <v>240</v>
      </c>
      <c r="H11" s="214">
        <v>47</v>
      </c>
      <c r="I11" s="423">
        <f t="shared" si="1"/>
        <v>0.19583333333333333</v>
      </c>
    </row>
    <row r="12" spans="1:10" ht="21.95" customHeight="1">
      <c r="A12" s="420">
        <v>805</v>
      </c>
      <c r="B12" s="415" t="s">
        <v>1965</v>
      </c>
      <c r="C12" s="416"/>
      <c r="D12" s="425">
        <v>4</v>
      </c>
      <c r="E12" s="215">
        <v>0</v>
      </c>
      <c r="F12" s="423">
        <f t="shared" si="0"/>
        <v>0</v>
      </c>
      <c r="G12" s="425">
        <v>4</v>
      </c>
      <c r="H12" s="214">
        <v>0</v>
      </c>
      <c r="I12" s="423">
        <f t="shared" si="1"/>
        <v>0</v>
      </c>
    </row>
    <row r="13" spans="1:10" ht="21.95" customHeight="1">
      <c r="A13" s="417">
        <v>801</v>
      </c>
      <c r="B13" s="421" t="s">
        <v>1966</v>
      </c>
      <c r="C13" s="419"/>
      <c r="D13" s="426">
        <v>280</v>
      </c>
      <c r="E13" s="216">
        <v>99</v>
      </c>
      <c r="F13" s="423">
        <f t="shared" si="0"/>
        <v>0.35357142857142859</v>
      </c>
      <c r="G13" s="426">
        <v>650</v>
      </c>
      <c r="H13" s="214">
        <v>232</v>
      </c>
      <c r="I13" s="423">
        <f t="shared" si="1"/>
        <v>0.3569230769230769</v>
      </c>
    </row>
    <row r="14" spans="1:10" ht="21.95" customHeight="1">
      <c r="A14" s="420">
        <v>802</v>
      </c>
      <c r="B14" s="415" t="s">
        <v>1967</v>
      </c>
      <c r="C14" s="416"/>
      <c r="D14" s="425">
        <v>2</v>
      </c>
      <c r="E14" s="215">
        <v>0</v>
      </c>
      <c r="F14" s="423">
        <f t="shared" si="0"/>
        <v>0</v>
      </c>
      <c r="G14" s="425">
        <v>2</v>
      </c>
      <c r="H14" s="214">
        <v>0</v>
      </c>
      <c r="I14" s="423">
        <f t="shared" si="1"/>
        <v>0</v>
      </c>
    </row>
    <row r="15" spans="1:10" ht="21.95" customHeight="1">
      <c r="A15" s="417">
        <v>802</v>
      </c>
      <c r="B15" s="418" t="s">
        <v>1968</v>
      </c>
      <c r="C15" s="419"/>
      <c r="D15" s="426">
        <v>2</v>
      </c>
      <c r="E15" s="216">
        <v>0</v>
      </c>
      <c r="F15" s="423">
        <f t="shared" si="0"/>
        <v>0</v>
      </c>
      <c r="G15" s="426">
        <v>2</v>
      </c>
      <c r="H15" s="214">
        <v>0</v>
      </c>
      <c r="I15" s="423">
        <f t="shared" si="1"/>
        <v>0</v>
      </c>
    </row>
    <row r="16" spans="1:10" ht="21.95" customHeight="1">
      <c r="A16" s="420">
        <v>805</v>
      </c>
      <c r="B16" s="415" t="s">
        <v>1969</v>
      </c>
      <c r="C16" s="416"/>
      <c r="D16" s="425">
        <v>2</v>
      </c>
      <c r="E16" s="215">
        <v>0</v>
      </c>
      <c r="F16" s="423">
        <f t="shared" si="0"/>
        <v>0</v>
      </c>
      <c r="G16" s="429">
        <v>2</v>
      </c>
      <c r="H16" s="214">
        <v>0</v>
      </c>
      <c r="I16" s="423">
        <f t="shared" si="1"/>
        <v>0</v>
      </c>
    </row>
    <row r="17" spans="1:9" ht="21.95" customHeight="1" thickBot="1">
      <c r="A17" s="217"/>
      <c r="B17" s="218"/>
      <c r="C17" s="219"/>
      <c r="D17" s="220"/>
      <c r="E17" s="220"/>
      <c r="F17" s="423" t="e">
        <f t="shared" si="0"/>
        <v>#DIV/0!</v>
      </c>
      <c r="G17" s="214"/>
      <c r="H17" s="214"/>
      <c r="I17" s="423" t="e">
        <f t="shared" si="1"/>
        <v>#DIV/0!</v>
      </c>
    </row>
    <row r="18" spans="1:9" ht="24.95" customHeight="1" thickTop="1">
      <c r="A18" s="874" t="s">
        <v>129</v>
      </c>
      <c r="B18" s="875"/>
      <c r="C18" s="422">
        <f>SUM(C8:C17)</f>
        <v>54</v>
      </c>
      <c r="D18" s="422">
        <f>SUM(D8:D17)</f>
        <v>3800</v>
      </c>
      <c r="E18" s="422">
        <f>SUM(E8:E17)</f>
        <v>992</v>
      </c>
      <c r="F18" s="423">
        <f t="shared" si="0"/>
        <v>0.26105263157894737</v>
      </c>
      <c r="G18" s="422">
        <f>SUM(G8:G17)</f>
        <v>6000</v>
      </c>
      <c r="H18" s="422">
        <f>SUM(H8:H17)</f>
        <v>1417</v>
      </c>
      <c r="I18" s="423">
        <f t="shared" si="1"/>
        <v>0.23616666666666666</v>
      </c>
    </row>
    <row r="19" spans="1:9" ht="12.95" customHeight="1"/>
    <row r="20" spans="1:9" ht="12.95" customHeight="1"/>
    <row r="21" spans="1:9" ht="12.95" customHeight="1"/>
    <row r="22" spans="1:9" ht="12.95" customHeight="1"/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2"/>
  <sheetViews>
    <sheetView view="pageBreakPreview" zoomScaleNormal="100" zoomScaleSheetLayoutView="100" workbookViewId="0">
      <selection activeCell="C1" sqref="C1:C2"/>
    </sheetView>
  </sheetViews>
  <sheetFormatPr defaultColWidth="9.140625" defaultRowHeight="12.75"/>
  <cols>
    <col min="1" max="1" width="22.28515625" style="27" customWidth="1"/>
    <col min="2" max="2" width="7.5703125" style="27" customWidth="1"/>
    <col min="3" max="3" width="11.42578125" style="27" customWidth="1"/>
    <col min="4" max="5" width="12.5703125" style="27" customWidth="1"/>
    <col min="6" max="6" width="10.7109375" style="27" customWidth="1"/>
    <col min="7" max="8" width="13" style="27" customWidth="1"/>
    <col min="9" max="16384" width="9.140625" style="27"/>
  </cols>
  <sheetData>
    <row r="1" spans="1:8">
      <c r="A1" s="1"/>
      <c r="B1" s="2" t="s">
        <v>51</v>
      </c>
      <c r="C1" s="3" t="s">
        <v>1970</v>
      </c>
      <c r="D1" s="4"/>
      <c r="E1" s="4"/>
      <c r="F1" s="4"/>
      <c r="G1" s="5"/>
      <c r="H1" s="317"/>
    </row>
    <row r="2" spans="1:8">
      <c r="A2" s="1"/>
      <c r="B2" s="2" t="s">
        <v>52</v>
      </c>
      <c r="C2" s="3">
        <v>17688383</v>
      </c>
      <c r="D2" s="4"/>
      <c r="E2" s="4"/>
      <c r="F2" s="4"/>
      <c r="G2" s="5"/>
      <c r="H2" s="317"/>
    </row>
    <row r="3" spans="1:8">
      <c r="A3" s="1"/>
      <c r="B3" s="2"/>
      <c r="C3" s="3"/>
      <c r="D3" s="4"/>
      <c r="E3" s="4"/>
      <c r="F3" s="4"/>
      <c r="G3" s="5"/>
      <c r="H3" s="317"/>
    </row>
    <row r="4" spans="1:8" ht="14.25">
      <c r="A4" s="1"/>
      <c r="B4" s="2" t="s">
        <v>176</v>
      </c>
      <c r="C4" s="7" t="s">
        <v>24</v>
      </c>
      <c r="D4" s="8"/>
      <c r="E4" s="8"/>
      <c r="F4" s="8"/>
      <c r="G4" s="9"/>
      <c r="H4" s="276"/>
    </row>
    <row r="6" spans="1:8" ht="27.75" customHeight="1">
      <c r="A6" s="880" t="s">
        <v>177</v>
      </c>
      <c r="B6" s="881"/>
      <c r="C6" s="882" t="s">
        <v>178</v>
      </c>
      <c r="D6" s="882"/>
      <c r="E6" s="882"/>
      <c r="F6" s="882" t="s">
        <v>171</v>
      </c>
      <c r="G6" s="882"/>
      <c r="H6" s="882"/>
    </row>
    <row r="7" spans="1:8" s="201" customFormat="1" ht="34.5" customHeight="1" thickBot="1">
      <c r="A7" s="207" t="s">
        <v>179</v>
      </c>
      <c r="B7" s="28" t="s">
        <v>180</v>
      </c>
      <c r="C7" s="309" t="s">
        <v>1904</v>
      </c>
      <c r="D7" s="309" t="s">
        <v>1905</v>
      </c>
      <c r="E7" s="305" t="s">
        <v>1898</v>
      </c>
      <c r="F7" s="309" t="s">
        <v>1904</v>
      </c>
      <c r="G7" s="309" t="s">
        <v>1905</v>
      </c>
      <c r="H7" s="305" t="s">
        <v>1898</v>
      </c>
    </row>
    <row r="8" spans="1:8" s="201" customFormat="1" ht="15" customHeight="1" thickTop="1">
      <c r="A8" s="208" t="s">
        <v>62</v>
      </c>
      <c r="B8" s="207">
        <f>+B9+B10+B11+B12</f>
        <v>0</v>
      </c>
      <c r="C8" s="207">
        <f>+C9+C10+C11+C12</f>
        <v>600</v>
      </c>
      <c r="D8" s="207">
        <f>+D9+D10+D11+D12</f>
        <v>119</v>
      </c>
      <c r="E8" s="430">
        <f>D8/C8</f>
        <v>0.19833333333333333</v>
      </c>
      <c r="F8" s="207">
        <f>+F9+F10+F11+F12</f>
        <v>2400</v>
      </c>
      <c r="G8" s="207">
        <f>+G9+G10+G11+G12</f>
        <v>414</v>
      </c>
      <c r="H8" s="430">
        <f>G8/F8</f>
        <v>0.17249999999999999</v>
      </c>
    </row>
    <row r="9" spans="1:8" s="201" customFormat="1">
      <c r="A9" s="209" t="s">
        <v>181</v>
      </c>
      <c r="B9" s="207"/>
      <c r="C9" s="207"/>
      <c r="D9" s="210"/>
      <c r="E9" s="210"/>
      <c r="F9" s="207"/>
      <c r="G9" s="210"/>
      <c r="H9" s="210"/>
    </row>
    <row r="10" spans="1:8" s="201" customFormat="1">
      <c r="A10" s="209" t="s">
        <v>182</v>
      </c>
      <c r="B10" s="207"/>
      <c r="C10" s="207"/>
      <c r="D10" s="210"/>
      <c r="E10" s="210"/>
      <c r="F10" s="207"/>
      <c r="G10" s="210"/>
      <c r="H10" s="210"/>
    </row>
    <row r="11" spans="1:8" s="201" customFormat="1">
      <c r="A11" s="211" t="s">
        <v>183</v>
      </c>
      <c r="B11" s="207"/>
      <c r="C11" s="207">
        <v>600</v>
      </c>
      <c r="D11" s="210">
        <v>119</v>
      </c>
      <c r="E11" s="430">
        <f>D11/C11</f>
        <v>0.19833333333333333</v>
      </c>
      <c r="F11" s="207">
        <v>2400</v>
      </c>
      <c r="G11" s="210">
        <v>414</v>
      </c>
      <c r="H11" s="430">
        <f>G11/F11</f>
        <v>0.17249999999999999</v>
      </c>
    </row>
    <row r="12" spans="1:8" s="201" customFormat="1">
      <c r="A12" s="212" t="s">
        <v>184</v>
      </c>
      <c r="B12" s="207"/>
      <c r="C12" s="207"/>
      <c r="D12" s="210"/>
      <c r="E12" s="210"/>
      <c r="F12" s="207"/>
      <c r="G12" s="210"/>
      <c r="H12" s="210"/>
    </row>
  </sheetData>
  <mergeCells count="3">
    <mergeCell ref="A6:B6"/>
    <mergeCell ref="C6:E6"/>
    <mergeCell ref="F6:H6"/>
  </mergeCells>
  <pageMargins left="0.75" right="0.75" top="1" bottom="1" header="0.5" footer="0.5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K528"/>
  <sheetViews>
    <sheetView view="pageBreakPreview" topLeftCell="A379" zoomScaleNormal="100" zoomScaleSheetLayoutView="100" workbookViewId="0">
      <selection activeCell="G15" sqref="G15"/>
    </sheetView>
  </sheetViews>
  <sheetFormatPr defaultColWidth="9.140625" defaultRowHeight="12.75"/>
  <cols>
    <col min="1" max="1" width="13.140625" style="11" customWidth="1"/>
    <col min="2" max="2" width="42.28515625" style="11" customWidth="1"/>
    <col min="3" max="4" width="12.7109375" style="11" customWidth="1"/>
    <col min="5" max="5" width="8.7109375" style="11" customWidth="1"/>
    <col min="6" max="7" width="12.7109375" style="11" customWidth="1"/>
    <col min="8" max="8" width="8.7109375" style="11" customWidth="1"/>
    <col min="9" max="10" width="12.7109375" style="11" customWidth="1"/>
    <col min="11" max="11" width="8.7109375" style="11" customWidth="1"/>
    <col min="12" max="16384" width="9.140625" style="11"/>
  </cols>
  <sheetData>
    <row r="1" spans="1:11">
      <c r="A1" s="1"/>
      <c r="B1" s="2" t="s">
        <v>51</v>
      </c>
      <c r="C1" s="3" t="s">
        <v>1970</v>
      </c>
      <c r="D1" s="4"/>
      <c r="E1" s="4"/>
      <c r="F1" s="4"/>
      <c r="G1" s="4"/>
      <c r="H1" s="4"/>
      <c r="I1" s="5"/>
    </row>
    <row r="2" spans="1:1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1">
      <c r="A3" s="1"/>
      <c r="B3" s="2"/>
      <c r="C3" s="3"/>
      <c r="D3" s="4"/>
      <c r="E3" s="4"/>
      <c r="F3" s="4"/>
      <c r="G3" s="4"/>
      <c r="H3" s="4"/>
      <c r="I3" s="5"/>
    </row>
    <row r="4" spans="1:11" ht="14.25">
      <c r="A4" s="1"/>
      <c r="B4" s="2" t="s">
        <v>185</v>
      </c>
      <c r="C4" s="7" t="s">
        <v>26</v>
      </c>
      <c r="D4" s="8"/>
      <c r="E4" s="8"/>
      <c r="F4" s="8"/>
      <c r="G4" s="8"/>
      <c r="H4" s="8"/>
      <c r="I4" s="9"/>
    </row>
    <row r="5" spans="1:11" ht="14.25">
      <c r="A5" s="1"/>
      <c r="B5" s="2" t="s">
        <v>186</v>
      </c>
      <c r="C5" s="439" t="s">
        <v>1977</v>
      </c>
      <c r="D5" s="8"/>
      <c r="E5" s="8"/>
      <c r="F5" s="8"/>
      <c r="G5" s="8"/>
      <c r="H5" s="8"/>
      <c r="I5" s="9"/>
    </row>
    <row r="7" spans="1:11" ht="21.75" customHeight="1">
      <c r="A7" s="876" t="s">
        <v>187</v>
      </c>
      <c r="B7" s="884" t="s">
        <v>188</v>
      </c>
      <c r="C7" s="886" t="s">
        <v>189</v>
      </c>
      <c r="D7" s="886"/>
      <c r="E7" s="886"/>
      <c r="F7" s="886" t="s">
        <v>190</v>
      </c>
      <c r="G7" s="886"/>
      <c r="H7" s="886"/>
      <c r="I7" s="886" t="s">
        <v>129</v>
      </c>
      <c r="J7" s="886"/>
      <c r="K7" s="886"/>
    </row>
    <row r="8" spans="1:11" ht="32.25" customHeight="1" thickBot="1">
      <c r="A8" s="877"/>
      <c r="B8" s="885"/>
      <c r="C8" s="309" t="s">
        <v>1904</v>
      </c>
      <c r="D8" s="309" t="s">
        <v>1905</v>
      </c>
      <c r="E8" s="322" t="s">
        <v>1898</v>
      </c>
      <c r="F8" s="309" t="s">
        <v>1904</v>
      </c>
      <c r="G8" s="309" t="s">
        <v>1905</v>
      </c>
      <c r="H8" s="322" t="s">
        <v>1898</v>
      </c>
      <c r="I8" s="309" t="s">
        <v>1904</v>
      </c>
      <c r="J8" s="309" t="s">
        <v>1905</v>
      </c>
      <c r="K8" s="324" t="s">
        <v>1898</v>
      </c>
    </row>
    <row r="9" spans="1:11" ht="15" customHeight="1" thickTop="1">
      <c r="A9" s="435" t="s">
        <v>1971</v>
      </c>
      <c r="B9" s="436" t="s">
        <v>1972</v>
      </c>
      <c r="C9" s="440">
        <v>12000</v>
      </c>
      <c r="D9" s="324">
        <v>3564</v>
      </c>
      <c r="E9" s="441">
        <f>D9/C9</f>
        <v>0.29699999999999999</v>
      </c>
      <c r="F9" s="324"/>
      <c r="G9" s="324"/>
      <c r="H9" s="441" t="e">
        <f>G9/F9</f>
        <v>#DIV/0!</v>
      </c>
      <c r="I9" s="324">
        <f>C9+F9</f>
        <v>12000</v>
      </c>
      <c r="J9" s="324">
        <f>D9+G9</f>
        <v>3564</v>
      </c>
      <c r="K9" s="441">
        <f>J9/I9</f>
        <v>0.29699999999999999</v>
      </c>
    </row>
    <row r="10" spans="1:11" ht="15" customHeight="1">
      <c r="A10" s="435" t="s">
        <v>1973</v>
      </c>
      <c r="B10" s="436" t="s">
        <v>1974</v>
      </c>
      <c r="C10" s="440">
        <v>4000</v>
      </c>
      <c r="D10" s="324">
        <v>1168</v>
      </c>
      <c r="E10" s="441">
        <f t="shared" ref="E10:E19" si="0">D10/C10</f>
        <v>0.29199999999999998</v>
      </c>
      <c r="F10" s="324"/>
      <c r="G10" s="324"/>
      <c r="H10" s="441" t="e">
        <f t="shared" ref="H10:H19" si="1">G10/F10</f>
        <v>#DIV/0!</v>
      </c>
      <c r="I10" s="324">
        <f t="shared" ref="I10:I18" si="2">C10+F10</f>
        <v>4000</v>
      </c>
      <c r="J10" s="324">
        <f t="shared" ref="J10:J18" si="3">D10+G10</f>
        <v>1168</v>
      </c>
      <c r="K10" s="441">
        <f t="shared" ref="K10:K19" si="4">J10/I10</f>
        <v>0.29199999999999998</v>
      </c>
    </row>
    <row r="11" spans="1:11" ht="15" customHeight="1">
      <c r="A11" s="437" t="s">
        <v>1975</v>
      </c>
      <c r="B11" s="438" t="s">
        <v>1976</v>
      </c>
      <c r="C11" s="324"/>
      <c r="D11" s="324"/>
      <c r="E11" s="441" t="e">
        <f t="shared" si="0"/>
        <v>#DIV/0!</v>
      </c>
      <c r="F11" s="324"/>
      <c r="G11" s="324"/>
      <c r="H11" s="441" t="e">
        <f t="shared" si="1"/>
        <v>#DIV/0!</v>
      </c>
      <c r="I11" s="324">
        <f t="shared" si="2"/>
        <v>0</v>
      </c>
      <c r="J11" s="324">
        <f t="shared" si="3"/>
        <v>0</v>
      </c>
      <c r="K11" s="441" t="e">
        <f t="shared" si="4"/>
        <v>#DIV/0!</v>
      </c>
    </row>
    <row r="12" spans="1:11" ht="15" customHeight="1">
      <c r="A12" s="90"/>
      <c r="B12" s="320"/>
      <c r="C12" s="324"/>
      <c r="D12" s="324"/>
      <c r="E12" s="441" t="e">
        <f t="shared" si="0"/>
        <v>#DIV/0!</v>
      </c>
      <c r="F12" s="324"/>
      <c r="G12" s="324"/>
      <c r="H12" s="441" t="e">
        <f t="shared" si="1"/>
        <v>#DIV/0!</v>
      </c>
      <c r="I12" s="324">
        <f t="shared" si="2"/>
        <v>0</v>
      </c>
      <c r="J12" s="324">
        <f t="shared" si="3"/>
        <v>0</v>
      </c>
      <c r="K12" s="441" t="e">
        <f t="shared" si="4"/>
        <v>#DIV/0!</v>
      </c>
    </row>
    <row r="13" spans="1:11" ht="15" customHeight="1">
      <c r="A13" s="90"/>
      <c r="B13" s="320"/>
      <c r="C13" s="324"/>
      <c r="D13" s="324"/>
      <c r="E13" s="441" t="e">
        <f t="shared" si="0"/>
        <v>#DIV/0!</v>
      </c>
      <c r="F13" s="324"/>
      <c r="G13" s="324"/>
      <c r="H13" s="441" t="e">
        <f t="shared" si="1"/>
        <v>#DIV/0!</v>
      </c>
      <c r="I13" s="324">
        <f t="shared" si="2"/>
        <v>0</v>
      </c>
      <c r="J13" s="324">
        <f t="shared" si="3"/>
        <v>0</v>
      </c>
      <c r="K13" s="441" t="e">
        <f t="shared" si="4"/>
        <v>#DIV/0!</v>
      </c>
    </row>
    <row r="14" spans="1:11" ht="15" customHeight="1">
      <c r="A14" s="90"/>
      <c r="B14" s="320"/>
      <c r="C14" s="324"/>
      <c r="D14" s="324"/>
      <c r="E14" s="441" t="e">
        <f t="shared" si="0"/>
        <v>#DIV/0!</v>
      </c>
      <c r="F14" s="324"/>
      <c r="G14" s="324"/>
      <c r="H14" s="441" t="e">
        <f t="shared" si="1"/>
        <v>#DIV/0!</v>
      </c>
      <c r="I14" s="324">
        <f t="shared" si="2"/>
        <v>0</v>
      </c>
      <c r="J14" s="324">
        <f t="shared" si="3"/>
        <v>0</v>
      </c>
      <c r="K14" s="441" t="e">
        <f t="shared" si="4"/>
        <v>#DIV/0!</v>
      </c>
    </row>
    <row r="15" spans="1:11" ht="15" customHeight="1">
      <c r="A15" s="90"/>
      <c r="B15" s="320"/>
      <c r="C15" s="324"/>
      <c r="D15" s="324"/>
      <c r="E15" s="441" t="e">
        <f t="shared" si="0"/>
        <v>#DIV/0!</v>
      </c>
      <c r="F15" s="324"/>
      <c r="G15" s="324"/>
      <c r="H15" s="441" t="e">
        <f t="shared" si="1"/>
        <v>#DIV/0!</v>
      </c>
      <c r="I15" s="324">
        <f t="shared" si="2"/>
        <v>0</v>
      </c>
      <c r="J15" s="324">
        <f t="shared" si="3"/>
        <v>0</v>
      </c>
      <c r="K15" s="441" t="e">
        <f t="shared" si="4"/>
        <v>#DIV/0!</v>
      </c>
    </row>
    <row r="16" spans="1:11" ht="15" customHeight="1">
      <c r="A16" s="90"/>
      <c r="B16" s="320"/>
      <c r="C16" s="324"/>
      <c r="D16" s="324"/>
      <c r="E16" s="441" t="e">
        <f t="shared" si="0"/>
        <v>#DIV/0!</v>
      </c>
      <c r="F16" s="324"/>
      <c r="G16" s="324"/>
      <c r="H16" s="441" t="e">
        <f t="shared" si="1"/>
        <v>#DIV/0!</v>
      </c>
      <c r="I16" s="324">
        <f t="shared" si="2"/>
        <v>0</v>
      </c>
      <c r="J16" s="324">
        <f t="shared" si="3"/>
        <v>0</v>
      </c>
      <c r="K16" s="441" t="e">
        <f t="shared" si="4"/>
        <v>#DIV/0!</v>
      </c>
    </row>
    <row r="17" spans="1:11" ht="15" customHeight="1">
      <c r="A17" s="90"/>
      <c r="B17" s="320"/>
      <c r="C17" s="324"/>
      <c r="D17" s="324"/>
      <c r="E17" s="441" t="e">
        <f t="shared" si="0"/>
        <v>#DIV/0!</v>
      </c>
      <c r="F17" s="324"/>
      <c r="G17" s="324"/>
      <c r="H17" s="441" t="e">
        <f t="shared" si="1"/>
        <v>#DIV/0!</v>
      </c>
      <c r="I17" s="324">
        <f t="shared" si="2"/>
        <v>0</v>
      </c>
      <c r="J17" s="324">
        <f t="shared" si="3"/>
        <v>0</v>
      </c>
      <c r="K17" s="441" t="e">
        <f t="shared" si="4"/>
        <v>#DIV/0!</v>
      </c>
    </row>
    <row r="18" spans="1:11" s="100" customFormat="1" ht="15" customHeight="1">
      <c r="A18" s="90"/>
      <c r="B18" s="320"/>
      <c r="C18" s="324"/>
      <c r="D18" s="324"/>
      <c r="E18" s="441" t="e">
        <f t="shared" si="0"/>
        <v>#DIV/0!</v>
      </c>
      <c r="F18" s="324"/>
      <c r="G18" s="324"/>
      <c r="H18" s="441" t="e">
        <f t="shared" si="1"/>
        <v>#DIV/0!</v>
      </c>
      <c r="I18" s="324">
        <f t="shared" si="2"/>
        <v>0</v>
      </c>
      <c r="J18" s="324">
        <f t="shared" si="3"/>
        <v>0</v>
      </c>
      <c r="K18" s="441" t="e">
        <f t="shared" si="4"/>
        <v>#DIV/0!</v>
      </c>
    </row>
    <row r="19" spans="1:11" s="100" customFormat="1" ht="15" customHeight="1">
      <c r="A19" s="442" t="s">
        <v>129</v>
      </c>
      <c r="B19" s="443"/>
      <c r="C19" s="444">
        <f>SUM(C9:C18)</f>
        <v>16000</v>
      </c>
      <c r="D19" s="444">
        <f>SUM(D9:D18)</f>
        <v>4732</v>
      </c>
      <c r="E19" s="445">
        <f t="shared" si="0"/>
        <v>0.29575000000000001</v>
      </c>
      <c r="F19" s="444">
        <f>SUM(F9:F18)</f>
        <v>0</v>
      </c>
      <c r="G19" s="444">
        <f>SUM(G9:G18)</f>
        <v>0</v>
      </c>
      <c r="H19" s="445" t="e">
        <f t="shared" si="1"/>
        <v>#DIV/0!</v>
      </c>
      <c r="I19" s="444">
        <f>SUM(I9:I18)</f>
        <v>16000</v>
      </c>
      <c r="J19" s="444">
        <f>SUM(J9:J18)</f>
        <v>4732</v>
      </c>
      <c r="K19" s="445">
        <f t="shared" si="4"/>
        <v>0.29575000000000001</v>
      </c>
    </row>
    <row r="20" spans="1:11" s="100" customFormat="1" ht="12.75" customHeight="1">
      <c r="A20" s="162" t="s">
        <v>191</v>
      </c>
      <c r="B20" s="206"/>
      <c r="C20" s="326"/>
      <c r="D20" s="326"/>
      <c r="E20" s="326"/>
      <c r="F20" s="326"/>
      <c r="G20" s="326"/>
      <c r="H20" s="326"/>
      <c r="I20" s="326"/>
      <c r="J20" s="326"/>
      <c r="K20" s="325"/>
    </row>
    <row r="21" spans="1:11" s="100" customFormat="1" ht="12.75" customHeight="1">
      <c r="A21" s="311">
        <v>280005</v>
      </c>
      <c r="B21" s="321" t="s">
        <v>192</v>
      </c>
      <c r="C21" s="326"/>
      <c r="D21" s="326"/>
      <c r="E21" s="326"/>
      <c r="F21" s="326"/>
      <c r="G21" s="326"/>
      <c r="H21" s="326"/>
      <c r="I21" s="326"/>
      <c r="J21" s="326"/>
      <c r="K21" s="325"/>
    </row>
    <row r="22" spans="1:11" s="100" customFormat="1" ht="12.75" customHeight="1">
      <c r="A22" s="311">
        <v>280006</v>
      </c>
      <c r="B22" s="321" t="s">
        <v>193</v>
      </c>
      <c r="C22" s="326"/>
      <c r="D22" s="326"/>
      <c r="E22" s="326"/>
      <c r="F22" s="326"/>
      <c r="G22" s="326"/>
      <c r="H22" s="326"/>
      <c r="I22" s="326"/>
      <c r="J22" s="326"/>
      <c r="K22" s="325"/>
    </row>
    <row r="23" spans="1:11" s="100" customFormat="1">
      <c r="A23" s="311">
        <v>280007</v>
      </c>
      <c r="B23" s="321" t="s">
        <v>194</v>
      </c>
      <c r="C23" s="324"/>
      <c r="D23" s="324"/>
      <c r="E23" s="324"/>
      <c r="F23" s="324"/>
      <c r="G23" s="324"/>
      <c r="H23" s="324"/>
      <c r="I23" s="324"/>
      <c r="J23" s="324"/>
      <c r="K23" s="325"/>
    </row>
    <row r="24" spans="1:11" s="100" customFormat="1">
      <c r="A24" s="311">
        <v>280008</v>
      </c>
      <c r="B24" s="321" t="s">
        <v>195</v>
      </c>
      <c r="C24" s="324"/>
      <c r="D24" s="324"/>
      <c r="E24" s="324"/>
      <c r="F24" s="324"/>
      <c r="G24" s="324"/>
      <c r="H24" s="324"/>
      <c r="I24" s="324"/>
      <c r="J24" s="324"/>
      <c r="K24" s="325"/>
    </row>
    <row r="25" spans="1:11" s="100" customFormat="1" ht="27" customHeight="1">
      <c r="A25" s="90"/>
      <c r="B25" s="320"/>
      <c r="C25" s="324"/>
      <c r="D25" s="324"/>
      <c r="E25" s="324"/>
      <c r="F25" s="324"/>
      <c r="G25" s="324"/>
      <c r="H25" s="324"/>
      <c r="I25" s="324"/>
      <c r="J25" s="324"/>
      <c r="K25" s="325"/>
    </row>
    <row r="26" spans="1:11" s="100" customFormat="1" ht="11.1" customHeight="1">
      <c r="A26" s="162" t="s">
        <v>129</v>
      </c>
      <c r="B26" s="104"/>
      <c r="C26" s="324"/>
      <c r="D26" s="324"/>
      <c r="E26" s="324"/>
      <c r="F26" s="324"/>
      <c r="G26" s="324"/>
      <c r="H26" s="324"/>
      <c r="I26" s="324"/>
      <c r="J26" s="324"/>
      <c r="K26" s="325"/>
    </row>
    <row r="27" spans="1:11">
      <c r="A27" s="162" t="s">
        <v>196</v>
      </c>
      <c r="B27" s="104"/>
      <c r="C27" s="324"/>
      <c r="D27" s="324"/>
      <c r="E27" s="324"/>
      <c r="F27" s="324"/>
      <c r="G27" s="324"/>
      <c r="H27" s="324"/>
      <c r="I27" s="324"/>
      <c r="J27" s="324"/>
      <c r="K27" s="323"/>
    </row>
    <row r="28" spans="1:11" s="136" customFormat="1" ht="33.75" customHeight="1">
      <c r="A28" s="883" t="s">
        <v>197</v>
      </c>
      <c r="B28" s="883"/>
      <c r="C28" s="883"/>
      <c r="D28" s="883"/>
      <c r="E28" s="883"/>
      <c r="F28" s="883"/>
      <c r="G28" s="883"/>
      <c r="H28" s="883"/>
      <c r="I28" s="883"/>
      <c r="J28" s="883"/>
    </row>
    <row r="29" spans="1:11" ht="11.1" customHeight="1"/>
    <row r="30" spans="1:11">
      <c r="A30" s="1"/>
      <c r="B30" s="2" t="s">
        <v>51</v>
      </c>
      <c r="C30" s="3" t="s">
        <v>1970</v>
      </c>
      <c r="D30" s="4"/>
      <c r="E30" s="4"/>
      <c r="F30" s="4"/>
      <c r="G30" s="4"/>
      <c r="H30" s="4"/>
      <c r="I30" s="5"/>
    </row>
    <row r="31" spans="1:11">
      <c r="A31" s="1"/>
      <c r="B31" s="2" t="s">
        <v>52</v>
      </c>
      <c r="C31" s="3">
        <v>17688383</v>
      </c>
      <c r="D31" s="4"/>
      <c r="E31" s="4"/>
      <c r="F31" s="4"/>
      <c r="G31" s="4"/>
      <c r="H31" s="4"/>
      <c r="I31" s="5"/>
    </row>
    <row r="32" spans="1:11">
      <c r="A32" s="1"/>
      <c r="B32" s="2"/>
      <c r="C32" s="3"/>
      <c r="D32" s="4"/>
      <c r="E32" s="4"/>
      <c r="F32" s="4"/>
      <c r="G32" s="4"/>
      <c r="H32" s="4"/>
      <c r="I32" s="5"/>
    </row>
    <row r="33" spans="1:11" ht="14.25">
      <c r="A33" s="1"/>
      <c r="B33" s="2" t="s">
        <v>185</v>
      </c>
      <c r="C33" s="7" t="s">
        <v>26</v>
      </c>
      <c r="D33" s="8"/>
      <c r="E33" s="8"/>
      <c r="F33" s="8"/>
      <c r="G33" s="8"/>
      <c r="H33" s="8"/>
      <c r="I33" s="9"/>
    </row>
    <row r="34" spans="1:11" ht="14.25">
      <c r="A34" s="1"/>
      <c r="B34" s="2" t="s">
        <v>186</v>
      </c>
      <c r="C34" s="439" t="s">
        <v>1978</v>
      </c>
      <c r="D34" s="8"/>
      <c r="E34" s="8"/>
      <c r="F34" s="8"/>
      <c r="G34" s="8"/>
      <c r="H34" s="8"/>
      <c r="I34" s="9"/>
    </row>
    <row r="36" spans="1:11" ht="21.75" customHeight="1">
      <c r="A36" s="876" t="s">
        <v>187</v>
      </c>
      <c r="B36" s="884" t="s">
        <v>188</v>
      </c>
      <c r="C36" s="886" t="s">
        <v>189</v>
      </c>
      <c r="D36" s="886"/>
      <c r="E36" s="886"/>
      <c r="F36" s="886" t="s">
        <v>190</v>
      </c>
      <c r="G36" s="886"/>
      <c r="H36" s="886"/>
      <c r="I36" s="886" t="s">
        <v>129</v>
      </c>
      <c r="J36" s="886"/>
      <c r="K36" s="886"/>
    </row>
    <row r="37" spans="1:11" ht="32.25" customHeight="1" thickBot="1">
      <c r="A37" s="877"/>
      <c r="B37" s="885"/>
      <c r="C37" s="309" t="s">
        <v>1904</v>
      </c>
      <c r="D37" s="309" t="s">
        <v>1905</v>
      </c>
      <c r="E37" s="322" t="s">
        <v>1898</v>
      </c>
      <c r="F37" s="309" t="s">
        <v>1904</v>
      </c>
      <c r="G37" s="309" t="s">
        <v>1905</v>
      </c>
      <c r="H37" s="322" t="s">
        <v>1898</v>
      </c>
      <c r="I37" s="309" t="s">
        <v>1904</v>
      </c>
      <c r="J37" s="309" t="s">
        <v>1905</v>
      </c>
      <c r="K37" s="324" t="s">
        <v>1898</v>
      </c>
    </row>
    <row r="38" spans="1:11" ht="15" customHeight="1" thickTop="1">
      <c r="A38" s="435" t="s">
        <v>1971</v>
      </c>
      <c r="B38" s="436" t="s">
        <v>1972</v>
      </c>
      <c r="C38" s="440">
        <v>9000</v>
      </c>
      <c r="D38" s="324">
        <v>2305</v>
      </c>
      <c r="E38" s="441">
        <f>D38/C38</f>
        <v>0.25611111111111112</v>
      </c>
      <c r="F38" s="324"/>
      <c r="G38" s="324"/>
      <c r="H38" s="441" t="e">
        <f>G38/F38</f>
        <v>#DIV/0!</v>
      </c>
      <c r="I38" s="324">
        <f>C38+F38</f>
        <v>9000</v>
      </c>
      <c r="J38" s="324">
        <f>D38+G38</f>
        <v>2305</v>
      </c>
      <c r="K38" s="441">
        <f>J38/I38</f>
        <v>0.25611111111111112</v>
      </c>
    </row>
    <row r="39" spans="1:11" ht="15" customHeight="1">
      <c r="A39" s="435" t="s">
        <v>1973</v>
      </c>
      <c r="B39" s="436" t="s">
        <v>1974</v>
      </c>
      <c r="C39" s="440">
        <v>4200</v>
      </c>
      <c r="D39" s="324">
        <v>1057</v>
      </c>
      <c r="E39" s="441">
        <f t="shared" ref="E39:E48" si="5">D39/C39</f>
        <v>0.25166666666666665</v>
      </c>
      <c r="F39" s="324"/>
      <c r="G39" s="324"/>
      <c r="H39" s="441" t="e">
        <f t="shared" ref="H39:H48" si="6">G39/F39</f>
        <v>#DIV/0!</v>
      </c>
      <c r="I39" s="324">
        <f t="shared" ref="I39:I47" si="7">C39+F39</f>
        <v>4200</v>
      </c>
      <c r="J39" s="324">
        <f t="shared" ref="J39:J47" si="8">D39+G39</f>
        <v>1057</v>
      </c>
      <c r="K39" s="441">
        <f t="shared" ref="K39:K48" si="9">J39/I39</f>
        <v>0.25166666666666665</v>
      </c>
    </row>
    <row r="40" spans="1:11" ht="15" customHeight="1">
      <c r="A40" s="437" t="s">
        <v>1975</v>
      </c>
      <c r="B40" s="438" t="s">
        <v>1976</v>
      </c>
      <c r="C40" s="324"/>
      <c r="D40" s="324"/>
      <c r="E40" s="441" t="e">
        <f t="shared" si="5"/>
        <v>#DIV/0!</v>
      </c>
      <c r="F40" s="324"/>
      <c r="G40" s="324"/>
      <c r="H40" s="441" t="e">
        <f t="shared" si="6"/>
        <v>#DIV/0!</v>
      </c>
      <c r="I40" s="324">
        <f t="shared" si="7"/>
        <v>0</v>
      </c>
      <c r="J40" s="324">
        <f t="shared" si="8"/>
        <v>0</v>
      </c>
      <c r="K40" s="441" t="e">
        <f t="shared" si="9"/>
        <v>#DIV/0!</v>
      </c>
    </row>
    <row r="41" spans="1:11" ht="15" customHeight="1">
      <c r="A41" s="90"/>
      <c r="B41" s="320"/>
      <c r="C41" s="324"/>
      <c r="D41" s="324"/>
      <c r="E41" s="441" t="e">
        <f t="shared" si="5"/>
        <v>#DIV/0!</v>
      </c>
      <c r="F41" s="324"/>
      <c r="G41" s="324"/>
      <c r="H41" s="441" t="e">
        <f t="shared" si="6"/>
        <v>#DIV/0!</v>
      </c>
      <c r="I41" s="324">
        <f t="shared" si="7"/>
        <v>0</v>
      </c>
      <c r="J41" s="324">
        <f t="shared" si="8"/>
        <v>0</v>
      </c>
      <c r="K41" s="441" t="e">
        <f t="shared" si="9"/>
        <v>#DIV/0!</v>
      </c>
    </row>
    <row r="42" spans="1:11" ht="15" customHeight="1">
      <c r="A42" s="90"/>
      <c r="B42" s="320"/>
      <c r="C42" s="324"/>
      <c r="D42" s="324"/>
      <c r="E42" s="441" t="e">
        <f t="shared" si="5"/>
        <v>#DIV/0!</v>
      </c>
      <c r="F42" s="324"/>
      <c r="G42" s="324"/>
      <c r="H42" s="441" t="e">
        <f t="shared" si="6"/>
        <v>#DIV/0!</v>
      </c>
      <c r="I42" s="324">
        <f t="shared" si="7"/>
        <v>0</v>
      </c>
      <c r="J42" s="324">
        <f t="shared" si="8"/>
        <v>0</v>
      </c>
      <c r="K42" s="441" t="e">
        <f t="shared" si="9"/>
        <v>#DIV/0!</v>
      </c>
    </row>
    <row r="43" spans="1:11" ht="15" customHeight="1">
      <c r="A43" s="90"/>
      <c r="B43" s="320"/>
      <c r="C43" s="324"/>
      <c r="D43" s="324"/>
      <c r="E43" s="441" t="e">
        <f t="shared" si="5"/>
        <v>#DIV/0!</v>
      </c>
      <c r="F43" s="324"/>
      <c r="G43" s="324"/>
      <c r="H43" s="441" t="e">
        <f t="shared" si="6"/>
        <v>#DIV/0!</v>
      </c>
      <c r="I43" s="324">
        <f t="shared" si="7"/>
        <v>0</v>
      </c>
      <c r="J43" s="324">
        <f t="shared" si="8"/>
        <v>0</v>
      </c>
      <c r="K43" s="441" t="e">
        <f t="shared" si="9"/>
        <v>#DIV/0!</v>
      </c>
    </row>
    <row r="44" spans="1:11" ht="15" customHeight="1">
      <c r="A44" s="90"/>
      <c r="B44" s="320"/>
      <c r="C44" s="324"/>
      <c r="D44" s="324"/>
      <c r="E44" s="441" t="e">
        <f t="shared" si="5"/>
        <v>#DIV/0!</v>
      </c>
      <c r="F44" s="324"/>
      <c r="G44" s="324"/>
      <c r="H44" s="441" t="e">
        <f t="shared" si="6"/>
        <v>#DIV/0!</v>
      </c>
      <c r="I44" s="324">
        <f t="shared" si="7"/>
        <v>0</v>
      </c>
      <c r="J44" s="324">
        <f t="shared" si="8"/>
        <v>0</v>
      </c>
      <c r="K44" s="441" t="e">
        <f t="shared" si="9"/>
        <v>#DIV/0!</v>
      </c>
    </row>
    <row r="45" spans="1:11" ht="15" customHeight="1">
      <c r="A45" s="90"/>
      <c r="B45" s="320"/>
      <c r="C45" s="324"/>
      <c r="D45" s="324"/>
      <c r="E45" s="441" t="e">
        <f t="shared" si="5"/>
        <v>#DIV/0!</v>
      </c>
      <c r="F45" s="324"/>
      <c r="G45" s="324"/>
      <c r="H45" s="441" t="e">
        <f t="shared" si="6"/>
        <v>#DIV/0!</v>
      </c>
      <c r="I45" s="324">
        <f t="shared" si="7"/>
        <v>0</v>
      </c>
      <c r="J45" s="324">
        <f t="shared" si="8"/>
        <v>0</v>
      </c>
      <c r="K45" s="441" t="e">
        <f t="shared" si="9"/>
        <v>#DIV/0!</v>
      </c>
    </row>
    <row r="46" spans="1:11" ht="15" customHeight="1">
      <c r="A46" s="90"/>
      <c r="B46" s="320"/>
      <c r="C46" s="324"/>
      <c r="D46" s="324"/>
      <c r="E46" s="441" t="e">
        <f t="shared" si="5"/>
        <v>#DIV/0!</v>
      </c>
      <c r="F46" s="324"/>
      <c r="G46" s="324"/>
      <c r="H46" s="441" t="e">
        <f t="shared" si="6"/>
        <v>#DIV/0!</v>
      </c>
      <c r="I46" s="324">
        <f t="shared" si="7"/>
        <v>0</v>
      </c>
      <c r="J46" s="324">
        <f t="shared" si="8"/>
        <v>0</v>
      </c>
      <c r="K46" s="441" t="e">
        <f t="shared" si="9"/>
        <v>#DIV/0!</v>
      </c>
    </row>
    <row r="47" spans="1:11" s="100" customFormat="1" ht="15" customHeight="1">
      <c r="A47" s="90"/>
      <c r="B47" s="320"/>
      <c r="C47" s="324"/>
      <c r="D47" s="324"/>
      <c r="E47" s="441" t="e">
        <f t="shared" si="5"/>
        <v>#DIV/0!</v>
      </c>
      <c r="F47" s="324"/>
      <c r="G47" s="324"/>
      <c r="H47" s="441" t="e">
        <f t="shared" si="6"/>
        <v>#DIV/0!</v>
      </c>
      <c r="I47" s="324">
        <f t="shared" si="7"/>
        <v>0</v>
      </c>
      <c r="J47" s="324">
        <f t="shared" si="8"/>
        <v>0</v>
      </c>
      <c r="K47" s="441" t="e">
        <f t="shared" si="9"/>
        <v>#DIV/0!</v>
      </c>
    </row>
    <row r="48" spans="1:11" s="100" customFormat="1" ht="15" customHeight="1">
      <c r="A48" s="442" t="s">
        <v>129</v>
      </c>
      <c r="B48" s="443"/>
      <c r="C48" s="444">
        <f>SUM(C38:C47)</f>
        <v>13200</v>
      </c>
      <c r="D48" s="444">
        <f>SUM(D38:D47)</f>
        <v>3362</v>
      </c>
      <c r="E48" s="445">
        <f t="shared" si="5"/>
        <v>0.2546969696969697</v>
      </c>
      <c r="F48" s="444">
        <f>SUM(F38:F47)</f>
        <v>0</v>
      </c>
      <c r="G48" s="444">
        <f>SUM(G38:G47)</f>
        <v>0</v>
      </c>
      <c r="H48" s="445" t="e">
        <f t="shared" si="6"/>
        <v>#DIV/0!</v>
      </c>
      <c r="I48" s="444">
        <f>SUM(I38:I47)</f>
        <v>13200</v>
      </c>
      <c r="J48" s="444">
        <f>SUM(J38:J47)</f>
        <v>3362</v>
      </c>
      <c r="K48" s="445">
        <f t="shared" si="9"/>
        <v>0.2546969696969697</v>
      </c>
    </row>
    <row r="49" spans="1:11" s="100" customFormat="1" ht="12.75" customHeight="1">
      <c r="A49" s="162" t="s">
        <v>191</v>
      </c>
      <c r="B49" s="206"/>
      <c r="C49" s="326"/>
      <c r="D49" s="326"/>
      <c r="E49" s="326"/>
      <c r="F49" s="326"/>
      <c r="G49" s="326"/>
      <c r="H49" s="326"/>
      <c r="I49" s="326"/>
      <c r="J49" s="326"/>
      <c r="K49" s="325"/>
    </row>
    <row r="50" spans="1:11" s="100" customFormat="1" ht="12.75" customHeight="1">
      <c r="A50" s="311">
        <v>280005</v>
      </c>
      <c r="B50" s="321" t="s">
        <v>192</v>
      </c>
      <c r="C50" s="326"/>
      <c r="D50" s="326"/>
      <c r="E50" s="326"/>
      <c r="F50" s="326"/>
      <c r="G50" s="326"/>
      <c r="H50" s="326"/>
      <c r="I50" s="326"/>
      <c r="J50" s="326"/>
      <c r="K50" s="325"/>
    </row>
    <row r="51" spans="1:11" s="100" customFormat="1" ht="12.75" customHeight="1">
      <c r="A51" s="311">
        <v>280006</v>
      </c>
      <c r="B51" s="321" t="s">
        <v>193</v>
      </c>
      <c r="C51" s="326"/>
      <c r="D51" s="326"/>
      <c r="E51" s="326"/>
      <c r="F51" s="326"/>
      <c r="G51" s="326"/>
      <c r="H51" s="326"/>
      <c r="I51" s="326"/>
      <c r="J51" s="326"/>
      <c r="K51" s="325"/>
    </row>
    <row r="52" spans="1:11" s="100" customFormat="1">
      <c r="A52" s="311">
        <v>280007</v>
      </c>
      <c r="B52" s="321" t="s">
        <v>194</v>
      </c>
      <c r="C52" s="324"/>
      <c r="D52" s="324"/>
      <c r="E52" s="324"/>
      <c r="F52" s="324"/>
      <c r="G52" s="324"/>
      <c r="H52" s="324"/>
      <c r="I52" s="324"/>
      <c r="J52" s="324"/>
      <c r="K52" s="325"/>
    </row>
    <row r="53" spans="1:11" s="100" customFormat="1">
      <c r="A53" s="311">
        <v>280008</v>
      </c>
      <c r="B53" s="321" t="s">
        <v>195</v>
      </c>
      <c r="C53" s="324"/>
      <c r="D53" s="324"/>
      <c r="E53" s="324"/>
      <c r="F53" s="324"/>
      <c r="G53" s="324"/>
      <c r="H53" s="324"/>
      <c r="I53" s="324"/>
      <c r="J53" s="324"/>
      <c r="K53" s="325"/>
    </row>
    <row r="54" spans="1:11" s="100" customFormat="1" ht="27" customHeight="1">
      <c r="A54" s="90"/>
      <c r="B54" s="320"/>
      <c r="C54" s="324"/>
      <c r="D54" s="324"/>
      <c r="E54" s="324"/>
      <c r="F54" s="324"/>
      <c r="G54" s="324"/>
      <c r="H54" s="324"/>
      <c r="I54" s="324"/>
      <c r="J54" s="324"/>
      <c r="K54" s="325"/>
    </row>
    <row r="55" spans="1:11" s="100" customFormat="1" ht="11.1" customHeight="1">
      <c r="A55" s="162" t="s">
        <v>129</v>
      </c>
      <c r="B55" s="104"/>
      <c r="C55" s="324"/>
      <c r="D55" s="324"/>
      <c r="E55" s="324"/>
      <c r="F55" s="324"/>
      <c r="G55" s="324"/>
      <c r="H55" s="324"/>
      <c r="I55" s="324"/>
      <c r="J55" s="324"/>
      <c r="K55" s="325"/>
    </row>
    <row r="56" spans="1:11">
      <c r="A56" s="162" t="s">
        <v>196</v>
      </c>
      <c r="B56" s="104"/>
      <c r="C56" s="324"/>
      <c r="D56" s="324"/>
      <c r="E56" s="324"/>
      <c r="F56" s="324"/>
      <c r="G56" s="324"/>
      <c r="H56" s="324"/>
      <c r="I56" s="324"/>
      <c r="J56" s="324"/>
      <c r="K56" s="323"/>
    </row>
    <row r="57" spans="1:11" s="136" customFormat="1" ht="33.75" customHeight="1">
      <c r="A57" s="883" t="s">
        <v>197</v>
      </c>
      <c r="B57" s="883"/>
      <c r="C57" s="883"/>
      <c r="D57" s="883"/>
      <c r="E57" s="883"/>
      <c r="F57" s="883"/>
      <c r="G57" s="883"/>
      <c r="H57" s="883"/>
      <c r="I57" s="883"/>
      <c r="J57" s="883"/>
    </row>
    <row r="58" spans="1:11" ht="11.1" customHeight="1"/>
    <row r="59" spans="1:11">
      <c r="A59" s="1"/>
      <c r="B59" s="2" t="s">
        <v>51</v>
      </c>
      <c r="C59" s="3" t="s">
        <v>1970</v>
      </c>
      <c r="D59" s="4"/>
      <c r="E59" s="4"/>
      <c r="F59" s="4"/>
      <c r="G59" s="4"/>
      <c r="H59" s="4"/>
      <c r="I59" s="5"/>
    </row>
    <row r="60" spans="1:11">
      <c r="A60" s="1"/>
      <c r="B60" s="2" t="s">
        <v>52</v>
      </c>
      <c r="C60" s="3">
        <v>17688383</v>
      </c>
      <c r="D60" s="4"/>
      <c r="E60" s="4"/>
      <c r="F60" s="4"/>
      <c r="G60" s="4"/>
      <c r="H60" s="4"/>
      <c r="I60" s="5"/>
    </row>
    <row r="61" spans="1:11">
      <c r="A61" s="1"/>
      <c r="B61" s="2"/>
      <c r="C61" s="3"/>
      <c r="D61" s="4"/>
      <c r="E61" s="4"/>
      <c r="F61" s="4"/>
      <c r="G61" s="4"/>
      <c r="H61" s="4"/>
      <c r="I61" s="5"/>
    </row>
    <row r="62" spans="1:11" ht="14.25">
      <c r="A62" s="1"/>
      <c r="B62" s="2" t="s">
        <v>185</v>
      </c>
      <c r="C62" s="7" t="s">
        <v>26</v>
      </c>
      <c r="D62" s="8"/>
      <c r="E62" s="8"/>
      <c r="F62" s="8"/>
      <c r="G62" s="8"/>
      <c r="H62" s="8"/>
      <c r="I62" s="9"/>
    </row>
    <row r="63" spans="1:11" ht="14.25">
      <c r="A63" s="1"/>
      <c r="B63" s="2" t="s">
        <v>186</v>
      </c>
      <c r="C63" s="439" t="s">
        <v>1979</v>
      </c>
      <c r="D63" s="8"/>
      <c r="E63" s="8"/>
      <c r="F63" s="8"/>
      <c r="G63" s="8"/>
      <c r="H63" s="8"/>
      <c r="I63" s="9"/>
    </row>
    <row r="65" spans="1:11" ht="21.75" customHeight="1">
      <c r="A65" s="876" t="s">
        <v>187</v>
      </c>
      <c r="B65" s="884" t="s">
        <v>188</v>
      </c>
      <c r="C65" s="886" t="s">
        <v>189</v>
      </c>
      <c r="D65" s="886"/>
      <c r="E65" s="886"/>
      <c r="F65" s="886" t="s">
        <v>190</v>
      </c>
      <c r="G65" s="886"/>
      <c r="H65" s="886"/>
      <c r="I65" s="886" t="s">
        <v>129</v>
      </c>
      <c r="J65" s="886"/>
      <c r="K65" s="886"/>
    </row>
    <row r="66" spans="1:11" ht="32.25" customHeight="1" thickBot="1">
      <c r="A66" s="877"/>
      <c r="B66" s="885"/>
      <c r="C66" s="309" t="s">
        <v>1904</v>
      </c>
      <c r="D66" s="309" t="s">
        <v>1905</v>
      </c>
      <c r="E66" s="322" t="s">
        <v>1898</v>
      </c>
      <c r="F66" s="309" t="s">
        <v>1904</v>
      </c>
      <c r="G66" s="309" t="s">
        <v>1905</v>
      </c>
      <c r="H66" s="322" t="s">
        <v>1898</v>
      </c>
      <c r="I66" s="309" t="s">
        <v>1904</v>
      </c>
      <c r="J66" s="309" t="s">
        <v>1905</v>
      </c>
      <c r="K66" s="324" t="s">
        <v>1898</v>
      </c>
    </row>
    <row r="67" spans="1:11" ht="15" customHeight="1" thickTop="1">
      <c r="A67" s="435" t="s">
        <v>1971</v>
      </c>
      <c r="B67" s="436" t="s">
        <v>1972</v>
      </c>
      <c r="C67" s="440">
        <v>11600</v>
      </c>
      <c r="D67" s="324">
        <v>3489</v>
      </c>
      <c r="E67" s="441">
        <f>D67/C67</f>
        <v>0.3007758620689655</v>
      </c>
      <c r="F67" s="324"/>
      <c r="G67" s="324"/>
      <c r="H67" s="441" t="e">
        <f>G67/F67</f>
        <v>#DIV/0!</v>
      </c>
      <c r="I67" s="324">
        <f>C67+F67</f>
        <v>11600</v>
      </c>
      <c r="J67" s="324">
        <f>D67+G67</f>
        <v>3489</v>
      </c>
      <c r="K67" s="441">
        <f>J67/I67</f>
        <v>0.3007758620689655</v>
      </c>
    </row>
    <row r="68" spans="1:11" ht="15" customHeight="1">
      <c r="A68" s="435" t="s">
        <v>1973</v>
      </c>
      <c r="B68" s="436" t="s">
        <v>1974</v>
      </c>
      <c r="C68" s="440">
        <v>5700</v>
      </c>
      <c r="D68" s="324">
        <v>2052</v>
      </c>
      <c r="E68" s="441">
        <f t="shared" ref="E68:E77" si="10">D68/C68</f>
        <v>0.36</v>
      </c>
      <c r="F68" s="324"/>
      <c r="G68" s="324"/>
      <c r="H68" s="441" t="e">
        <f t="shared" ref="H68:H77" si="11">G68/F68</f>
        <v>#DIV/0!</v>
      </c>
      <c r="I68" s="324">
        <f t="shared" ref="I68:I76" si="12">C68+F68</f>
        <v>5700</v>
      </c>
      <c r="J68" s="324">
        <f t="shared" ref="J68:J76" si="13">D68+G68</f>
        <v>2052</v>
      </c>
      <c r="K68" s="441">
        <f t="shared" ref="K68:K77" si="14">J68/I68</f>
        <v>0.36</v>
      </c>
    </row>
    <row r="69" spans="1:11" ht="15" customHeight="1">
      <c r="A69" s="437" t="s">
        <v>1975</v>
      </c>
      <c r="B69" s="438" t="s">
        <v>1976</v>
      </c>
      <c r="C69" s="440"/>
      <c r="D69" s="324"/>
      <c r="E69" s="441" t="e">
        <f t="shared" si="10"/>
        <v>#DIV/0!</v>
      </c>
      <c r="F69" s="324"/>
      <c r="G69" s="324"/>
      <c r="H69" s="441" t="e">
        <f t="shared" si="11"/>
        <v>#DIV/0!</v>
      </c>
      <c r="I69" s="324">
        <f t="shared" si="12"/>
        <v>0</v>
      </c>
      <c r="J69" s="324">
        <f t="shared" si="13"/>
        <v>0</v>
      </c>
      <c r="K69" s="441" t="e">
        <f t="shared" si="14"/>
        <v>#DIV/0!</v>
      </c>
    </row>
    <row r="70" spans="1:11" ht="15" customHeight="1">
      <c r="A70" s="90"/>
      <c r="B70" s="320"/>
      <c r="C70" s="324"/>
      <c r="D70" s="324"/>
      <c r="E70" s="441" t="e">
        <f t="shared" si="10"/>
        <v>#DIV/0!</v>
      </c>
      <c r="F70" s="324"/>
      <c r="G70" s="324"/>
      <c r="H70" s="441" t="e">
        <f t="shared" si="11"/>
        <v>#DIV/0!</v>
      </c>
      <c r="I70" s="324">
        <f t="shared" si="12"/>
        <v>0</v>
      </c>
      <c r="J70" s="324">
        <f t="shared" si="13"/>
        <v>0</v>
      </c>
      <c r="K70" s="441" t="e">
        <f t="shared" si="14"/>
        <v>#DIV/0!</v>
      </c>
    </row>
    <row r="71" spans="1:11" ht="15" customHeight="1">
      <c r="A71" s="90"/>
      <c r="B71" s="320"/>
      <c r="C71" s="324"/>
      <c r="D71" s="324"/>
      <c r="E71" s="441" t="e">
        <f t="shared" si="10"/>
        <v>#DIV/0!</v>
      </c>
      <c r="F71" s="324"/>
      <c r="G71" s="324"/>
      <c r="H71" s="441" t="e">
        <f t="shared" si="11"/>
        <v>#DIV/0!</v>
      </c>
      <c r="I71" s="324">
        <f t="shared" si="12"/>
        <v>0</v>
      </c>
      <c r="J71" s="324">
        <f t="shared" si="13"/>
        <v>0</v>
      </c>
      <c r="K71" s="441" t="e">
        <f t="shared" si="14"/>
        <v>#DIV/0!</v>
      </c>
    </row>
    <row r="72" spans="1:11" ht="15" customHeight="1">
      <c r="A72" s="90"/>
      <c r="B72" s="320"/>
      <c r="C72" s="324"/>
      <c r="D72" s="324"/>
      <c r="E72" s="441" t="e">
        <f t="shared" si="10"/>
        <v>#DIV/0!</v>
      </c>
      <c r="F72" s="324"/>
      <c r="G72" s="324"/>
      <c r="H72" s="441" t="e">
        <f t="shared" si="11"/>
        <v>#DIV/0!</v>
      </c>
      <c r="I72" s="324">
        <f t="shared" si="12"/>
        <v>0</v>
      </c>
      <c r="J72" s="324">
        <f t="shared" si="13"/>
        <v>0</v>
      </c>
      <c r="K72" s="441" t="e">
        <f t="shared" si="14"/>
        <v>#DIV/0!</v>
      </c>
    </row>
    <row r="73" spans="1:11" ht="15" customHeight="1">
      <c r="A73" s="90"/>
      <c r="B73" s="320"/>
      <c r="C73" s="324"/>
      <c r="D73" s="324"/>
      <c r="E73" s="441" t="e">
        <f t="shared" si="10"/>
        <v>#DIV/0!</v>
      </c>
      <c r="F73" s="324"/>
      <c r="G73" s="324"/>
      <c r="H73" s="441" t="e">
        <f t="shared" si="11"/>
        <v>#DIV/0!</v>
      </c>
      <c r="I73" s="324">
        <f t="shared" si="12"/>
        <v>0</v>
      </c>
      <c r="J73" s="324">
        <f t="shared" si="13"/>
        <v>0</v>
      </c>
      <c r="K73" s="441" t="e">
        <f t="shared" si="14"/>
        <v>#DIV/0!</v>
      </c>
    </row>
    <row r="74" spans="1:11" ht="15" customHeight="1">
      <c r="A74" s="90"/>
      <c r="B74" s="320"/>
      <c r="C74" s="324"/>
      <c r="D74" s="324"/>
      <c r="E74" s="441" t="e">
        <f t="shared" si="10"/>
        <v>#DIV/0!</v>
      </c>
      <c r="F74" s="324"/>
      <c r="G74" s="324"/>
      <c r="H74" s="441" t="e">
        <f t="shared" si="11"/>
        <v>#DIV/0!</v>
      </c>
      <c r="I74" s="324">
        <f t="shared" si="12"/>
        <v>0</v>
      </c>
      <c r="J74" s="324">
        <f t="shared" si="13"/>
        <v>0</v>
      </c>
      <c r="K74" s="441" t="e">
        <f t="shared" si="14"/>
        <v>#DIV/0!</v>
      </c>
    </row>
    <row r="75" spans="1:11" ht="15" customHeight="1">
      <c r="A75" s="90"/>
      <c r="B75" s="320"/>
      <c r="C75" s="324"/>
      <c r="D75" s="324"/>
      <c r="E75" s="441" t="e">
        <f t="shared" si="10"/>
        <v>#DIV/0!</v>
      </c>
      <c r="F75" s="324"/>
      <c r="G75" s="324"/>
      <c r="H75" s="441" t="e">
        <f t="shared" si="11"/>
        <v>#DIV/0!</v>
      </c>
      <c r="I75" s="324">
        <f t="shared" si="12"/>
        <v>0</v>
      </c>
      <c r="J75" s="324">
        <f t="shared" si="13"/>
        <v>0</v>
      </c>
      <c r="K75" s="441" t="e">
        <f t="shared" si="14"/>
        <v>#DIV/0!</v>
      </c>
    </row>
    <row r="76" spans="1:11" s="100" customFormat="1" ht="15" customHeight="1">
      <c r="A76" s="90"/>
      <c r="B76" s="320"/>
      <c r="C76" s="324"/>
      <c r="D76" s="324"/>
      <c r="E76" s="441" t="e">
        <f t="shared" si="10"/>
        <v>#DIV/0!</v>
      </c>
      <c r="F76" s="324"/>
      <c r="G76" s="324"/>
      <c r="H76" s="441" t="e">
        <f t="shared" si="11"/>
        <v>#DIV/0!</v>
      </c>
      <c r="I76" s="324">
        <f t="shared" si="12"/>
        <v>0</v>
      </c>
      <c r="J76" s="324">
        <f t="shared" si="13"/>
        <v>0</v>
      </c>
      <c r="K76" s="441" t="e">
        <f t="shared" si="14"/>
        <v>#DIV/0!</v>
      </c>
    </row>
    <row r="77" spans="1:11" s="100" customFormat="1" ht="15" customHeight="1">
      <c r="A77" s="442" t="s">
        <v>129</v>
      </c>
      <c r="B77" s="443"/>
      <c r="C77" s="444">
        <f>SUM(C67:C76)</f>
        <v>17300</v>
      </c>
      <c r="D77" s="444">
        <f>SUM(D67:D76)</f>
        <v>5541</v>
      </c>
      <c r="E77" s="445">
        <f t="shared" si="10"/>
        <v>0.32028901734104048</v>
      </c>
      <c r="F77" s="444">
        <f>SUM(F67:F76)</f>
        <v>0</v>
      </c>
      <c r="G77" s="444">
        <f>SUM(G67:G76)</f>
        <v>0</v>
      </c>
      <c r="H77" s="445" t="e">
        <f t="shared" si="11"/>
        <v>#DIV/0!</v>
      </c>
      <c r="I77" s="444">
        <f>SUM(I67:I76)</f>
        <v>17300</v>
      </c>
      <c r="J77" s="444">
        <f>SUM(J67:J76)</f>
        <v>5541</v>
      </c>
      <c r="K77" s="445">
        <f t="shared" si="14"/>
        <v>0.32028901734104048</v>
      </c>
    </row>
    <row r="78" spans="1:11" s="100" customFormat="1" ht="12.75" customHeight="1">
      <c r="A78" s="162" t="s">
        <v>191</v>
      </c>
      <c r="B78" s="206"/>
      <c r="C78" s="326"/>
      <c r="D78" s="326"/>
      <c r="E78" s="326"/>
      <c r="F78" s="326"/>
      <c r="G78" s="326"/>
      <c r="H78" s="326"/>
      <c r="I78" s="326"/>
      <c r="J78" s="326"/>
      <c r="K78" s="325"/>
    </row>
    <row r="79" spans="1:11" s="100" customFormat="1" ht="12.75" customHeight="1">
      <c r="A79" s="311">
        <v>280005</v>
      </c>
      <c r="B79" s="321" t="s">
        <v>192</v>
      </c>
      <c r="C79" s="326"/>
      <c r="D79" s="326"/>
      <c r="E79" s="326"/>
      <c r="F79" s="326"/>
      <c r="G79" s="326"/>
      <c r="H79" s="326"/>
      <c r="I79" s="326"/>
      <c r="J79" s="326"/>
      <c r="K79" s="325"/>
    </row>
    <row r="80" spans="1:11" s="100" customFormat="1" ht="12.75" customHeight="1">
      <c r="A80" s="311">
        <v>280006</v>
      </c>
      <c r="B80" s="321" t="s">
        <v>193</v>
      </c>
      <c r="C80" s="326"/>
      <c r="D80" s="326"/>
      <c r="E80" s="326"/>
      <c r="F80" s="326"/>
      <c r="G80" s="326"/>
      <c r="H80" s="326"/>
      <c r="I80" s="326"/>
      <c r="J80" s="326"/>
      <c r="K80" s="325"/>
    </row>
    <row r="81" spans="1:11" s="100" customFormat="1">
      <c r="A81" s="311">
        <v>280007</v>
      </c>
      <c r="B81" s="321" t="s">
        <v>194</v>
      </c>
      <c r="C81" s="324"/>
      <c r="D81" s="324"/>
      <c r="E81" s="324"/>
      <c r="F81" s="324"/>
      <c r="G81" s="324"/>
      <c r="H81" s="324"/>
      <c r="I81" s="324"/>
      <c r="J81" s="324"/>
      <c r="K81" s="325"/>
    </row>
    <row r="82" spans="1:11" s="100" customFormat="1">
      <c r="A82" s="311">
        <v>280008</v>
      </c>
      <c r="B82" s="321" t="s">
        <v>195</v>
      </c>
      <c r="C82" s="324"/>
      <c r="D82" s="324"/>
      <c r="E82" s="324"/>
      <c r="F82" s="324"/>
      <c r="G82" s="324"/>
      <c r="H82" s="324"/>
      <c r="I82" s="324"/>
      <c r="J82" s="324"/>
      <c r="K82" s="325"/>
    </row>
    <row r="83" spans="1:11" s="100" customFormat="1" ht="27" customHeight="1">
      <c r="A83" s="90"/>
      <c r="B83" s="320"/>
      <c r="C83" s="324"/>
      <c r="D83" s="324"/>
      <c r="E83" s="324"/>
      <c r="F83" s="324"/>
      <c r="G83" s="324"/>
      <c r="H83" s="324"/>
      <c r="I83" s="324"/>
      <c r="J83" s="324"/>
      <c r="K83" s="325"/>
    </row>
    <row r="84" spans="1:11" s="100" customFormat="1" ht="11.1" customHeight="1">
      <c r="A84" s="162" t="s">
        <v>129</v>
      </c>
      <c r="B84" s="104"/>
      <c r="C84" s="324"/>
      <c r="D84" s="324"/>
      <c r="E84" s="324"/>
      <c r="F84" s="324"/>
      <c r="G84" s="324"/>
      <c r="H84" s="324"/>
      <c r="I84" s="324"/>
      <c r="J84" s="324"/>
      <c r="K84" s="325"/>
    </row>
    <row r="85" spans="1:11">
      <c r="A85" s="162" t="s">
        <v>196</v>
      </c>
      <c r="B85" s="104"/>
      <c r="C85" s="324"/>
      <c r="D85" s="324"/>
      <c r="E85" s="324"/>
      <c r="F85" s="324"/>
      <c r="G85" s="324"/>
      <c r="H85" s="324"/>
      <c r="I85" s="324"/>
      <c r="J85" s="324"/>
      <c r="K85" s="323"/>
    </row>
    <row r="86" spans="1:11" s="136" customFormat="1" ht="33.75" customHeight="1">
      <c r="A86" s="883" t="s">
        <v>197</v>
      </c>
      <c r="B86" s="883"/>
      <c r="C86" s="883"/>
      <c r="D86" s="883"/>
      <c r="E86" s="883"/>
      <c r="F86" s="883"/>
      <c r="G86" s="883"/>
      <c r="H86" s="883"/>
      <c r="I86" s="883"/>
      <c r="J86" s="883"/>
    </row>
    <row r="87" spans="1:11" ht="11.1" customHeight="1"/>
    <row r="88" spans="1:11">
      <c r="A88" s="1"/>
      <c r="B88" s="2" t="s">
        <v>51</v>
      </c>
      <c r="C88" s="3" t="s">
        <v>1970</v>
      </c>
      <c r="D88" s="4"/>
      <c r="E88" s="4"/>
      <c r="F88" s="4"/>
      <c r="G88" s="4"/>
      <c r="H88" s="4"/>
      <c r="I88" s="5"/>
    </row>
    <row r="89" spans="1:11">
      <c r="A89" s="1"/>
      <c r="B89" s="2" t="s">
        <v>52</v>
      </c>
      <c r="C89" s="3">
        <v>17688383</v>
      </c>
      <c r="D89" s="4"/>
      <c r="E89" s="4"/>
      <c r="F89" s="4"/>
      <c r="G89" s="4"/>
      <c r="H89" s="4"/>
      <c r="I89" s="5"/>
    </row>
    <row r="90" spans="1:11">
      <c r="A90" s="1"/>
      <c r="B90" s="2"/>
      <c r="C90" s="3"/>
      <c r="D90" s="4"/>
      <c r="E90" s="4"/>
      <c r="F90" s="4"/>
      <c r="G90" s="4"/>
      <c r="H90" s="4"/>
      <c r="I90" s="5"/>
    </row>
    <row r="91" spans="1:11" ht="14.25">
      <c r="A91" s="1"/>
      <c r="B91" s="2" t="s">
        <v>185</v>
      </c>
      <c r="C91" s="7" t="s">
        <v>26</v>
      </c>
      <c r="D91" s="8"/>
      <c r="E91" s="8"/>
      <c r="F91" s="8"/>
      <c r="G91" s="8"/>
      <c r="H91" s="8"/>
      <c r="I91" s="9"/>
    </row>
    <row r="92" spans="1:11" ht="14.25">
      <c r="A92" s="1"/>
      <c r="B92" s="2" t="s">
        <v>186</v>
      </c>
      <c r="C92" s="439" t="s">
        <v>1980</v>
      </c>
      <c r="D92" s="8"/>
      <c r="E92" s="8"/>
      <c r="F92" s="8"/>
      <c r="G92" s="8"/>
      <c r="H92" s="8"/>
      <c r="I92" s="9"/>
    </row>
    <row r="94" spans="1:11" ht="21.75" customHeight="1">
      <c r="A94" s="876" t="s">
        <v>187</v>
      </c>
      <c r="B94" s="884" t="s">
        <v>188</v>
      </c>
      <c r="C94" s="886" t="s">
        <v>189</v>
      </c>
      <c r="D94" s="886"/>
      <c r="E94" s="886"/>
      <c r="F94" s="886" t="s">
        <v>190</v>
      </c>
      <c r="G94" s="886"/>
      <c r="H94" s="886"/>
      <c r="I94" s="886" t="s">
        <v>129</v>
      </c>
      <c r="J94" s="886"/>
      <c r="K94" s="886"/>
    </row>
    <row r="95" spans="1:11" ht="32.25" customHeight="1" thickBot="1">
      <c r="A95" s="877"/>
      <c r="B95" s="885"/>
      <c r="C95" s="309" t="s">
        <v>1904</v>
      </c>
      <c r="D95" s="309" t="s">
        <v>1905</v>
      </c>
      <c r="E95" s="322" t="s">
        <v>1898</v>
      </c>
      <c r="F95" s="309" t="s">
        <v>1904</v>
      </c>
      <c r="G95" s="309" t="s">
        <v>1905</v>
      </c>
      <c r="H95" s="322" t="s">
        <v>1898</v>
      </c>
      <c r="I95" s="309" t="s">
        <v>1904</v>
      </c>
      <c r="J95" s="309" t="s">
        <v>1905</v>
      </c>
      <c r="K95" s="324" t="s">
        <v>1898</v>
      </c>
    </row>
    <row r="96" spans="1:11" ht="15" customHeight="1" thickTop="1">
      <c r="A96" s="435" t="s">
        <v>1971</v>
      </c>
      <c r="B96" s="436" t="s">
        <v>1972</v>
      </c>
      <c r="C96" s="440">
        <v>21530</v>
      </c>
      <c r="D96" s="324">
        <v>4528</v>
      </c>
      <c r="E96" s="441">
        <f>D96/C96</f>
        <v>0.2103111936832327</v>
      </c>
      <c r="F96" s="324"/>
      <c r="G96" s="324"/>
      <c r="H96" s="441" t="e">
        <f>G96/F96</f>
        <v>#DIV/0!</v>
      </c>
      <c r="I96" s="324">
        <f>C96+F96</f>
        <v>21530</v>
      </c>
      <c r="J96" s="324">
        <f>D96+G96</f>
        <v>4528</v>
      </c>
      <c r="K96" s="441">
        <f>J96/I96</f>
        <v>0.2103111936832327</v>
      </c>
    </row>
    <row r="97" spans="1:11" ht="15" customHeight="1">
      <c r="A97" s="435" t="s">
        <v>1973</v>
      </c>
      <c r="B97" s="436" t="s">
        <v>1974</v>
      </c>
      <c r="C97" s="440">
        <v>55</v>
      </c>
      <c r="D97" s="324">
        <v>16</v>
      </c>
      <c r="E97" s="441">
        <f t="shared" ref="E97:E106" si="15">D97/C97</f>
        <v>0.29090909090909089</v>
      </c>
      <c r="F97" s="324"/>
      <c r="G97" s="324"/>
      <c r="H97" s="441" t="e">
        <f t="shared" ref="H97:H106" si="16">G97/F97</f>
        <v>#DIV/0!</v>
      </c>
      <c r="I97" s="324">
        <f t="shared" ref="I97:I105" si="17">C97+F97</f>
        <v>55</v>
      </c>
      <c r="J97" s="324">
        <f t="shared" ref="J97:J105" si="18">D97+G97</f>
        <v>16</v>
      </c>
      <c r="K97" s="441">
        <f t="shared" ref="K97:K106" si="19">J97/I97</f>
        <v>0.29090909090909089</v>
      </c>
    </row>
    <row r="98" spans="1:11" ht="15" customHeight="1">
      <c r="A98" s="435" t="s">
        <v>1981</v>
      </c>
      <c r="B98" s="436" t="s">
        <v>1982</v>
      </c>
      <c r="C98" s="440">
        <v>10</v>
      </c>
      <c r="D98" s="324">
        <v>3</v>
      </c>
      <c r="E98" s="441">
        <f t="shared" si="15"/>
        <v>0.3</v>
      </c>
      <c r="F98" s="324"/>
      <c r="G98" s="324"/>
      <c r="H98" s="441" t="e">
        <f t="shared" si="16"/>
        <v>#DIV/0!</v>
      </c>
      <c r="I98" s="324">
        <f t="shared" si="17"/>
        <v>10</v>
      </c>
      <c r="J98" s="324">
        <f t="shared" si="18"/>
        <v>3</v>
      </c>
      <c r="K98" s="441">
        <f t="shared" si="19"/>
        <v>0.3</v>
      </c>
    </row>
    <row r="99" spans="1:11" ht="15" customHeight="1">
      <c r="A99" s="435" t="s">
        <v>1983</v>
      </c>
      <c r="B99" s="436" t="s">
        <v>1984</v>
      </c>
      <c r="C99" s="440">
        <v>5</v>
      </c>
      <c r="D99" s="324">
        <v>2</v>
      </c>
      <c r="E99" s="441">
        <f t="shared" si="15"/>
        <v>0.4</v>
      </c>
      <c r="F99" s="324"/>
      <c r="G99" s="324"/>
      <c r="H99" s="441" t="e">
        <f t="shared" si="16"/>
        <v>#DIV/0!</v>
      </c>
      <c r="I99" s="324">
        <f t="shared" si="17"/>
        <v>5</v>
      </c>
      <c r="J99" s="324">
        <f t="shared" si="18"/>
        <v>2</v>
      </c>
      <c r="K99" s="441">
        <f t="shared" si="19"/>
        <v>0.4</v>
      </c>
    </row>
    <row r="100" spans="1:11" ht="15" customHeight="1">
      <c r="A100" s="437" t="s">
        <v>1975</v>
      </c>
      <c r="B100" s="438" t="s">
        <v>1976</v>
      </c>
      <c r="C100" s="440"/>
      <c r="D100" s="324"/>
      <c r="E100" s="441" t="e">
        <f t="shared" si="15"/>
        <v>#DIV/0!</v>
      </c>
      <c r="F100" s="324"/>
      <c r="G100" s="324"/>
      <c r="H100" s="441" t="e">
        <f t="shared" si="16"/>
        <v>#DIV/0!</v>
      </c>
      <c r="I100" s="324">
        <f t="shared" si="17"/>
        <v>0</v>
      </c>
      <c r="J100" s="324">
        <f t="shared" si="18"/>
        <v>0</v>
      </c>
      <c r="K100" s="441" t="e">
        <f t="shared" si="19"/>
        <v>#DIV/0!</v>
      </c>
    </row>
    <row r="101" spans="1:11" ht="15" customHeight="1">
      <c r="A101" s="90"/>
      <c r="B101" s="320"/>
      <c r="C101" s="324"/>
      <c r="D101" s="324"/>
      <c r="E101" s="441" t="e">
        <f t="shared" si="15"/>
        <v>#DIV/0!</v>
      </c>
      <c r="F101" s="324"/>
      <c r="G101" s="324"/>
      <c r="H101" s="441" t="e">
        <f t="shared" si="16"/>
        <v>#DIV/0!</v>
      </c>
      <c r="I101" s="324">
        <f t="shared" si="17"/>
        <v>0</v>
      </c>
      <c r="J101" s="324">
        <f t="shared" si="18"/>
        <v>0</v>
      </c>
      <c r="K101" s="441" t="e">
        <f t="shared" si="19"/>
        <v>#DIV/0!</v>
      </c>
    </row>
    <row r="102" spans="1:11" ht="15" customHeight="1">
      <c r="A102" s="90"/>
      <c r="B102" s="320"/>
      <c r="C102" s="324"/>
      <c r="D102" s="324"/>
      <c r="E102" s="441" t="e">
        <f t="shared" si="15"/>
        <v>#DIV/0!</v>
      </c>
      <c r="F102" s="324"/>
      <c r="G102" s="324"/>
      <c r="H102" s="441" t="e">
        <f t="shared" si="16"/>
        <v>#DIV/0!</v>
      </c>
      <c r="I102" s="324">
        <f t="shared" si="17"/>
        <v>0</v>
      </c>
      <c r="J102" s="324">
        <f t="shared" si="18"/>
        <v>0</v>
      </c>
      <c r="K102" s="441" t="e">
        <f t="shared" si="19"/>
        <v>#DIV/0!</v>
      </c>
    </row>
    <row r="103" spans="1:11" ht="15" customHeight="1">
      <c r="A103" s="90"/>
      <c r="B103" s="320"/>
      <c r="C103" s="324"/>
      <c r="D103" s="324"/>
      <c r="E103" s="441" t="e">
        <f t="shared" si="15"/>
        <v>#DIV/0!</v>
      </c>
      <c r="F103" s="324"/>
      <c r="G103" s="324"/>
      <c r="H103" s="441" t="e">
        <f t="shared" si="16"/>
        <v>#DIV/0!</v>
      </c>
      <c r="I103" s="324">
        <f t="shared" si="17"/>
        <v>0</v>
      </c>
      <c r="J103" s="324">
        <f t="shared" si="18"/>
        <v>0</v>
      </c>
      <c r="K103" s="441" t="e">
        <f t="shared" si="19"/>
        <v>#DIV/0!</v>
      </c>
    </row>
    <row r="104" spans="1:11" ht="15" customHeight="1">
      <c r="A104" s="90"/>
      <c r="B104" s="320"/>
      <c r="C104" s="324"/>
      <c r="D104" s="324"/>
      <c r="E104" s="441" t="e">
        <f t="shared" si="15"/>
        <v>#DIV/0!</v>
      </c>
      <c r="F104" s="324"/>
      <c r="G104" s="324"/>
      <c r="H104" s="441" t="e">
        <f t="shared" si="16"/>
        <v>#DIV/0!</v>
      </c>
      <c r="I104" s="324">
        <f t="shared" si="17"/>
        <v>0</v>
      </c>
      <c r="J104" s="324">
        <f t="shared" si="18"/>
        <v>0</v>
      </c>
      <c r="K104" s="441" t="e">
        <f t="shared" si="19"/>
        <v>#DIV/0!</v>
      </c>
    </row>
    <row r="105" spans="1:11" s="100" customFormat="1" ht="15" customHeight="1">
      <c r="A105" s="90"/>
      <c r="B105" s="320"/>
      <c r="C105" s="324"/>
      <c r="D105" s="324"/>
      <c r="E105" s="441" t="e">
        <f t="shared" si="15"/>
        <v>#DIV/0!</v>
      </c>
      <c r="F105" s="324"/>
      <c r="G105" s="324"/>
      <c r="H105" s="441" t="e">
        <f t="shared" si="16"/>
        <v>#DIV/0!</v>
      </c>
      <c r="I105" s="324">
        <f t="shared" si="17"/>
        <v>0</v>
      </c>
      <c r="J105" s="324">
        <f t="shared" si="18"/>
        <v>0</v>
      </c>
      <c r="K105" s="441" t="e">
        <f t="shared" si="19"/>
        <v>#DIV/0!</v>
      </c>
    </row>
    <row r="106" spans="1:11" s="100" customFormat="1" ht="15" customHeight="1">
      <c r="A106" s="442" t="s">
        <v>129</v>
      </c>
      <c r="B106" s="443"/>
      <c r="C106" s="444">
        <f>SUM(C96:C105)</f>
        <v>21600</v>
      </c>
      <c r="D106" s="444">
        <f>SUM(D96:D105)</f>
        <v>4549</v>
      </c>
      <c r="E106" s="445">
        <f t="shared" si="15"/>
        <v>0.21060185185185185</v>
      </c>
      <c r="F106" s="444">
        <f>SUM(F96:F105)</f>
        <v>0</v>
      </c>
      <c r="G106" s="444">
        <f>SUM(G96:G105)</f>
        <v>0</v>
      </c>
      <c r="H106" s="445" t="e">
        <f t="shared" si="16"/>
        <v>#DIV/0!</v>
      </c>
      <c r="I106" s="444">
        <f>SUM(I96:I105)</f>
        <v>21600</v>
      </c>
      <c r="J106" s="444">
        <f>SUM(J96:J105)</f>
        <v>4549</v>
      </c>
      <c r="K106" s="445">
        <f t="shared" si="19"/>
        <v>0.21060185185185185</v>
      </c>
    </row>
    <row r="107" spans="1:11" s="100" customFormat="1" ht="12.75" customHeight="1">
      <c r="A107" s="162" t="s">
        <v>191</v>
      </c>
      <c r="B107" s="206"/>
      <c r="C107" s="326"/>
      <c r="D107" s="326"/>
      <c r="E107" s="326"/>
      <c r="F107" s="326"/>
      <c r="G107" s="326"/>
      <c r="H107" s="326"/>
      <c r="I107" s="326"/>
      <c r="J107" s="326"/>
      <c r="K107" s="325"/>
    </row>
    <row r="108" spans="1:11" s="100" customFormat="1" ht="12.75" customHeight="1">
      <c r="A108" s="311">
        <v>280005</v>
      </c>
      <c r="B108" s="321" t="s">
        <v>192</v>
      </c>
      <c r="C108" s="326"/>
      <c r="D108" s="326"/>
      <c r="E108" s="326"/>
      <c r="F108" s="326"/>
      <c r="G108" s="326"/>
      <c r="H108" s="326"/>
      <c r="I108" s="326"/>
      <c r="J108" s="326"/>
      <c r="K108" s="325"/>
    </row>
    <row r="109" spans="1:11" s="100" customFormat="1" ht="12.75" customHeight="1">
      <c r="A109" s="311">
        <v>280006</v>
      </c>
      <c r="B109" s="321" t="s">
        <v>193</v>
      </c>
      <c r="C109" s="326"/>
      <c r="D109" s="326"/>
      <c r="E109" s="326"/>
      <c r="F109" s="326"/>
      <c r="G109" s="326"/>
      <c r="H109" s="326"/>
      <c r="I109" s="326"/>
      <c r="J109" s="326"/>
      <c r="K109" s="325"/>
    </row>
    <row r="110" spans="1:11" s="100" customFormat="1">
      <c r="A110" s="311">
        <v>280007</v>
      </c>
      <c r="B110" s="321" t="s">
        <v>194</v>
      </c>
      <c r="C110" s="324"/>
      <c r="D110" s="324"/>
      <c r="E110" s="324"/>
      <c r="F110" s="324"/>
      <c r="G110" s="324"/>
      <c r="H110" s="324"/>
      <c r="I110" s="324"/>
      <c r="J110" s="324"/>
      <c r="K110" s="325"/>
    </row>
    <row r="111" spans="1:11" s="100" customFormat="1">
      <c r="A111" s="311">
        <v>280008</v>
      </c>
      <c r="B111" s="321" t="s">
        <v>195</v>
      </c>
      <c r="C111" s="324"/>
      <c r="D111" s="324"/>
      <c r="E111" s="324"/>
      <c r="F111" s="324"/>
      <c r="G111" s="324"/>
      <c r="H111" s="324"/>
      <c r="I111" s="324"/>
      <c r="J111" s="324"/>
      <c r="K111" s="325"/>
    </row>
    <row r="112" spans="1:11" s="100" customFormat="1" ht="27" customHeight="1">
      <c r="A112" s="90"/>
      <c r="B112" s="320"/>
      <c r="C112" s="324"/>
      <c r="D112" s="324"/>
      <c r="E112" s="324"/>
      <c r="F112" s="324"/>
      <c r="G112" s="324"/>
      <c r="H112" s="324"/>
      <c r="I112" s="324"/>
      <c r="J112" s="324"/>
      <c r="K112" s="325"/>
    </row>
    <row r="113" spans="1:11" s="100" customFormat="1" ht="11.1" customHeight="1">
      <c r="A113" s="162" t="s">
        <v>129</v>
      </c>
      <c r="B113" s="104"/>
      <c r="C113" s="324"/>
      <c r="D113" s="324"/>
      <c r="E113" s="324"/>
      <c r="F113" s="324"/>
      <c r="G113" s="324"/>
      <c r="H113" s="324"/>
      <c r="I113" s="324"/>
      <c r="J113" s="324"/>
      <c r="K113" s="325"/>
    </row>
    <row r="114" spans="1:11">
      <c r="A114" s="162" t="s">
        <v>196</v>
      </c>
      <c r="B114" s="104"/>
      <c r="C114" s="324"/>
      <c r="D114" s="324"/>
      <c r="E114" s="324"/>
      <c r="F114" s="324"/>
      <c r="G114" s="324"/>
      <c r="H114" s="324"/>
      <c r="I114" s="324"/>
      <c r="J114" s="324"/>
      <c r="K114" s="323"/>
    </row>
    <row r="115" spans="1:11" s="136" customFormat="1" ht="33.75" customHeight="1">
      <c r="A115" s="883" t="s">
        <v>197</v>
      </c>
      <c r="B115" s="883"/>
      <c r="C115" s="883"/>
      <c r="D115" s="883"/>
      <c r="E115" s="883"/>
      <c r="F115" s="883"/>
      <c r="G115" s="883"/>
      <c r="H115" s="883"/>
      <c r="I115" s="883"/>
      <c r="J115" s="883"/>
    </row>
    <row r="116" spans="1:11" ht="11.1" customHeight="1"/>
    <row r="117" spans="1:11">
      <c r="A117" s="1"/>
      <c r="B117" s="2" t="s">
        <v>51</v>
      </c>
      <c r="C117" s="3" t="s">
        <v>1970</v>
      </c>
      <c r="D117" s="4"/>
      <c r="E117" s="4"/>
      <c r="F117" s="4"/>
      <c r="G117" s="4"/>
      <c r="H117" s="4"/>
      <c r="I117" s="5"/>
    </row>
    <row r="118" spans="1:11">
      <c r="A118" s="1"/>
      <c r="B118" s="2" t="s">
        <v>52</v>
      </c>
      <c r="C118" s="3">
        <v>17688383</v>
      </c>
      <c r="D118" s="4"/>
      <c r="E118" s="4"/>
      <c r="F118" s="4"/>
      <c r="G118" s="4"/>
      <c r="H118" s="4"/>
      <c r="I118" s="5"/>
    </row>
    <row r="119" spans="1:11">
      <c r="A119" s="1"/>
      <c r="B119" s="2"/>
      <c r="C119" s="3"/>
      <c r="D119" s="4"/>
      <c r="E119" s="4"/>
      <c r="F119" s="4"/>
      <c r="G119" s="4"/>
      <c r="H119" s="4"/>
      <c r="I119" s="5"/>
    </row>
    <row r="120" spans="1:11" ht="14.25">
      <c r="A120" s="1"/>
      <c r="B120" s="2" t="s">
        <v>185</v>
      </c>
      <c r="C120" s="7" t="s">
        <v>26</v>
      </c>
      <c r="D120" s="8"/>
      <c r="E120" s="8"/>
      <c r="F120" s="8"/>
      <c r="G120" s="8"/>
      <c r="H120" s="8"/>
      <c r="I120" s="9"/>
    </row>
    <row r="121" spans="1:11" ht="14.25">
      <c r="A121" s="1"/>
      <c r="B121" s="2" t="s">
        <v>186</v>
      </c>
      <c r="C121" s="439" t="s">
        <v>1985</v>
      </c>
      <c r="D121" s="8"/>
      <c r="E121" s="8"/>
      <c r="F121" s="8"/>
      <c r="G121" s="8"/>
      <c r="H121" s="8"/>
      <c r="I121" s="9"/>
    </row>
    <row r="123" spans="1:11" ht="21.75" customHeight="1">
      <c r="A123" s="876" t="s">
        <v>187</v>
      </c>
      <c r="B123" s="884" t="s">
        <v>188</v>
      </c>
      <c r="C123" s="886" t="s">
        <v>189</v>
      </c>
      <c r="D123" s="886"/>
      <c r="E123" s="886"/>
      <c r="F123" s="886" t="s">
        <v>190</v>
      </c>
      <c r="G123" s="886"/>
      <c r="H123" s="886"/>
      <c r="I123" s="886" t="s">
        <v>129</v>
      </c>
      <c r="J123" s="886"/>
      <c r="K123" s="886"/>
    </row>
    <row r="124" spans="1:11" ht="32.25" customHeight="1" thickBot="1">
      <c r="A124" s="877"/>
      <c r="B124" s="885"/>
      <c r="C124" s="309" t="s">
        <v>1904</v>
      </c>
      <c r="D124" s="309" t="s">
        <v>1905</v>
      </c>
      <c r="E124" s="322" t="s">
        <v>1898</v>
      </c>
      <c r="F124" s="309" t="s">
        <v>1904</v>
      </c>
      <c r="G124" s="309" t="s">
        <v>1905</v>
      </c>
      <c r="H124" s="322" t="s">
        <v>1898</v>
      </c>
      <c r="I124" s="309" t="s">
        <v>1904</v>
      </c>
      <c r="J124" s="309" t="s">
        <v>1905</v>
      </c>
      <c r="K124" s="324" t="s">
        <v>1898</v>
      </c>
    </row>
    <row r="125" spans="1:11" ht="15" customHeight="1" thickTop="1">
      <c r="A125" s="435" t="s">
        <v>1971</v>
      </c>
      <c r="B125" s="436" t="s">
        <v>1972</v>
      </c>
      <c r="C125" s="440">
        <v>1330</v>
      </c>
      <c r="D125" s="324">
        <v>403</v>
      </c>
      <c r="E125" s="441">
        <f>D125/C125</f>
        <v>0.3030075187969925</v>
      </c>
      <c r="F125" s="324"/>
      <c r="G125" s="324">
        <v>4</v>
      </c>
      <c r="H125" s="441" t="e">
        <f>G125/F125</f>
        <v>#DIV/0!</v>
      </c>
      <c r="I125" s="324">
        <f>C125+F125</f>
        <v>1330</v>
      </c>
      <c r="J125" s="324">
        <f>D125+G125</f>
        <v>407</v>
      </c>
      <c r="K125" s="441">
        <f>J125/I125</f>
        <v>0.30601503759398496</v>
      </c>
    </row>
    <row r="126" spans="1:11" ht="15" customHeight="1">
      <c r="A126" s="435" t="s">
        <v>1973</v>
      </c>
      <c r="B126" s="436" t="s">
        <v>1974</v>
      </c>
      <c r="C126" s="440">
        <v>555</v>
      </c>
      <c r="D126" s="324">
        <v>117</v>
      </c>
      <c r="E126" s="441">
        <f t="shared" ref="E126:E135" si="20">D126/C126</f>
        <v>0.21081081081081082</v>
      </c>
      <c r="F126" s="324"/>
      <c r="G126" s="324">
        <v>7</v>
      </c>
      <c r="H126" s="441" t="e">
        <f t="shared" ref="H126:H135" si="21">G126/F126</f>
        <v>#DIV/0!</v>
      </c>
      <c r="I126" s="324">
        <f t="shared" ref="I126:I134" si="22">C126+F126</f>
        <v>555</v>
      </c>
      <c r="J126" s="324">
        <f t="shared" ref="J126:J134" si="23">D126+G126</f>
        <v>124</v>
      </c>
      <c r="K126" s="441">
        <f t="shared" ref="K126:K135" si="24">J126/I126</f>
        <v>0.22342342342342342</v>
      </c>
    </row>
    <row r="127" spans="1:11" ht="15" customHeight="1">
      <c r="A127" s="437" t="s">
        <v>1975</v>
      </c>
      <c r="B127" s="438" t="s">
        <v>1976</v>
      </c>
      <c r="C127" s="324"/>
      <c r="D127" s="324"/>
      <c r="E127" s="441" t="e">
        <f t="shared" si="20"/>
        <v>#DIV/0!</v>
      </c>
      <c r="F127" s="440">
        <v>15</v>
      </c>
      <c r="G127" s="324"/>
      <c r="H127" s="441">
        <f t="shared" si="21"/>
        <v>0</v>
      </c>
      <c r="I127" s="324">
        <f t="shared" si="22"/>
        <v>15</v>
      </c>
      <c r="J127" s="324">
        <f t="shared" si="23"/>
        <v>0</v>
      </c>
      <c r="K127" s="441">
        <f t="shared" si="24"/>
        <v>0</v>
      </c>
    </row>
    <row r="128" spans="1:11" ht="15" customHeight="1">
      <c r="A128" s="90"/>
      <c r="B128" s="320"/>
      <c r="C128" s="324"/>
      <c r="D128" s="324"/>
      <c r="E128" s="441" t="e">
        <f t="shared" si="20"/>
        <v>#DIV/0!</v>
      </c>
      <c r="F128" s="324"/>
      <c r="G128" s="324"/>
      <c r="H128" s="441" t="e">
        <f t="shared" si="21"/>
        <v>#DIV/0!</v>
      </c>
      <c r="I128" s="324">
        <f t="shared" si="22"/>
        <v>0</v>
      </c>
      <c r="J128" s="324">
        <f t="shared" si="23"/>
        <v>0</v>
      </c>
      <c r="K128" s="441" t="e">
        <f t="shared" si="24"/>
        <v>#DIV/0!</v>
      </c>
    </row>
    <row r="129" spans="1:11" ht="15" customHeight="1">
      <c r="A129" s="90"/>
      <c r="B129" s="320"/>
      <c r="C129" s="324"/>
      <c r="D129" s="324"/>
      <c r="E129" s="441" t="e">
        <f t="shared" si="20"/>
        <v>#DIV/0!</v>
      </c>
      <c r="F129" s="324"/>
      <c r="G129" s="324"/>
      <c r="H129" s="441" t="e">
        <f t="shared" si="21"/>
        <v>#DIV/0!</v>
      </c>
      <c r="I129" s="324">
        <f t="shared" si="22"/>
        <v>0</v>
      </c>
      <c r="J129" s="324">
        <f t="shared" si="23"/>
        <v>0</v>
      </c>
      <c r="K129" s="441" t="e">
        <f t="shared" si="24"/>
        <v>#DIV/0!</v>
      </c>
    </row>
    <row r="130" spans="1:11" ht="15" customHeight="1">
      <c r="A130" s="90"/>
      <c r="B130" s="320"/>
      <c r="C130" s="324"/>
      <c r="D130" s="324"/>
      <c r="E130" s="441" t="e">
        <f t="shared" si="20"/>
        <v>#DIV/0!</v>
      </c>
      <c r="F130" s="324"/>
      <c r="G130" s="324"/>
      <c r="H130" s="441" t="e">
        <f t="shared" si="21"/>
        <v>#DIV/0!</v>
      </c>
      <c r="I130" s="324">
        <f t="shared" si="22"/>
        <v>0</v>
      </c>
      <c r="J130" s="324">
        <f t="shared" si="23"/>
        <v>0</v>
      </c>
      <c r="K130" s="441" t="e">
        <f t="shared" si="24"/>
        <v>#DIV/0!</v>
      </c>
    </row>
    <row r="131" spans="1:11" ht="15" customHeight="1">
      <c r="A131" s="90"/>
      <c r="B131" s="320"/>
      <c r="C131" s="324"/>
      <c r="D131" s="324"/>
      <c r="E131" s="441" t="e">
        <f t="shared" si="20"/>
        <v>#DIV/0!</v>
      </c>
      <c r="F131" s="324"/>
      <c r="G131" s="324"/>
      <c r="H131" s="441" t="e">
        <f t="shared" si="21"/>
        <v>#DIV/0!</v>
      </c>
      <c r="I131" s="324">
        <f t="shared" si="22"/>
        <v>0</v>
      </c>
      <c r="J131" s="324">
        <f t="shared" si="23"/>
        <v>0</v>
      </c>
      <c r="K131" s="441" t="e">
        <f t="shared" si="24"/>
        <v>#DIV/0!</v>
      </c>
    </row>
    <row r="132" spans="1:11" ht="15" customHeight="1">
      <c r="A132" s="90"/>
      <c r="B132" s="320"/>
      <c r="C132" s="324"/>
      <c r="D132" s="324"/>
      <c r="E132" s="441" t="e">
        <f t="shared" si="20"/>
        <v>#DIV/0!</v>
      </c>
      <c r="F132" s="324"/>
      <c r="G132" s="324"/>
      <c r="H132" s="441" t="e">
        <f t="shared" si="21"/>
        <v>#DIV/0!</v>
      </c>
      <c r="I132" s="324">
        <f t="shared" si="22"/>
        <v>0</v>
      </c>
      <c r="J132" s="324">
        <f t="shared" si="23"/>
        <v>0</v>
      </c>
      <c r="K132" s="441" t="e">
        <f t="shared" si="24"/>
        <v>#DIV/0!</v>
      </c>
    </row>
    <row r="133" spans="1:11" ht="15" customHeight="1">
      <c r="A133" s="90"/>
      <c r="B133" s="320"/>
      <c r="C133" s="324"/>
      <c r="D133" s="324"/>
      <c r="E133" s="441" t="e">
        <f t="shared" si="20"/>
        <v>#DIV/0!</v>
      </c>
      <c r="F133" s="324"/>
      <c r="G133" s="324"/>
      <c r="H133" s="441" t="e">
        <f t="shared" si="21"/>
        <v>#DIV/0!</v>
      </c>
      <c r="I133" s="324">
        <f t="shared" si="22"/>
        <v>0</v>
      </c>
      <c r="J133" s="324">
        <f t="shared" si="23"/>
        <v>0</v>
      </c>
      <c r="K133" s="441" t="e">
        <f t="shared" si="24"/>
        <v>#DIV/0!</v>
      </c>
    </row>
    <row r="134" spans="1:11" s="100" customFormat="1" ht="15" customHeight="1">
      <c r="A134" s="90"/>
      <c r="B134" s="320"/>
      <c r="C134" s="324"/>
      <c r="D134" s="324"/>
      <c r="E134" s="441" t="e">
        <f t="shared" si="20"/>
        <v>#DIV/0!</v>
      </c>
      <c r="F134" s="324"/>
      <c r="G134" s="324"/>
      <c r="H134" s="441" t="e">
        <f t="shared" si="21"/>
        <v>#DIV/0!</v>
      </c>
      <c r="I134" s="324">
        <f t="shared" si="22"/>
        <v>0</v>
      </c>
      <c r="J134" s="324">
        <f t="shared" si="23"/>
        <v>0</v>
      </c>
      <c r="K134" s="441" t="e">
        <f t="shared" si="24"/>
        <v>#DIV/0!</v>
      </c>
    </row>
    <row r="135" spans="1:11" s="100" customFormat="1" ht="15" customHeight="1">
      <c r="A135" s="442" t="s">
        <v>129</v>
      </c>
      <c r="B135" s="443"/>
      <c r="C135" s="444">
        <f>SUM(C125:C134)</f>
        <v>1885</v>
      </c>
      <c r="D135" s="444">
        <f>SUM(D125:D134)</f>
        <v>520</v>
      </c>
      <c r="E135" s="445">
        <f t="shared" si="20"/>
        <v>0.27586206896551724</v>
      </c>
      <c r="F135" s="444">
        <f>SUM(F125:F134)</f>
        <v>15</v>
      </c>
      <c r="G135" s="444">
        <f>SUM(G125:G134)</f>
        <v>11</v>
      </c>
      <c r="H135" s="445">
        <f t="shared" si="21"/>
        <v>0.73333333333333328</v>
      </c>
      <c r="I135" s="444">
        <f>SUM(I125:I134)</f>
        <v>1900</v>
      </c>
      <c r="J135" s="444">
        <f>SUM(J125:J134)</f>
        <v>531</v>
      </c>
      <c r="K135" s="445">
        <f t="shared" si="24"/>
        <v>0.27947368421052632</v>
      </c>
    </row>
    <row r="136" spans="1:11" s="100" customFormat="1" ht="12.75" customHeight="1">
      <c r="A136" s="162" t="s">
        <v>191</v>
      </c>
      <c r="B136" s="206"/>
      <c r="C136" s="326"/>
      <c r="D136" s="326"/>
      <c r="E136" s="326"/>
      <c r="F136" s="326"/>
      <c r="G136" s="326"/>
      <c r="H136" s="326"/>
      <c r="I136" s="326"/>
      <c r="J136" s="326"/>
      <c r="K136" s="325"/>
    </row>
    <row r="137" spans="1:11" s="100" customFormat="1" ht="12.75" customHeight="1">
      <c r="A137" s="311">
        <v>280005</v>
      </c>
      <c r="B137" s="321" t="s">
        <v>192</v>
      </c>
      <c r="C137" s="326"/>
      <c r="D137" s="326"/>
      <c r="E137" s="326"/>
      <c r="F137" s="326"/>
      <c r="G137" s="326"/>
      <c r="H137" s="326"/>
      <c r="I137" s="326"/>
      <c r="J137" s="326"/>
      <c r="K137" s="325"/>
    </row>
    <row r="138" spans="1:11" s="100" customFormat="1" ht="12.75" customHeight="1">
      <c r="A138" s="311">
        <v>280006</v>
      </c>
      <c r="B138" s="321" t="s">
        <v>193</v>
      </c>
      <c r="C138" s="326"/>
      <c r="D138" s="326"/>
      <c r="E138" s="326"/>
      <c r="F138" s="326"/>
      <c r="G138" s="326"/>
      <c r="H138" s="326"/>
      <c r="I138" s="326"/>
      <c r="J138" s="326"/>
      <c r="K138" s="325"/>
    </row>
    <row r="139" spans="1:11" s="100" customFormat="1">
      <c r="A139" s="311">
        <v>280007</v>
      </c>
      <c r="B139" s="321" t="s">
        <v>194</v>
      </c>
      <c r="C139" s="324"/>
      <c r="D139" s="324"/>
      <c r="E139" s="324"/>
      <c r="F139" s="324"/>
      <c r="G139" s="324"/>
      <c r="H139" s="324"/>
      <c r="I139" s="324"/>
      <c r="J139" s="324"/>
      <c r="K139" s="325"/>
    </row>
    <row r="140" spans="1:11" s="100" customFormat="1">
      <c r="A140" s="311">
        <v>280008</v>
      </c>
      <c r="B140" s="321" t="s">
        <v>195</v>
      </c>
      <c r="C140" s="324"/>
      <c r="D140" s="324"/>
      <c r="E140" s="324"/>
      <c r="F140" s="324"/>
      <c r="G140" s="324"/>
      <c r="H140" s="324"/>
      <c r="I140" s="324"/>
      <c r="J140" s="324"/>
      <c r="K140" s="325"/>
    </row>
    <row r="141" spans="1:11" s="100" customFormat="1" ht="27" customHeight="1">
      <c r="A141" s="90"/>
      <c r="B141" s="320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1:11" s="100" customFormat="1" ht="11.1" customHeight="1">
      <c r="A142" s="162" t="s">
        <v>129</v>
      </c>
      <c r="B142" s="104"/>
      <c r="C142" s="324"/>
      <c r="D142" s="324"/>
      <c r="E142" s="324"/>
      <c r="F142" s="324"/>
      <c r="G142" s="324"/>
      <c r="H142" s="324"/>
      <c r="I142" s="324"/>
      <c r="J142" s="324"/>
      <c r="K142" s="325"/>
    </row>
    <row r="143" spans="1:11">
      <c r="A143" s="162" t="s">
        <v>196</v>
      </c>
      <c r="B143" s="104"/>
      <c r="C143" s="324"/>
      <c r="D143" s="324"/>
      <c r="E143" s="324"/>
      <c r="F143" s="324"/>
      <c r="G143" s="324"/>
      <c r="H143" s="324"/>
      <c r="I143" s="324"/>
      <c r="J143" s="324"/>
      <c r="K143" s="323"/>
    </row>
    <row r="144" spans="1:11" s="136" customFormat="1" ht="33.75" customHeight="1">
      <c r="A144" s="883" t="s">
        <v>197</v>
      </c>
      <c r="B144" s="883"/>
      <c r="C144" s="883"/>
      <c r="D144" s="883"/>
      <c r="E144" s="883"/>
      <c r="F144" s="883"/>
      <c r="G144" s="883"/>
      <c r="H144" s="883"/>
      <c r="I144" s="883"/>
      <c r="J144" s="883"/>
    </row>
    <row r="145" spans="1:11" ht="11.1" customHeight="1"/>
    <row r="146" spans="1:11">
      <c r="A146" s="1"/>
      <c r="B146" s="2" t="s">
        <v>51</v>
      </c>
      <c r="C146" s="3" t="s">
        <v>1970</v>
      </c>
      <c r="D146" s="4"/>
      <c r="E146" s="4"/>
      <c r="F146" s="4"/>
      <c r="G146" s="4"/>
      <c r="H146" s="4"/>
      <c r="I146" s="5"/>
    </row>
    <row r="147" spans="1:11">
      <c r="A147" s="1"/>
      <c r="B147" s="2" t="s">
        <v>52</v>
      </c>
      <c r="C147" s="3">
        <v>17688383</v>
      </c>
      <c r="D147" s="4"/>
      <c r="E147" s="4"/>
      <c r="F147" s="4"/>
      <c r="G147" s="4"/>
      <c r="H147" s="4"/>
      <c r="I147" s="5"/>
    </row>
    <row r="148" spans="1:11">
      <c r="A148" s="1"/>
      <c r="B148" s="2"/>
      <c r="C148" s="3"/>
      <c r="D148" s="4"/>
      <c r="E148" s="4"/>
      <c r="F148" s="4"/>
      <c r="G148" s="4"/>
      <c r="H148" s="4"/>
      <c r="I148" s="5"/>
    </row>
    <row r="149" spans="1:11" ht="14.25">
      <c r="A149" s="1"/>
      <c r="B149" s="2" t="s">
        <v>185</v>
      </c>
      <c r="C149" s="7" t="s">
        <v>26</v>
      </c>
      <c r="D149" s="8"/>
      <c r="E149" s="8"/>
      <c r="F149" s="8"/>
      <c r="G149" s="8"/>
      <c r="H149" s="8"/>
      <c r="I149" s="9"/>
    </row>
    <row r="150" spans="1:11" ht="14.25">
      <c r="A150" s="1"/>
      <c r="B150" s="2" t="s">
        <v>186</v>
      </c>
      <c r="C150" s="439" t="s">
        <v>1986</v>
      </c>
      <c r="D150" s="8"/>
      <c r="E150" s="8"/>
      <c r="F150" s="8"/>
      <c r="G150" s="8"/>
      <c r="H150" s="8"/>
      <c r="I150" s="9"/>
    </row>
    <row r="152" spans="1:11" ht="21.75" customHeight="1">
      <c r="A152" s="876" t="s">
        <v>187</v>
      </c>
      <c r="B152" s="884" t="s">
        <v>188</v>
      </c>
      <c r="C152" s="886" t="s">
        <v>189</v>
      </c>
      <c r="D152" s="886"/>
      <c r="E152" s="886"/>
      <c r="F152" s="886" t="s">
        <v>190</v>
      </c>
      <c r="G152" s="886"/>
      <c r="H152" s="886"/>
      <c r="I152" s="886" t="s">
        <v>129</v>
      </c>
      <c r="J152" s="886"/>
      <c r="K152" s="886"/>
    </row>
    <row r="153" spans="1:11" ht="32.25" customHeight="1" thickBot="1">
      <c r="A153" s="877"/>
      <c r="B153" s="885"/>
      <c r="C153" s="309" t="s">
        <v>1904</v>
      </c>
      <c r="D153" s="309" t="s">
        <v>1905</v>
      </c>
      <c r="E153" s="322" t="s">
        <v>1898</v>
      </c>
      <c r="F153" s="309" t="s">
        <v>1904</v>
      </c>
      <c r="G153" s="309" t="s">
        <v>1905</v>
      </c>
      <c r="H153" s="322" t="s">
        <v>1898</v>
      </c>
      <c r="I153" s="309" t="s">
        <v>1904</v>
      </c>
      <c r="J153" s="309" t="s">
        <v>1905</v>
      </c>
      <c r="K153" s="324" t="s">
        <v>1898</v>
      </c>
    </row>
    <row r="154" spans="1:11" ht="15" customHeight="1" thickTop="1">
      <c r="A154" s="435" t="s">
        <v>1971</v>
      </c>
      <c r="B154" s="436" t="s">
        <v>1972</v>
      </c>
      <c r="C154" s="440">
        <v>2910</v>
      </c>
      <c r="D154" s="324">
        <v>769</v>
      </c>
      <c r="E154" s="441">
        <f>D154/C154</f>
        <v>0.26426116838487973</v>
      </c>
      <c r="F154" s="324"/>
      <c r="G154" s="324">
        <v>255</v>
      </c>
      <c r="H154" s="441" t="e">
        <f>G154/F154</f>
        <v>#DIV/0!</v>
      </c>
      <c r="I154" s="324">
        <f>C154+F154</f>
        <v>2910</v>
      </c>
      <c r="J154" s="324">
        <f>D154+G154</f>
        <v>1024</v>
      </c>
      <c r="K154" s="441">
        <f>J154/I154</f>
        <v>0.35189003436426119</v>
      </c>
    </row>
    <row r="155" spans="1:11" ht="15" customHeight="1">
      <c r="A155" s="435" t="s">
        <v>1973</v>
      </c>
      <c r="B155" s="436" t="s">
        <v>1974</v>
      </c>
      <c r="C155" s="440">
        <v>750</v>
      </c>
      <c r="D155" s="324">
        <v>188</v>
      </c>
      <c r="E155" s="441">
        <f t="shared" ref="E155:E164" si="25">D155/C155</f>
        <v>0.25066666666666665</v>
      </c>
      <c r="F155" s="324"/>
      <c r="G155" s="324">
        <v>404</v>
      </c>
      <c r="H155" s="441" t="e">
        <f t="shared" ref="H155:H164" si="26">G155/F155</f>
        <v>#DIV/0!</v>
      </c>
      <c r="I155" s="324">
        <f t="shared" ref="I155:I163" si="27">C155+F155</f>
        <v>750</v>
      </c>
      <c r="J155" s="324">
        <f t="shared" ref="J155:J163" si="28">D155+G155</f>
        <v>592</v>
      </c>
      <c r="K155" s="441">
        <f t="shared" ref="K155:K164" si="29">J155/I155</f>
        <v>0.78933333333333333</v>
      </c>
    </row>
    <row r="156" spans="1:11" ht="15" customHeight="1">
      <c r="A156" s="435" t="s">
        <v>1981</v>
      </c>
      <c r="B156" s="436" t="s">
        <v>1982</v>
      </c>
      <c r="C156" s="440">
        <v>400</v>
      </c>
      <c r="D156" s="324">
        <v>63</v>
      </c>
      <c r="E156" s="441">
        <f t="shared" si="25"/>
        <v>0.1575</v>
      </c>
      <c r="F156" s="324"/>
      <c r="G156" s="324">
        <v>24</v>
      </c>
      <c r="H156" s="441" t="e">
        <f t="shared" si="26"/>
        <v>#DIV/0!</v>
      </c>
      <c r="I156" s="324">
        <f t="shared" si="27"/>
        <v>400</v>
      </c>
      <c r="J156" s="324">
        <f t="shared" si="28"/>
        <v>87</v>
      </c>
      <c r="K156" s="441">
        <f t="shared" si="29"/>
        <v>0.2175</v>
      </c>
    </row>
    <row r="157" spans="1:11" ht="15" customHeight="1">
      <c r="A157" s="435" t="s">
        <v>1987</v>
      </c>
      <c r="B157" s="436" t="s">
        <v>1988</v>
      </c>
      <c r="C157" s="440">
        <v>120</v>
      </c>
      <c r="D157" s="324">
        <v>16</v>
      </c>
      <c r="E157" s="441">
        <f t="shared" si="25"/>
        <v>0.13333333333333333</v>
      </c>
      <c r="F157" s="324"/>
      <c r="G157" s="324">
        <v>40</v>
      </c>
      <c r="H157" s="441" t="e">
        <f t="shared" si="26"/>
        <v>#DIV/0!</v>
      </c>
      <c r="I157" s="324">
        <f t="shared" si="27"/>
        <v>120</v>
      </c>
      <c r="J157" s="324">
        <f t="shared" si="28"/>
        <v>56</v>
      </c>
      <c r="K157" s="441">
        <f t="shared" si="29"/>
        <v>0.46666666666666667</v>
      </c>
    </row>
    <row r="158" spans="1:11" ht="15" customHeight="1">
      <c r="A158" s="435" t="s">
        <v>1983</v>
      </c>
      <c r="B158" s="436" t="s">
        <v>1984</v>
      </c>
      <c r="C158" s="440">
        <v>350</v>
      </c>
      <c r="D158" s="324">
        <v>72</v>
      </c>
      <c r="E158" s="441">
        <f t="shared" si="25"/>
        <v>0.20571428571428571</v>
      </c>
      <c r="F158" s="324"/>
      <c r="G158" s="324">
        <v>184</v>
      </c>
      <c r="H158" s="441" t="e">
        <f t="shared" si="26"/>
        <v>#DIV/0!</v>
      </c>
      <c r="I158" s="324">
        <f t="shared" si="27"/>
        <v>350</v>
      </c>
      <c r="J158" s="324">
        <f t="shared" si="28"/>
        <v>256</v>
      </c>
      <c r="K158" s="441">
        <f t="shared" si="29"/>
        <v>0.73142857142857143</v>
      </c>
    </row>
    <row r="159" spans="1:11" ht="15" customHeight="1">
      <c r="A159" s="435" t="s">
        <v>1989</v>
      </c>
      <c r="B159" s="436" t="s">
        <v>1990</v>
      </c>
      <c r="C159" s="440">
        <v>25</v>
      </c>
      <c r="D159" s="324">
        <v>7</v>
      </c>
      <c r="E159" s="441">
        <f t="shared" si="25"/>
        <v>0.28000000000000003</v>
      </c>
      <c r="F159" s="324"/>
      <c r="G159" s="324">
        <v>198</v>
      </c>
      <c r="H159" s="441" t="e">
        <f t="shared" si="26"/>
        <v>#DIV/0!</v>
      </c>
      <c r="I159" s="324">
        <f t="shared" si="27"/>
        <v>25</v>
      </c>
      <c r="J159" s="324">
        <f t="shared" si="28"/>
        <v>205</v>
      </c>
      <c r="K159" s="441">
        <f t="shared" si="29"/>
        <v>8.1999999999999993</v>
      </c>
    </row>
    <row r="160" spans="1:11" ht="15" customHeight="1">
      <c r="A160" s="437" t="s">
        <v>1975</v>
      </c>
      <c r="B160" s="438" t="s">
        <v>1976</v>
      </c>
      <c r="C160" s="324"/>
      <c r="D160" s="324"/>
      <c r="E160" s="441" t="e">
        <f t="shared" si="25"/>
        <v>#DIV/0!</v>
      </c>
      <c r="F160" s="440">
        <v>4445</v>
      </c>
      <c r="G160" s="440"/>
      <c r="H160" s="441">
        <f t="shared" si="26"/>
        <v>0</v>
      </c>
      <c r="I160" s="324">
        <f t="shared" si="27"/>
        <v>4445</v>
      </c>
      <c r="J160" s="324">
        <f t="shared" si="28"/>
        <v>0</v>
      </c>
      <c r="K160" s="441">
        <f t="shared" si="29"/>
        <v>0</v>
      </c>
    </row>
    <row r="161" spans="1:11" ht="15" customHeight="1">
      <c r="A161" s="90"/>
      <c r="B161" s="320"/>
      <c r="C161" s="324"/>
      <c r="D161" s="324"/>
      <c r="E161" s="441" t="e">
        <f t="shared" si="25"/>
        <v>#DIV/0!</v>
      </c>
      <c r="F161" s="324"/>
      <c r="G161" s="324"/>
      <c r="H161" s="441" t="e">
        <f t="shared" si="26"/>
        <v>#DIV/0!</v>
      </c>
      <c r="I161" s="324">
        <f t="shared" si="27"/>
        <v>0</v>
      </c>
      <c r="J161" s="324">
        <f t="shared" si="28"/>
        <v>0</v>
      </c>
      <c r="K161" s="441" t="e">
        <f t="shared" si="29"/>
        <v>#DIV/0!</v>
      </c>
    </row>
    <row r="162" spans="1:11" ht="15" customHeight="1">
      <c r="A162" s="90"/>
      <c r="B162" s="320"/>
      <c r="C162" s="324"/>
      <c r="D162" s="324"/>
      <c r="E162" s="441" t="e">
        <f t="shared" si="25"/>
        <v>#DIV/0!</v>
      </c>
      <c r="F162" s="324"/>
      <c r="G162" s="324"/>
      <c r="H162" s="441" t="e">
        <f t="shared" si="26"/>
        <v>#DIV/0!</v>
      </c>
      <c r="I162" s="324">
        <f t="shared" si="27"/>
        <v>0</v>
      </c>
      <c r="J162" s="324">
        <f t="shared" si="28"/>
        <v>0</v>
      </c>
      <c r="K162" s="441" t="e">
        <f t="shared" si="29"/>
        <v>#DIV/0!</v>
      </c>
    </row>
    <row r="163" spans="1:11" s="100" customFormat="1" ht="15" customHeight="1">
      <c r="A163" s="90"/>
      <c r="B163" s="320"/>
      <c r="C163" s="324"/>
      <c r="D163" s="324"/>
      <c r="E163" s="441" t="e">
        <f t="shared" si="25"/>
        <v>#DIV/0!</v>
      </c>
      <c r="F163" s="324"/>
      <c r="G163" s="324"/>
      <c r="H163" s="441" t="e">
        <f t="shared" si="26"/>
        <v>#DIV/0!</v>
      </c>
      <c r="I163" s="324">
        <f t="shared" si="27"/>
        <v>0</v>
      </c>
      <c r="J163" s="324">
        <f t="shared" si="28"/>
        <v>0</v>
      </c>
      <c r="K163" s="441" t="e">
        <f t="shared" si="29"/>
        <v>#DIV/0!</v>
      </c>
    </row>
    <row r="164" spans="1:11" s="100" customFormat="1" ht="15" customHeight="1">
      <c r="A164" s="442" t="s">
        <v>129</v>
      </c>
      <c r="B164" s="443"/>
      <c r="C164" s="444">
        <f>SUM(C154:C163)</f>
        <v>4555</v>
      </c>
      <c r="D164" s="444">
        <f>SUM(D154:D163)</f>
        <v>1115</v>
      </c>
      <c r="E164" s="445">
        <f t="shared" si="25"/>
        <v>0.24478594950603733</v>
      </c>
      <c r="F164" s="444">
        <f>SUM(F154:F163)</f>
        <v>4445</v>
      </c>
      <c r="G164" s="444">
        <f>SUM(G154:G163)</f>
        <v>1105</v>
      </c>
      <c r="H164" s="445">
        <f t="shared" si="26"/>
        <v>0.24859392575928008</v>
      </c>
      <c r="I164" s="444">
        <f>SUM(I154:I163)</f>
        <v>9000</v>
      </c>
      <c r="J164" s="444">
        <f>SUM(J154:J163)</f>
        <v>2220</v>
      </c>
      <c r="K164" s="445">
        <f t="shared" si="29"/>
        <v>0.24666666666666667</v>
      </c>
    </row>
    <row r="165" spans="1:11" s="100" customFormat="1" ht="12.75" customHeight="1">
      <c r="A165" s="162" t="s">
        <v>191</v>
      </c>
      <c r="B165" s="206"/>
      <c r="C165" s="326"/>
      <c r="D165" s="326"/>
      <c r="E165" s="326"/>
      <c r="F165" s="326"/>
      <c r="G165" s="326"/>
      <c r="H165" s="326"/>
      <c r="I165" s="326"/>
      <c r="J165" s="326"/>
      <c r="K165" s="325"/>
    </row>
    <row r="166" spans="1:11" s="100" customFormat="1" ht="12.75" customHeight="1">
      <c r="A166" s="311">
        <v>280005</v>
      </c>
      <c r="B166" s="321" t="s">
        <v>192</v>
      </c>
      <c r="C166" s="326"/>
      <c r="D166" s="326"/>
      <c r="E166" s="326"/>
      <c r="F166" s="326"/>
      <c r="G166" s="326"/>
      <c r="H166" s="326"/>
      <c r="I166" s="326"/>
      <c r="J166" s="326"/>
      <c r="K166" s="325"/>
    </row>
    <row r="167" spans="1:11" s="100" customFormat="1" ht="12.75" customHeight="1">
      <c r="A167" s="311">
        <v>280006</v>
      </c>
      <c r="B167" s="321" t="s">
        <v>193</v>
      </c>
      <c r="C167" s="326"/>
      <c r="D167" s="326"/>
      <c r="E167" s="326"/>
      <c r="F167" s="326"/>
      <c r="G167" s="326"/>
      <c r="H167" s="326"/>
      <c r="I167" s="326"/>
      <c r="J167" s="326"/>
      <c r="K167" s="325"/>
    </row>
    <row r="168" spans="1:11" s="100" customFormat="1">
      <c r="A168" s="311">
        <v>280007</v>
      </c>
      <c r="B168" s="321" t="s">
        <v>194</v>
      </c>
      <c r="C168" s="324"/>
      <c r="D168" s="324"/>
      <c r="E168" s="324"/>
      <c r="F168" s="324"/>
      <c r="G168" s="324"/>
      <c r="H168" s="324"/>
      <c r="I168" s="324"/>
      <c r="J168" s="324"/>
      <c r="K168" s="325"/>
    </row>
    <row r="169" spans="1:11" s="100" customFormat="1">
      <c r="A169" s="311">
        <v>280008</v>
      </c>
      <c r="B169" s="321" t="s">
        <v>195</v>
      </c>
      <c r="C169" s="324"/>
      <c r="D169" s="324"/>
      <c r="E169" s="324"/>
      <c r="F169" s="324"/>
      <c r="G169" s="324"/>
      <c r="H169" s="324"/>
      <c r="I169" s="324"/>
      <c r="J169" s="324"/>
      <c r="K169" s="325"/>
    </row>
    <row r="170" spans="1:11" s="100" customFormat="1" ht="27" customHeight="1">
      <c r="A170" s="90"/>
      <c r="B170" s="320"/>
      <c r="C170" s="324"/>
      <c r="D170" s="324"/>
      <c r="E170" s="324"/>
      <c r="F170" s="324"/>
      <c r="G170" s="324"/>
      <c r="H170" s="324"/>
      <c r="I170" s="324"/>
      <c r="J170" s="324"/>
      <c r="K170" s="325"/>
    </row>
    <row r="171" spans="1:11" s="100" customFormat="1" ht="11.1" customHeight="1">
      <c r="A171" s="162" t="s">
        <v>129</v>
      </c>
      <c r="B171" s="104"/>
      <c r="C171" s="324"/>
      <c r="D171" s="324"/>
      <c r="E171" s="324"/>
      <c r="F171" s="324"/>
      <c r="G171" s="324"/>
      <c r="H171" s="324"/>
      <c r="I171" s="324"/>
      <c r="J171" s="324"/>
      <c r="K171" s="325"/>
    </row>
    <row r="172" spans="1:11">
      <c r="A172" s="162" t="s">
        <v>196</v>
      </c>
      <c r="B172" s="104"/>
      <c r="C172" s="324"/>
      <c r="D172" s="324"/>
      <c r="E172" s="324"/>
      <c r="F172" s="324"/>
      <c r="G172" s="324"/>
      <c r="H172" s="324"/>
      <c r="I172" s="324"/>
      <c r="J172" s="324"/>
      <c r="K172" s="323"/>
    </row>
    <row r="173" spans="1:11" s="136" customFormat="1" ht="33.75" customHeight="1">
      <c r="A173" s="883" t="s">
        <v>197</v>
      </c>
      <c r="B173" s="883"/>
      <c r="C173" s="883"/>
      <c r="D173" s="883"/>
      <c r="E173" s="883"/>
      <c r="F173" s="883"/>
      <c r="G173" s="883"/>
      <c r="H173" s="883"/>
      <c r="I173" s="883"/>
      <c r="J173" s="883"/>
    </row>
    <row r="174" spans="1:11" ht="11.1" customHeight="1"/>
    <row r="175" spans="1:11">
      <c r="A175" s="1"/>
      <c r="B175" s="2" t="s">
        <v>51</v>
      </c>
      <c r="C175" s="3" t="s">
        <v>1970</v>
      </c>
      <c r="D175" s="4"/>
      <c r="E175" s="4"/>
      <c r="F175" s="4"/>
      <c r="G175" s="4"/>
      <c r="H175" s="4"/>
      <c r="I175" s="5"/>
    </row>
    <row r="176" spans="1:11">
      <c r="A176" s="1"/>
      <c r="B176" s="2" t="s">
        <v>52</v>
      </c>
      <c r="C176" s="3">
        <v>17688383</v>
      </c>
      <c r="D176" s="4"/>
      <c r="E176" s="4"/>
      <c r="F176" s="4"/>
      <c r="G176" s="4"/>
      <c r="H176" s="4"/>
      <c r="I176" s="5"/>
    </row>
    <row r="177" spans="1:11">
      <c r="A177" s="1"/>
      <c r="B177" s="2"/>
      <c r="C177" s="3"/>
      <c r="D177" s="4"/>
      <c r="E177" s="4"/>
      <c r="F177" s="4"/>
      <c r="G177" s="4"/>
      <c r="H177" s="4"/>
      <c r="I177" s="5"/>
    </row>
    <row r="178" spans="1:11" ht="14.25">
      <c r="A178" s="1"/>
      <c r="B178" s="2" t="s">
        <v>185</v>
      </c>
      <c r="C178" s="7" t="s">
        <v>26</v>
      </c>
      <c r="D178" s="8"/>
      <c r="E178" s="8"/>
      <c r="F178" s="8"/>
      <c r="G178" s="8"/>
      <c r="H178" s="8"/>
      <c r="I178" s="9"/>
    </row>
    <row r="179" spans="1:11" ht="14.25">
      <c r="A179" s="1"/>
      <c r="B179" s="2" t="s">
        <v>186</v>
      </c>
      <c r="C179" s="439" t="s">
        <v>1991</v>
      </c>
      <c r="D179" s="8"/>
      <c r="E179" s="8"/>
      <c r="F179" s="8"/>
      <c r="G179" s="8"/>
      <c r="H179" s="8"/>
      <c r="I179" s="9"/>
    </row>
    <row r="181" spans="1:11" ht="21.75" customHeight="1">
      <c r="A181" s="876" t="s">
        <v>187</v>
      </c>
      <c r="B181" s="884" t="s">
        <v>188</v>
      </c>
      <c r="C181" s="886" t="s">
        <v>189</v>
      </c>
      <c r="D181" s="886"/>
      <c r="E181" s="886"/>
      <c r="F181" s="886" t="s">
        <v>190</v>
      </c>
      <c r="G181" s="886"/>
      <c r="H181" s="886"/>
      <c r="I181" s="886" t="s">
        <v>129</v>
      </c>
      <c r="J181" s="886"/>
      <c r="K181" s="886"/>
    </row>
    <row r="182" spans="1:11" ht="32.25" customHeight="1" thickBot="1">
      <c r="A182" s="877"/>
      <c r="B182" s="885"/>
      <c r="C182" s="309" t="s">
        <v>1904</v>
      </c>
      <c r="D182" s="309" t="s">
        <v>1905</v>
      </c>
      <c r="E182" s="322" t="s">
        <v>1898</v>
      </c>
      <c r="F182" s="309" t="s">
        <v>1904</v>
      </c>
      <c r="G182" s="309" t="s">
        <v>1905</v>
      </c>
      <c r="H182" s="322" t="s">
        <v>1898</v>
      </c>
      <c r="I182" s="309" t="s">
        <v>1904</v>
      </c>
      <c r="J182" s="309" t="s">
        <v>1905</v>
      </c>
      <c r="K182" s="324" t="s">
        <v>1898</v>
      </c>
    </row>
    <row r="183" spans="1:11" ht="15" customHeight="1" thickTop="1">
      <c r="A183" s="435" t="s">
        <v>1971</v>
      </c>
      <c r="B183" s="436" t="s">
        <v>1972</v>
      </c>
      <c r="C183" s="440">
        <v>30</v>
      </c>
      <c r="D183" s="324">
        <v>7</v>
      </c>
      <c r="E183" s="441">
        <f>D183/C183</f>
        <v>0.23333333333333334</v>
      </c>
      <c r="F183" s="324"/>
      <c r="G183" s="324"/>
      <c r="H183" s="441" t="e">
        <f>G183/F183</f>
        <v>#DIV/0!</v>
      </c>
      <c r="I183" s="324">
        <f>C183+F183</f>
        <v>30</v>
      </c>
      <c r="J183" s="324">
        <f>D183+G183</f>
        <v>7</v>
      </c>
      <c r="K183" s="441">
        <f>J183/I183</f>
        <v>0.23333333333333334</v>
      </c>
    </row>
    <row r="184" spans="1:11" ht="15" customHeight="1">
      <c r="A184" s="435" t="s">
        <v>1992</v>
      </c>
      <c r="B184" s="436" t="s">
        <v>1993</v>
      </c>
      <c r="C184" s="440">
        <v>7600</v>
      </c>
      <c r="D184" s="324">
        <v>1790</v>
      </c>
      <c r="E184" s="441">
        <f t="shared" ref="E184:E193" si="30">D184/C184</f>
        <v>0.23552631578947369</v>
      </c>
      <c r="F184" s="324"/>
      <c r="G184" s="324"/>
      <c r="H184" s="441" t="e">
        <f t="shared" ref="H184:H193" si="31">G184/F184</f>
        <v>#DIV/0!</v>
      </c>
      <c r="I184" s="324">
        <f t="shared" ref="I184:I192" si="32">C184+F184</f>
        <v>7600</v>
      </c>
      <c r="J184" s="324">
        <f t="shared" ref="J184:J192" si="33">D184+G184</f>
        <v>1790</v>
      </c>
      <c r="K184" s="441">
        <f t="shared" ref="K184:K193" si="34">J184/I184</f>
        <v>0.23552631578947369</v>
      </c>
    </row>
    <row r="185" spans="1:11" ht="15" customHeight="1">
      <c r="A185" s="435" t="s">
        <v>1994</v>
      </c>
      <c r="B185" s="436" t="s">
        <v>1995</v>
      </c>
      <c r="C185" s="440">
        <v>3470</v>
      </c>
      <c r="D185" s="324">
        <v>746</v>
      </c>
      <c r="E185" s="441">
        <f t="shared" si="30"/>
        <v>0.21498559077809798</v>
      </c>
      <c r="F185" s="324"/>
      <c r="G185" s="324"/>
      <c r="H185" s="441" t="e">
        <f t="shared" si="31"/>
        <v>#DIV/0!</v>
      </c>
      <c r="I185" s="324">
        <f t="shared" si="32"/>
        <v>3470</v>
      </c>
      <c r="J185" s="324">
        <f t="shared" si="33"/>
        <v>746</v>
      </c>
      <c r="K185" s="441">
        <f t="shared" si="34"/>
        <v>0.21498559077809798</v>
      </c>
    </row>
    <row r="186" spans="1:11" ht="15" customHeight="1">
      <c r="A186" s="437" t="s">
        <v>1975</v>
      </c>
      <c r="B186" s="438" t="s">
        <v>1976</v>
      </c>
      <c r="C186" s="324"/>
      <c r="D186" s="324"/>
      <c r="E186" s="441" t="e">
        <f t="shared" si="30"/>
        <v>#DIV/0!</v>
      </c>
      <c r="F186" s="324"/>
      <c r="G186" s="324"/>
      <c r="H186" s="441" t="e">
        <f t="shared" si="31"/>
        <v>#DIV/0!</v>
      </c>
      <c r="I186" s="324">
        <f t="shared" si="32"/>
        <v>0</v>
      </c>
      <c r="J186" s="324">
        <f t="shared" si="33"/>
        <v>0</v>
      </c>
      <c r="K186" s="441" t="e">
        <f t="shared" si="34"/>
        <v>#DIV/0!</v>
      </c>
    </row>
    <row r="187" spans="1:11" ht="15" customHeight="1">
      <c r="A187" s="90"/>
      <c r="B187" s="320"/>
      <c r="C187" s="324"/>
      <c r="D187" s="324"/>
      <c r="E187" s="441" t="e">
        <f t="shared" si="30"/>
        <v>#DIV/0!</v>
      </c>
      <c r="F187" s="324"/>
      <c r="G187" s="324"/>
      <c r="H187" s="441" t="e">
        <f t="shared" si="31"/>
        <v>#DIV/0!</v>
      </c>
      <c r="I187" s="324">
        <f t="shared" si="32"/>
        <v>0</v>
      </c>
      <c r="J187" s="324">
        <f t="shared" si="33"/>
        <v>0</v>
      </c>
      <c r="K187" s="441" t="e">
        <f t="shared" si="34"/>
        <v>#DIV/0!</v>
      </c>
    </row>
    <row r="188" spans="1:11" ht="15" customHeight="1">
      <c r="A188" s="90"/>
      <c r="B188" s="320"/>
      <c r="C188" s="324"/>
      <c r="D188" s="324"/>
      <c r="E188" s="441" t="e">
        <f t="shared" si="30"/>
        <v>#DIV/0!</v>
      </c>
      <c r="F188" s="324"/>
      <c r="G188" s="324"/>
      <c r="H188" s="441" t="e">
        <f t="shared" si="31"/>
        <v>#DIV/0!</v>
      </c>
      <c r="I188" s="324">
        <f t="shared" si="32"/>
        <v>0</v>
      </c>
      <c r="J188" s="324">
        <f t="shared" si="33"/>
        <v>0</v>
      </c>
      <c r="K188" s="441" t="e">
        <f t="shared" si="34"/>
        <v>#DIV/0!</v>
      </c>
    </row>
    <row r="189" spans="1:11" ht="15" customHeight="1">
      <c r="A189" s="90"/>
      <c r="B189" s="320"/>
      <c r="C189" s="324"/>
      <c r="D189" s="324"/>
      <c r="E189" s="441" t="e">
        <f t="shared" si="30"/>
        <v>#DIV/0!</v>
      </c>
      <c r="F189" s="324"/>
      <c r="G189" s="324"/>
      <c r="H189" s="441" t="e">
        <f t="shared" si="31"/>
        <v>#DIV/0!</v>
      </c>
      <c r="I189" s="324">
        <f t="shared" si="32"/>
        <v>0</v>
      </c>
      <c r="J189" s="324">
        <f t="shared" si="33"/>
        <v>0</v>
      </c>
      <c r="K189" s="441" t="e">
        <f t="shared" si="34"/>
        <v>#DIV/0!</v>
      </c>
    </row>
    <row r="190" spans="1:11" ht="15" customHeight="1">
      <c r="A190" s="90"/>
      <c r="B190" s="320"/>
      <c r="C190" s="324"/>
      <c r="D190" s="324"/>
      <c r="E190" s="441" t="e">
        <f t="shared" si="30"/>
        <v>#DIV/0!</v>
      </c>
      <c r="F190" s="324"/>
      <c r="G190" s="324"/>
      <c r="H190" s="441" t="e">
        <f t="shared" si="31"/>
        <v>#DIV/0!</v>
      </c>
      <c r="I190" s="324">
        <f t="shared" si="32"/>
        <v>0</v>
      </c>
      <c r="J190" s="324">
        <f t="shared" si="33"/>
        <v>0</v>
      </c>
      <c r="K190" s="441" t="e">
        <f t="shared" si="34"/>
        <v>#DIV/0!</v>
      </c>
    </row>
    <row r="191" spans="1:11" ht="15" customHeight="1">
      <c r="A191" s="90"/>
      <c r="B191" s="320"/>
      <c r="C191" s="324"/>
      <c r="D191" s="324"/>
      <c r="E191" s="441" t="e">
        <f t="shared" si="30"/>
        <v>#DIV/0!</v>
      </c>
      <c r="F191" s="324"/>
      <c r="G191" s="324"/>
      <c r="H191" s="441" t="e">
        <f t="shared" si="31"/>
        <v>#DIV/0!</v>
      </c>
      <c r="I191" s="324">
        <f t="shared" si="32"/>
        <v>0</v>
      </c>
      <c r="J191" s="324">
        <f t="shared" si="33"/>
        <v>0</v>
      </c>
      <c r="K191" s="441" t="e">
        <f t="shared" si="34"/>
        <v>#DIV/0!</v>
      </c>
    </row>
    <row r="192" spans="1:11" s="100" customFormat="1" ht="15" customHeight="1">
      <c r="A192" s="90"/>
      <c r="B192" s="320"/>
      <c r="C192" s="324"/>
      <c r="D192" s="324"/>
      <c r="E192" s="441" t="e">
        <f t="shared" si="30"/>
        <v>#DIV/0!</v>
      </c>
      <c r="F192" s="324"/>
      <c r="G192" s="324"/>
      <c r="H192" s="441" t="e">
        <f t="shared" si="31"/>
        <v>#DIV/0!</v>
      </c>
      <c r="I192" s="324">
        <f t="shared" si="32"/>
        <v>0</v>
      </c>
      <c r="J192" s="324">
        <f t="shared" si="33"/>
        <v>0</v>
      </c>
      <c r="K192" s="441" t="e">
        <f t="shared" si="34"/>
        <v>#DIV/0!</v>
      </c>
    </row>
    <row r="193" spans="1:11" s="100" customFormat="1" ht="15" customHeight="1">
      <c r="A193" s="442" t="s">
        <v>129</v>
      </c>
      <c r="B193" s="443"/>
      <c r="C193" s="444">
        <f>SUM(C183:C192)</f>
        <v>11100</v>
      </c>
      <c r="D193" s="444">
        <f>SUM(D183:D192)</f>
        <v>2543</v>
      </c>
      <c r="E193" s="445">
        <f t="shared" si="30"/>
        <v>0.22909909909909909</v>
      </c>
      <c r="F193" s="444">
        <f>SUM(F183:F192)</f>
        <v>0</v>
      </c>
      <c r="G193" s="444">
        <f>SUM(G183:G192)</f>
        <v>0</v>
      </c>
      <c r="H193" s="445" t="e">
        <f t="shared" si="31"/>
        <v>#DIV/0!</v>
      </c>
      <c r="I193" s="444">
        <f>SUM(I183:I192)</f>
        <v>11100</v>
      </c>
      <c r="J193" s="444">
        <f>SUM(J183:J192)</f>
        <v>2543</v>
      </c>
      <c r="K193" s="445">
        <f t="shared" si="34"/>
        <v>0.22909909909909909</v>
      </c>
    </row>
    <row r="194" spans="1:11" s="100" customFormat="1" ht="12.75" customHeight="1">
      <c r="A194" s="162" t="s">
        <v>191</v>
      </c>
      <c r="B194" s="206"/>
      <c r="C194" s="326"/>
      <c r="D194" s="326"/>
      <c r="E194" s="326"/>
      <c r="F194" s="326"/>
      <c r="G194" s="326"/>
      <c r="H194" s="326"/>
      <c r="I194" s="326"/>
      <c r="J194" s="326"/>
      <c r="K194" s="325"/>
    </row>
    <row r="195" spans="1:11" s="100" customFormat="1" ht="12.75" customHeight="1">
      <c r="A195" s="311">
        <v>280005</v>
      </c>
      <c r="B195" s="321" t="s">
        <v>192</v>
      </c>
      <c r="C195" s="326"/>
      <c r="D195" s="326"/>
      <c r="E195" s="326"/>
      <c r="F195" s="326"/>
      <c r="G195" s="326"/>
      <c r="H195" s="326"/>
      <c r="I195" s="326"/>
      <c r="J195" s="326"/>
      <c r="K195" s="325"/>
    </row>
    <row r="196" spans="1:11" s="100" customFormat="1" ht="12.75" customHeight="1">
      <c r="A196" s="311">
        <v>280006</v>
      </c>
      <c r="B196" s="321" t="s">
        <v>193</v>
      </c>
      <c r="C196" s="326"/>
      <c r="D196" s="326"/>
      <c r="E196" s="326"/>
      <c r="F196" s="326"/>
      <c r="G196" s="326"/>
      <c r="H196" s="326"/>
      <c r="I196" s="326"/>
      <c r="J196" s="326"/>
      <c r="K196" s="325"/>
    </row>
    <row r="197" spans="1:11" s="100" customFormat="1">
      <c r="A197" s="311">
        <v>280007</v>
      </c>
      <c r="B197" s="321" t="s">
        <v>194</v>
      </c>
      <c r="C197" s="324"/>
      <c r="D197" s="324"/>
      <c r="E197" s="324"/>
      <c r="F197" s="324"/>
      <c r="G197" s="324"/>
      <c r="H197" s="324"/>
      <c r="I197" s="324"/>
      <c r="J197" s="324"/>
      <c r="K197" s="325"/>
    </row>
    <row r="198" spans="1:11" s="100" customFormat="1">
      <c r="A198" s="311">
        <v>280008</v>
      </c>
      <c r="B198" s="321" t="s">
        <v>195</v>
      </c>
      <c r="C198" s="324"/>
      <c r="D198" s="324"/>
      <c r="E198" s="324"/>
      <c r="F198" s="324"/>
      <c r="G198" s="324"/>
      <c r="H198" s="324"/>
      <c r="I198" s="324"/>
      <c r="J198" s="324"/>
      <c r="K198" s="325"/>
    </row>
    <row r="199" spans="1:11" s="100" customFormat="1" ht="27" customHeight="1">
      <c r="A199" s="90"/>
      <c r="B199" s="320"/>
      <c r="C199" s="324"/>
      <c r="D199" s="324"/>
      <c r="E199" s="324"/>
      <c r="F199" s="324"/>
      <c r="G199" s="324"/>
      <c r="H199" s="324"/>
      <c r="I199" s="324"/>
      <c r="J199" s="324"/>
      <c r="K199" s="325"/>
    </row>
    <row r="200" spans="1:11" s="100" customFormat="1" ht="11.1" customHeight="1">
      <c r="A200" s="162" t="s">
        <v>129</v>
      </c>
      <c r="B200" s="104"/>
      <c r="C200" s="324"/>
      <c r="D200" s="324"/>
      <c r="E200" s="324"/>
      <c r="F200" s="324"/>
      <c r="G200" s="324"/>
      <c r="H200" s="324"/>
      <c r="I200" s="324"/>
      <c r="J200" s="324"/>
      <c r="K200" s="325"/>
    </row>
    <row r="201" spans="1:11">
      <c r="A201" s="162" t="s">
        <v>196</v>
      </c>
      <c r="B201" s="104"/>
      <c r="C201" s="324"/>
      <c r="D201" s="324"/>
      <c r="E201" s="324"/>
      <c r="F201" s="324"/>
      <c r="G201" s="324"/>
      <c r="H201" s="324"/>
      <c r="I201" s="324"/>
      <c r="J201" s="324"/>
      <c r="K201" s="323"/>
    </row>
    <row r="202" spans="1:11" s="136" customFormat="1" ht="33.75" customHeight="1">
      <c r="A202" s="883" t="s">
        <v>197</v>
      </c>
      <c r="B202" s="883"/>
      <c r="C202" s="883"/>
      <c r="D202" s="883"/>
      <c r="E202" s="883"/>
      <c r="F202" s="883"/>
      <c r="G202" s="883"/>
      <c r="H202" s="883"/>
      <c r="I202" s="883"/>
      <c r="J202" s="883"/>
    </row>
    <row r="203" spans="1:11" ht="11.1" customHeight="1"/>
    <row r="204" spans="1:11">
      <c r="A204" s="1"/>
      <c r="B204" s="2" t="s">
        <v>51</v>
      </c>
      <c r="C204" s="3" t="s">
        <v>1970</v>
      </c>
      <c r="D204" s="4"/>
      <c r="E204" s="4"/>
      <c r="F204" s="4"/>
      <c r="G204" s="4"/>
      <c r="H204" s="4"/>
      <c r="I204" s="5"/>
    </row>
    <row r="205" spans="1:11">
      <c r="A205" s="1"/>
      <c r="B205" s="2" t="s">
        <v>52</v>
      </c>
      <c r="C205" s="3">
        <v>17688383</v>
      </c>
      <c r="D205" s="4"/>
      <c r="E205" s="4"/>
      <c r="F205" s="4"/>
      <c r="G205" s="4"/>
      <c r="H205" s="4"/>
      <c r="I205" s="5"/>
    </row>
    <row r="206" spans="1:11">
      <c r="A206" s="1"/>
      <c r="B206" s="2"/>
      <c r="C206" s="3"/>
      <c r="D206" s="4"/>
      <c r="E206" s="4"/>
      <c r="F206" s="4"/>
      <c r="G206" s="4"/>
      <c r="H206" s="4"/>
      <c r="I206" s="5"/>
    </row>
    <row r="207" spans="1:11" ht="14.25">
      <c r="A207" s="1"/>
      <c r="B207" s="2" t="s">
        <v>185</v>
      </c>
      <c r="C207" s="7" t="s">
        <v>26</v>
      </c>
      <c r="D207" s="8"/>
      <c r="E207" s="8"/>
      <c r="F207" s="8"/>
      <c r="G207" s="8"/>
      <c r="H207" s="8"/>
      <c r="I207" s="9"/>
    </row>
    <row r="208" spans="1:11" ht="14.25">
      <c r="A208" s="1"/>
      <c r="B208" s="2" t="s">
        <v>186</v>
      </c>
      <c r="C208" s="439" t="s">
        <v>1996</v>
      </c>
      <c r="D208" s="8"/>
      <c r="E208" s="8"/>
      <c r="F208" s="8"/>
      <c r="G208" s="8"/>
      <c r="H208" s="8"/>
      <c r="I208" s="9"/>
    </row>
    <row r="210" spans="1:11" ht="21.75" customHeight="1">
      <c r="A210" s="876" t="s">
        <v>187</v>
      </c>
      <c r="B210" s="884" t="s">
        <v>188</v>
      </c>
      <c r="C210" s="886" t="s">
        <v>189</v>
      </c>
      <c r="D210" s="886"/>
      <c r="E210" s="886"/>
      <c r="F210" s="886" t="s">
        <v>190</v>
      </c>
      <c r="G210" s="886"/>
      <c r="H210" s="886"/>
      <c r="I210" s="886" t="s">
        <v>129</v>
      </c>
      <c r="J210" s="886"/>
      <c r="K210" s="886"/>
    </row>
    <row r="211" spans="1:11" ht="32.25" customHeight="1" thickBot="1">
      <c r="A211" s="877"/>
      <c r="B211" s="885"/>
      <c r="C211" s="309" t="s">
        <v>1904</v>
      </c>
      <c r="D211" s="309" t="s">
        <v>1905</v>
      </c>
      <c r="E211" s="322" t="s">
        <v>1898</v>
      </c>
      <c r="F211" s="309" t="s">
        <v>1904</v>
      </c>
      <c r="G211" s="309" t="s">
        <v>1905</v>
      </c>
      <c r="H211" s="322" t="s">
        <v>1898</v>
      </c>
      <c r="I211" s="309" t="s">
        <v>1904</v>
      </c>
      <c r="J211" s="309" t="s">
        <v>1905</v>
      </c>
      <c r="K211" s="324" t="s">
        <v>1898</v>
      </c>
    </row>
    <row r="212" spans="1:11" ht="15" customHeight="1" thickTop="1">
      <c r="A212" s="435" t="s">
        <v>1971</v>
      </c>
      <c r="B212" s="436" t="s">
        <v>1972</v>
      </c>
      <c r="C212" s="440">
        <v>4800</v>
      </c>
      <c r="D212" s="324">
        <v>1899</v>
      </c>
      <c r="E212" s="441">
        <f>D212/C212</f>
        <v>0.395625</v>
      </c>
      <c r="F212" s="324"/>
      <c r="G212" s="324">
        <v>95</v>
      </c>
      <c r="H212" s="441" t="e">
        <f>G212/F212</f>
        <v>#DIV/0!</v>
      </c>
      <c r="I212" s="324">
        <f>C212+F212</f>
        <v>4800</v>
      </c>
      <c r="J212" s="324">
        <f>D212+G212</f>
        <v>1994</v>
      </c>
      <c r="K212" s="441">
        <f>J212/I212</f>
        <v>0.41541666666666666</v>
      </c>
    </row>
    <row r="213" spans="1:11" ht="15" customHeight="1">
      <c r="A213" s="435" t="s">
        <v>1973</v>
      </c>
      <c r="B213" s="436" t="s">
        <v>1974</v>
      </c>
      <c r="C213" s="440">
        <v>1840</v>
      </c>
      <c r="D213" s="324">
        <v>360</v>
      </c>
      <c r="E213" s="441">
        <f t="shared" ref="E213:E222" si="35">D213/C213</f>
        <v>0.19565217391304349</v>
      </c>
      <c r="F213" s="324"/>
      <c r="G213" s="324">
        <v>10</v>
      </c>
      <c r="H213" s="441" t="e">
        <f t="shared" ref="H213:H222" si="36">G213/F213</f>
        <v>#DIV/0!</v>
      </c>
      <c r="I213" s="324">
        <f t="shared" ref="I213:I221" si="37">C213+F213</f>
        <v>1840</v>
      </c>
      <c r="J213" s="324">
        <f t="shared" ref="J213:J221" si="38">D213+G213</f>
        <v>370</v>
      </c>
      <c r="K213" s="441">
        <f t="shared" ref="K213:K222" si="39">J213/I213</f>
        <v>0.20108695652173914</v>
      </c>
    </row>
    <row r="214" spans="1:11" ht="15" customHeight="1">
      <c r="A214" s="437" t="s">
        <v>1975</v>
      </c>
      <c r="B214" s="438" t="s">
        <v>1976</v>
      </c>
      <c r="C214" s="440"/>
      <c r="D214" s="324"/>
      <c r="E214" s="441" t="e">
        <f t="shared" si="35"/>
        <v>#DIV/0!</v>
      </c>
      <c r="F214" s="440">
        <v>260</v>
      </c>
      <c r="G214" s="440">
        <v>2</v>
      </c>
      <c r="H214" s="441">
        <f t="shared" si="36"/>
        <v>7.6923076923076927E-3</v>
      </c>
      <c r="I214" s="324">
        <f t="shared" si="37"/>
        <v>260</v>
      </c>
      <c r="J214" s="324">
        <f t="shared" si="38"/>
        <v>2</v>
      </c>
      <c r="K214" s="441">
        <f t="shared" si="39"/>
        <v>7.6923076923076927E-3</v>
      </c>
    </row>
    <row r="215" spans="1:11" ht="15" customHeight="1">
      <c r="A215" s="90"/>
      <c r="B215" s="320"/>
      <c r="C215" s="324"/>
      <c r="D215" s="324"/>
      <c r="E215" s="441" t="e">
        <f t="shared" si="35"/>
        <v>#DIV/0!</v>
      </c>
      <c r="F215" s="324"/>
      <c r="G215" s="324"/>
      <c r="H215" s="441" t="e">
        <f t="shared" si="36"/>
        <v>#DIV/0!</v>
      </c>
      <c r="I215" s="324">
        <f t="shared" si="37"/>
        <v>0</v>
      </c>
      <c r="J215" s="324">
        <f t="shared" si="38"/>
        <v>0</v>
      </c>
      <c r="K215" s="441" t="e">
        <f t="shared" si="39"/>
        <v>#DIV/0!</v>
      </c>
    </row>
    <row r="216" spans="1:11" ht="15" customHeight="1">
      <c r="A216" s="90"/>
      <c r="B216" s="320"/>
      <c r="C216" s="324"/>
      <c r="D216" s="324"/>
      <c r="E216" s="441" t="e">
        <f t="shared" si="35"/>
        <v>#DIV/0!</v>
      </c>
      <c r="F216" s="324"/>
      <c r="G216" s="324"/>
      <c r="H216" s="441" t="e">
        <f t="shared" si="36"/>
        <v>#DIV/0!</v>
      </c>
      <c r="I216" s="324">
        <f t="shared" si="37"/>
        <v>0</v>
      </c>
      <c r="J216" s="324">
        <f t="shared" si="38"/>
        <v>0</v>
      </c>
      <c r="K216" s="441" t="e">
        <f t="shared" si="39"/>
        <v>#DIV/0!</v>
      </c>
    </row>
    <row r="217" spans="1:11" ht="15" customHeight="1">
      <c r="A217" s="90"/>
      <c r="B217" s="320"/>
      <c r="C217" s="324"/>
      <c r="D217" s="324"/>
      <c r="E217" s="441" t="e">
        <f t="shared" si="35"/>
        <v>#DIV/0!</v>
      </c>
      <c r="F217" s="324"/>
      <c r="G217" s="324"/>
      <c r="H217" s="441" t="e">
        <f t="shared" si="36"/>
        <v>#DIV/0!</v>
      </c>
      <c r="I217" s="324">
        <f t="shared" si="37"/>
        <v>0</v>
      </c>
      <c r="J217" s="324">
        <f t="shared" si="38"/>
        <v>0</v>
      </c>
      <c r="K217" s="441" t="e">
        <f t="shared" si="39"/>
        <v>#DIV/0!</v>
      </c>
    </row>
    <row r="218" spans="1:11" ht="15" customHeight="1">
      <c r="A218" s="90"/>
      <c r="B218" s="320"/>
      <c r="C218" s="324"/>
      <c r="D218" s="324"/>
      <c r="E218" s="441" t="e">
        <f t="shared" si="35"/>
        <v>#DIV/0!</v>
      </c>
      <c r="F218" s="324"/>
      <c r="G218" s="324"/>
      <c r="H218" s="441" t="e">
        <f t="shared" si="36"/>
        <v>#DIV/0!</v>
      </c>
      <c r="I218" s="324">
        <f t="shared" si="37"/>
        <v>0</v>
      </c>
      <c r="J218" s="324">
        <f t="shared" si="38"/>
        <v>0</v>
      </c>
      <c r="K218" s="441" t="e">
        <f t="shared" si="39"/>
        <v>#DIV/0!</v>
      </c>
    </row>
    <row r="219" spans="1:11" ht="15" customHeight="1">
      <c r="A219" s="90"/>
      <c r="B219" s="320"/>
      <c r="C219" s="324"/>
      <c r="D219" s="324"/>
      <c r="E219" s="441" t="e">
        <f t="shared" si="35"/>
        <v>#DIV/0!</v>
      </c>
      <c r="F219" s="324"/>
      <c r="G219" s="324"/>
      <c r="H219" s="441" t="e">
        <f t="shared" si="36"/>
        <v>#DIV/0!</v>
      </c>
      <c r="I219" s="324">
        <f t="shared" si="37"/>
        <v>0</v>
      </c>
      <c r="J219" s="324">
        <f t="shared" si="38"/>
        <v>0</v>
      </c>
      <c r="K219" s="441" t="e">
        <f t="shared" si="39"/>
        <v>#DIV/0!</v>
      </c>
    </row>
    <row r="220" spans="1:11" ht="15" customHeight="1">
      <c r="A220" s="90"/>
      <c r="B220" s="320"/>
      <c r="C220" s="324"/>
      <c r="D220" s="324"/>
      <c r="E220" s="441" t="e">
        <f t="shared" si="35"/>
        <v>#DIV/0!</v>
      </c>
      <c r="F220" s="324"/>
      <c r="G220" s="324"/>
      <c r="H220" s="441" t="e">
        <f t="shared" si="36"/>
        <v>#DIV/0!</v>
      </c>
      <c r="I220" s="324">
        <f t="shared" si="37"/>
        <v>0</v>
      </c>
      <c r="J220" s="324">
        <f t="shared" si="38"/>
        <v>0</v>
      </c>
      <c r="K220" s="441" t="e">
        <f t="shared" si="39"/>
        <v>#DIV/0!</v>
      </c>
    </row>
    <row r="221" spans="1:11" s="100" customFormat="1" ht="15" customHeight="1">
      <c r="A221" s="90"/>
      <c r="B221" s="320"/>
      <c r="C221" s="324"/>
      <c r="D221" s="324"/>
      <c r="E221" s="441" t="e">
        <f t="shared" si="35"/>
        <v>#DIV/0!</v>
      </c>
      <c r="F221" s="324"/>
      <c r="G221" s="324"/>
      <c r="H221" s="441" t="e">
        <f t="shared" si="36"/>
        <v>#DIV/0!</v>
      </c>
      <c r="I221" s="324">
        <f t="shared" si="37"/>
        <v>0</v>
      </c>
      <c r="J221" s="324">
        <f t="shared" si="38"/>
        <v>0</v>
      </c>
      <c r="K221" s="441" t="e">
        <f t="shared" si="39"/>
        <v>#DIV/0!</v>
      </c>
    </row>
    <row r="222" spans="1:11" s="100" customFormat="1" ht="15" customHeight="1">
      <c r="A222" s="442" t="s">
        <v>129</v>
      </c>
      <c r="B222" s="443"/>
      <c r="C222" s="444">
        <f>SUM(C212:C221)</f>
        <v>6640</v>
      </c>
      <c r="D222" s="444">
        <f>SUM(D212:D221)</f>
        <v>2259</v>
      </c>
      <c r="E222" s="445">
        <f t="shared" si="35"/>
        <v>0.340210843373494</v>
      </c>
      <c r="F222" s="444">
        <f>SUM(F212:F221)</f>
        <v>260</v>
      </c>
      <c r="G222" s="444">
        <f>SUM(G212:G221)</f>
        <v>107</v>
      </c>
      <c r="H222" s="445">
        <f t="shared" si="36"/>
        <v>0.41153846153846152</v>
      </c>
      <c r="I222" s="444">
        <f>SUM(I212:I221)</f>
        <v>6900</v>
      </c>
      <c r="J222" s="444">
        <f>SUM(J212:J221)</f>
        <v>2366</v>
      </c>
      <c r="K222" s="445">
        <f t="shared" si="39"/>
        <v>0.34289855072463771</v>
      </c>
    </row>
    <row r="223" spans="1:11" s="100" customFormat="1" ht="12.75" customHeight="1">
      <c r="A223" s="162" t="s">
        <v>191</v>
      </c>
      <c r="B223" s="206"/>
      <c r="C223" s="326"/>
      <c r="D223" s="326"/>
      <c r="E223" s="326"/>
      <c r="F223" s="326"/>
      <c r="G223" s="326"/>
      <c r="H223" s="326"/>
      <c r="I223" s="326"/>
      <c r="J223" s="326"/>
      <c r="K223" s="325"/>
    </row>
    <row r="224" spans="1:11" s="100" customFormat="1" ht="12.75" customHeight="1">
      <c r="A224" s="311">
        <v>280005</v>
      </c>
      <c r="B224" s="321" t="s">
        <v>192</v>
      </c>
      <c r="C224" s="326"/>
      <c r="D224" s="326"/>
      <c r="E224" s="326"/>
      <c r="F224" s="326"/>
      <c r="G224" s="326"/>
      <c r="H224" s="326"/>
      <c r="I224" s="326"/>
      <c r="J224" s="326"/>
      <c r="K224" s="325"/>
    </row>
    <row r="225" spans="1:11" s="100" customFormat="1" ht="12.75" customHeight="1">
      <c r="A225" s="311">
        <v>280006</v>
      </c>
      <c r="B225" s="321" t="s">
        <v>193</v>
      </c>
      <c r="C225" s="326"/>
      <c r="D225" s="326"/>
      <c r="E225" s="326"/>
      <c r="F225" s="326"/>
      <c r="G225" s="326"/>
      <c r="H225" s="326"/>
      <c r="I225" s="326"/>
      <c r="J225" s="326"/>
      <c r="K225" s="325"/>
    </row>
    <row r="226" spans="1:11" s="100" customFormat="1">
      <c r="A226" s="311">
        <v>280007</v>
      </c>
      <c r="B226" s="321" t="s">
        <v>194</v>
      </c>
      <c r="C226" s="324"/>
      <c r="D226" s="324"/>
      <c r="E226" s="324"/>
      <c r="F226" s="324"/>
      <c r="G226" s="324"/>
      <c r="H226" s="324"/>
      <c r="I226" s="324"/>
      <c r="J226" s="324"/>
      <c r="K226" s="325"/>
    </row>
    <row r="227" spans="1:11" s="100" customFormat="1">
      <c r="A227" s="311">
        <v>280008</v>
      </c>
      <c r="B227" s="321" t="s">
        <v>195</v>
      </c>
      <c r="C227" s="324"/>
      <c r="D227" s="324"/>
      <c r="E227" s="324"/>
      <c r="F227" s="324"/>
      <c r="G227" s="324"/>
      <c r="H227" s="324"/>
      <c r="I227" s="324"/>
      <c r="J227" s="324"/>
      <c r="K227" s="325"/>
    </row>
    <row r="228" spans="1:11" s="100" customFormat="1" ht="27" customHeight="1">
      <c r="A228" s="90"/>
      <c r="B228" s="320"/>
      <c r="C228" s="324"/>
      <c r="D228" s="324"/>
      <c r="E228" s="324"/>
      <c r="F228" s="324"/>
      <c r="G228" s="324"/>
      <c r="H228" s="324"/>
      <c r="I228" s="324"/>
      <c r="J228" s="324"/>
      <c r="K228" s="325"/>
    </row>
    <row r="229" spans="1:11" s="100" customFormat="1" ht="11.1" customHeight="1">
      <c r="A229" s="162" t="s">
        <v>129</v>
      </c>
      <c r="B229" s="104"/>
      <c r="C229" s="324"/>
      <c r="D229" s="324"/>
      <c r="E229" s="324"/>
      <c r="F229" s="324"/>
      <c r="G229" s="324"/>
      <c r="H229" s="324"/>
      <c r="I229" s="324"/>
      <c r="J229" s="324"/>
      <c r="K229" s="325"/>
    </row>
    <row r="230" spans="1:11">
      <c r="A230" s="162" t="s">
        <v>196</v>
      </c>
      <c r="B230" s="104"/>
      <c r="C230" s="324"/>
      <c r="D230" s="324"/>
      <c r="E230" s="324"/>
      <c r="F230" s="324"/>
      <c r="G230" s="324"/>
      <c r="H230" s="324"/>
      <c r="I230" s="324"/>
      <c r="J230" s="324"/>
      <c r="K230" s="323"/>
    </row>
    <row r="231" spans="1:11" s="136" customFormat="1" ht="33.75" customHeight="1">
      <c r="A231" s="883" t="s">
        <v>197</v>
      </c>
      <c r="B231" s="883"/>
      <c r="C231" s="883"/>
      <c r="D231" s="883"/>
      <c r="E231" s="883"/>
      <c r="F231" s="883"/>
      <c r="G231" s="883"/>
      <c r="H231" s="883"/>
      <c r="I231" s="883"/>
      <c r="J231" s="883"/>
    </row>
    <row r="232" spans="1:11" ht="11.1" customHeight="1"/>
    <row r="233" spans="1:11">
      <c r="A233" s="1"/>
      <c r="B233" s="2" t="s">
        <v>51</v>
      </c>
      <c r="C233" s="3" t="s">
        <v>1970</v>
      </c>
      <c r="D233" s="4"/>
      <c r="E233" s="4"/>
      <c r="F233" s="4"/>
      <c r="G233" s="4"/>
      <c r="H233" s="4"/>
      <c r="I233" s="5"/>
    </row>
    <row r="234" spans="1:11">
      <c r="A234" s="1"/>
      <c r="B234" s="2" t="s">
        <v>52</v>
      </c>
      <c r="C234" s="3">
        <v>17688383</v>
      </c>
      <c r="D234" s="4"/>
      <c r="E234" s="4"/>
      <c r="F234" s="4"/>
      <c r="G234" s="4"/>
      <c r="H234" s="4"/>
      <c r="I234" s="5"/>
    </row>
    <row r="235" spans="1:11">
      <c r="A235" s="1"/>
      <c r="B235" s="2"/>
      <c r="C235" s="3"/>
      <c r="D235" s="4"/>
      <c r="E235" s="4"/>
      <c r="F235" s="4"/>
      <c r="G235" s="4"/>
      <c r="H235" s="4"/>
      <c r="I235" s="5"/>
    </row>
    <row r="236" spans="1:11" ht="14.25">
      <c r="A236" s="1"/>
      <c r="B236" s="2" t="s">
        <v>185</v>
      </c>
      <c r="C236" s="7" t="s">
        <v>26</v>
      </c>
      <c r="D236" s="8"/>
      <c r="E236" s="8"/>
      <c r="F236" s="8"/>
      <c r="G236" s="8"/>
      <c r="H236" s="8"/>
      <c r="I236" s="9"/>
    </row>
    <row r="237" spans="1:11" ht="14.25">
      <c r="A237" s="1"/>
      <c r="B237" s="2" t="s">
        <v>186</v>
      </c>
      <c r="C237" s="439" t="s">
        <v>1997</v>
      </c>
      <c r="D237" s="8"/>
      <c r="E237" s="8"/>
      <c r="F237" s="8"/>
      <c r="G237" s="8"/>
      <c r="H237" s="8"/>
      <c r="I237" s="9"/>
    </row>
    <row r="239" spans="1:11" ht="21.75" customHeight="1">
      <c r="A239" s="876" t="s">
        <v>187</v>
      </c>
      <c r="B239" s="884" t="s">
        <v>188</v>
      </c>
      <c r="C239" s="886" t="s">
        <v>189</v>
      </c>
      <c r="D239" s="886"/>
      <c r="E239" s="886"/>
      <c r="F239" s="886" t="s">
        <v>190</v>
      </c>
      <c r="G239" s="886"/>
      <c r="H239" s="886"/>
      <c r="I239" s="886" t="s">
        <v>129</v>
      </c>
      <c r="J239" s="886"/>
      <c r="K239" s="886"/>
    </row>
    <row r="240" spans="1:11" ht="32.25" customHeight="1" thickBot="1">
      <c r="A240" s="877"/>
      <c r="B240" s="885"/>
      <c r="C240" s="309" t="s">
        <v>1904</v>
      </c>
      <c r="D240" s="309" t="s">
        <v>1905</v>
      </c>
      <c r="E240" s="322" t="s">
        <v>1898</v>
      </c>
      <c r="F240" s="309" t="s">
        <v>1904</v>
      </c>
      <c r="G240" s="309" t="s">
        <v>1905</v>
      </c>
      <c r="H240" s="322" t="s">
        <v>1898</v>
      </c>
      <c r="I240" s="309" t="s">
        <v>1904</v>
      </c>
      <c r="J240" s="309" t="s">
        <v>1905</v>
      </c>
      <c r="K240" s="324" t="s">
        <v>1898</v>
      </c>
    </row>
    <row r="241" spans="1:11" ht="15" customHeight="1" thickTop="1">
      <c r="A241" s="435" t="s">
        <v>1971</v>
      </c>
      <c r="B241" s="436" t="s">
        <v>1972</v>
      </c>
      <c r="C241" s="440">
        <v>1710</v>
      </c>
      <c r="D241" s="324">
        <v>322</v>
      </c>
      <c r="E241" s="441">
        <f>D241/C241</f>
        <v>0.18830409356725147</v>
      </c>
      <c r="F241" s="324"/>
      <c r="G241" s="324">
        <v>50</v>
      </c>
      <c r="H241" s="441" t="e">
        <f>G241/F241</f>
        <v>#DIV/0!</v>
      </c>
      <c r="I241" s="324">
        <f>C241+F241</f>
        <v>1710</v>
      </c>
      <c r="J241" s="324">
        <f>D241+G241</f>
        <v>372</v>
      </c>
      <c r="K241" s="441">
        <f>J241/I241</f>
        <v>0.21754385964912282</v>
      </c>
    </row>
    <row r="242" spans="1:11" ht="15" customHeight="1">
      <c r="A242" s="435" t="s">
        <v>1973</v>
      </c>
      <c r="B242" s="436" t="s">
        <v>1974</v>
      </c>
      <c r="C242" s="440">
        <v>50</v>
      </c>
      <c r="D242" s="324">
        <v>5</v>
      </c>
      <c r="E242" s="441">
        <f t="shared" ref="E242:E251" si="40">D242/C242</f>
        <v>0.1</v>
      </c>
      <c r="F242" s="324"/>
      <c r="G242" s="324">
        <v>4</v>
      </c>
      <c r="H242" s="441" t="e">
        <f t="shared" ref="H242:H251" si="41">G242/F242</f>
        <v>#DIV/0!</v>
      </c>
      <c r="I242" s="324">
        <f t="shared" ref="I242:I250" si="42">C242+F242</f>
        <v>50</v>
      </c>
      <c r="J242" s="324">
        <f t="shared" ref="J242:J250" si="43">D242+G242</f>
        <v>9</v>
      </c>
      <c r="K242" s="441">
        <f t="shared" ref="K242:K251" si="44">J242/I242</f>
        <v>0.18</v>
      </c>
    </row>
    <row r="243" spans="1:11" ht="15" customHeight="1">
      <c r="A243" s="437" t="s">
        <v>1975</v>
      </c>
      <c r="B243" s="438" t="s">
        <v>1976</v>
      </c>
      <c r="C243" s="440"/>
      <c r="D243" s="324"/>
      <c r="E243" s="441" t="e">
        <f t="shared" si="40"/>
        <v>#DIV/0!</v>
      </c>
      <c r="F243" s="440">
        <v>740</v>
      </c>
      <c r="G243" s="324"/>
      <c r="H243" s="441">
        <f t="shared" si="41"/>
        <v>0</v>
      </c>
      <c r="I243" s="324">
        <f t="shared" si="42"/>
        <v>740</v>
      </c>
      <c r="J243" s="324">
        <f t="shared" si="43"/>
        <v>0</v>
      </c>
      <c r="K243" s="441">
        <f t="shared" si="44"/>
        <v>0</v>
      </c>
    </row>
    <row r="244" spans="1:11" ht="15" customHeight="1">
      <c r="A244" s="90"/>
      <c r="B244" s="320"/>
      <c r="C244" s="324"/>
      <c r="D244" s="324"/>
      <c r="E244" s="441" t="e">
        <f t="shared" si="40"/>
        <v>#DIV/0!</v>
      </c>
      <c r="F244" s="324"/>
      <c r="G244" s="324"/>
      <c r="H244" s="441" t="e">
        <f t="shared" si="41"/>
        <v>#DIV/0!</v>
      </c>
      <c r="I244" s="324">
        <f t="shared" si="42"/>
        <v>0</v>
      </c>
      <c r="J244" s="324">
        <f t="shared" si="43"/>
        <v>0</v>
      </c>
      <c r="K244" s="441" t="e">
        <f t="shared" si="44"/>
        <v>#DIV/0!</v>
      </c>
    </row>
    <row r="245" spans="1:11" ht="15" customHeight="1">
      <c r="A245" s="90"/>
      <c r="B245" s="320"/>
      <c r="C245" s="324"/>
      <c r="D245" s="324"/>
      <c r="E245" s="441" t="e">
        <f t="shared" si="40"/>
        <v>#DIV/0!</v>
      </c>
      <c r="F245" s="324"/>
      <c r="G245" s="324"/>
      <c r="H245" s="441" t="e">
        <f t="shared" si="41"/>
        <v>#DIV/0!</v>
      </c>
      <c r="I245" s="324">
        <f t="shared" si="42"/>
        <v>0</v>
      </c>
      <c r="J245" s="324">
        <f t="shared" si="43"/>
        <v>0</v>
      </c>
      <c r="K245" s="441" t="e">
        <f t="shared" si="44"/>
        <v>#DIV/0!</v>
      </c>
    </row>
    <row r="246" spans="1:11" ht="15" customHeight="1">
      <c r="A246" s="90"/>
      <c r="B246" s="320"/>
      <c r="C246" s="324"/>
      <c r="D246" s="324"/>
      <c r="E246" s="441" t="e">
        <f t="shared" si="40"/>
        <v>#DIV/0!</v>
      </c>
      <c r="F246" s="324"/>
      <c r="G246" s="324"/>
      <c r="H246" s="441" t="e">
        <f t="shared" si="41"/>
        <v>#DIV/0!</v>
      </c>
      <c r="I246" s="324">
        <f t="shared" si="42"/>
        <v>0</v>
      </c>
      <c r="J246" s="324">
        <f t="shared" si="43"/>
        <v>0</v>
      </c>
      <c r="K246" s="441" t="e">
        <f t="shared" si="44"/>
        <v>#DIV/0!</v>
      </c>
    </row>
    <row r="247" spans="1:11" ht="15" customHeight="1">
      <c r="A247" s="90"/>
      <c r="B247" s="320"/>
      <c r="C247" s="324"/>
      <c r="D247" s="324"/>
      <c r="E247" s="441" t="e">
        <f t="shared" si="40"/>
        <v>#DIV/0!</v>
      </c>
      <c r="F247" s="324"/>
      <c r="G247" s="324"/>
      <c r="H247" s="441" t="e">
        <f t="shared" si="41"/>
        <v>#DIV/0!</v>
      </c>
      <c r="I247" s="324">
        <f t="shared" si="42"/>
        <v>0</v>
      </c>
      <c r="J247" s="324">
        <f t="shared" si="43"/>
        <v>0</v>
      </c>
      <c r="K247" s="441" t="e">
        <f t="shared" si="44"/>
        <v>#DIV/0!</v>
      </c>
    </row>
    <row r="248" spans="1:11" ht="15" customHeight="1">
      <c r="A248" s="90"/>
      <c r="B248" s="320"/>
      <c r="C248" s="324"/>
      <c r="D248" s="324"/>
      <c r="E248" s="441" t="e">
        <f t="shared" si="40"/>
        <v>#DIV/0!</v>
      </c>
      <c r="F248" s="324"/>
      <c r="G248" s="324"/>
      <c r="H248" s="441" t="e">
        <f t="shared" si="41"/>
        <v>#DIV/0!</v>
      </c>
      <c r="I248" s="324">
        <f t="shared" si="42"/>
        <v>0</v>
      </c>
      <c r="J248" s="324">
        <f t="shared" si="43"/>
        <v>0</v>
      </c>
      <c r="K248" s="441" t="e">
        <f t="shared" si="44"/>
        <v>#DIV/0!</v>
      </c>
    </row>
    <row r="249" spans="1:11" ht="15" customHeight="1">
      <c r="A249" s="90"/>
      <c r="B249" s="320"/>
      <c r="C249" s="324"/>
      <c r="D249" s="324"/>
      <c r="E249" s="441" t="e">
        <f t="shared" si="40"/>
        <v>#DIV/0!</v>
      </c>
      <c r="F249" s="324"/>
      <c r="G249" s="324"/>
      <c r="H249" s="441" t="e">
        <f t="shared" si="41"/>
        <v>#DIV/0!</v>
      </c>
      <c r="I249" s="324">
        <f t="shared" si="42"/>
        <v>0</v>
      </c>
      <c r="J249" s="324">
        <f t="shared" si="43"/>
        <v>0</v>
      </c>
      <c r="K249" s="441" t="e">
        <f t="shared" si="44"/>
        <v>#DIV/0!</v>
      </c>
    </row>
    <row r="250" spans="1:11" s="100" customFormat="1" ht="15" customHeight="1">
      <c r="A250" s="90"/>
      <c r="B250" s="320"/>
      <c r="C250" s="324"/>
      <c r="D250" s="324"/>
      <c r="E250" s="441" t="e">
        <f t="shared" si="40"/>
        <v>#DIV/0!</v>
      </c>
      <c r="F250" s="324"/>
      <c r="G250" s="324"/>
      <c r="H250" s="441" t="e">
        <f t="shared" si="41"/>
        <v>#DIV/0!</v>
      </c>
      <c r="I250" s="324">
        <f t="shared" si="42"/>
        <v>0</v>
      </c>
      <c r="J250" s="324">
        <f t="shared" si="43"/>
        <v>0</v>
      </c>
      <c r="K250" s="441" t="e">
        <f t="shared" si="44"/>
        <v>#DIV/0!</v>
      </c>
    </row>
    <row r="251" spans="1:11" s="100" customFormat="1" ht="15" customHeight="1">
      <c r="A251" s="442" t="s">
        <v>129</v>
      </c>
      <c r="B251" s="443"/>
      <c r="C251" s="444">
        <f>SUM(C241:C250)</f>
        <v>1760</v>
      </c>
      <c r="D251" s="444">
        <f>SUM(D241:D250)</f>
        <v>327</v>
      </c>
      <c r="E251" s="445">
        <f t="shared" si="40"/>
        <v>0.18579545454545454</v>
      </c>
      <c r="F251" s="444">
        <f>SUM(F241:F250)</f>
        <v>740</v>
      </c>
      <c r="G251" s="444">
        <f>SUM(G241:G250)</f>
        <v>54</v>
      </c>
      <c r="H251" s="445">
        <f t="shared" si="41"/>
        <v>7.2972972972972977E-2</v>
      </c>
      <c r="I251" s="444">
        <f>SUM(I241:I250)</f>
        <v>2500</v>
      </c>
      <c r="J251" s="444">
        <f>SUM(J241:J250)</f>
        <v>381</v>
      </c>
      <c r="K251" s="445">
        <f t="shared" si="44"/>
        <v>0.15240000000000001</v>
      </c>
    </row>
    <row r="252" spans="1:11" s="100" customFormat="1" ht="12.75" customHeight="1">
      <c r="A252" s="162" t="s">
        <v>191</v>
      </c>
      <c r="B252" s="206"/>
      <c r="C252" s="326"/>
      <c r="D252" s="326"/>
      <c r="E252" s="326"/>
      <c r="F252" s="326"/>
      <c r="G252" s="326"/>
      <c r="H252" s="326"/>
      <c r="I252" s="326"/>
      <c r="J252" s="326"/>
      <c r="K252" s="325"/>
    </row>
    <row r="253" spans="1:11" s="100" customFormat="1" ht="12.75" customHeight="1">
      <c r="A253" s="311">
        <v>280005</v>
      </c>
      <c r="B253" s="321" t="s">
        <v>192</v>
      </c>
      <c r="C253" s="326"/>
      <c r="D253" s="326"/>
      <c r="E253" s="326"/>
      <c r="F253" s="326"/>
      <c r="G253" s="326"/>
      <c r="H253" s="326"/>
      <c r="I253" s="326"/>
      <c r="J253" s="326"/>
      <c r="K253" s="325"/>
    </row>
    <row r="254" spans="1:11" s="100" customFormat="1" ht="12.75" customHeight="1">
      <c r="A254" s="311">
        <v>280006</v>
      </c>
      <c r="B254" s="321" t="s">
        <v>193</v>
      </c>
      <c r="C254" s="326"/>
      <c r="D254" s="326"/>
      <c r="E254" s="326"/>
      <c r="F254" s="326"/>
      <c r="G254" s="326"/>
      <c r="H254" s="326"/>
      <c r="I254" s="326"/>
      <c r="J254" s="326"/>
      <c r="K254" s="325"/>
    </row>
    <row r="255" spans="1:11" s="100" customFormat="1">
      <c r="A255" s="311">
        <v>280007</v>
      </c>
      <c r="B255" s="321" t="s">
        <v>194</v>
      </c>
      <c r="C255" s="324"/>
      <c r="D255" s="324"/>
      <c r="E255" s="324"/>
      <c r="F255" s="324"/>
      <c r="G255" s="324"/>
      <c r="H255" s="324"/>
      <c r="I255" s="324"/>
      <c r="J255" s="324"/>
      <c r="K255" s="325"/>
    </row>
    <row r="256" spans="1:11" s="100" customFormat="1">
      <c r="A256" s="311">
        <v>280008</v>
      </c>
      <c r="B256" s="321" t="s">
        <v>195</v>
      </c>
      <c r="C256" s="324"/>
      <c r="D256" s="324"/>
      <c r="E256" s="324"/>
      <c r="F256" s="324"/>
      <c r="G256" s="324"/>
      <c r="H256" s="324"/>
      <c r="I256" s="324"/>
      <c r="J256" s="324"/>
      <c r="K256" s="325"/>
    </row>
    <row r="257" spans="1:11" s="100" customFormat="1" ht="27" customHeight="1">
      <c r="A257" s="90"/>
      <c r="B257" s="320"/>
      <c r="C257" s="324"/>
      <c r="D257" s="324"/>
      <c r="E257" s="324"/>
      <c r="F257" s="324"/>
      <c r="G257" s="324"/>
      <c r="H257" s="324"/>
      <c r="I257" s="324"/>
      <c r="J257" s="324"/>
      <c r="K257" s="325"/>
    </row>
    <row r="258" spans="1:11" s="100" customFormat="1" ht="11.1" customHeight="1">
      <c r="A258" s="162" t="s">
        <v>129</v>
      </c>
      <c r="B258" s="104"/>
      <c r="C258" s="324"/>
      <c r="D258" s="324"/>
      <c r="E258" s="324"/>
      <c r="F258" s="324"/>
      <c r="G258" s="324"/>
      <c r="H258" s="324"/>
      <c r="I258" s="324"/>
      <c r="J258" s="324"/>
      <c r="K258" s="325"/>
    </row>
    <row r="259" spans="1:11">
      <c r="A259" s="162" t="s">
        <v>196</v>
      </c>
      <c r="B259" s="104"/>
      <c r="C259" s="324"/>
      <c r="D259" s="324"/>
      <c r="E259" s="324"/>
      <c r="F259" s="324"/>
      <c r="G259" s="324"/>
      <c r="H259" s="324"/>
      <c r="I259" s="324"/>
      <c r="J259" s="324"/>
      <c r="K259" s="323"/>
    </row>
    <row r="260" spans="1:11" s="136" customFormat="1" ht="33.75" customHeight="1">
      <c r="A260" s="883" t="s">
        <v>197</v>
      </c>
      <c r="B260" s="883"/>
      <c r="C260" s="883"/>
      <c r="D260" s="883"/>
      <c r="E260" s="883"/>
      <c r="F260" s="883"/>
      <c r="G260" s="883"/>
      <c r="H260" s="883"/>
      <c r="I260" s="883"/>
      <c r="J260" s="883"/>
    </row>
    <row r="261" spans="1:11" ht="11.1" customHeight="1"/>
    <row r="262" spans="1:11">
      <c r="A262" s="1"/>
      <c r="B262" s="2" t="s">
        <v>51</v>
      </c>
      <c r="C262" s="3" t="s">
        <v>1970</v>
      </c>
      <c r="D262" s="4"/>
      <c r="E262" s="4"/>
      <c r="F262" s="4"/>
      <c r="G262" s="4"/>
      <c r="H262" s="4"/>
      <c r="I262" s="5"/>
    </row>
    <row r="263" spans="1:11">
      <c r="A263" s="1"/>
      <c r="B263" s="2" t="s">
        <v>52</v>
      </c>
      <c r="C263" s="3">
        <v>17688383</v>
      </c>
      <c r="D263" s="4"/>
      <c r="E263" s="4"/>
      <c r="F263" s="4"/>
      <c r="G263" s="4"/>
      <c r="H263" s="4"/>
      <c r="I263" s="5"/>
    </row>
    <row r="264" spans="1:11">
      <c r="A264" s="1"/>
      <c r="B264" s="2"/>
      <c r="C264" s="3"/>
      <c r="D264" s="4"/>
      <c r="E264" s="4"/>
      <c r="F264" s="4"/>
      <c r="G264" s="4"/>
      <c r="H264" s="4"/>
      <c r="I264" s="5"/>
    </row>
    <row r="265" spans="1:11" ht="14.25">
      <c r="A265" s="1"/>
      <c r="B265" s="2" t="s">
        <v>185</v>
      </c>
      <c r="C265" s="7" t="s">
        <v>26</v>
      </c>
      <c r="D265" s="8"/>
      <c r="E265" s="8"/>
      <c r="F265" s="8"/>
      <c r="G265" s="8"/>
      <c r="H265" s="8"/>
      <c r="I265" s="9"/>
    </row>
    <row r="266" spans="1:11" ht="14.25">
      <c r="A266" s="1"/>
      <c r="B266" s="2" t="s">
        <v>186</v>
      </c>
      <c r="C266" s="439" t="s">
        <v>1998</v>
      </c>
      <c r="D266" s="8"/>
      <c r="E266" s="8"/>
      <c r="F266" s="8"/>
      <c r="G266" s="8"/>
      <c r="H266" s="8"/>
      <c r="I266" s="9"/>
    </row>
    <row r="268" spans="1:11" ht="21.75" customHeight="1">
      <c r="A268" s="876" t="s">
        <v>187</v>
      </c>
      <c r="B268" s="884" t="s">
        <v>188</v>
      </c>
      <c r="C268" s="886" t="s">
        <v>189</v>
      </c>
      <c r="D268" s="886"/>
      <c r="E268" s="886"/>
      <c r="F268" s="886" t="s">
        <v>190</v>
      </c>
      <c r="G268" s="886"/>
      <c r="H268" s="886"/>
      <c r="I268" s="886" t="s">
        <v>129</v>
      </c>
      <c r="J268" s="886"/>
      <c r="K268" s="886"/>
    </row>
    <row r="269" spans="1:11" ht="32.25" customHeight="1" thickBot="1">
      <c r="A269" s="877"/>
      <c r="B269" s="885"/>
      <c r="C269" s="309" t="s">
        <v>1904</v>
      </c>
      <c r="D269" s="309" t="s">
        <v>1905</v>
      </c>
      <c r="E269" s="322" t="s">
        <v>1898</v>
      </c>
      <c r="F269" s="309" t="s">
        <v>1904</v>
      </c>
      <c r="G269" s="309" t="s">
        <v>1905</v>
      </c>
      <c r="H269" s="322" t="s">
        <v>1898</v>
      </c>
      <c r="I269" s="309" t="s">
        <v>1904</v>
      </c>
      <c r="J269" s="309" t="s">
        <v>1905</v>
      </c>
      <c r="K269" s="324" t="s">
        <v>1898</v>
      </c>
    </row>
    <row r="270" spans="1:11" ht="15" customHeight="1" thickTop="1">
      <c r="A270" s="435" t="s">
        <v>1971</v>
      </c>
      <c r="B270" s="436" t="s">
        <v>1972</v>
      </c>
      <c r="C270" s="440">
        <v>5630</v>
      </c>
      <c r="D270" s="324">
        <v>1291</v>
      </c>
      <c r="E270" s="441">
        <f>D270/C270</f>
        <v>0.22930728241563056</v>
      </c>
      <c r="F270" s="324"/>
      <c r="G270" s="324">
        <v>10</v>
      </c>
      <c r="H270" s="441" t="e">
        <f>G270/F270</f>
        <v>#DIV/0!</v>
      </c>
      <c r="I270" s="324">
        <f>C270+F270</f>
        <v>5630</v>
      </c>
      <c r="J270" s="324">
        <f>D270+G270</f>
        <v>1301</v>
      </c>
      <c r="K270" s="441">
        <f>J270/I270</f>
        <v>0.23108348134991119</v>
      </c>
    </row>
    <row r="271" spans="1:11" ht="15" customHeight="1">
      <c r="A271" s="435" t="s">
        <v>1973</v>
      </c>
      <c r="B271" s="436" t="s">
        <v>1974</v>
      </c>
      <c r="C271" s="440">
        <v>1400</v>
      </c>
      <c r="D271" s="324">
        <v>151</v>
      </c>
      <c r="E271" s="441">
        <f t="shared" ref="E271:E280" si="45">D271/C271</f>
        <v>0.10785714285714286</v>
      </c>
      <c r="F271" s="324"/>
      <c r="G271" s="324">
        <v>1</v>
      </c>
      <c r="H271" s="441" t="e">
        <f t="shared" ref="H271:H280" si="46">G271/F271</f>
        <v>#DIV/0!</v>
      </c>
      <c r="I271" s="324">
        <f t="shared" ref="I271:I279" si="47">C271+F271</f>
        <v>1400</v>
      </c>
      <c r="J271" s="324">
        <f t="shared" ref="J271:J279" si="48">D271+G271</f>
        <v>152</v>
      </c>
      <c r="K271" s="441">
        <f t="shared" ref="K271:K280" si="49">J271/I271</f>
        <v>0.10857142857142857</v>
      </c>
    </row>
    <row r="272" spans="1:11" ht="15" customHeight="1">
      <c r="A272" s="435" t="s">
        <v>1999</v>
      </c>
      <c r="B272" s="436" t="s">
        <v>2000</v>
      </c>
      <c r="C272" s="440">
        <v>4800</v>
      </c>
      <c r="D272" s="324">
        <v>1411</v>
      </c>
      <c r="E272" s="441">
        <f t="shared" si="45"/>
        <v>0.29395833333333332</v>
      </c>
      <c r="F272" s="324"/>
      <c r="G272" s="324"/>
      <c r="H272" s="441" t="e">
        <f t="shared" si="46"/>
        <v>#DIV/0!</v>
      </c>
      <c r="I272" s="324">
        <f t="shared" si="47"/>
        <v>4800</v>
      </c>
      <c r="J272" s="324">
        <f t="shared" si="48"/>
        <v>1411</v>
      </c>
      <c r="K272" s="441">
        <f t="shared" si="49"/>
        <v>0.29395833333333332</v>
      </c>
    </row>
    <row r="273" spans="1:11" ht="15" customHeight="1">
      <c r="A273" s="435" t="s">
        <v>2001</v>
      </c>
      <c r="B273" s="436" t="s">
        <v>2002</v>
      </c>
      <c r="C273" s="440">
        <v>535</v>
      </c>
      <c r="D273" s="324">
        <v>60</v>
      </c>
      <c r="E273" s="441">
        <f t="shared" si="45"/>
        <v>0.11214953271028037</v>
      </c>
      <c r="F273" s="324"/>
      <c r="G273" s="324"/>
      <c r="H273" s="441" t="e">
        <f t="shared" si="46"/>
        <v>#DIV/0!</v>
      </c>
      <c r="I273" s="324">
        <f t="shared" si="47"/>
        <v>535</v>
      </c>
      <c r="J273" s="324">
        <f t="shared" si="48"/>
        <v>60</v>
      </c>
      <c r="K273" s="441">
        <f t="shared" si="49"/>
        <v>0.11214953271028037</v>
      </c>
    </row>
    <row r="274" spans="1:11" ht="15" customHeight="1">
      <c r="A274" s="437" t="s">
        <v>1975</v>
      </c>
      <c r="B274" s="438" t="s">
        <v>1976</v>
      </c>
      <c r="C274" s="324"/>
      <c r="D274" s="324"/>
      <c r="E274" s="441" t="e">
        <f t="shared" si="45"/>
        <v>#DIV/0!</v>
      </c>
      <c r="F274" s="324">
        <v>35</v>
      </c>
      <c r="G274" s="324"/>
      <c r="H274" s="441">
        <f t="shared" si="46"/>
        <v>0</v>
      </c>
      <c r="I274" s="324">
        <f t="shared" si="47"/>
        <v>35</v>
      </c>
      <c r="J274" s="324">
        <f t="shared" si="48"/>
        <v>0</v>
      </c>
      <c r="K274" s="441">
        <f t="shared" si="49"/>
        <v>0</v>
      </c>
    </row>
    <row r="275" spans="1:11" ht="15" customHeight="1">
      <c r="A275" s="90"/>
      <c r="B275" s="320"/>
      <c r="C275" s="324"/>
      <c r="D275" s="324"/>
      <c r="E275" s="441" t="e">
        <f t="shared" si="45"/>
        <v>#DIV/0!</v>
      </c>
      <c r="F275" s="324"/>
      <c r="G275" s="324"/>
      <c r="H275" s="441" t="e">
        <f t="shared" si="46"/>
        <v>#DIV/0!</v>
      </c>
      <c r="I275" s="324">
        <f t="shared" si="47"/>
        <v>0</v>
      </c>
      <c r="J275" s="324">
        <f t="shared" si="48"/>
        <v>0</v>
      </c>
      <c r="K275" s="441" t="e">
        <f t="shared" si="49"/>
        <v>#DIV/0!</v>
      </c>
    </row>
    <row r="276" spans="1:11" ht="15" customHeight="1">
      <c r="A276" s="90"/>
      <c r="B276" s="320"/>
      <c r="C276" s="324"/>
      <c r="D276" s="324"/>
      <c r="E276" s="441" t="e">
        <f t="shared" si="45"/>
        <v>#DIV/0!</v>
      </c>
      <c r="F276" s="324"/>
      <c r="G276" s="324"/>
      <c r="H276" s="441" t="e">
        <f t="shared" si="46"/>
        <v>#DIV/0!</v>
      </c>
      <c r="I276" s="324">
        <f t="shared" si="47"/>
        <v>0</v>
      </c>
      <c r="J276" s="324">
        <f t="shared" si="48"/>
        <v>0</v>
      </c>
      <c r="K276" s="441" t="e">
        <f t="shared" si="49"/>
        <v>#DIV/0!</v>
      </c>
    </row>
    <row r="277" spans="1:11" ht="15" customHeight="1">
      <c r="A277" s="90"/>
      <c r="B277" s="320"/>
      <c r="C277" s="324"/>
      <c r="D277" s="324"/>
      <c r="E277" s="441" t="e">
        <f t="shared" si="45"/>
        <v>#DIV/0!</v>
      </c>
      <c r="F277" s="324"/>
      <c r="G277" s="324"/>
      <c r="H277" s="441" t="e">
        <f t="shared" si="46"/>
        <v>#DIV/0!</v>
      </c>
      <c r="I277" s="324">
        <f t="shared" si="47"/>
        <v>0</v>
      </c>
      <c r="J277" s="324">
        <f t="shared" si="48"/>
        <v>0</v>
      </c>
      <c r="K277" s="441" t="e">
        <f t="shared" si="49"/>
        <v>#DIV/0!</v>
      </c>
    </row>
    <row r="278" spans="1:11" ht="15" customHeight="1">
      <c r="A278" s="90"/>
      <c r="B278" s="320"/>
      <c r="C278" s="324"/>
      <c r="D278" s="324"/>
      <c r="E278" s="441" t="e">
        <f t="shared" si="45"/>
        <v>#DIV/0!</v>
      </c>
      <c r="F278" s="324"/>
      <c r="G278" s="324"/>
      <c r="H278" s="441" t="e">
        <f t="shared" si="46"/>
        <v>#DIV/0!</v>
      </c>
      <c r="I278" s="324">
        <f t="shared" si="47"/>
        <v>0</v>
      </c>
      <c r="J278" s="324">
        <f t="shared" si="48"/>
        <v>0</v>
      </c>
      <c r="K278" s="441" t="e">
        <f t="shared" si="49"/>
        <v>#DIV/0!</v>
      </c>
    </row>
    <row r="279" spans="1:11" s="100" customFormat="1" ht="15" customHeight="1">
      <c r="A279" s="90"/>
      <c r="B279" s="320"/>
      <c r="C279" s="324"/>
      <c r="D279" s="324"/>
      <c r="E279" s="441" t="e">
        <f t="shared" si="45"/>
        <v>#DIV/0!</v>
      </c>
      <c r="F279" s="324"/>
      <c r="G279" s="324"/>
      <c r="H279" s="441" t="e">
        <f t="shared" si="46"/>
        <v>#DIV/0!</v>
      </c>
      <c r="I279" s="324">
        <f t="shared" si="47"/>
        <v>0</v>
      </c>
      <c r="J279" s="324">
        <f t="shared" si="48"/>
        <v>0</v>
      </c>
      <c r="K279" s="441" t="e">
        <f t="shared" si="49"/>
        <v>#DIV/0!</v>
      </c>
    </row>
    <row r="280" spans="1:11" s="100" customFormat="1" ht="15" customHeight="1">
      <c r="A280" s="442" t="s">
        <v>129</v>
      </c>
      <c r="B280" s="443"/>
      <c r="C280" s="444">
        <f>SUM(C270:C279)</f>
        <v>12365</v>
      </c>
      <c r="D280" s="444">
        <f>SUM(D270:D279)</f>
        <v>2913</v>
      </c>
      <c r="E280" s="445">
        <f t="shared" si="45"/>
        <v>0.23558431055398302</v>
      </c>
      <c r="F280" s="444">
        <f>SUM(F270:F279)</f>
        <v>35</v>
      </c>
      <c r="G280" s="444">
        <f>SUM(G270:G279)</f>
        <v>11</v>
      </c>
      <c r="H280" s="445">
        <f t="shared" si="46"/>
        <v>0.31428571428571428</v>
      </c>
      <c r="I280" s="444">
        <f>SUM(I270:I279)</f>
        <v>12400</v>
      </c>
      <c r="J280" s="444">
        <f>SUM(J270:J279)</f>
        <v>2924</v>
      </c>
      <c r="K280" s="445">
        <f t="shared" si="49"/>
        <v>0.23580645161290323</v>
      </c>
    </row>
    <row r="281" spans="1:11" s="100" customFormat="1" ht="12.75" customHeight="1">
      <c r="A281" s="162" t="s">
        <v>191</v>
      </c>
      <c r="B281" s="206"/>
      <c r="C281" s="326"/>
      <c r="D281" s="326"/>
      <c r="E281" s="326"/>
      <c r="F281" s="326"/>
      <c r="G281" s="326"/>
      <c r="H281" s="326"/>
      <c r="I281" s="326"/>
      <c r="J281" s="326"/>
      <c r="K281" s="325"/>
    </row>
    <row r="282" spans="1:11" s="100" customFormat="1" ht="12.75" customHeight="1">
      <c r="A282" s="311">
        <v>280005</v>
      </c>
      <c r="B282" s="321" t="s">
        <v>192</v>
      </c>
      <c r="C282" s="326"/>
      <c r="D282" s="326"/>
      <c r="E282" s="326"/>
      <c r="F282" s="326"/>
      <c r="G282" s="326"/>
      <c r="H282" s="326"/>
      <c r="I282" s="326"/>
      <c r="J282" s="326"/>
      <c r="K282" s="325"/>
    </row>
    <row r="283" spans="1:11" s="100" customFormat="1" ht="12.75" customHeight="1">
      <c r="A283" s="311">
        <v>280006</v>
      </c>
      <c r="B283" s="321" t="s">
        <v>193</v>
      </c>
      <c r="C283" s="326"/>
      <c r="D283" s="326"/>
      <c r="E283" s="326"/>
      <c r="F283" s="326"/>
      <c r="G283" s="326"/>
      <c r="H283" s="326"/>
      <c r="I283" s="326"/>
      <c r="J283" s="326"/>
      <c r="K283" s="325"/>
    </row>
    <row r="284" spans="1:11" s="100" customFormat="1">
      <c r="A284" s="311">
        <v>280007</v>
      </c>
      <c r="B284" s="321" t="s">
        <v>194</v>
      </c>
      <c r="C284" s="324"/>
      <c r="D284" s="324"/>
      <c r="E284" s="324"/>
      <c r="F284" s="324"/>
      <c r="G284" s="324"/>
      <c r="H284" s="324"/>
      <c r="I284" s="324"/>
      <c r="J284" s="324"/>
      <c r="K284" s="325"/>
    </row>
    <row r="285" spans="1:11" s="100" customFormat="1">
      <c r="A285" s="311">
        <v>280008</v>
      </c>
      <c r="B285" s="321" t="s">
        <v>195</v>
      </c>
      <c r="C285" s="324"/>
      <c r="D285" s="324"/>
      <c r="E285" s="324"/>
      <c r="F285" s="324"/>
      <c r="G285" s="324"/>
      <c r="H285" s="324"/>
      <c r="I285" s="324"/>
      <c r="J285" s="324"/>
      <c r="K285" s="325"/>
    </row>
    <row r="286" spans="1:11" s="100" customFormat="1" ht="27" customHeight="1">
      <c r="A286" s="90"/>
      <c r="B286" s="320"/>
      <c r="C286" s="324"/>
      <c r="D286" s="324"/>
      <c r="E286" s="324"/>
      <c r="F286" s="324"/>
      <c r="G286" s="324"/>
      <c r="H286" s="324"/>
      <c r="I286" s="324"/>
      <c r="J286" s="324"/>
      <c r="K286" s="325"/>
    </row>
    <row r="287" spans="1:11" s="100" customFormat="1" ht="11.1" customHeight="1">
      <c r="A287" s="162" t="s">
        <v>129</v>
      </c>
      <c r="B287" s="104"/>
      <c r="C287" s="324"/>
      <c r="D287" s="324"/>
      <c r="E287" s="324"/>
      <c r="F287" s="324"/>
      <c r="G287" s="324"/>
      <c r="H287" s="324"/>
      <c r="I287" s="324"/>
      <c r="J287" s="324"/>
      <c r="K287" s="325"/>
    </row>
    <row r="288" spans="1:11">
      <c r="A288" s="162" t="s">
        <v>196</v>
      </c>
      <c r="B288" s="104"/>
      <c r="C288" s="324"/>
      <c r="D288" s="324"/>
      <c r="E288" s="324"/>
      <c r="F288" s="324"/>
      <c r="G288" s="324"/>
      <c r="H288" s="324"/>
      <c r="I288" s="324"/>
      <c r="J288" s="324"/>
      <c r="K288" s="323"/>
    </row>
    <row r="289" spans="1:11" s="136" customFormat="1" ht="33.75" customHeight="1">
      <c r="A289" s="883" t="s">
        <v>197</v>
      </c>
      <c r="B289" s="883"/>
      <c r="C289" s="883"/>
      <c r="D289" s="883"/>
      <c r="E289" s="883"/>
      <c r="F289" s="883"/>
      <c r="G289" s="883"/>
      <c r="H289" s="883"/>
      <c r="I289" s="883"/>
      <c r="J289" s="883"/>
    </row>
    <row r="290" spans="1:11" ht="11.1" customHeight="1"/>
    <row r="291" spans="1:11">
      <c r="A291" s="1"/>
      <c r="B291" s="2" t="s">
        <v>51</v>
      </c>
      <c r="C291" s="3" t="s">
        <v>1970</v>
      </c>
      <c r="D291" s="4"/>
      <c r="E291" s="4"/>
      <c r="F291" s="4"/>
      <c r="G291" s="4"/>
      <c r="H291" s="4"/>
      <c r="I291" s="5"/>
    </row>
    <row r="292" spans="1:11">
      <c r="A292" s="1"/>
      <c r="B292" s="2" t="s">
        <v>52</v>
      </c>
      <c r="C292" s="3">
        <v>17688383</v>
      </c>
      <c r="D292" s="4"/>
      <c r="E292" s="4"/>
      <c r="F292" s="4"/>
      <c r="G292" s="4"/>
      <c r="H292" s="4"/>
      <c r="I292" s="5"/>
    </row>
    <row r="293" spans="1:11">
      <c r="A293" s="1"/>
      <c r="B293" s="2"/>
      <c r="C293" s="3"/>
      <c r="D293" s="4"/>
      <c r="E293" s="4"/>
      <c r="F293" s="4"/>
      <c r="G293" s="4"/>
      <c r="H293" s="4"/>
      <c r="I293" s="5"/>
    </row>
    <row r="294" spans="1:11" ht="14.25">
      <c r="A294" s="1"/>
      <c r="B294" s="2" t="s">
        <v>185</v>
      </c>
      <c r="C294" s="7" t="s">
        <v>26</v>
      </c>
      <c r="D294" s="8"/>
      <c r="E294" s="8"/>
      <c r="F294" s="8"/>
      <c r="G294" s="8"/>
      <c r="H294" s="8"/>
      <c r="I294" s="9"/>
    </row>
    <row r="295" spans="1:11" ht="14.25">
      <c r="A295" s="1"/>
      <c r="B295" s="2" t="s">
        <v>186</v>
      </c>
      <c r="C295" s="439" t="s">
        <v>2003</v>
      </c>
      <c r="D295" s="8"/>
      <c r="E295" s="8"/>
      <c r="F295" s="8"/>
      <c r="G295" s="8"/>
      <c r="H295" s="8"/>
      <c r="I295" s="9"/>
    </row>
    <row r="297" spans="1:11" ht="21.75" customHeight="1">
      <c r="A297" s="876" t="s">
        <v>187</v>
      </c>
      <c r="B297" s="884" t="s">
        <v>188</v>
      </c>
      <c r="C297" s="886" t="s">
        <v>189</v>
      </c>
      <c r="D297" s="886"/>
      <c r="E297" s="886"/>
      <c r="F297" s="886" t="s">
        <v>190</v>
      </c>
      <c r="G297" s="886"/>
      <c r="H297" s="886"/>
      <c r="I297" s="886" t="s">
        <v>129</v>
      </c>
      <c r="J297" s="886"/>
      <c r="K297" s="886"/>
    </row>
    <row r="298" spans="1:11" ht="32.25" customHeight="1" thickBot="1">
      <c r="A298" s="877"/>
      <c r="B298" s="885"/>
      <c r="C298" s="309" t="s">
        <v>1904</v>
      </c>
      <c r="D298" s="309" t="s">
        <v>1905</v>
      </c>
      <c r="E298" s="322" t="s">
        <v>1898</v>
      </c>
      <c r="F298" s="309" t="s">
        <v>1904</v>
      </c>
      <c r="G298" s="309" t="s">
        <v>1905</v>
      </c>
      <c r="H298" s="322" t="s">
        <v>1898</v>
      </c>
      <c r="I298" s="309" t="s">
        <v>1904</v>
      </c>
      <c r="J298" s="309" t="s">
        <v>1905</v>
      </c>
      <c r="K298" s="324" t="s">
        <v>1898</v>
      </c>
    </row>
    <row r="299" spans="1:11" ht="15" customHeight="1" thickTop="1">
      <c r="A299" s="435" t="s">
        <v>1971</v>
      </c>
      <c r="B299" s="436" t="s">
        <v>1972</v>
      </c>
      <c r="C299" s="440">
        <v>9450</v>
      </c>
      <c r="D299" s="324">
        <v>1919</v>
      </c>
      <c r="E299" s="441">
        <f>D299/C299</f>
        <v>0.20306878306878307</v>
      </c>
      <c r="F299" s="324"/>
      <c r="G299" s="324">
        <v>29</v>
      </c>
      <c r="H299" s="441" t="e">
        <f>G299/F299</f>
        <v>#DIV/0!</v>
      </c>
      <c r="I299" s="324">
        <f>C299+F299</f>
        <v>9450</v>
      </c>
      <c r="J299" s="324">
        <f>D299+G299</f>
        <v>1948</v>
      </c>
      <c r="K299" s="441">
        <f>J299/I299</f>
        <v>0.20613756613756615</v>
      </c>
    </row>
    <row r="300" spans="1:11" ht="15" customHeight="1">
      <c r="A300" s="435" t="s">
        <v>1973</v>
      </c>
      <c r="B300" s="436" t="s">
        <v>1974</v>
      </c>
      <c r="C300" s="440">
        <v>7000</v>
      </c>
      <c r="D300" s="324">
        <v>1321</v>
      </c>
      <c r="E300" s="441">
        <f t="shared" ref="E300:E309" si="50">D300/C300</f>
        <v>0.18871428571428572</v>
      </c>
      <c r="F300" s="324"/>
      <c r="G300" s="324">
        <v>4</v>
      </c>
      <c r="H300" s="441" t="e">
        <f t="shared" ref="H300:H309" si="51">G300/F300</f>
        <v>#DIV/0!</v>
      </c>
      <c r="I300" s="324">
        <f t="shared" ref="I300:I308" si="52">C300+F300</f>
        <v>7000</v>
      </c>
      <c r="J300" s="324">
        <f t="shared" ref="J300:J308" si="53">D300+G300</f>
        <v>1325</v>
      </c>
      <c r="K300" s="441">
        <f t="shared" ref="K300:K309" si="54">J300/I300</f>
        <v>0.18928571428571428</v>
      </c>
    </row>
    <row r="301" spans="1:11" ht="15" customHeight="1">
      <c r="A301" s="437" t="s">
        <v>1975</v>
      </c>
      <c r="B301" s="438" t="s">
        <v>1976</v>
      </c>
      <c r="C301" s="440"/>
      <c r="D301" s="324"/>
      <c r="E301" s="441" t="e">
        <f t="shared" si="50"/>
        <v>#DIV/0!</v>
      </c>
      <c r="F301" s="440">
        <v>150</v>
      </c>
      <c r="G301" s="324">
        <v>8</v>
      </c>
      <c r="H301" s="441">
        <f t="shared" si="51"/>
        <v>5.3333333333333337E-2</v>
      </c>
      <c r="I301" s="324">
        <f t="shared" si="52"/>
        <v>150</v>
      </c>
      <c r="J301" s="324">
        <f t="shared" si="53"/>
        <v>8</v>
      </c>
      <c r="K301" s="441">
        <f t="shared" si="54"/>
        <v>5.3333333333333337E-2</v>
      </c>
    </row>
    <row r="302" spans="1:11" ht="15" customHeight="1">
      <c r="A302" s="90"/>
      <c r="B302" s="320"/>
      <c r="C302" s="324"/>
      <c r="D302" s="324"/>
      <c r="E302" s="441" t="e">
        <f t="shared" si="50"/>
        <v>#DIV/0!</v>
      </c>
      <c r="F302" s="324"/>
      <c r="G302" s="324"/>
      <c r="H302" s="441" t="e">
        <f t="shared" si="51"/>
        <v>#DIV/0!</v>
      </c>
      <c r="I302" s="324">
        <f t="shared" si="52"/>
        <v>0</v>
      </c>
      <c r="J302" s="324">
        <f t="shared" si="53"/>
        <v>0</v>
      </c>
      <c r="K302" s="441" t="e">
        <f t="shared" si="54"/>
        <v>#DIV/0!</v>
      </c>
    </row>
    <row r="303" spans="1:11" ht="15" customHeight="1">
      <c r="A303" s="90"/>
      <c r="B303" s="320"/>
      <c r="C303" s="324"/>
      <c r="D303" s="324"/>
      <c r="E303" s="441" t="e">
        <f t="shared" si="50"/>
        <v>#DIV/0!</v>
      </c>
      <c r="F303" s="324"/>
      <c r="G303" s="324"/>
      <c r="H303" s="441" t="e">
        <f t="shared" si="51"/>
        <v>#DIV/0!</v>
      </c>
      <c r="I303" s="324">
        <f t="shared" si="52"/>
        <v>0</v>
      </c>
      <c r="J303" s="324">
        <f t="shared" si="53"/>
        <v>0</v>
      </c>
      <c r="K303" s="441" t="e">
        <f t="shared" si="54"/>
        <v>#DIV/0!</v>
      </c>
    </row>
    <row r="304" spans="1:11" ht="15" customHeight="1">
      <c r="A304" s="90"/>
      <c r="B304" s="320"/>
      <c r="C304" s="324"/>
      <c r="D304" s="324"/>
      <c r="E304" s="441" t="e">
        <f t="shared" si="50"/>
        <v>#DIV/0!</v>
      </c>
      <c r="F304" s="324"/>
      <c r="G304" s="324"/>
      <c r="H304" s="441" t="e">
        <f t="shared" si="51"/>
        <v>#DIV/0!</v>
      </c>
      <c r="I304" s="324">
        <f t="shared" si="52"/>
        <v>0</v>
      </c>
      <c r="J304" s="324">
        <f t="shared" si="53"/>
        <v>0</v>
      </c>
      <c r="K304" s="441" t="e">
        <f t="shared" si="54"/>
        <v>#DIV/0!</v>
      </c>
    </row>
    <row r="305" spans="1:11" ht="15" customHeight="1">
      <c r="A305" s="90"/>
      <c r="B305" s="320"/>
      <c r="C305" s="324"/>
      <c r="D305" s="324"/>
      <c r="E305" s="441" t="e">
        <f t="shared" si="50"/>
        <v>#DIV/0!</v>
      </c>
      <c r="F305" s="324"/>
      <c r="G305" s="324"/>
      <c r="H305" s="441" t="e">
        <f t="shared" si="51"/>
        <v>#DIV/0!</v>
      </c>
      <c r="I305" s="324">
        <f t="shared" si="52"/>
        <v>0</v>
      </c>
      <c r="J305" s="324">
        <f t="shared" si="53"/>
        <v>0</v>
      </c>
      <c r="K305" s="441" t="e">
        <f t="shared" si="54"/>
        <v>#DIV/0!</v>
      </c>
    </row>
    <row r="306" spans="1:11" ht="15" customHeight="1">
      <c r="A306" s="90"/>
      <c r="B306" s="320"/>
      <c r="C306" s="324"/>
      <c r="D306" s="324"/>
      <c r="E306" s="441" t="e">
        <f t="shared" si="50"/>
        <v>#DIV/0!</v>
      </c>
      <c r="F306" s="324"/>
      <c r="G306" s="324"/>
      <c r="H306" s="441" t="e">
        <f t="shared" si="51"/>
        <v>#DIV/0!</v>
      </c>
      <c r="I306" s="324">
        <f t="shared" si="52"/>
        <v>0</v>
      </c>
      <c r="J306" s="324">
        <f t="shared" si="53"/>
        <v>0</v>
      </c>
      <c r="K306" s="441" t="e">
        <f t="shared" si="54"/>
        <v>#DIV/0!</v>
      </c>
    </row>
    <row r="307" spans="1:11" ht="15" customHeight="1">
      <c r="A307" s="90"/>
      <c r="B307" s="320"/>
      <c r="C307" s="324"/>
      <c r="D307" s="324"/>
      <c r="E307" s="441" t="e">
        <f t="shared" si="50"/>
        <v>#DIV/0!</v>
      </c>
      <c r="F307" s="324"/>
      <c r="G307" s="324"/>
      <c r="H307" s="441" t="e">
        <f t="shared" si="51"/>
        <v>#DIV/0!</v>
      </c>
      <c r="I307" s="324">
        <f t="shared" si="52"/>
        <v>0</v>
      </c>
      <c r="J307" s="324">
        <f t="shared" si="53"/>
        <v>0</v>
      </c>
      <c r="K307" s="441" t="e">
        <f t="shared" si="54"/>
        <v>#DIV/0!</v>
      </c>
    </row>
    <row r="308" spans="1:11" s="100" customFormat="1" ht="15" customHeight="1">
      <c r="A308" s="90"/>
      <c r="B308" s="320"/>
      <c r="C308" s="324"/>
      <c r="D308" s="324"/>
      <c r="E308" s="441" t="e">
        <f t="shared" si="50"/>
        <v>#DIV/0!</v>
      </c>
      <c r="F308" s="324"/>
      <c r="G308" s="324"/>
      <c r="H308" s="441" t="e">
        <f t="shared" si="51"/>
        <v>#DIV/0!</v>
      </c>
      <c r="I308" s="324">
        <f t="shared" si="52"/>
        <v>0</v>
      </c>
      <c r="J308" s="324">
        <f t="shared" si="53"/>
        <v>0</v>
      </c>
      <c r="K308" s="441" t="e">
        <f t="shared" si="54"/>
        <v>#DIV/0!</v>
      </c>
    </row>
    <row r="309" spans="1:11" s="100" customFormat="1" ht="15" customHeight="1">
      <c r="A309" s="442" t="s">
        <v>129</v>
      </c>
      <c r="B309" s="443"/>
      <c r="C309" s="444">
        <f>SUM(C299:C308)</f>
        <v>16450</v>
      </c>
      <c r="D309" s="444">
        <f>SUM(D299:D308)</f>
        <v>3240</v>
      </c>
      <c r="E309" s="445">
        <f t="shared" si="50"/>
        <v>0.19696048632218846</v>
      </c>
      <c r="F309" s="444">
        <f>SUM(F299:F308)</f>
        <v>150</v>
      </c>
      <c r="G309" s="444">
        <f>SUM(G299:G308)</f>
        <v>41</v>
      </c>
      <c r="H309" s="445">
        <f t="shared" si="51"/>
        <v>0.27333333333333332</v>
      </c>
      <c r="I309" s="444">
        <f>SUM(I299:I308)</f>
        <v>16600</v>
      </c>
      <c r="J309" s="444">
        <f>SUM(J299:J308)</f>
        <v>3281</v>
      </c>
      <c r="K309" s="445">
        <f t="shared" si="54"/>
        <v>0.19765060240963855</v>
      </c>
    </row>
    <row r="310" spans="1:11" s="100" customFormat="1" ht="12.75" customHeight="1">
      <c r="A310" s="162" t="s">
        <v>191</v>
      </c>
      <c r="B310" s="206"/>
      <c r="C310" s="326"/>
      <c r="D310" s="326"/>
      <c r="E310" s="326"/>
      <c r="F310" s="326"/>
      <c r="G310" s="326"/>
      <c r="H310" s="326"/>
      <c r="I310" s="326"/>
      <c r="J310" s="326"/>
      <c r="K310" s="325"/>
    </row>
    <row r="311" spans="1:11" s="100" customFormat="1" ht="12.75" customHeight="1">
      <c r="A311" s="311">
        <v>280005</v>
      </c>
      <c r="B311" s="321" t="s">
        <v>192</v>
      </c>
      <c r="C311" s="326"/>
      <c r="D311" s="326"/>
      <c r="E311" s="326"/>
      <c r="F311" s="326"/>
      <c r="G311" s="326"/>
      <c r="H311" s="326"/>
      <c r="I311" s="326"/>
      <c r="J311" s="326"/>
      <c r="K311" s="325"/>
    </row>
    <row r="312" spans="1:11" s="100" customFormat="1" ht="12.75" customHeight="1">
      <c r="A312" s="311">
        <v>280006</v>
      </c>
      <c r="B312" s="321" t="s">
        <v>193</v>
      </c>
      <c r="C312" s="326"/>
      <c r="D312" s="326"/>
      <c r="E312" s="326"/>
      <c r="F312" s="326"/>
      <c r="G312" s="326"/>
      <c r="H312" s="326"/>
      <c r="I312" s="326"/>
      <c r="J312" s="326"/>
      <c r="K312" s="325"/>
    </row>
    <row r="313" spans="1:11" s="100" customFormat="1">
      <c r="A313" s="311">
        <v>280007</v>
      </c>
      <c r="B313" s="321" t="s">
        <v>194</v>
      </c>
      <c r="C313" s="324"/>
      <c r="D313" s="324"/>
      <c r="E313" s="324"/>
      <c r="F313" s="324"/>
      <c r="G313" s="324"/>
      <c r="H313" s="324"/>
      <c r="I313" s="324"/>
      <c r="J313" s="324"/>
      <c r="K313" s="325"/>
    </row>
    <row r="314" spans="1:11" s="100" customFormat="1">
      <c r="A314" s="311">
        <v>280008</v>
      </c>
      <c r="B314" s="321" t="s">
        <v>195</v>
      </c>
      <c r="C314" s="324"/>
      <c r="D314" s="324"/>
      <c r="E314" s="324"/>
      <c r="F314" s="324"/>
      <c r="G314" s="324"/>
      <c r="H314" s="324"/>
      <c r="I314" s="324"/>
      <c r="J314" s="324"/>
      <c r="K314" s="325"/>
    </row>
    <row r="315" spans="1:11" s="100" customFormat="1" ht="27" customHeight="1">
      <c r="A315" s="90"/>
      <c r="B315" s="320"/>
      <c r="C315" s="324"/>
      <c r="D315" s="324"/>
      <c r="E315" s="324"/>
      <c r="F315" s="324"/>
      <c r="G315" s="324"/>
      <c r="H315" s="324"/>
      <c r="I315" s="324"/>
      <c r="J315" s="324"/>
      <c r="K315" s="325"/>
    </row>
    <row r="316" spans="1:11" s="100" customFormat="1" ht="11.1" customHeight="1">
      <c r="A316" s="162" t="s">
        <v>129</v>
      </c>
      <c r="B316" s="104"/>
      <c r="C316" s="324"/>
      <c r="D316" s="324"/>
      <c r="E316" s="324"/>
      <c r="F316" s="324"/>
      <c r="G316" s="324"/>
      <c r="H316" s="324"/>
      <c r="I316" s="324"/>
      <c r="J316" s="324"/>
      <c r="K316" s="325"/>
    </row>
    <row r="317" spans="1:11">
      <c r="A317" s="162" t="s">
        <v>196</v>
      </c>
      <c r="B317" s="104"/>
      <c r="C317" s="324"/>
      <c r="D317" s="324"/>
      <c r="E317" s="324"/>
      <c r="F317" s="324"/>
      <c r="G317" s="324"/>
      <c r="H317" s="324"/>
      <c r="I317" s="324"/>
      <c r="J317" s="324"/>
      <c r="K317" s="323"/>
    </row>
    <row r="318" spans="1:11" s="136" customFormat="1" ht="33.75" customHeight="1">
      <c r="A318" s="883" t="s">
        <v>197</v>
      </c>
      <c r="B318" s="883"/>
      <c r="C318" s="883"/>
      <c r="D318" s="883"/>
      <c r="E318" s="883"/>
      <c r="F318" s="883"/>
      <c r="G318" s="883"/>
      <c r="H318" s="883"/>
      <c r="I318" s="883"/>
      <c r="J318" s="883"/>
    </row>
    <row r="319" spans="1:11" ht="11.1" customHeight="1"/>
    <row r="320" spans="1:11">
      <c r="A320" s="1"/>
      <c r="B320" s="2" t="s">
        <v>51</v>
      </c>
      <c r="C320" s="3" t="s">
        <v>1970</v>
      </c>
      <c r="D320" s="4"/>
      <c r="E320" s="4"/>
      <c r="F320" s="4"/>
      <c r="G320" s="4"/>
      <c r="H320" s="4"/>
      <c r="I320" s="5"/>
    </row>
    <row r="321" spans="1:11">
      <c r="A321" s="1"/>
      <c r="B321" s="2" t="s">
        <v>52</v>
      </c>
      <c r="C321" s="3">
        <v>17688383</v>
      </c>
      <c r="D321" s="4"/>
      <c r="E321" s="4"/>
      <c r="F321" s="4"/>
      <c r="G321" s="4"/>
      <c r="H321" s="4"/>
      <c r="I321" s="5"/>
    </row>
    <row r="322" spans="1:11">
      <c r="A322" s="1"/>
      <c r="B322" s="2"/>
      <c r="C322" s="3"/>
      <c r="D322" s="4"/>
      <c r="E322" s="4"/>
      <c r="F322" s="4"/>
      <c r="G322" s="4"/>
      <c r="H322" s="4"/>
      <c r="I322" s="5"/>
    </row>
    <row r="323" spans="1:11" ht="14.25">
      <c r="A323" s="1"/>
      <c r="B323" s="2" t="s">
        <v>185</v>
      </c>
      <c r="C323" s="7" t="s">
        <v>26</v>
      </c>
      <c r="D323" s="8"/>
      <c r="E323" s="8"/>
      <c r="F323" s="8"/>
      <c r="G323" s="8"/>
      <c r="H323" s="8"/>
      <c r="I323" s="9"/>
    </row>
    <row r="324" spans="1:11" ht="14.25">
      <c r="A324" s="1"/>
      <c r="B324" s="2" t="s">
        <v>186</v>
      </c>
      <c r="C324" s="439" t="s">
        <v>2004</v>
      </c>
      <c r="D324" s="8"/>
      <c r="E324" s="8"/>
      <c r="F324" s="8"/>
      <c r="G324" s="8"/>
      <c r="H324" s="8"/>
      <c r="I324" s="9"/>
    </row>
    <row r="326" spans="1:11" ht="21.75" customHeight="1">
      <c r="A326" s="876" t="s">
        <v>187</v>
      </c>
      <c r="B326" s="884" t="s">
        <v>188</v>
      </c>
      <c r="C326" s="886" t="s">
        <v>189</v>
      </c>
      <c r="D326" s="886"/>
      <c r="E326" s="886"/>
      <c r="F326" s="886" t="s">
        <v>190</v>
      </c>
      <c r="G326" s="886"/>
      <c r="H326" s="886"/>
      <c r="I326" s="886" t="s">
        <v>129</v>
      </c>
      <c r="J326" s="886"/>
      <c r="K326" s="886"/>
    </row>
    <row r="327" spans="1:11" ht="32.25" customHeight="1" thickBot="1">
      <c r="A327" s="877"/>
      <c r="B327" s="885"/>
      <c r="C327" s="309" t="s">
        <v>1904</v>
      </c>
      <c r="D327" s="309" t="s">
        <v>1905</v>
      </c>
      <c r="E327" s="322" t="s">
        <v>1898</v>
      </c>
      <c r="F327" s="309" t="s">
        <v>1904</v>
      </c>
      <c r="G327" s="309" t="s">
        <v>1905</v>
      </c>
      <c r="H327" s="322" t="s">
        <v>1898</v>
      </c>
      <c r="I327" s="309" t="s">
        <v>1904</v>
      </c>
      <c r="J327" s="309" t="s">
        <v>1905</v>
      </c>
      <c r="K327" s="324" t="s">
        <v>1898</v>
      </c>
    </row>
    <row r="328" spans="1:11" ht="15" customHeight="1" thickTop="1">
      <c r="A328" s="435" t="s">
        <v>1971</v>
      </c>
      <c r="B328" s="436" t="s">
        <v>1972</v>
      </c>
      <c r="C328" s="440">
        <v>8650</v>
      </c>
      <c r="D328" s="324">
        <v>1752</v>
      </c>
      <c r="E328" s="441">
        <f>D328/C328</f>
        <v>0.20254335260115608</v>
      </c>
      <c r="F328" s="324"/>
      <c r="G328" s="324">
        <v>128</v>
      </c>
      <c r="H328" s="441" t="e">
        <f>G328/F328</f>
        <v>#DIV/0!</v>
      </c>
      <c r="I328" s="324">
        <f>C328+F328</f>
        <v>8650</v>
      </c>
      <c r="J328" s="324">
        <f>D328+G328</f>
        <v>1880</v>
      </c>
      <c r="K328" s="441">
        <f>J328/I328</f>
        <v>0.21734104046242775</v>
      </c>
    </row>
    <row r="329" spans="1:11" ht="15" customHeight="1">
      <c r="A329" s="435" t="s">
        <v>1973</v>
      </c>
      <c r="B329" s="436" t="s">
        <v>1974</v>
      </c>
      <c r="C329" s="440">
        <v>2230</v>
      </c>
      <c r="D329" s="324">
        <v>510</v>
      </c>
      <c r="E329" s="441">
        <f t="shared" ref="E329:E338" si="55">D329/C329</f>
        <v>0.22869955156950672</v>
      </c>
      <c r="F329" s="324"/>
      <c r="G329" s="324">
        <v>89</v>
      </c>
      <c r="H329" s="441" t="e">
        <f t="shared" ref="H329:H338" si="56">G329/F329</f>
        <v>#DIV/0!</v>
      </c>
      <c r="I329" s="324">
        <f t="shared" ref="I329:I337" si="57">C329+F329</f>
        <v>2230</v>
      </c>
      <c r="J329" s="324">
        <f t="shared" ref="J329:J337" si="58">D329+G329</f>
        <v>599</v>
      </c>
      <c r="K329" s="441">
        <f t="shared" ref="K329:K338" si="59">J329/I329</f>
        <v>0.26860986547085203</v>
      </c>
    </row>
    <row r="330" spans="1:11" ht="15" customHeight="1">
      <c r="A330" s="437" t="s">
        <v>1975</v>
      </c>
      <c r="B330" s="438" t="s">
        <v>1976</v>
      </c>
      <c r="C330" s="324"/>
      <c r="D330" s="324"/>
      <c r="E330" s="441" t="e">
        <f t="shared" si="55"/>
        <v>#DIV/0!</v>
      </c>
      <c r="F330" s="440">
        <v>820</v>
      </c>
      <c r="G330" s="324">
        <v>3</v>
      </c>
      <c r="H330" s="441">
        <f t="shared" si="56"/>
        <v>3.6585365853658539E-3</v>
      </c>
      <c r="I330" s="324">
        <f t="shared" si="57"/>
        <v>820</v>
      </c>
      <c r="J330" s="324">
        <f t="shared" si="58"/>
        <v>3</v>
      </c>
      <c r="K330" s="441">
        <f t="shared" si="59"/>
        <v>3.6585365853658539E-3</v>
      </c>
    </row>
    <row r="331" spans="1:11" ht="15" customHeight="1">
      <c r="A331" s="90"/>
      <c r="B331" s="320"/>
      <c r="C331" s="324"/>
      <c r="D331" s="324"/>
      <c r="E331" s="441" t="e">
        <f t="shared" si="55"/>
        <v>#DIV/0!</v>
      </c>
      <c r="F331" s="324"/>
      <c r="G331" s="324"/>
      <c r="H331" s="441" t="e">
        <f t="shared" si="56"/>
        <v>#DIV/0!</v>
      </c>
      <c r="I331" s="324">
        <f t="shared" si="57"/>
        <v>0</v>
      </c>
      <c r="J331" s="324">
        <f t="shared" si="58"/>
        <v>0</v>
      </c>
      <c r="K331" s="441" t="e">
        <f t="shared" si="59"/>
        <v>#DIV/0!</v>
      </c>
    </row>
    <row r="332" spans="1:11" ht="15" customHeight="1">
      <c r="A332" s="90"/>
      <c r="B332" s="320"/>
      <c r="C332" s="324"/>
      <c r="D332" s="324"/>
      <c r="E332" s="441" t="e">
        <f t="shared" si="55"/>
        <v>#DIV/0!</v>
      </c>
      <c r="F332" s="324"/>
      <c r="G332" s="324"/>
      <c r="H332" s="441" t="e">
        <f t="shared" si="56"/>
        <v>#DIV/0!</v>
      </c>
      <c r="I332" s="324">
        <f t="shared" si="57"/>
        <v>0</v>
      </c>
      <c r="J332" s="324">
        <f t="shared" si="58"/>
        <v>0</v>
      </c>
      <c r="K332" s="441" t="e">
        <f t="shared" si="59"/>
        <v>#DIV/0!</v>
      </c>
    </row>
    <row r="333" spans="1:11" ht="15" customHeight="1">
      <c r="A333" s="90"/>
      <c r="B333" s="320"/>
      <c r="C333" s="324"/>
      <c r="D333" s="324"/>
      <c r="E333" s="441" t="e">
        <f t="shared" si="55"/>
        <v>#DIV/0!</v>
      </c>
      <c r="F333" s="324"/>
      <c r="G333" s="324"/>
      <c r="H333" s="441" t="e">
        <f t="shared" si="56"/>
        <v>#DIV/0!</v>
      </c>
      <c r="I333" s="324">
        <f t="shared" si="57"/>
        <v>0</v>
      </c>
      <c r="J333" s="324">
        <f t="shared" si="58"/>
        <v>0</v>
      </c>
      <c r="K333" s="441" t="e">
        <f t="shared" si="59"/>
        <v>#DIV/0!</v>
      </c>
    </row>
    <row r="334" spans="1:11" ht="15" customHeight="1">
      <c r="A334" s="90"/>
      <c r="B334" s="320"/>
      <c r="C334" s="324"/>
      <c r="D334" s="324"/>
      <c r="E334" s="441" t="e">
        <f t="shared" si="55"/>
        <v>#DIV/0!</v>
      </c>
      <c r="F334" s="324"/>
      <c r="G334" s="324"/>
      <c r="H334" s="441" t="e">
        <f t="shared" si="56"/>
        <v>#DIV/0!</v>
      </c>
      <c r="I334" s="324">
        <f t="shared" si="57"/>
        <v>0</v>
      </c>
      <c r="J334" s="324">
        <f t="shared" si="58"/>
        <v>0</v>
      </c>
      <c r="K334" s="441" t="e">
        <f t="shared" si="59"/>
        <v>#DIV/0!</v>
      </c>
    </row>
    <row r="335" spans="1:11" ht="15" customHeight="1">
      <c r="A335" s="90"/>
      <c r="B335" s="320"/>
      <c r="C335" s="324"/>
      <c r="D335" s="324"/>
      <c r="E335" s="441" t="e">
        <f t="shared" si="55"/>
        <v>#DIV/0!</v>
      </c>
      <c r="F335" s="324"/>
      <c r="G335" s="324"/>
      <c r="H335" s="441" t="e">
        <f t="shared" si="56"/>
        <v>#DIV/0!</v>
      </c>
      <c r="I335" s="324">
        <f t="shared" si="57"/>
        <v>0</v>
      </c>
      <c r="J335" s="324">
        <f t="shared" si="58"/>
        <v>0</v>
      </c>
      <c r="K335" s="441" t="e">
        <f t="shared" si="59"/>
        <v>#DIV/0!</v>
      </c>
    </row>
    <row r="336" spans="1:11" ht="15" customHeight="1">
      <c r="A336" s="90"/>
      <c r="B336" s="320"/>
      <c r="C336" s="324"/>
      <c r="D336" s="324"/>
      <c r="E336" s="441" t="e">
        <f t="shared" si="55"/>
        <v>#DIV/0!</v>
      </c>
      <c r="F336" s="324"/>
      <c r="G336" s="324"/>
      <c r="H336" s="441" t="e">
        <f t="shared" si="56"/>
        <v>#DIV/0!</v>
      </c>
      <c r="I336" s="324">
        <f t="shared" si="57"/>
        <v>0</v>
      </c>
      <c r="J336" s="324">
        <f t="shared" si="58"/>
        <v>0</v>
      </c>
      <c r="K336" s="441" t="e">
        <f t="shared" si="59"/>
        <v>#DIV/0!</v>
      </c>
    </row>
    <row r="337" spans="1:11" s="100" customFormat="1" ht="15" customHeight="1">
      <c r="A337" s="90"/>
      <c r="B337" s="320"/>
      <c r="C337" s="324"/>
      <c r="D337" s="324"/>
      <c r="E337" s="441" t="e">
        <f t="shared" si="55"/>
        <v>#DIV/0!</v>
      </c>
      <c r="F337" s="324"/>
      <c r="G337" s="324"/>
      <c r="H337" s="441" t="e">
        <f t="shared" si="56"/>
        <v>#DIV/0!</v>
      </c>
      <c r="I337" s="324">
        <f t="shared" si="57"/>
        <v>0</v>
      </c>
      <c r="J337" s="324">
        <f t="shared" si="58"/>
        <v>0</v>
      </c>
      <c r="K337" s="441" t="e">
        <f t="shared" si="59"/>
        <v>#DIV/0!</v>
      </c>
    </row>
    <row r="338" spans="1:11" s="100" customFormat="1" ht="15" customHeight="1">
      <c r="A338" s="442" t="s">
        <v>129</v>
      </c>
      <c r="B338" s="443"/>
      <c r="C338" s="444">
        <f>SUM(C328:C337)</f>
        <v>10880</v>
      </c>
      <c r="D338" s="444">
        <f>SUM(D328:D337)</f>
        <v>2262</v>
      </c>
      <c r="E338" s="445">
        <f t="shared" si="55"/>
        <v>0.20790441176470589</v>
      </c>
      <c r="F338" s="444">
        <f>SUM(F328:F337)</f>
        <v>820</v>
      </c>
      <c r="G338" s="444">
        <f>SUM(G328:G337)</f>
        <v>220</v>
      </c>
      <c r="H338" s="445">
        <f t="shared" si="56"/>
        <v>0.26829268292682928</v>
      </c>
      <c r="I338" s="444">
        <f>SUM(I328:I337)</f>
        <v>11700</v>
      </c>
      <c r="J338" s="444">
        <f>SUM(J328:J337)</f>
        <v>2482</v>
      </c>
      <c r="K338" s="445">
        <f t="shared" si="59"/>
        <v>0.21213675213675215</v>
      </c>
    </row>
    <row r="339" spans="1:11" s="100" customFormat="1" ht="12.75" customHeight="1">
      <c r="A339" s="162" t="s">
        <v>191</v>
      </c>
      <c r="B339" s="206"/>
      <c r="C339" s="326"/>
      <c r="D339" s="326"/>
      <c r="E339" s="326"/>
      <c r="F339" s="326"/>
      <c r="G339" s="326"/>
      <c r="H339" s="326"/>
      <c r="I339" s="326"/>
      <c r="J339" s="326"/>
      <c r="K339" s="325"/>
    </row>
    <row r="340" spans="1:11" s="100" customFormat="1" ht="12.75" customHeight="1">
      <c r="A340" s="311">
        <v>280005</v>
      </c>
      <c r="B340" s="321" t="s">
        <v>192</v>
      </c>
      <c r="C340" s="326"/>
      <c r="D340" s="326"/>
      <c r="E340" s="326"/>
      <c r="F340" s="326"/>
      <c r="G340" s="326"/>
      <c r="H340" s="326"/>
      <c r="I340" s="326"/>
      <c r="J340" s="326"/>
      <c r="K340" s="325"/>
    </row>
    <row r="341" spans="1:11" s="100" customFormat="1" ht="12.75" customHeight="1">
      <c r="A341" s="311">
        <v>280006</v>
      </c>
      <c r="B341" s="321" t="s">
        <v>193</v>
      </c>
      <c r="C341" s="326"/>
      <c r="D341" s="326"/>
      <c r="E341" s="326"/>
      <c r="F341" s="326"/>
      <c r="G341" s="326"/>
      <c r="H341" s="326"/>
      <c r="I341" s="326"/>
      <c r="J341" s="326"/>
      <c r="K341" s="325"/>
    </row>
    <row r="342" spans="1:11" s="100" customFormat="1">
      <c r="A342" s="311">
        <v>280007</v>
      </c>
      <c r="B342" s="321" t="s">
        <v>194</v>
      </c>
      <c r="C342" s="324"/>
      <c r="D342" s="324"/>
      <c r="E342" s="324"/>
      <c r="F342" s="324"/>
      <c r="G342" s="324"/>
      <c r="H342" s="324"/>
      <c r="I342" s="324"/>
      <c r="J342" s="324"/>
      <c r="K342" s="325"/>
    </row>
    <row r="343" spans="1:11" s="100" customFormat="1">
      <c r="A343" s="311">
        <v>280008</v>
      </c>
      <c r="B343" s="321" t="s">
        <v>195</v>
      </c>
      <c r="C343" s="324"/>
      <c r="D343" s="324"/>
      <c r="E343" s="324"/>
      <c r="F343" s="324"/>
      <c r="G343" s="324"/>
      <c r="H343" s="324"/>
      <c r="I343" s="324"/>
      <c r="J343" s="324"/>
      <c r="K343" s="325"/>
    </row>
    <row r="344" spans="1:11" s="100" customFormat="1" ht="27" customHeight="1">
      <c r="A344" s="90"/>
      <c r="B344" s="320"/>
      <c r="C344" s="324"/>
      <c r="D344" s="324"/>
      <c r="E344" s="324"/>
      <c r="F344" s="324"/>
      <c r="G344" s="324"/>
      <c r="H344" s="324"/>
      <c r="I344" s="324"/>
      <c r="J344" s="324"/>
      <c r="K344" s="325"/>
    </row>
    <row r="345" spans="1:11" s="100" customFormat="1" ht="11.1" customHeight="1">
      <c r="A345" s="162" t="s">
        <v>129</v>
      </c>
      <c r="B345" s="104"/>
      <c r="C345" s="324"/>
      <c r="D345" s="324"/>
      <c r="E345" s="324"/>
      <c r="F345" s="324"/>
      <c r="G345" s="324"/>
      <c r="H345" s="324"/>
      <c r="I345" s="324"/>
      <c r="J345" s="324"/>
      <c r="K345" s="325"/>
    </row>
    <row r="346" spans="1:11">
      <c r="A346" s="162" t="s">
        <v>196</v>
      </c>
      <c r="B346" s="104"/>
      <c r="C346" s="324"/>
      <c r="D346" s="324"/>
      <c r="E346" s="324"/>
      <c r="F346" s="324"/>
      <c r="G346" s="324"/>
      <c r="H346" s="324"/>
      <c r="I346" s="324"/>
      <c r="J346" s="324"/>
      <c r="K346" s="323"/>
    </row>
    <row r="347" spans="1:11" s="136" customFormat="1" ht="33.75" customHeight="1">
      <c r="A347" s="883" t="s">
        <v>197</v>
      </c>
      <c r="B347" s="883"/>
      <c r="C347" s="883"/>
      <c r="D347" s="883"/>
      <c r="E347" s="883"/>
      <c r="F347" s="883"/>
      <c r="G347" s="883"/>
      <c r="H347" s="883"/>
      <c r="I347" s="883"/>
      <c r="J347" s="883"/>
    </row>
    <row r="348" spans="1:11" ht="11.1" customHeight="1"/>
    <row r="349" spans="1:11">
      <c r="A349" s="1"/>
      <c r="B349" s="2" t="s">
        <v>51</v>
      </c>
      <c r="C349" s="3" t="s">
        <v>1970</v>
      </c>
      <c r="D349" s="4"/>
      <c r="E349" s="4"/>
      <c r="F349" s="4"/>
      <c r="G349" s="4"/>
      <c r="H349" s="4"/>
      <c r="I349" s="5"/>
    </row>
    <row r="350" spans="1:11">
      <c r="A350" s="1"/>
      <c r="B350" s="2" t="s">
        <v>52</v>
      </c>
      <c r="C350" s="3">
        <v>17688383</v>
      </c>
      <c r="D350" s="4"/>
      <c r="E350" s="4"/>
      <c r="F350" s="4"/>
      <c r="G350" s="4"/>
      <c r="H350" s="4"/>
      <c r="I350" s="5"/>
    </row>
    <row r="351" spans="1:11">
      <c r="A351" s="1"/>
      <c r="B351" s="2"/>
      <c r="C351" s="3"/>
      <c r="D351" s="4"/>
      <c r="E351" s="4"/>
      <c r="F351" s="4"/>
      <c r="G351" s="4"/>
      <c r="H351" s="4"/>
      <c r="I351" s="5"/>
    </row>
    <row r="352" spans="1:11" ht="14.25">
      <c r="A352" s="1"/>
      <c r="B352" s="2" t="s">
        <v>185</v>
      </c>
      <c r="C352" s="7" t="s">
        <v>26</v>
      </c>
      <c r="D352" s="8"/>
      <c r="E352" s="8"/>
      <c r="F352" s="8"/>
      <c r="G352" s="8"/>
      <c r="H352" s="8"/>
      <c r="I352" s="9"/>
    </row>
    <row r="353" spans="1:11" ht="14.25">
      <c r="A353" s="1"/>
      <c r="B353" s="2" t="s">
        <v>186</v>
      </c>
      <c r="C353" s="439" t="s">
        <v>2005</v>
      </c>
      <c r="D353" s="8"/>
      <c r="E353" s="8"/>
      <c r="F353" s="8"/>
      <c r="G353" s="8"/>
      <c r="H353" s="8"/>
      <c r="I353" s="9"/>
    </row>
    <row r="355" spans="1:11" ht="21.75" customHeight="1">
      <c r="A355" s="876" t="s">
        <v>187</v>
      </c>
      <c r="B355" s="884" t="s">
        <v>188</v>
      </c>
      <c r="C355" s="886" t="s">
        <v>189</v>
      </c>
      <c r="D355" s="886"/>
      <c r="E355" s="886"/>
      <c r="F355" s="886" t="s">
        <v>190</v>
      </c>
      <c r="G355" s="886"/>
      <c r="H355" s="886"/>
      <c r="I355" s="886" t="s">
        <v>129</v>
      </c>
      <c r="J355" s="886"/>
      <c r="K355" s="886"/>
    </row>
    <row r="356" spans="1:11" ht="32.25" customHeight="1" thickBot="1">
      <c r="A356" s="877"/>
      <c r="B356" s="885"/>
      <c r="C356" s="309" t="s">
        <v>1904</v>
      </c>
      <c r="D356" s="309" t="s">
        <v>1905</v>
      </c>
      <c r="E356" s="322" t="s">
        <v>1898</v>
      </c>
      <c r="F356" s="309" t="s">
        <v>1904</v>
      </c>
      <c r="G356" s="309" t="s">
        <v>1905</v>
      </c>
      <c r="H356" s="322" t="s">
        <v>1898</v>
      </c>
      <c r="I356" s="309" t="s">
        <v>1904</v>
      </c>
      <c r="J356" s="309" t="s">
        <v>1905</v>
      </c>
      <c r="K356" s="324" t="s">
        <v>1898</v>
      </c>
    </row>
    <row r="357" spans="1:11" ht="15" customHeight="1" thickTop="1">
      <c r="A357" s="435" t="s">
        <v>1971</v>
      </c>
      <c r="B357" s="436" t="s">
        <v>1972</v>
      </c>
      <c r="C357" s="440">
        <v>5000</v>
      </c>
      <c r="D357" s="324">
        <v>1515</v>
      </c>
      <c r="E357" s="441">
        <f>D357/C357</f>
        <v>0.30299999999999999</v>
      </c>
      <c r="F357" s="324"/>
      <c r="G357" s="324">
        <v>32</v>
      </c>
      <c r="H357" s="441" t="e">
        <f>G357/F357</f>
        <v>#DIV/0!</v>
      </c>
      <c r="I357" s="324">
        <f>C357+F357</f>
        <v>5000</v>
      </c>
      <c r="J357" s="324">
        <f>D357+G357</f>
        <v>1547</v>
      </c>
      <c r="K357" s="441">
        <f>J357/I357</f>
        <v>0.30940000000000001</v>
      </c>
    </row>
    <row r="358" spans="1:11" ht="15" customHeight="1">
      <c r="A358" s="435" t="s">
        <v>1973</v>
      </c>
      <c r="B358" s="436" t="s">
        <v>1974</v>
      </c>
      <c r="C358" s="440">
        <v>1440</v>
      </c>
      <c r="D358" s="324">
        <v>595</v>
      </c>
      <c r="E358" s="441">
        <f t="shared" ref="E358:E367" si="60">D358/C358</f>
        <v>0.41319444444444442</v>
      </c>
      <c r="F358" s="324"/>
      <c r="G358" s="324">
        <v>1</v>
      </c>
      <c r="H358" s="441" t="e">
        <f t="shared" ref="H358:H367" si="61">G358/F358</f>
        <v>#DIV/0!</v>
      </c>
      <c r="I358" s="324">
        <f t="shared" ref="I358:I366" si="62">C358+F358</f>
        <v>1440</v>
      </c>
      <c r="J358" s="324">
        <f t="shared" ref="J358:J366" si="63">D358+G358</f>
        <v>596</v>
      </c>
      <c r="K358" s="441">
        <f t="shared" ref="K358:K367" si="64">J358/I358</f>
        <v>0.41388888888888886</v>
      </c>
    </row>
    <row r="359" spans="1:11" ht="15" customHeight="1">
      <c r="A359" s="437" t="s">
        <v>1975</v>
      </c>
      <c r="B359" s="438" t="s">
        <v>1976</v>
      </c>
      <c r="C359" s="440"/>
      <c r="D359" s="324"/>
      <c r="E359" s="441" t="e">
        <f t="shared" si="60"/>
        <v>#DIV/0!</v>
      </c>
      <c r="F359" s="324">
        <v>60</v>
      </c>
      <c r="G359" s="324">
        <v>7</v>
      </c>
      <c r="H359" s="441">
        <f t="shared" si="61"/>
        <v>0.11666666666666667</v>
      </c>
      <c r="I359" s="324">
        <f t="shared" si="62"/>
        <v>60</v>
      </c>
      <c r="J359" s="324">
        <f t="shared" si="63"/>
        <v>7</v>
      </c>
      <c r="K359" s="441">
        <f t="shared" si="64"/>
        <v>0.11666666666666667</v>
      </c>
    </row>
    <row r="360" spans="1:11" ht="15" customHeight="1">
      <c r="A360" s="90"/>
      <c r="B360" s="320"/>
      <c r="C360" s="324"/>
      <c r="D360" s="324"/>
      <c r="E360" s="441" t="e">
        <f t="shared" si="60"/>
        <v>#DIV/0!</v>
      </c>
      <c r="F360" s="324"/>
      <c r="G360" s="324"/>
      <c r="H360" s="441" t="e">
        <f t="shared" si="61"/>
        <v>#DIV/0!</v>
      </c>
      <c r="I360" s="324">
        <f t="shared" si="62"/>
        <v>0</v>
      </c>
      <c r="J360" s="324">
        <f t="shared" si="63"/>
        <v>0</v>
      </c>
      <c r="K360" s="441" t="e">
        <f t="shared" si="64"/>
        <v>#DIV/0!</v>
      </c>
    </row>
    <row r="361" spans="1:11" ht="15" customHeight="1">
      <c r="A361" s="90"/>
      <c r="B361" s="320"/>
      <c r="C361" s="324"/>
      <c r="D361" s="324"/>
      <c r="E361" s="441" t="e">
        <f t="shared" si="60"/>
        <v>#DIV/0!</v>
      </c>
      <c r="F361" s="324"/>
      <c r="G361" s="324"/>
      <c r="H361" s="441" t="e">
        <f t="shared" si="61"/>
        <v>#DIV/0!</v>
      </c>
      <c r="I361" s="324">
        <f t="shared" si="62"/>
        <v>0</v>
      </c>
      <c r="J361" s="324">
        <f t="shared" si="63"/>
        <v>0</v>
      </c>
      <c r="K361" s="441" t="e">
        <f t="shared" si="64"/>
        <v>#DIV/0!</v>
      </c>
    </row>
    <row r="362" spans="1:11" ht="15" customHeight="1">
      <c r="A362" s="90"/>
      <c r="B362" s="320"/>
      <c r="C362" s="324"/>
      <c r="D362" s="324"/>
      <c r="E362" s="441" t="e">
        <f t="shared" si="60"/>
        <v>#DIV/0!</v>
      </c>
      <c r="F362" s="324"/>
      <c r="G362" s="324"/>
      <c r="H362" s="441" t="e">
        <f t="shared" si="61"/>
        <v>#DIV/0!</v>
      </c>
      <c r="I362" s="324">
        <f t="shared" si="62"/>
        <v>0</v>
      </c>
      <c r="J362" s="324">
        <f t="shared" si="63"/>
        <v>0</v>
      </c>
      <c r="K362" s="441" t="e">
        <f t="shared" si="64"/>
        <v>#DIV/0!</v>
      </c>
    </row>
    <row r="363" spans="1:11" ht="15" customHeight="1">
      <c r="A363" s="90"/>
      <c r="B363" s="320"/>
      <c r="C363" s="324"/>
      <c r="D363" s="324"/>
      <c r="E363" s="441" t="e">
        <f t="shared" si="60"/>
        <v>#DIV/0!</v>
      </c>
      <c r="F363" s="324"/>
      <c r="G363" s="324"/>
      <c r="H363" s="441" t="e">
        <f t="shared" si="61"/>
        <v>#DIV/0!</v>
      </c>
      <c r="I363" s="324">
        <f t="shared" si="62"/>
        <v>0</v>
      </c>
      <c r="J363" s="324">
        <f t="shared" si="63"/>
        <v>0</v>
      </c>
      <c r="K363" s="441" t="e">
        <f t="shared" si="64"/>
        <v>#DIV/0!</v>
      </c>
    </row>
    <row r="364" spans="1:11" ht="15" customHeight="1">
      <c r="A364" s="90"/>
      <c r="B364" s="320"/>
      <c r="C364" s="324"/>
      <c r="D364" s="324"/>
      <c r="E364" s="441" t="e">
        <f t="shared" si="60"/>
        <v>#DIV/0!</v>
      </c>
      <c r="F364" s="324"/>
      <c r="G364" s="324"/>
      <c r="H364" s="441" t="e">
        <f t="shared" si="61"/>
        <v>#DIV/0!</v>
      </c>
      <c r="I364" s="324">
        <f t="shared" si="62"/>
        <v>0</v>
      </c>
      <c r="J364" s="324">
        <f t="shared" si="63"/>
        <v>0</v>
      </c>
      <c r="K364" s="441" t="e">
        <f t="shared" si="64"/>
        <v>#DIV/0!</v>
      </c>
    </row>
    <row r="365" spans="1:11" ht="15" customHeight="1">
      <c r="A365" s="90"/>
      <c r="B365" s="320"/>
      <c r="C365" s="324"/>
      <c r="D365" s="324"/>
      <c r="E365" s="441" t="e">
        <f t="shared" si="60"/>
        <v>#DIV/0!</v>
      </c>
      <c r="F365" s="324"/>
      <c r="G365" s="324"/>
      <c r="H365" s="441" t="e">
        <f t="shared" si="61"/>
        <v>#DIV/0!</v>
      </c>
      <c r="I365" s="324">
        <f t="shared" si="62"/>
        <v>0</v>
      </c>
      <c r="J365" s="324">
        <f t="shared" si="63"/>
        <v>0</v>
      </c>
      <c r="K365" s="441" t="e">
        <f t="shared" si="64"/>
        <v>#DIV/0!</v>
      </c>
    </row>
    <row r="366" spans="1:11" s="100" customFormat="1" ht="15" customHeight="1">
      <c r="A366" s="90"/>
      <c r="B366" s="320"/>
      <c r="C366" s="324"/>
      <c r="D366" s="324"/>
      <c r="E366" s="441" t="e">
        <f t="shared" si="60"/>
        <v>#DIV/0!</v>
      </c>
      <c r="F366" s="324"/>
      <c r="G366" s="324"/>
      <c r="H366" s="441" t="e">
        <f t="shared" si="61"/>
        <v>#DIV/0!</v>
      </c>
      <c r="I366" s="324">
        <f t="shared" si="62"/>
        <v>0</v>
      </c>
      <c r="J366" s="324">
        <f t="shared" si="63"/>
        <v>0</v>
      </c>
      <c r="K366" s="441" t="e">
        <f t="shared" si="64"/>
        <v>#DIV/0!</v>
      </c>
    </row>
    <row r="367" spans="1:11" s="100" customFormat="1" ht="15" customHeight="1">
      <c r="A367" s="442" t="s">
        <v>129</v>
      </c>
      <c r="B367" s="443"/>
      <c r="C367" s="444">
        <f>SUM(C357:C366)</f>
        <v>6440</v>
      </c>
      <c r="D367" s="444">
        <f>SUM(D357:D366)</f>
        <v>2110</v>
      </c>
      <c r="E367" s="445">
        <f t="shared" si="60"/>
        <v>0.32763975155279501</v>
      </c>
      <c r="F367" s="444">
        <f>SUM(F357:F366)</f>
        <v>60</v>
      </c>
      <c r="G367" s="444">
        <f>SUM(G357:G366)</f>
        <v>40</v>
      </c>
      <c r="H367" s="445">
        <f t="shared" si="61"/>
        <v>0.66666666666666663</v>
      </c>
      <c r="I367" s="444">
        <f>SUM(I357:I366)</f>
        <v>6500</v>
      </c>
      <c r="J367" s="444">
        <f>SUM(J357:J366)</f>
        <v>2150</v>
      </c>
      <c r="K367" s="445">
        <f t="shared" si="64"/>
        <v>0.33076923076923076</v>
      </c>
    </row>
    <row r="368" spans="1:11" s="100" customFormat="1" ht="12.75" customHeight="1">
      <c r="A368" s="162" t="s">
        <v>191</v>
      </c>
      <c r="B368" s="206"/>
      <c r="C368" s="326"/>
      <c r="D368" s="326"/>
      <c r="E368" s="326"/>
      <c r="F368" s="326"/>
      <c r="G368" s="326"/>
      <c r="H368" s="326"/>
      <c r="I368" s="326"/>
      <c r="J368" s="326"/>
      <c r="K368" s="325"/>
    </row>
    <row r="369" spans="1:11" s="100" customFormat="1" ht="12.75" customHeight="1">
      <c r="A369" s="311">
        <v>280005</v>
      </c>
      <c r="B369" s="321" t="s">
        <v>192</v>
      </c>
      <c r="C369" s="326"/>
      <c r="D369" s="326"/>
      <c r="E369" s="326"/>
      <c r="F369" s="326"/>
      <c r="G369" s="326"/>
      <c r="H369" s="326"/>
      <c r="I369" s="326"/>
      <c r="J369" s="326"/>
      <c r="K369" s="325"/>
    </row>
    <row r="370" spans="1:11" s="100" customFormat="1" ht="12.75" customHeight="1">
      <c r="A370" s="311">
        <v>280006</v>
      </c>
      <c r="B370" s="321" t="s">
        <v>193</v>
      </c>
      <c r="C370" s="326"/>
      <c r="D370" s="326"/>
      <c r="E370" s="326"/>
      <c r="F370" s="326"/>
      <c r="G370" s="326"/>
      <c r="H370" s="326"/>
      <c r="I370" s="326"/>
      <c r="J370" s="326"/>
      <c r="K370" s="325"/>
    </row>
    <row r="371" spans="1:11" s="100" customFormat="1">
      <c r="A371" s="311">
        <v>280007</v>
      </c>
      <c r="B371" s="321" t="s">
        <v>194</v>
      </c>
      <c r="C371" s="324"/>
      <c r="D371" s="324"/>
      <c r="E371" s="324"/>
      <c r="F371" s="324"/>
      <c r="G371" s="324"/>
      <c r="H371" s="324"/>
      <c r="I371" s="324"/>
      <c r="J371" s="324"/>
      <c r="K371" s="325"/>
    </row>
    <row r="372" spans="1:11" s="100" customFormat="1">
      <c r="A372" s="311">
        <v>280008</v>
      </c>
      <c r="B372" s="321" t="s">
        <v>195</v>
      </c>
      <c r="C372" s="324"/>
      <c r="D372" s="324"/>
      <c r="E372" s="324"/>
      <c r="F372" s="324"/>
      <c r="G372" s="324"/>
      <c r="H372" s="324"/>
      <c r="I372" s="324"/>
      <c r="J372" s="324"/>
      <c r="K372" s="325"/>
    </row>
    <row r="373" spans="1:11" s="100" customFormat="1" ht="27" customHeight="1">
      <c r="A373" s="90"/>
      <c r="B373" s="320"/>
      <c r="C373" s="324"/>
      <c r="D373" s="324"/>
      <c r="E373" s="324"/>
      <c r="F373" s="324"/>
      <c r="G373" s="324"/>
      <c r="H373" s="324"/>
      <c r="I373" s="324"/>
      <c r="J373" s="324"/>
      <c r="K373" s="325"/>
    </row>
    <row r="374" spans="1:11" s="100" customFormat="1" ht="11.1" customHeight="1">
      <c r="A374" s="162" t="s">
        <v>129</v>
      </c>
      <c r="B374" s="104"/>
      <c r="C374" s="324"/>
      <c r="D374" s="324"/>
      <c r="E374" s="324"/>
      <c r="F374" s="324"/>
      <c r="G374" s="324"/>
      <c r="H374" s="324"/>
      <c r="I374" s="324"/>
      <c r="J374" s="324"/>
      <c r="K374" s="325"/>
    </row>
    <row r="375" spans="1:11">
      <c r="A375" s="162" t="s">
        <v>196</v>
      </c>
      <c r="B375" s="104"/>
      <c r="C375" s="324"/>
      <c r="D375" s="324"/>
      <c r="E375" s="324"/>
      <c r="F375" s="324"/>
      <c r="G375" s="324"/>
      <c r="H375" s="324"/>
      <c r="I375" s="324"/>
      <c r="J375" s="324"/>
      <c r="K375" s="323"/>
    </row>
    <row r="376" spans="1:11" s="136" customFormat="1" ht="33.75" customHeight="1">
      <c r="A376" s="883" t="s">
        <v>197</v>
      </c>
      <c r="B376" s="883"/>
      <c r="C376" s="883"/>
      <c r="D376" s="883"/>
      <c r="E376" s="883"/>
      <c r="F376" s="883"/>
      <c r="G376" s="883"/>
      <c r="H376" s="883"/>
      <c r="I376" s="883"/>
      <c r="J376" s="883"/>
    </row>
    <row r="377" spans="1:11" ht="11.1" customHeight="1"/>
    <row r="378" spans="1:11">
      <c r="A378" s="1"/>
      <c r="B378" s="2" t="s">
        <v>51</v>
      </c>
      <c r="C378" s="3" t="s">
        <v>1970</v>
      </c>
      <c r="D378" s="4"/>
      <c r="E378" s="4"/>
      <c r="F378" s="4"/>
      <c r="G378" s="4"/>
      <c r="H378" s="4"/>
      <c r="I378" s="5"/>
    </row>
    <row r="379" spans="1:11">
      <c r="A379" s="1"/>
      <c r="B379" s="2" t="s">
        <v>52</v>
      </c>
      <c r="C379" s="3">
        <v>17688383</v>
      </c>
      <c r="D379" s="4"/>
      <c r="E379" s="4"/>
      <c r="F379" s="4"/>
      <c r="G379" s="4"/>
      <c r="H379" s="4"/>
      <c r="I379" s="5"/>
    </row>
    <row r="380" spans="1:11">
      <c r="A380" s="1"/>
      <c r="B380" s="2"/>
      <c r="C380" s="3"/>
      <c r="D380" s="4"/>
      <c r="E380" s="4"/>
      <c r="F380" s="4"/>
      <c r="G380" s="4"/>
      <c r="H380" s="4"/>
      <c r="I380" s="5"/>
    </row>
    <row r="381" spans="1:11" ht="14.25">
      <c r="A381" s="1"/>
      <c r="B381" s="2" t="s">
        <v>185</v>
      </c>
      <c r="C381" s="7" t="s">
        <v>26</v>
      </c>
      <c r="D381" s="8"/>
      <c r="E381" s="8"/>
      <c r="F381" s="8"/>
      <c r="G381" s="8"/>
      <c r="H381" s="8"/>
      <c r="I381" s="9"/>
    </row>
    <row r="382" spans="1:11" ht="14.25">
      <c r="A382" s="1"/>
      <c r="B382" s="2" t="s">
        <v>186</v>
      </c>
      <c r="C382" s="439" t="s">
        <v>2006</v>
      </c>
      <c r="D382" s="8"/>
      <c r="E382" s="8"/>
      <c r="F382" s="8"/>
      <c r="G382" s="8"/>
      <c r="H382" s="8"/>
      <c r="I382" s="9"/>
    </row>
    <row r="384" spans="1:11" ht="21.75" customHeight="1">
      <c r="A384" s="876" t="s">
        <v>187</v>
      </c>
      <c r="B384" s="884" t="s">
        <v>188</v>
      </c>
      <c r="C384" s="886" t="s">
        <v>189</v>
      </c>
      <c r="D384" s="886"/>
      <c r="E384" s="886"/>
      <c r="F384" s="886" t="s">
        <v>190</v>
      </c>
      <c r="G384" s="886"/>
      <c r="H384" s="886"/>
      <c r="I384" s="886" t="s">
        <v>129</v>
      </c>
      <c r="J384" s="886"/>
      <c r="K384" s="886"/>
    </row>
    <row r="385" spans="1:11" ht="32.25" customHeight="1" thickBot="1">
      <c r="A385" s="877"/>
      <c r="B385" s="885"/>
      <c r="C385" s="309" t="s">
        <v>1904</v>
      </c>
      <c r="D385" s="309" t="s">
        <v>1905</v>
      </c>
      <c r="E385" s="322" t="s">
        <v>1898</v>
      </c>
      <c r="F385" s="309" t="s">
        <v>1904</v>
      </c>
      <c r="G385" s="309" t="s">
        <v>1905</v>
      </c>
      <c r="H385" s="322" t="s">
        <v>1898</v>
      </c>
      <c r="I385" s="309" t="s">
        <v>1904</v>
      </c>
      <c r="J385" s="309" t="s">
        <v>1905</v>
      </c>
      <c r="K385" s="324" t="s">
        <v>1898</v>
      </c>
    </row>
    <row r="386" spans="1:11" ht="15" customHeight="1" thickTop="1">
      <c r="A386" s="435" t="s">
        <v>1971</v>
      </c>
      <c r="B386" s="436" t="s">
        <v>1972</v>
      </c>
      <c r="C386" s="440">
        <v>14250</v>
      </c>
      <c r="D386" s="324">
        <v>3746</v>
      </c>
      <c r="E386" s="441">
        <f>D386/C386</f>
        <v>0.26287719298245615</v>
      </c>
      <c r="F386" s="324"/>
      <c r="G386" s="324">
        <v>190</v>
      </c>
      <c r="H386" s="441" t="e">
        <f>G386/F386</f>
        <v>#DIV/0!</v>
      </c>
      <c r="I386" s="324">
        <f>C386+F386</f>
        <v>14250</v>
      </c>
      <c r="J386" s="324">
        <f>D386+G386</f>
        <v>3936</v>
      </c>
      <c r="K386" s="441">
        <f>J386/I386</f>
        <v>0.27621052631578946</v>
      </c>
    </row>
    <row r="387" spans="1:11" ht="15" customHeight="1">
      <c r="A387" s="435" t="s">
        <v>1973</v>
      </c>
      <c r="B387" s="436" t="s">
        <v>1974</v>
      </c>
      <c r="C387" s="440">
        <v>1380</v>
      </c>
      <c r="D387" s="324">
        <v>493</v>
      </c>
      <c r="E387" s="441">
        <f t="shared" ref="E387:E396" si="65">D387/C387</f>
        <v>0.35724637681159421</v>
      </c>
      <c r="F387" s="324"/>
      <c r="G387" s="324">
        <v>38</v>
      </c>
      <c r="H387" s="441" t="e">
        <f t="shared" ref="H387:H396" si="66">G387/F387</f>
        <v>#DIV/0!</v>
      </c>
      <c r="I387" s="324">
        <f t="shared" ref="I387:I395" si="67">C387+F387</f>
        <v>1380</v>
      </c>
      <c r="J387" s="324">
        <f t="shared" ref="J387:J395" si="68">D387+G387</f>
        <v>531</v>
      </c>
      <c r="K387" s="441">
        <f t="shared" ref="K387:K396" si="69">J387/I387</f>
        <v>0.38478260869565217</v>
      </c>
    </row>
    <row r="388" spans="1:11" ht="15" customHeight="1">
      <c r="A388" s="435" t="s">
        <v>1981</v>
      </c>
      <c r="B388" s="436" t="s">
        <v>1982</v>
      </c>
      <c r="C388" s="440">
        <v>3</v>
      </c>
      <c r="D388" s="324"/>
      <c r="E388" s="441">
        <f t="shared" si="65"/>
        <v>0</v>
      </c>
      <c r="F388" s="324"/>
      <c r="G388" s="324"/>
      <c r="H388" s="441" t="e">
        <f t="shared" si="66"/>
        <v>#DIV/0!</v>
      </c>
      <c r="I388" s="324">
        <f t="shared" si="67"/>
        <v>3</v>
      </c>
      <c r="J388" s="324">
        <f t="shared" si="68"/>
        <v>0</v>
      </c>
      <c r="K388" s="441">
        <f t="shared" si="69"/>
        <v>0</v>
      </c>
    </row>
    <row r="389" spans="1:11" ht="15" customHeight="1">
      <c r="A389" s="435" t="s">
        <v>1983</v>
      </c>
      <c r="B389" s="436" t="s">
        <v>1984</v>
      </c>
      <c r="C389" s="440">
        <v>1</v>
      </c>
      <c r="D389" s="324"/>
      <c r="E389" s="441">
        <f t="shared" si="65"/>
        <v>0</v>
      </c>
      <c r="F389" s="324"/>
      <c r="G389" s="324"/>
      <c r="H389" s="441" t="e">
        <f t="shared" si="66"/>
        <v>#DIV/0!</v>
      </c>
      <c r="I389" s="324">
        <f t="shared" si="67"/>
        <v>1</v>
      </c>
      <c r="J389" s="324">
        <f t="shared" si="68"/>
        <v>0</v>
      </c>
      <c r="K389" s="441">
        <f t="shared" si="69"/>
        <v>0</v>
      </c>
    </row>
    <row r="390" spans="1:11" ht="15" customHeight="1">
      <c r="A390" s="437" t="s">
        <v>1975</v>
      </c>
      <c r="B390" s="438" t="s">
        <v>1976</v>
      </c>
      <c r="C390" s="440"/>
      <c r="D390" s="324"/>
      <c r="E390" s="441" t="e">
        <f t="shared" si="65"/>
        <v>#DIV/0!</v>
      </c>
      <c r="F390" s="440">
        <v>566</v>
      </c>
      <c r="G390" s="324">
        <v>21</v>
      </c>
      <c r="H390" s="441">
        <f t="shared" si="66"/>
        <v>3.7102473498233215E-2</v>
      </c>
      <c r="I390" s="324">
        <f t="shared" si="67"/>
        <v>566</v>
      </c>
      <c r="J390" s="324">
        <f t="shared" si="68"/>
        <v>21</v>
      </c>
      <c r="K390" s="441">
        <f t="shared" si="69"/>
        <v>3.7102473498233215E-2</v>
      </c>
    </row>
    <row r="391" spans="1:11" ht="15" customHeight="1">
      <c r="A391" s="90"/>
      <c r="B391" s="320"/>
      <c r="C391" s="324"/>
      <c r="D391" s="324"/>
      <c r="E391" s="441" t="e">
        <f t="shared" si="65"/>
        <v>#DIV/0!</v>
      </c>
      <c r="F391" s="324"/>
      <c r="G391" s="324"/>
      <c r="H391" s="441" t="e">
        <f t="shared" si="66"/>
        <v>#DIV/0!</v>
      </c>
      <c r="I391" s="324">
        <f t="shared" si="67"/>
        <v>0</v>
      </c>
      <c r="J391" s="324">
        <f t="shared" si="68"/>
        <v>0</v>
      </c>
      <c r="K391" s="441" t="e">
        <f t="shared" si="69"/>
        <v>#DIV/0!</v>
      </c>
    </row>
    <row r="392" spans="1:11" ht="15" customHeight="1">
      <c r="A392" s="90"/>
      <c r="B392" s="320"/>
      <c r="C392" s="324"/>
      <c r="D392" s="324"/>
      <c r="E392" s="441" t="e">
        <f t="shared" si="65"/>
        <v>#DIV/0!</v>
      </c>
      <c r="F392" s="324"/>
      <c r="G392" s="324"/>
      <c r="H392" s="441" t="e">
        <f t="shared" si="66"/>
        <v>#DIV/0!</v>
      </c>
      <c r="I392" s="324">
        <f t="shared" si="67"/>
        <v>0</v>
      </c>
      <c r="J392" s="324">
        <f t="shared" si="68"/>
        <v>0</v>
      </c>
      <c r="K392" s="441" t="e">
        <f t="shared" si="69"/>
        <v>#DIV/0!</v>
      </c>
    </row>
    <row r="393" spans="1:11" ht="15" customHeight="1">
      <c r="A393" s="90"/>
      <c r="B393" s="320"/>
      <c r="C393" s="324"/>
      <c r="D393" s="324"/>
      <c r="E393" s="441" t="e">
        <f t="shared" si="65"/>
        <v>#DIV/0!</v>
      </c>
      <c r="F393" s="324"/>
      <c r="G393" s="324"/>
      <c r="H393" s="441" t="e">
        <f t="shared" si="66"/>
        <v>#DIV/0!</v>
      </c>
      <c r="I393" s="324">
        <f t="shared" si="67"/>
        <v>0</v>
      </c>
      <c r="J393" s="324">
        <f t="shared" si="68"/>
        <v>0</v>
      </c>
      <c r="K393" s="441" t="e">
        <f t="shared" si="69"/>
        <v>#DIV/0!</v>
      </c>
    </row>
    <row r="394" spans="1:11" ht="15" customHeight="1">
      <c r="A394" s="90"/>
      <c r="B394" s="320"/>
      <c r="C394" s="324"/>
      <c r="D394" s="324"/>
      <c r="E394" s="441" t="e">
        <f t="shared" si="65"/>
        <v>#DIV/0!</v>
      </c>
      <c r="F394" s="324"/>
      <c r="G394" s="324"/>
      <c r="H394" s="441" t="e">
        <f t="shared" si="66"/>
        <v>#DIV/0!</v>
      </c>
      <c r="I394" s="324">
        <f t="shared" si="67"/>
        <v>0</v>
      </c>
      <c r="J394" s="324">
        <f t="shared" si="68"/>
        <v>0</v>
      </c>
      <c r="K394" s="441" t="e">
        <f t="shared" si="69"/>
        <v>#DIV/0!</v>
      </c>
    </row>
    <row r="395" spans="1:11" s="100" customFormat="1" ht="15" customHeight="1">
      <c r="A395" s="90"/>
      <c r="B395" s="320"/>
      <c r="C395" s="324"/>
      <c r="D395" s="324"/>
      <c r="E395" s="441" t="e">
        <f t="shared" si="65"/>
        <v>#DIV/0!</v>
      </c>
      <c r="F395" s="324"/>
      <c r="G395" s="324"/>
      <c r="H395" s="441" t="e">
        <f t="shared" si="66"/>
        <v>#DIV/0!</v>
      </c>
      <c r="I395" s="324">
        <f t="shared" si="67"/>
        <v>0</v>
      </c>
      <c r="J395" s="324">
        <f t="shared" si="68"/>
        <v>0</v>
      </c>
      <c r="K395" s="441" t="e">
        <f t="shared" si="69"/>
        <v>#DIV/0!</v>
      </c>
    </row>
    <row r="396" spans="1:11" s="100" customFormat="1" ht="15" customHeight="1">
      <c r="A396" s="442" t="s">
        <v>129</v>
      </c>
      <c r="B396" s="443"/>
      <c r="C396" s="444">
        <f>SUM(C386:C395)</f>
        <v>15634</v>
      </c>
      <c r="D396" s="444">
        <f>SUM(D386:D395)</f>
        <v>4239</v>
      </c>
      <c r="E396" s="445">
        <f t="shared" si="65"/>
        <v>0.27113982346168608</v>
      </c>
      <c r="F396" s="444">
        <f>SUM(F386:F395)</f>
        <v>566</v>
      </c>
      <c r="G396" s="444">
        <f>SUM(G386:G395)</f>
        <v>249</v>
      </c>
      <c r="H396" s="445">
        <f t="shared" si="66"/>
        <v>0.43992932862190814</v>
      </c>
      <c r="I396" s="444">
        <f>SUM(I386:I395)</f>
        <v>16200</v>
      </c>
      <c r="J396" s="444">
        <f>SUM(J386:J395)</f>
        <v>4488</v>
      </c>
      <c r="K396" s="445">
        <f t="shared" si="69"/>
        <v>0.27703703703703703</v>
      </c>
    </row>
    <row r="397" spans="1:11" s="100" customFormat="1" ht="12.75" customHeight="1">
      <c r="A397" s="162" t="s">
        <v>191</v>
      </c>
      <c r="B397" s="206"/>
      <c r="C397" s="326"/>
      <c r="D397" s="326"/>
      <c r="E397" s="326"/>
      <c r="F397" s="326"/>
      <c r="G397" s="326"/>
      <c r="H397" s="326"/>
      <c r="I397" s="326"/>
      <c r="J397" s="326"/>
      <c r="K397" s="325"/>
    </row>
    <row r="398" spans="1:11" s="100" customFormat="1" ht="12.75" customHeight="1">
      <c r="A398" s="311">
        <v>280005</v>
      </c>
      <c r="B398" s="321" t="s">
        <v>192</v>
      </c>
      <c r="C398" s="326"/>
      <c r="D398" s="326"/>
      <c r="E398" s="326"/>
      <c r="F398" s="326"/>
      <c r="G398" s="326"/>
      <c r="H398" s="326"/>
      <c r="I398" s="326"/>
      <c r="J398" s="326"/>
      <c r="K398" s="325"/>
    </row>
    <row r="399" spans="1:11" s="100" customFormat="1" ht="12.75" customHeight="1">
      <c r="A399" s="311">
        <v>280006</v>
      </c>
      <c r="B399" s="321" t="s">
        <v>193</v>
      </c>
      <c r="C399" s="326"/>
      <c r="D399" s="326"/>
      <c r="E399" s="326"/>
      <c r="F399" s="326"/>
      <c r="G399" s="326"/>
      <c r="H399" s="326"/>
      <c r="I399" s="326"/>
      <c r="J399" s="326"/>
      <c r="K399" s="325"/>
    </row>
    <row r="400" spans="1:11" s="100" customFormat="1">
      <c r="A400" s="311">
        <v>280007</v>
      </c>
      <c r="B400" s="321" t="s">
        <v>194</v>
      </c>
      <c r="C400" s="324"/>
      <c r="D400" s="324"/>
      <c r="E400" s="324"/>
      <c r="F400" s="324"/>
      <c r="G400" s="324"/>
      <c r="H400" s="324"/>
      <c r="I400" s="324"/>
      <c r="J400" s="324"/>
      <c r="K400" s="325"/>
    </row>
    <row r="401" spans="1:11" s="100" customFormat="1">
      <c r="A401" s="311">
        <v>280008</v>
      </c>
      <c r="B401" s="321" t="s">
        <v>195</v>
      </c>
      <c r="C401" s="324"/>
      <c r="D401" s="324"/>
      <c r="E401" s="324"/>
      <c r="F401" s="324"/>
      <c r="G401" s="324"/>
      <c r="H401" s="324"/>
      <c r="I401" s="324"/>
      <c r="J401" s="324"/>
      <c r="K401" s="325"/>
    </row>
    <row r="402" spans="1:11" s="100" customFormat="1" ht="27" customHeight="1">
      <c r="A402" s="90"/>
      <c r="B402" s="320"/>
      <c r="C402" s="324"/>
      <c r="D402" s="324"/>
      <c r="E402" s="324"/>
      <c r="F402" s="324"/>
      <c r="G402" s="324"/>
      <c r="H402" s="324"/>
      <c r="I402" s="324"/>
      <c r="J402" s="324"/>
      <c r="K402" s="325"/>
    </row>
    <row r="403" spans="1:11" s="100" customFormat="1" ht="11.1" customHeight="1">
      <c r="A403" s="162" t="s">
        <v>129</v>
      </c>
      <c r="B403" s="104"/>
      <c r="C403" s="324"/>
      <c r="D403" s="324"/>
      <c r="E403" s="324"/>
      <c r="F403" s="324"/>
      <c r="G403" s="324"/>
      <c r="H403" s="324"/>
      <c r="I403" s="324"/>
      <c r="J403" s="324"/>
      <c r="K403" s="325"/>
    </row>
    <row r="404" spans="1:11">
      <c r="A404" s="162" t="s">
        <v>196</v>
      </c>
      <c r="B404" s="104"/>
      <c r="C404" s="324"/>
      <c r="D404" s="324"/>
      <c r="E404" s="324"/>
      <c r="F404" s="324"/>
      <c r="G404" s="324"/>
      <c r="H404" s="324"/>
      <c r="I404" s="324"/>
      <c r="J404" s="324"/>
      <c r="K404" s="323"/>
    </row>
    <row r="405" spans="1:11" s="136" customFormat="1" ht="33.75" customHeight="1">
      <c r="A405" s="883" t="s">
        <v>197</v>
      </c>
      <c r="B405" s="883"/>
      <c r="C405" s="883"/>
      <c r="D405" s="883"/>
      <c r="E405" s="883"/>
      <c r="F405" s="883"/>
      <c r="G405" s="883"/>
      <c r="H405" s="883"/>
      <c r="I405" s="883"/>
      <c r="J405" s="883"/>
    </row>
    <row r="406" spans="1:11" ht="11.1" customHeight="1"/>
    <row r="407" spans="1:11" ht="11.1" customHeight="1"/>
    <row r="408" spans="1:11" ht="11.1" customHeight="1"/>
    <row r="409" spans="1:11" ht="11.1" customHeight="1"/>
    <row r="410" spans="1:11" ht="11.1" customHeight="1"/>
    <row r="411" spans="1:11" ht="11.1" customHeight="1"/>
    <row r="412" spans="1:11" ht="11.1" customHeight="1"/>
    <row r="413" spans="1:11" ht="11.1" customHeight="1"/>
    <row r="414" spans="1:11" ht="11.1" customHeight="1"/>
    <row r="415" spans="1:11" ht="11.1" customHeight="1"/>
    <row r="416" spans="1:11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</sheetData>
  <mergeCells count="84">
    <mergeCell ref="A28:J28"/>
    <mergeCell ref="A7:A8"/>
    <mergeCell ref="B7:B8"/>
    <mergeCell ref="C7:E7"/>
    <mergeCell ref="F7:H7"/>
    <mergeCell ref="I7:K7"/>
    <mergeCell ref="A57:J57"/>
    <mergeCell ref="A36:A37"/>
    <mergeCell ref="B36:B37"/>
    <mergeCell ref="C36:E36"/>
    <mergeCell ref="F36:H36"/>
    <mergeCell ref="I36:K36"/>
    <mergeCell ref="A115:J115"/>
    <mergeCell ref="A65:A66"/>
    <mergeCell ref="B65:B66"/>
    <mergeCell ref="C65:E65"/>
    <mergeCell ref="F65:H65"/>
    <mergeCell ref="I65:K65"/>
    <mergeCell ref="A94:A95"/>
    <mergeCell ref="B94:B95"/>
    <mergeCell ref="C94:E94"/>
    <mergeCell ref="F94:H94"/>
    <mergeCell ref="I94:K94"/>
    <mergeCell ref="A86:J86"/>
    <mergeCell ref="A123:A124"/>
    <mergeCell ref="B123:B124"/>
    <mergeCell ref="C123:E123"/>
    <mergeCell ref="F123:H123"/>
    <mergeCell ref="I123:K123"/>
    <mergeCell ref="A144:J144"/>
    <mergeCell ref="A152:A153"/>
    <mergeCell ref="B152:B153"/>
    <mergeCell ref="C152:E152"/>
    <mergeCell ref="F152:H152"/>
    <mergeCell ref="I152:K152"/>
    <mergeCell ref="A173:J173"/>
    <mergeCell ref="A181:A182"/>
    <mergeCell ref="B181:B182"/>
    <mergeCell ref="C181:E181"/>
    <mergeCell ref="F181:H181"/>
    <mergeCell ref="I181:K181"/>
    <mergeCell ref="A202:J202"/>
    <mergeCell ref="A210:A211"/>
    <mergeCell ref="B210:B211"/>
    <mergeCell ref="C210:E210"/>
    <mergeCell ref="F210:H210"/>
    <mergeCell ref="I210:K210"/>
    <mergeCell ref="A231:J231"/>
    <mergeCell ref="A239:A240"/>
    <mergeCell ref="B239:B240"/>
    <mergeCell ref="C239:E239"/>
    <mergeCell ref="F239:H239"/>
    <mergeCell ref="I239:K239"/>
    <mergeCell ref="A260:J260"/>
    <mergeCell ref="A268:A269"/>
    <mergeCell ref="B268:B269"/>
    <mergeCell ref="C268:E268"/>
    <mergeCell ref="F268:H268"/>
    <mergeCell ref="I268:K268"/>
    <mergeCell ref="A289:J289"/>
    <mergeCell ref="A297:A298"/>
    <mergeCell ref="B297:B298"/>
    <mergeCell ref="C297:E297"/>
    <mergeCell ref="F297:H297"/>
    <mergeCell ref="I297:K297"/>
    <mergeCell ref="A318:J318"/>
    <mergeCell ref="A326:A327"/>
    <mergeCell ref="B326:B327"/>
    <mergeCell ref="C326:E326"/>
    <mergeCell ref="F326:H326"/>
    <mergeCell ref="I326:K326"/>
    <mergeCell ref="A347:J347"/>
    <mergeCell ref="A355:A356"/>
    <mergeCell ref="B355:B356"/>
    <mergeCell ref="C355:E355"/>
    <mergeCell ref="F355:H355"/>
    <mergeCell ref="I355:K355"/>
    <mergeCell ref="A405:J405"/>
    <mergeCell ref="A376:J376"/>
    <mergeCell ref="A384:A385"/>
    <mergeCell ref="B384:B385"/>
    <mergeCell ref="C384:E384"/>
    <mergeCell ref="F384:H384"/>
    <mergeCell ref="I384:K384"/>
  </mergeCells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rowBreaks count="13" manualBreakCount="13">
    <brk id="29" max="10" man="1"/>
    <brk id="58" max="10" man="1"/>
    <brk id="87" max="10" man="1"/>
    <brk id="116" max="10" man="1"/>
    <brk id="145" max="10" man="1"/>
    <brk id="174" max="10" man="1"/>
    <brk id="203" max="10" man="1"/>
    <brk id="232" max="10" man="1"/>
    <brk id="261" max="10" man="1"/>
    <brk id="290" max="10" man="1"/>
    <brk id="319" max="10" man="1"/>
    <brk id="348" max="10" man="1"/>
    <brk id="37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23"/>
  <sheetViews>
    <sheetView view="pageBreakPreview" zoomScaleNormal="100" zoomScaleSheetLayoutView="100" workbookViewId="0">
      <selection activeCell="C1" sqref="C1:C2"/>
    </sheetView>
  </sheetViews>
  <sheetFormatPr defaultColWidth="9" defaultRowHeight="12.75"/>
  <cols>
    <col min="1" max="1" width="7.140625" style="194" customWidth="1"/>
    <col min="2" max="2" width="25.42578125" style="194" customWidth="1"/>
    <col min="3" max="4" width="9.7109375" style="194" customWidth="1"/>
    <col min="5" max="5" width="8.85546875" style="194" customWidth="1"/>
    <col min="6" max="6" width="9.7109375" style="194" customWidth="1"/>
    <col min="7" max="7" width="7.7109375" style="194" customWidth="1"/>
    <col min="8" max="8" width="9.5703125" style="194" customWidth="1"/>
    <col min="9" max="9" width="9.85546875" style="194" customWidth="1"/>
    <col min="10" max="10" width="6.85546875" style="194" customWidth="1"/>
    <col min="11" max="12" width="9.85546875" style="194" customWidth="1"/>
    <col min="13" max="13" width="7.7109375" style="194" customWidth="1"/>
    <col min="14" max="15" width="9.42578125" style="194" customWidth="1"/>
    <col min="16" max="16" width="7.5703125" style="194" customWidth="1"/>
    <col min="17" max="17" width="9.28515625" style="194" customWidth="1"/>
    <col min="18" max="18" width="9.85546875" style="194" customWidth="1"/>
    <col min="19" max="19" width="7.28515625" style="194" customWidth="1"/>
    <col min="20" max="20" width="8.7109375" style="194" customWidth="1"/>
    <col min="21" max="21" width="9.85546875" style="194" customWidth="1"/>
    <col min="22" max="22" width="7.85546875" style="194" customWidth="1"/>
    <col min="262" max="262" width="7.140625" customWidth="1"/>
    <col min="263" max="263" width="7" customWidth="1"/>
    <col min="264" max="264" width="26.5703125" customWidth="1"/>
    <col min="265" max="265" width="9.7109375" customWidth="1"/>
    <col min="266" max="266" width="14.85546875" customWidth="1"/>
    <col min="267" max="267" width="10.7109375" customWidth="1"/>
    <col min="268" max="268" width="9.5703125" customWidth="1"/>
    <col min="269" max="269" width="10.5703125" customWidth="1"/>
    <col min="270" max="271" width="9.85546875" customWidth="1"/>
    <col min="272" max="272" width="10.140625" customWidth="1"/>
    <col min="273" max="273" width="9.42578125" customWidth="1"/>
    <col min="274" max="274" width="10.28515625" customWidth="1"/>
    <col min="275" max="277" width="9.85546875" customWidth="1"/>
    <col min="278" max="278" width="9.28515625" customWidth="1"/>
    <col min="518" max="518" width="7.140625" customWidth="1"/>
    <col min="519" max="519" width="7" customWidth="1"/>
    <col min="520" max="520" width="26.5703125" customWidth="1"/>
    <col min="521" max="521" width="9.7109375" customWidth="1"/>
    <col min="522" max="522" width="14.85546875" customWidth="1"/>
    <col min="523" max="523" width="10.7109375" customWidth="1"/>
    <col min="524" max="524" width="9.5703125" customWidth="1"/>
    <col min="525" max="525" width="10.5703125" customWidth="1"/>
    <col min="526" max="527" width="9.85546875" customWidth="1"/>
    <col min="528" max="528" width="10.140625" customWidth="1"/>
    <col min="529" max="529" width="9.42578125" customWidth="1"/>
    <col min="530" max="530" width="10.28515625" customWidth="1"/>
    <col min="531" max="533" width="9.85546875" customWidth="1"/>
    <col min="534" max="534" width="9.28515625" customWidth="1"/>
    <col min="774" max="774" width="7.140625" customWidth="1"/>
    <col min="775" max="775" width="7" customWidth="1"/>
    <col min="776" max="776" width="26.5703125" customWidth="1"/>
    <col min="777" max="777" width="9.7109375" customWidth="1"/>
    <col min="778" max="778" width="14.85546875" customWidth="1"/>
    <col min="779" max="779" width="10.7109375" customWidth="1"/>
    <col min="780" max="780" width="9.5703125" customWidth="1"/>
    <col min="781" max="781" width="10.5703125" customWidth="1"/>
    <col min="782" max="783" width="9.85546875" customWidth="1"/>
    <col min="784" max="784" width="10.140625" customWidth="1"/>
    <col min="785" max="785" width="9.42578125" customWidth="1"/>
    <col min="786" max="786" width="10.28515625" customWidth="1"/>
    <col min="787" max="789" width="9.85546875" customWidth="1"/>
    <col min="790" max="790" width="9.28515625" customWidth="1"/>
    <col min="1030" max="1030" width="7.140625" customWidth="1"/>
    <col min="1031" max="1031" width="7" customWidth="1"/>
    <col min="1032" max="1032" width="26.5703125" customWidth="1"/>
    <col min="1033" max="1033" width="9.7109375" customWidth="1"/>
    <col min="1034" max="1034" width="14.85546875" customWidth="1"/>
    <col min="1035" max="1035" width="10.7109375" customWidth="1"/>
    <col min="1036" max="1036" width="9.5703125" customWidth="1"/>
    <col min="1037" max="1037" width="10.5703125" customWidth="1"/>
    <col min="1038" max="1039" width="9.85546875" customWidth="1"/>
    <col min="1040" max="1040" width="10.140625" customWidth="1"/>
    <col min="1041" max="1041" width="9.42578125" customWidth="1"/>
    <col min="1042" max="1042" width="10.28515625" customWidth="1"/>
    <col min="1043" max="1045" width="9.85546875" customWidth="1"/>
    <col min="1046" max="1046" width="9.28515625" customWidth="1"/>
    <col min="1286" max="1286" width="7.140625" customWidth="1"/>
    <col min="1287" max="1287" width="7" customWidth="1"/>
    <col min="1288" max="1288" width="26.5703125" customWidth="1"/>
    <col min="1289" max="1289" width="9.7109375" customWidth="1"/>
    <col min="1290" max="1290" width="14.85546875" customWidth="1"/>
    <col min="1291" max="1291" width="10.7109375" customWidth="1"/>
    <col min="1292" max="1292" width="9.5703125" customWidth="1"/>
    <col min="1293" max="1293" width="10.5703125" customWidth="1"/>
    <col min="1294" max="1295" width="9.85546875" customWidth="1"/>
    <col min="1296" max="1296" width="10.140625" customWidth="1"/>
    <col min="1297" max="1297" width="9.42578125" customWidth="1"/>
    <col min="1298" max="1298" width="10.28515625" customWidth="1"/>
    <col min="1299" max="1301" width="9.85546875" customWidth="1"/>
    <col min="1302" max="1302" width="9.28515625" customWidth="1"/>
    <col min="1542" max="1542" width="7.140625" customWidth="1"/>
    <col min="1543" max="1543" width="7" customWidth="1"/>
    <col min="1544" max="1544" width="26.5703125" customWidth="1"/>
    <col min="1545" max="1545" width="9.7109375" customWidth="1"/>
    <col min="1546" max="1546" width="14.85546875" customWidth="1"/>
    <col min="1547" max="1547" width="10.7109375" customWidth="1"/>
    <col min="1548" max="1548" width="9.5703125" customWidth="1"/>
    <col min="1549" max="1549" width="10.5703125" customWidth="1"/>
    <col min="1550" max="1551" width="9.85546875" customWidth="1"/>
    <col min="1552" max="1552" width="10.140625" customWidth="1"/>
    <col min="1553" max="1553" width="9.42578125" customWidth="1"/>
    <col min="1554" max="1554" width="10.28515625" customWidth="1"/>
    <col min="1555" max="1557" width="9.85546875" customWidth="1"/>
    <col min="1558" max="1558" width="9.28515625" customWidth="1"/>
    <col min="1798" max="1798" width="7.140625" customWidth="1"/>
    <col min="1799" max="1799" width="7" customWidth="1"/>
    <col min="1800" max="1800" width="26.5703125" customWidth="1"/>
    <col min="1801" max="1801" width="9.7109375" customWidth="1"/>
    <col min="1802" max="1802" width="14.85546875" customWidth="1"/>
    <col min="1803" max="1803" width="10.7109375" customWidth="1"/>
    <col min="1804" max="1804" width="9.5703125" customWidth="1"/>
    <col min="1805" max="1805" width="10.5703125" customWidth="1"/>
    <col min="1806" max="1807" width="9.85546875" customWidth="1"/>
    <col min="1808" max="1808" width="10.140625" customWidth="1"/>
    <col min="1809" max="1809" width="9.42578125" customWidth="1"/>
    <col min="1810" max="1810" width="10.28515625" customWidth="1"/>
    <col min="1811" max="1813" width="9.85546875" customWidth="1"/>
    <col min="1814" max="1814" width="9.28515625" customWidth="1"/>
    <col min="2054" max="2054" width="7.140625" customWidth="1"/>
    <col min="2055" max="2055" width="7" customWidth="1"/>
    <col min="2056" max="2056" width="26.5703125" customWidth="1"/>
    <col min="2057" max="2057" width="9.7109375" customWidth="1"/>
    <col min="2058" max="2058" width="14.85546875" customWidth="1"/>
    <col min="2059" max="2059" width="10.7109375" customWidth="1"/>
    <col min="2060" max="2060" width="9.5703125" customWidth="1"/>
    <col min="2061" max="2061" width="10.5703125" customWidth="1"/>
    <col min="2062" max="2063" width="9.85546875" customWidth="1"/>
    <col min="2064" max="2064" width="10.140625" customWidth="1"/>
    <col min="2065" max="2065" width="9.42578125" customWidth="1"/>
    <col min="2066" max="2066" width="10.28515625" customWidth="1"/>
    <col min="2067" max="2069" width="9.85546875" customWidth="1"/>
    <col min="2070" max="2070" width="9.28515625" customWidth="1"/>
    <col min="2310" max="2310" width="7.140625" customWidth="1"/>
    <col min="2311" max="2311" width="7" customWidth="1"/>
    <col min="2312" max="2312" width="26.5703125" customWidth="1"/>
    <col min="2313" max="2313" width="9.7109375" customWidth="1"/>
    <col min="2314" max="2314" width="14.85546875" customWidth="1"/>
    <col min="2315" max="2315" width="10.7109375" customWidth="1"/>
    <col min="2316" max="2316" width="9.5703125" customWidth="1"/>
    <col min="2317" max="2317" width="10.5703125" customWidth="1"/>
    <col min="2318" max="2319" width="9.85546875" customWidth="1"/>
    <col min="2320" max="2320" width="10.140625" customWidth="1"/>
    <col min="2321" max="2321" width="9.42578125" customWidth="1"/>
    <col min="2322" max="2322" width="10.28515625" customWidth="1"/>
    <col min="2323" max="2325" width="9.85546875" customWidth="1"/>
    <col min="2326" max="2326" width="9.28515625" customWidth="1"/>
    <col min="2566" max="2566" width="7.140625" customWidth="1"/>
    <col min="2567" max="2567" width="7" customWidth="1"/>
    <col min="2568" max="2568" width="26.5703125" customWidth="1"/>
    <col min="2569" max="2569" width="9.7109375" customWidth="1"/>
    <col min="2570" max="2570" width="14.85546875" customWidth="1"/>
    <col min="2571" max="2571" width="10.7109375" customWidth="1"/>
    <col min="2572" max="2572" width="9.5703125" customWidth="1"/>
    <col min="2573" max="2573" width="10.5703125" customWidth="1"/>
    <col min="2574" max="2575" width="9.85546875" customWidth="1"/>
    <col min="2576" max="2576" width="10.140625" customWidth="1"/>
    <col min="2577" max="2577" width="9.42578125" customWidth="1"/>
    <col min="2578" max="2578" width="10.28515625" customWidth="1"/>
    <col min="2579" max="2581" width="9.85546875" customWidth="1"/>
    <col min="2582" max="2582" width="9.28515625" customWidth="1"/>
    <col min="2822" max="2822" width="7.140625" customWidth="1"/>
    <col min="2823" max="2823" width="7" customWidth="1"/>
    <col min="2824" max="2824" width="26.5703125" customWidth="1"/>
    <col min="2825" max="2825" width="9.7109375" customWidth="1"/>
    <col min="2826" max="2826" width="14.85546875" customWidth="1"/>
    <col min="2827" max="2827" width="10.7109375" customWidth="1"/>
    <col min="2828" max="2828" width="9.5703125" customWidth="1"/>
    <col min="2829" max="2829" width="10.5703125" customWidth="1"/>
    <col min="2830" max="2831" width="9.85546875" customWidth="1"/>
    <col min="2832" max="2832" width="10.140625" customWidth="1"/>
    <col min="2833" max="2833" width="9.42578125" customWidth="1"/>
    <col min="2834" max="2834" width="10.28515625" customWidth="1"/>
    <col min="2835" max="2837" width="9.85546875" customWidth="1"/>
    <col min="2838" max="2838" width="9.28515625" customWidth="1"/>
    <col min="3078" max="3078" width="7.140625" customWidth="1"/>
    <col min="3079" max="3079" width="7" customWidth="1"/>
    <col min="3080" max="3080" width="26.5703125" customWidth="1"/>
    <col min="3081" max="3081" width="9.7109375" customWidth="1"/>
    <col min="3082" max="3082" width="14.85546875" customWidth="1"/>
    <col min="3083" max="3083" width="10.7109375" customWidth="1"/>
    <col min="3084" max="3084" width="9.5703125" customWidth="1"/>
    <col min="3085" max="3085" width="10.5703125" customWidth="1"/>
    <col min="3086" max="3087" width="9.85546875" customWidth="1"/>
    <col min="3088" max="3088" width="10.140625" customWidth="1"/>
    <col min="3089" max="3089" width="9.42578125" customWidth="1"/>
    <col min="3090" max="3090" width="10.28515625" customWidth="1"/>
    <col min="3091" max="3093" width="9.85546875" customWidth="1"/>
    <col min="3094" max="3094" width="9.28515625" customWidth="1"/>
    <col min="3334" max="3334" width="7.140625" customWidth="1"/>
    <col min="3335" max="3335" width="7" customWidth="1"/>
    <col min="3336" max="3336" width="26.5703125" customWidth="1"/>
    <col min="3337" max="3337" width="9.7109375" customWidth="1"/>
    <col min="3338" max="3338" width="14.85546875" customWidth="1"/>
    <col min="3339" max="3339" width="10.7109375" customWidth="1"/>
    <col min="3340" max="3340" width="9.5703125" customWidth="1"/>
    <col min="3341" max="3341" width="10.5703125" customWidth="1"/>
    <col min="3342" max="3343" width="9.85546875" customWidth="1"/>
    <col min="3344" max="3344" width="10.140625" customWidth="1"/>
    <col min="3345" max="3345" width="9.42578125" customWidth="1"/>
    <col min="3346" max="3346" width="10.28515625" customWidth="1"/>
    <col min="3347" max="3349" width="9.85546875" customWidth="1"/>
    <col min="3350" max="3350" width="9.28515625" customWidth="1"/>
    <col min="3590" max="3590" width="7.140625" customWidth="1"/>
    <col min="3591" max="3591" width="7" customWidth="1"/>
    <col min="3592" max="3592" width="26.5703125" customWidth="1"/>
    <col min="3593" max="3593" width="9.7109375" customWidth="1"/>
    <col min="3594" max="3594" width="14.85546875" customWidth="1"/>
    <col min="3595" max="3595" width="10.7109375" customWidth="1"/>
    <col min="3596" max="3596" width="9.5703125" customWidth="1"/>
    <col min="3597" max="3597" width="10.5703125" customWidth="1"/>
    <col min="3598" max="3599" width="9.85546875" customWidth="1"/>
    <col min="3600" max="3600" width="10.140625" customWidth="1"/>
    <col min="3601" max="3601" width="9.42578125" customWidth="1"/>
    <col min="3602" max="3602" width="10.28515625" customWidth="1"/>
    <col min="3603" max="3605" width="9.85546875" customWidth="1"/>
    <col min="3606" max="3606" width="9.28515625" customWidth="1"/>
    <col min="3846" max="3846" width="7.140625" customWidth="1"/>
    <col min="3847" max="3847" width="7" customWidth="1"/>
    <col min="3848" max="3848" width="26.5703125" customWidth="1"/>
    <col min="3849" max="3849" width="9.7109375" customWidth="1"/>
    <col min="3850" max="3850" width="14.85546875" customWidth="1"/>
    <col min="3851" max="3851" width="10.7109375" customWidth="1"/>
    <col min="3852" max="3852" width="9.5703125" customWidth="1"/>
    <col min="3853" max="3853" width="10.5703125" customWidth="1"/>
    <col min="3854" max="3855" width="9.85546875" customWidth="1"/>
    <col min="3856" max="3856" width="10.140625" customWidth="1"/>
    <col min="3857" max="3857" width="9.42578125" customWidth="1"/>
    <col min="3858" max="3858" width="10.28515625" customWidth="1"/>
    <col min="3859" max="3861" width="9.85546875" customWidth="1"/>
    <col min="3862" max="3862" width="9.28515625" customWidth="1"/>
    <col min="4102" max="4102" width="7.140625" customWidth="1"/>
    <col min="4103" max="4103" width="7" customWidth="1"/>
    <col min="4104" max="4104" width="26.5703125" customWidth="1"/>
    <col min="4105" max="4105" width="9.7109375" customWidth="1"/>
    <col min="4106" max="4106" width="14.85546875" customWidth="1"/>
    <col min="4107" max="4107" width="10.7109375" customWidth="1"/>
    <col min="4108" max="4108" width="9.5703125" customWidth="1"/>
    <col min="4109" max="4109" width="10.5703125" customWidth="1"/>
    <col min="4110" max="4111" width="9.85546875" customWidth="1"/>
    <col min="4112" max="4112" width="10.140625" customWidth="1"/>
    <col min="4113" max="4113" width="9.42578125" customWidth="1"/>
    <col min="4114" max="4114" width="10.28515625" customWidth="1"/>
    <col min="4115" max="4117" width="9.85546875" customWidth="1"/>
    <col min="4118" max="4118" width="9.28515625" customWidth="1"/>
    <col min="4358" max="4358" width="7.140625" customWidth="1"/>
    <col min="4359" max="4359" width="7" customWidth="1"/>
    <col min="4360" max="4360" width="26.5703125" customWidth="1"/>
    <col min="4361" max="4361" width="9.7109375" customWidth="1"/>
    <col min="4362" max="4362" width="14.85546875" customWidth="1"/>
    <col min="4363" max="4363" width="10.7109375" customWidth="1"/>
    <col min="4364" max="4364" width="9.5703125" customWidth="1"/>
    <col min="4365" max="4365" width="10.5703125" customWidth="1"/>
    <col min="4366" max="4367" width="9.85546875" customWidth="1"/>
    <col min="4368" max="4368" width="10.140625" customWidth="1"/>
    <col min="4369" max="4369" width="9.42578125" customWidth="1"/>
    <col min="4370" max="4370" width="10.28515625" customWidth="1"/>
    <col min="4371" max="4373" width="9.85546875" customWidth="1"/>
    <col min="4374" max="4374" width="9.28515625" customWidth="1"/>
    <col min="4614" max="4614" width="7.140625" customWidth="1"/>
    <col min="4615" max="4615" width="7" customWidth="1"/>
    <col min="4616" max="4616" width="26.5703125" customWidth="1"/>
    <col min="4617" max="4617" width="9.7109375" customWidth="1"/>
    <col min="4618" max="4618" width="14.85546875" customWidth="1"/>
    <col min="4619" max="4619" width="10.7109375" customWidth="1"/>
    <col min="4620" max="4620" width="9.5703125" customWidth="1"/>
    <col min="4621" max="4621" width="10.5703125" customWidth="1"/>
    <col min="4622" max="4623" width="9.85546875" customWidth="1"/>
    <col min="4624" max="4624" width="10.140625" customWidth="1"/>
    <col min="4625" max="4625" width="9.42578125" customWidth="1"/>
    <col min="4626" max="4626" width="10.28515625" customWidth="1"/>
    <col min="4627" max="4629" width="9.85546875" customWidth="1"/>
    <col min="4630" max="4630" width="9.28515625" customWidth="1"/>
    <col min="4870" max="4870" width="7.140625" customWidth="1"/>
    <col min="4871" max="4871" width="7" customWidth="1"/>
    <col min="4872" max="4872" width="26.5703125" customWidth="1"/>
    <col min="4873" max="4873" width="9.7109375" customWidth="1"/>
    <col min="4874" max="4874" width="14.85546875" customWidth="1"/>
    <col min="4875" max="4875" width="10.7109375" customWidth="1"/>
    <col min="4876" max="4876" width="9.5703125" customWidth="1"/>
    <col min="4877" max="4877" width="10.5703125" customWidth="1"/>
    <col min="4878" max="4879" width="9.85546875" customWidth="1"/>
    <col min="4880" max="4880" width="10.140625" customWidth="1"/>
    <col min="4881" max="4881" width="9.42578125" customWidth="1"/>
    <col min="4882" max="4882" width="10.28515625" customWidth="1"/>
    <col min="4883" max="4885" width="9.85546875" customWidth="1"/>
    <col min="4886" max="4886" width="9.28515625" customWidth="1"/>
    <col min="5126" max="5126" width="7.140625" customWidth="1"/>
    <col min="5127" max="5127" width="7" customWidth="1"/>
    <col min="5128" max="5128" width="26.5703125" customWidth="1"/>
    <col min="5129" max="5129" width="9.7109375" customWidth="1"/>
    <col min="5130" max="5130" width="14.85546875" customWidth="1"/>
    <col min="5131" max="5131" width="10.7109375" customWidth="1"/>
    <col min="5132" max="5132" width="9.5703125" customWidth="1"/>
    <col min="5133" max="5133" width="10.5703125" customWidth="1"/>
    <col min="5134" max="5135" width="9.85546875" customWidth="1"/>
    <col min="5136" max="5136" width="10.140625" customWidth="1"/>
    <col min="5137" max="5137" width="9.42578125" customWidth="1"/>
    <col min="5138" max="5138" width="10.28515625" customWidth="1"/>
    <col min="5139" max="5141" width="9.85546875" customWidth="1"/>
    <col min="5142" max="5142" width="9.28515625" customWidth="1"/>
    <col min="5382" max="5382" width="7.140625" customWidth="1"/>
    <col min="5383" max="5383" width="7" customWidth="1"/>
    <col min="5384" max="5384" width="26.5703125" customWidth="1"/>
    <col min="5385" max="5385" width="9.7109375" customWidth="1"/>
    <col min="5386" max="5386" width="14.85546875" customWidth="1"/>
    <col min="5387" max="5387" width="10.7109375" customWidth="1"/>
    <col min="5388" max="5388" width="9.5703125" customWidth="1"/>
    <col min="5389" max="5389" width="10.5703125" customWidth="1"/>
    <col min="5390" max="5391" width="9.85546875" customWidth="1"/>
    <col min="5392" max="5392" width="10.140625" customWidth="1"/>
    <col min="5393" max="5393" width="9.42578125" customWidth="1"/>
    <col min="5394" max="5394" width="10.28515625" customWidth="1"/>
    <col min="5395" max="5397" width="9.85546875" customWidth="1"/>
    <col min="5398" max="5398" width="9.28515625" customWidth="1"/>
    <col min="5638" max="5638" width="7.140625" customWidth="1"/>
    <col min="5639" max="5639" width="7" customWidth="1"/>
    <col min="5640" max="5640" width="26.5703125" customWidth="1"/>
    <col min="5641" max="5641" width="9.7109375" customWidth="1"/>
    <col min="5642" max="5642" width="14.85546875" customWidth="1"/>
    <col min="5643" max="5643" width="10.7109375" customWidth="1"/>
    <col min="5644" max="5644" width="9.5703125" customWidth="1"/>
    <col min="5645" max="5645" width="10.5703125" customWidth="1"/>
    <col min="5646" max="5647" width="9.85546875" customWidth="1"/>
    <col min="5648" max="5648" width="10.140625" customWidth="1"/>
    <col min="5649" max="5649" width="9.42578125" customWidth="1"/>
    <col min="5650" max="5650" width="10.28515625" customWidth="1"/>
    <col min="5651" max="5653" width="9.85546875" customWidth="1"/>
    <col min="5654" max="5654" width="9.28515625" customWidth="1"/>
    <col min="5894" max="5894" width="7.140625" customWidth="1"/>
    <col min="5895" max="5895" width="7" customWidth="1"/>
    <col min="5896" max="5896" width="26.5703125" customWidth="1"/>
    <col min="5897" max="5897" width="9.7109375" customWidth="1"/>
    <col min="5898" max="5898" width="14.85546875" customWidth="1"/>
    <col min="5899" max="5899" width="10.7109375" customWidth="1"/>
    <col min="5900" max="5900" width="9.5703125" customWidth="1"/>
    <col min="5901" max="5901" width="10.5703125" customWidth="1"/>
    <col min="5902" max="5903" width="9.85546875" customWidth="1"/>
    <col min="5904" max="5904" width="10.140625" customWidth="1"/>
    <col min="5905" max="5905" width="9.42578125" customWidth="1"/>
    <col min="5906" max="5906" width="10.28515625" customWidth="1"/>
    <col min="5907" max="5909" width="9.85546875" customWidth="1"/>
    <col min="5910" max="5910" width="9.28515625" customWidth="1"/>
    <col min="6150" max="6150" width="7.140625" customWidth="1"/>
    <col min="6151" max="6151" width="7" customWidth="1"/>
    <col min="6152" max="6152" width="26.5703125" customWidth="1"/>
    <col min="6153" max="6153" width="9.7109375" customWidth="1"/>
    <col min="6154" max="6154" width="14.85546875" customWidth="1"/>
    <col min="6155" max="6155" width="10.7109375" customWidth="1"/>
    <col min="6156" max="6156" width="9.5703125" customWidth="1"/>
    <col min="6157" max="6157" width="10.5703125" customWidth="1"/>
    <col min="6158" max="6159" width="9.85546875" customWidth="1"/>
    <col min="6160" max="6160" width="10.140625" customWidth="1"/>
    <col min="6161" max="6161" width="9.42578125" customWidth="1"/>
    <col min="6162" max="6162" width="10.28515625" customWidth="1"/>
    <col min="6163" max="6165" width="9.85546875" customWidth="1"/>
    <col min="6166" max="6166" width="9.28515625" customWidth="1"/>
    <col min="6406" max="6406" width="7.140625" customWidth="1"/>
    <col min="6407" max="6407" width="7" customWidth="1"/>
    <col min="6408" max="6408" width="26.5703125" customWidth="1"/>
    <col min="6409" max="6409" width="9.7109375" customWidth="1"/>
    <col min="6410" max="6410" width="14.85546875" customWidth="1"/>
    <col min="6411" max="6411" width="10.7109375" customWidth="1"/>
    <col min="6412" max="6412" width="9.5703125" customWidth="1"/>
    <col min="6413" max="6413" width="10.5703125" customWidth="1"/>
    <col min="6414" max="6415" width="9.85546875" customWidth="1"/>
    <col min="6416" max="6416" width="10.140625" customWidth="1"/>
    <col min="6417" max="6417" width="9.42578125" customWidth="1"/>
    <col min="6418" max="6418" width="10.28515625" customWidth="1"/>
    <col min="6419" max="6421" width="9.85546875" customWidth="1"/>
    <col min="6422" max="6422" width="9.28515625" customWidth="1"/>
    <col min="6662" max="6662" width="7.140625" customWidth="1"/>
    <col min="6663" max="6663" width="7" customWidth="1"/>
    <col min="6664" max="6664" width="26.5703125" customWidth="1"/>
    <col min="6665" max="6665" width="9.7109375" customWidth="1"/>
    <col min="6666" max="6666" width="14.85546875" customWidth="1"/>
    <col min="6667" max="6667" width="10.7109375" customWidth="1"/>
    <col min="6668" max="6668" width="9.5703125" customWidth="1"/>
    <col min="6669" max="6669" width="10.5703125" customWidth="1"/>
    <col min="6670" max="6671" width="9.85546875" customWidth="1"/>
    <col min="6672" max="6672" width="10.140625" customWidth="1"/>
    <col min="6673" max="6673" width="9.42578125" customWidth="1"/>
    <col min="6674" max="6674" width="10.28515625" customWidth="1"/>
    <col min="6675" max="6677" width="9.85546875" customWidth="1"/>
    <col min="6678" max="6678" width="9.28515625" customWidth="1"/>
    <col min="6918" max="6918" width="7.140625" customWidth="1"/>
    <col min="6919" max="6919" width="7" customWidth="1"/>
    <col min="6920" max="6920" width="26.5703125" customWidth="1"/>
    <col min="6921" max="6921" width="9.7109375" customWidth="1"/>
    <col min="6922" max="6922" width="14.85546875" customWidth="1"/>
    <col min="6923" max="6923" width="10.7109375" customWidth="1"/>
    <col min="6924" max="6924" width="9.5703125" customWidth="1"/>
    <col min="6925" max="6925" width="10.5703125" customWidth="1"/>
    <col min="6926" max="6927" width="9.85546875" customWidth="1"/>
    <col min="6928" max="6928" width="10.140625" customWidth="1"/>
    <col min="6929" max="6929" width="9.42578125" customWidth="1"/>
    <col min="6930" max="6930" width="10.28515625" customWidth="1"/>
    <col min="6931" max="6933" width="9.85546875" customWidth="1"/>
    <col min="6934" max="6934" width="9.28515625" customWidth="1"/>
    <col min="7174" max="7174" width="7.140625" customWidth="1"/>
    <col min="7175" max="7175" width="7" customWidth="1"/>
    <col min="7176" max="7176" width="26.5703125" customWidth="1"/>
    <col min="7177" max="7177" width="9.7109375" customWidth="1"/>
    <col min="7178" max="7178" width="14.85546875" customWidth="1"/>
    <col min="7179" max="7179" width="10.7109375" customWidth="1"/>
    <col min="7180" max="7180" width="9.5703125" customWidth="1"/>
    <col min="7181" max="7181" width="10.5703125" customWidth="1"/>
    <col min="7182" max="7183" width="9.85546875" customWidth="1"/>
    <col min="7184" max="7184" width="10.140625" customWidth="1"/>
    <col min="7185" max="7185" width="9.42578125" customWidth="1"/>
    <col min="7186" max="7186" width="10.28515625" customWidth="1"/>
    <col min="7187" max="7189" width="9.85546875" customWidth="1"/>
    <col min="7190" max="7190" width="9.28515625" customWidth="1"/>
    <col min="7430" max="7430" width="7.140625" customWidth="1"/>
    <col min="7431" max="7431" width="7" customWidth="1"/>
    <col min="7432" max="7432" width="26.5703125" customWidth="1"/>
    <col min="7433" max="7433" width="9.7109375" customWidth="1"/>
    <col min="7434" max="7434" width="14.85546875" customWidth="1"/>
    <col min="7435" max="7435" width="10.7109375" customWidth="1"/>
    <col min="7436" max="7436" width="9.5703125" customWidth="1"/>
    <col min="7437" max="7437" width="10.5703125" customWidth="1"/>
    <col min="7438" max="7439" width="9.85546875" customWidth="1"/>
    <col min="7440" max="7440" width="10.140625" customWidth="1"/>
    <col min="7441" max="7441" width="9.42578125" customWidth="1"/>
    <col min="7442" max="7442" width="10.28515625" customWidth="1"/>
    <col min="7443" max="7445" width="9.85546875" customWidth="1"/>
    <col min="7446" max="7446" width="9.28515625" customWidth="1"/>
    <col min="7686" max="7686" width="7.140625" customWidth="1"/>
    <col min="7687" max="7687" width="7" customWidth="1"/>
    <col min="7688" max="7688" width="26.5703125" customWidth="1"/>
    <col min="7689" max="7689" width="9.7109375" customWidth="1"/>
    <col min="7690" max="7690" width="14.85546875" customWidth="1"/>
    <col min="7691" max="7691" width="10.7109375" customWidth="1"/>
    <col min="7692" max="7692" width="9.5703125" customWidth="1"/>
    <col min="7693" max="7693" width="10.5703125" customWidth="1"/>
    <col min="7694" max="7695" width="9.85546875" customWidth="1"/>
    <col min="7696" max="7696" width="10.140625" customWidth="1"/>
    <col min="7697" max="7697" width="9.42578125" customWidth="1"/>
    <col min="7698" max="7698" width="10.28515625" customWidth="1"/>
    <col min="7699" max="7701" width="9.85546875" customWidth="1"/>
    <col min="7702" max="7702" width="9.28515625" customWidth="1"/>
    <col min="7942" max="7942" width="7.140625" customWidth="1"/>
    <col min="7943" max="7943" width="7" customWidth="1"/>
    <col min="7944" max="7944" width="26.5703125" customWidth="1"/>
    <col min="7945" max="7945" width="9.7109375" customWidth="1"/>
    <col min="7946" max="7946" width="14.85546875" customWidth="1"/>
    <col min="7947" max="7947" width="10.7109375" customWidth="1"/>
    <col min="7948" max="7948" width="9.5703125" customWidth="1"/>
    <col min="7949" max="7949" width="10.5703125" customWidth="1"/>
    <col min="7950" max="7951" width="9.85546875" customWidth="1"/>
    <col min="7952" max="7952" width="10.140625" customWidth="1"/>
    <col min="7953" max="7953" width="9.42578125" customWidth="1"/>
    <col min="7954" max="7954" width="10.28515625" customWidth="1"/>
    <col min="7955" max="7957" width="9.85546875" customWidth="1"/>
    <col min="7958" max="7958" width="9.28515625" customWidth="1"/>
    <col min="8198" max="8198" width="7.140625" customWidth="1"/>
    <col min="8199" max="8199" width="7" customWidth="1"/>
    <col min="8200" max="8200" width="26.5703125" customWidth="1"/>
    <col min="8201" max="8201" width="9.7109375" customWidth="1"/>
    <col min="8202" max="8202" width="14.85546875" customWidth="1"/>
    <col min="8203" max="8203" width="10.7109375" customWidth="1"/>
    <col min="8204" max="8204" width="9.5703125" customWidth="1"/>
    <col min="8205" max="8205" width="10.5703125" customWidth="1"/>
    <col min="8206" max="8207" width="9.85546875" customWidth="1"/>
    <col min="8208" max="8208" width="10.140625" customWidth="1"/>
    <col min="8209" max="8209" width="9.42578125" customWidth="1"/>
    <col min="8210" max="8210" width="10.28515625" customWidth="1"/>
    <col min="8211" max="8213" width="9.85546875" customWidth="1"/>
    <col min="8214" max="8214" width="9.28515625" customWidth="1"/>
    <col min="8454" max="8454" width="7.140625" customWidth="1"/>
    <col min="8455" max="8455" width="7" customWidth="1"/>
    <col min="8456" max="8456" width="26.5703125" customWidth="1"/>
    <col min="8457" max="8457" width="9.7109375" customWidth="1"/>
    <col min="8458" max="8458" width="14.85546875" customWidth="1"/>
    <col min="8459" max="8459" width="10.7109375" customWidth="1"/>
    <col min="8460" max="8460" width="9.5703125" customWidth="1"/>
    <col min="8461" max="8461" width="10.5703125" customWidth="1"/>
    <col min="8462" max="8463" width="9.85546875" customWidth="1"/>
    <col min="8464" max="8464" width="10.140625" customWidth="1"/>
    <col min="8465" max="8465" width="9.42578125" customWidth="1"/>
    <col min="8466" max="8466" width="10.28515625" customWidth="1"/>
    <col min="8467" max="8469" width="9.85546875" customWidth="1"/>
    <col min="8470" max="8470" width="9.28515625" customWidth="1"/>
    <col min="8710" max="8710" width="7.140625" customWidth="1"/>
    <col min="8711" max="8711" width="7" customWidth="1"/>
    <col min="8712" max="8712" width="26.5703125" customWidth="1"/>
    <col min="8713" max="8713" width="9.7109375" customWidth="1"/>
    <col min="8714" max="8714" width="14.85546875" customWidth="1"/>
    <col min="8715" max="8715" width="10.7109375" customWidth="1"/>
    <col min="8716" max="8716" width="9.5703125" customWidth="1"/>
    <col min="8717" max="8717" width="10.5703125" customWidth="1"/>
    <col min="8718" max="8719" width="9.85546875" customWidth="1"/>
    <col min="8720" max="8720" width="10.140625" customWidth="1"/>
    <col min="8721" max="8721" width="9.42578125" customWidth="1"/>
    <col min="8722" max="8722" width="10.28515625" customWidth="1"/>
    <col min="8723" max="8725" width="9.85546875" customWidth="1"/>
    <col min="8726" max="8726" width="9.28515625" customWidth="1"/>
    <col min="8966" max="8966" width="7.140625" customWidth="1"/>
    <col min="8967" max="8967" width="7" customWidth="1"/>
    <col min="8968" max="8968" width="26.5703125" customWidth="1"/>
    <col min="8969" max="8969" width="9.7109375" customWidth="1"/>
    <col min="8970" max="8970" width="14.85546875" customWidth="1"/>
    <col min="8971" max="8971" width="10.7109375" customWidth="1"/>
    <col min="8972" max="8972" width="9.5703125" customWidth="1"/>
    <col min="8973" max="8973" width="10.5703125" customWidth="1"/>
    <col min="8974" max="8975" width="9.85546875" customWidth="1"/>
    <col min="8976" max="8976" width="10.140625" customWidth="1"/>
    <col min="8977" max="8977" width="9.42578125" customWidth="1"/>
    <col min="8978" max="8978" width="10.28515625" customWidth="1"/>
    <col min="8979" max="8981" width="9.85546875" customWidth="1"/>
    <col min="8982" max="8982" width="9.28515625" customWidth="1"/>
    <col min="9222" max="9222" width="7.140625" customWidth="1"/>
    <col min="9223" max="9223" width="7" customWidth="1"/>
    <col min="9224" max="9224" width="26.5703125" customWidth="1"/>
    <col min="9225" max="9225" width="9.7109375" customWidth="1"/>
    <col min="9226" max="9226" width="14.85546875" customWidth="1"/>
    <col min="9227" max="9227" width="10.7109375" customWidth="1"/>
    <col min="9228" max="9228" width="9.5703125" customWidth="1"/>
    <col min="9229" max="9229" width="10.5703125" customWidth="1"/>
    <col min="9230" max="9231" width="9.85546875" customWidth="1"/>
    <col min="9232" max="9232" width="10.140625" customWidth="1"/>
    <col min="9233" max="9233" width="9.42578125" customWidth="1"/>
    <col min="9234" max="9234" width="10.28515625" customWidth="1"/>
    <col min="9235" max="9237" width="9.85546875" customWidth="1"/>
    <col min="9238" max="9238" width="9.28515625" customWidth="1"/>
    <col min="9478" max="9478" width="7.140625" customWidth="1"/>
    <col min="9479" max="9479" width="7" customWidth="1"/>
    <col min="9480" max="9480" width="26.5703125" customWidth="1"/>
    <col min="9481" max="9481" width="9.7109375" customWidth="1"/>
    <col min="9482" max="9482" width="14.85546875" customWidth="1"/>
    <col min="9483" max="9483" width="10.7109375" customWidth="1"/>
    <col min="9484" max="9484" width="9.5703125" customWidth="1"/>
    <col min="9485" max="9485" width="10.5703125" customWidth="1"/>
    <col min="9486" max="9487" width="9.85546875" customWidth="1"/>
    <col min="9488" max="9488" width="10.140625" customWidth="1"/>
    <col min="9489" max="9489" width="9.42578125" customWidth="1"/>
    <col min="9490" max="9490" width="10.28515625" customWidth="1"/>
    <col min="9491" max="9493" width="9.85546875" customWidth="1"/>
    <col min="9494" max="9494" width="9.28515625" customWidth="1"/>
    <col min="9734" max="9734" width="7.140625" customWidth="1"/>
    <col min="9735" max="9735" width="7" customWidth="1"/>
    <col min="9736" max="9736" width="26.5703125" customWidth="1"/>
    <col min="9737" max="9737" width="9.7109375" customWidth="1"/>
    <col min="9738" max="9738" width="14.85546875" customWidth="1"/>
    <col min="9739" max="9739" width="10.7109375" customWidth="1"/>
    <col min="9740" max="9740" width="9.5703125" customWidth="1"/>
    <col min="9741" max="9741" width="10.5703125" customWidth="1"/>
    <col min="9742" max="9743" width="9.85546875" customWidth="1"/>
    <col min="9744" max="9744" width="10.140625" customWidth="1"/>
    <col min="9745" max="9745" width="9.42578125" customWidth="1"/>
    <col min="9746" max="9746" width="10.28515625" customWidth="1"/>
    <col min="9747" max="9749" width="9.85546875" customWidth="1"/>
    <col min="9750" max="9750" width="9.28515625" customWidth="1"/>
    <col min="9990" max="9990" width="7.140625" customWidth="1"/>
    <col min="9991" max="9991" width="7" customWidth="1"/>
    <col min="9992" max="9992" width="26.5703125" customWidth="1"/>
    <col min="9993" max="9993" width="9.7109375" customWidth="1"/>
    <col min="9994" max="9994" width="14.85546875" customWidth="1"/>
    <col min="9995" max="9995" width="10.7109375" customWidth="1"/>
    <col min="9996" max="9996" width="9.5703125" customWidth="1"/>
    <col min="9997" max="9997" width="10.5703125" customWidth="1"/>
    <col min="9998" max="9999" width="9.85546875" customWidth="1"/>
    <col min="10000" max="10000" width="10.140625" customWidth="1"/>
    <col min="10001" max="10001" width="9.42578125" customWidth="1"/>
    <col min="10002" max="10002" width="10.28515625" customWidth="1"/>
    <col min="10003" max="10005" width="9.85546875" customWidth="1"/>
    <col min="10006" max="10006" width="9.28515625" customWidth="1"/>
    <col min="10246" max="10246" width="7.140625" customWidth="1"/>
    <col min="10247" max="10247" width="7" customWidth="1"/>
    <col min="10248" max="10248" width="26.5703125" customWidth="1"/>
    <col min="10249" max="10249" width="9.7109375" customWidth="1"/>
    <col min="10250" max="10250" width="14.85546875" customWidth="1"/>
    <col min="10251" max="10251" width="10.7109375" customWidth="1"/>
    <col min="10252" max="10252" width="9.5703125" customWidth="1"/>
    <col min="10253" max="10253" width="10.5703125" customWidth="1"/>
    <col min="10254" max="10255" width="9.85546875" customWidth="1"/>
    <col min="10256" max="10256" width="10.140625" customWidth="1"/>
    <col min="10257" max="10257" width="9.42578125" customWidth="1"/>
    <col min="10258" max="10258" width="10.28515625" customWidth="1"/>
    <col min="10259" max="10261" width="9.85546875" customWidth="1"/>
    <col min="10262" max="10262" width="9.28515625" customWidth="1"/>
    <col min="10502" max="10502" width="7.140625" customWidth="1"/>
    <col min="10503" max="10503" width="7" customWidth="1"/>
    <col min="10504" max="10504" width="26.5703125" customWidth="1"/>
    <col min="10505" max="10505" width="9.7109375" customWidth="1"/>
    <col min="10506" max="10506" width="14.85546875" customWidth="1"/>
    <col min="10507" max="10507" width="10.7109375" customWidth="1"/>
    <col min="10508" max="10508" width="9.5703125" customWidth="1"/>
    <col min="10509" max="10509" width="10.5703125" customWidth="1"/>
    <col min="10510" max="10511" width="9.85546875" customWidth="1"/>
    <col min="10512" max="10512" width="10.140625" customWidth="1"/>
    <col min="10513" max="10513" width="9.42578125" customWidth="1"/>
    <col min="10514" max="10514" width="10.28515625" customWidth="1"/>
    <col min="10515" max="10517" width="9.85546875" customWidth="1"/>
    <col min="10518" max="10518" width="9.28515625" customWidth="1"/>
    <col min="10758" max="10758" width="7.140625" customWidth="1"/>
    <col min="10759" max="10759" width="7" customWidth="1"/>
    <col min="10760" max="10760" width="26.5703125" customWidth="1"/>
    <col min="10761" max="10761" width="9.7109375" customWidth="1"/>
    <col min="10762" max="10762" width="14.85546875" customWidth="1"/>
    <col min="10763" max="10763" width="10.7109375" customWidth="1"/>
    <col min="10764" max="10764" width="9.5703125" customWidth="1"/>
    <col min="10765" max="10765" width="10.5703125" customWidth="1"/>
    <col min="10766" max="10767" width="9.85546875" customWidth="1"/>
    <col min="10768" max="10768" width="10.140625" customWidth="1"/>
    <col min="10769" max="10769" width="9.42578125" customWidth="1"/>
    <col min="10770" max="10770" width="10.28515625" customWidth="1"/>
    <col min="10771" max="10773" width="9.85546875" customWidth="1"/>
    <col min="10774" max="10774" width="9.28515625" customWidth="1"/>
    <col min="11014" max="11014" width="7.140625" customWidth="1"/>
    <col min="11015" max="11015" width="7" customWidth="1"/>
    <col min="11016" max="11016" width="26.5703125" customWidth="1"/>
    <col min="11017" max="11017" width="9.7109375" customWidth="1"/>
    <col min="11018" max="11018" width="14.85546875" customWidth="1"/>
    <col min="11019" max="11019" width="10.7109375" customWidth="1"/>
    <col min="11020" max="11020" width="9.5703125" customWidth="1"/>
    <col min="11021" max="11021" width="10.5703125" customWidth="1"/>
    <col min="11022" max="11023" width="9.85546875" customWidth="1"/>
    <col min="11024" max="11024" width="10.140625" customWidth="1"/>
    <col min="11025" max="11025" width="9.42578125" customWidth="1"/>
    <col min="11026" max="11026" width="10.28515625" customWidth="1"/>
    <col min="11027" max="11029" width="9.85546875" customWidth="1"/>
    <col min="11030" max="11030" width="9.28515625" customWidth="1"/>
    <col min="11270" max="11270" width="7.140625" customWidth="1"/>
    <col min="11271" max="11271" width="7" customWidth="1"/>
    <col min="11272" max="11272" width="26.5703125" customWidth="1"/>
    <col min="11273" max="11273" width="9.7109375" customWidth="1"/>
    <col min="11274" max="11274" width="14.85546875" customWidth="1"/>
    <col min="11275" max="11275" width="10.7109375" customWidth="1"/>
    <col min="11276" max="11276" width="9.5703125" customWidth="1"/>
    <col min="11277" max="11277" width="10.5703125" customWidth="1"/>
    <col min="11278" max="11279" width="9.85546875" customWidth="1"/>
    <col min="11280" max="11280" width="10.140625" customWidth="1"/>
    <col min="11281" max="11281" width="9.42578125" customWidth="1"/>
    <col min="11282" max="11282" width="10.28515625" customWidth="1"/>
    <col min="11283" max="11285" width="9.85546875" customWidth="1"/>
    <col min="11286" max="11286" width="9.28515625" customWidth="1"/>
    <col min="11526" max="11526" width="7.140625" customWidth="1"/>
    <col min="11527" max="11527" width="7" customWidth="1"/>
    <col min="11528" max="11528" width="26.5703125" customWidth="1"/>
    <col min="11529" max="11529" width="9.7109375" customWidth="1"/>
    <col min="11530" max="11530" width="14.85546875" customWidth="1"/>
    <col min="11531" max="11531" width="10.7109375" customWidth="1"/>
    <col min="11532" max="11532" width="9.5703125" customWidth="1"/>
    <col min="11533" max="11533" width="10.5703125" customWidth="1"/>
    <col min="11534" max="11535" width="9.85546875" customWidth="1"/>
    <col min="11536" max="11536" width="10.140625" customWidth="1"/>
    <col min="11537" max="11537" width="9.42578125" customWidth="1"/>
    <col min="11538" max="11538" width="10.28515625" customWidth="1"/>
    <col min="11539" max="11541" width="9.85546875" customWidth="1"/>
    <col min="11542" max="11542" width="9.28515625" customWidth="1"/>
    <col min="11782" max="11782" width="7.140625" customWidth="1"/>
    <col min="11783" max="11783" width="7" customWidth="1"/>
    <col min="11784" max="11784" width="26.5703125" customWidth="1"/>
    <col min="11785" max="11785" width="9.7109375" customWidth="1"/>
    <col min="11786" max="11786" width="14.85546875" customWidth="1"/>
    <col min="11787" max="11787" width="10.7109375" customWidth="1"/>
    <col min="11788" max="11788" width="9.5703125" customWidth="1"/>
    <col min="11789" max="11789" width="10.5703125" customWidth="1"/>
    <col min="11790" max="11791" width="9.85546875" customWidth="1"/>
    <col min="11792" max="11792" width="10.140625" customWidth="1"/>
    <col min="11793" max="11793" width="9.42578125" customWidth="1"/>
    <col min="11794" max="11794" width="10.28515625" customWidth="1"/>
    <col min="11795" max="11797" width="9.85546875" customWidth="1"/>
    <col min="11798" max="11798" width="9.28515625" customWidth="1"/>
    <col min="12038" max="12038" width="7.140625" customWidth="1"/>
    <col min="12039" max="12039" width="7" customWidth="1"/>
    <col min="12040" max="12040" width="26.5703125" customWidth="1"/>
    <col min="12041" max="12041" width="9.7109375" customWidth="1"/>
    <col min="12042" max="12042" width="14.85546875" customWidth="1"/>
    <col min="12043" max="12043" width="10.7109375" customWidth="1"/>
    <col min="12044" max="12044" width="9.5703125" customWidth="1"/>
    <col min="12045" max="12045" width="10.5703125" customWidth="1"/>
    <col min="12046" max="12047" width="9.85546875" customWidth="1"/>
    <col min="12048" max="12048" width="10.140625" customWidth="1"/>
    <col min="12049" max="12049" width="9.42578125" customWidth="1"/>
    <col min="12050" max="12050" width="10.28515625" customWidth="1"/>
    <col min="12051" max="12053" width="9.85546875" customWidth="1"/>
    <col min="12054" max="12054" width="9.28515625" customWidth="1"/>
    <col min="12294" max="12294" width="7.140625" customWidth="1"/>
    <col min="12295" max="12295" width="7" customWidth="1"/>
    <col min="12296" max="12296" width="26.5703125" customWidth="1"/>
    <col min="12297" max="12297" width="9.7109375" customWidth="1"/>
    <col min="12298" max="12298" width="14.85546875" customWidth="1"/>
    <col min="12299" max="12299" width="10.7109375" customWidth="1"/>
    <col min="12300" max="12300" width="9.5703125" customWidth="1"/>
    <col min="12301" max="12301" width="10.5703125" customWidth="1"/>
    <col min="12302" max="12303" width="9.85546875" customWidth="1"/>
    <col min="12304" max="12304" width="10.140625" customWidth="1"/>
    <col min="12305" max="12305" width="9.42578125" customWidth="1"/>
    <col min="12306" max="12306" width="10.28515625" customWidth="1"/>
    <col min="12307" max="12309" width="9.85546875" customWidth="1"/>
    <col min="12310" max="12310" width="9.28515625" customWidth="1"/>
    <col min="12550" max="12550" width="7.140625" customWidth="1"/>
    <col min="12551" max="12551" width="7" customWidth="1"/>
    <col min="12552" max="12552" width="26.5703125" customWidth="1"/>
    <col min="12553" max="12553" width="9.7109375" customWidth="1"/>
    <col min="12554" max="12554" width="14.85546875" customWidth="1"/>
    <col min="12555" max="12555" width="10.7109375" customWidth="1"/>
    <col min="12556" max="12556" width="9.5703125" customWidth="1"/>
    <col min="12557" max="12557" width="10.5703125" customWidth="1"/>
    <col min="12558" max="12559" width="9.85546875" customWidth="1"/>
    <col min="12560" max="12560" width="10.140625" customWidth="1"/>
    <col min="12561" max="12561" width="9.42578125" customWidth="1"/>
    <col min="12562" max="12562" width="10.28515625" customWidth="1"/>
    <col min="12563" max="12565" width="9.85546875" customWidth="1"/>
    <col min="12566" max="12566" width="9.28515625" customWidth="1"/>
    <col min="12806" max="12806" width="7.140625" customWidth="1"/>
    <col min="12807" max="12807" width="7" customWidth="1"/>
    <col min="12808" max="12808" width="26.5703125" customWidth="1"/>
    <col min="12809" max="12809" width="9.7109375" customWidth="1"/>
    <col min="12810" max="12810" width="14.85546875" customWidth="1"/>
    <col min="12811" max="12811" width="10.7109375" customWidth="1"/>
    <col min="12812" max="12812" width="9.5703125" customWidth="1"/>
    <col min="12813" max="12813" width="10.5703125" customWidth="1"/>
    <col min="12814" max="12815" width="9.85546875" customWidth="1"/>
    <col min="12816" max="12816" width="10.140625" customWidth="1"/>
    <col min="12817" max="12817" width="9.42578125" customWidth="1"/>
    <col min="12818" max="12818" width="10.28515625" customWidth="1"/>
    <col min="12819" max="12821" width="9.85546875" customWidth="1"/>
    <col min="12822" max="12822" width="9.28515625" customWidth="1"/>
    <col min="13062" max="13062" width="7.140625" customWidth="1"/>
    <col min="13063" max="13063" width="7" customWidth="1"/>
    <col min="13064" max="13064" width="26.5703125" customWidth="1"/>
    <col min="13065" max="13065" width="9.7109375" customWidth="1"/>
    <col min="13066" max="13066" width="14.85546875" customWidth="1"/>
    <col min="13067" max="13067" width="10.7109375" customWidth="1"/>
    <col min="13068" max="13068" width="9.5703125" customWidth="1"/>
    <col min="13069" max="13069" width="10.5703125" customWidth="1"/>
    <col min="13070" max="13071" width="9.85546875" customWidth="1"/>
    <col min="13072" max="13072" width="10.140625" customWidth="1"/>
    <col min="13073" max="13073" width="9.42578125" customWidth="1"/>
    <col min="13074" max="13074" width="10.28515625" customWidth="1"/>
    <col min="13075" max="13077" width="9.85546875" customWidth="1"/>
    <col min="13078" max="13078" width="9.28515625" customWidth="1"/>
    <col min="13318" max="13318" width="7.140625" customWidth="1"/>
    <col min="13319" max="13319" width="7" customWidth="1"/>
    <col min="13320" max="13320" width="26.5703125" customWidth="1"/>
    <col min="13321" max="13321" width="9.7109375" customWidth="1"/>
    <col min="13322" max="13322" width="14.85546875" customWidth="1"/>
    <col min="13323" max="13323" width="10.7109375" customWidth="1"/>
    <col min="13324" max="13324" width="9.5703125" customWidth="1"/>
    <col min="13325" max="13325" width="10.5703125" customWidth="1"/>
    <col min="13326" max="13327" width="9.85546875" customWidth="1"/>
    <col min="13328" max="13328" width="10.140625" customWidth="1"/>
    <col min="13329" max="13329" width="9.42578125" customWidth="1"/>
    <col min="13330" max="13330" width="10.28515625" customWidth="1"/>
    <col min="13331" max="13333" width="9.85546875" customWidth="1"/>
    <col min="13334" max="13334" width="9.28515625" customWidth="1"/>
    <col min="13574" max="13574" width="7.140625" customWidth="1"/>
    <col min="13575" max="13575" width="7" customWidth="1"/>
    <col min="13576" max="13576" width="26.5703125" customWidth="1"/>
    <col min="13577" max="13577" width="9.7109375" customWidth="1"/>
    <col min="13578" max="13578" width="14.85546875" customWidth="1"/>
    <col min="13579" max="13579" width="10.7109375" customWidth="1"/>
    <col min="13580" max="13580" width="9.5703125" customWidth="1"/>
    <col min="13581" max="13581" width="10.5703125" customWidth="1"/>
    <col min="13582" max="13583" width="9.85546875" customWidth="1"/>
    <col min="13584" max="13584" width="10.140625" customWidth="1"/>
    <col min="13585" max="13585" width="9.42578125" customWidth="1"/>
    <col min="13586" max="13586" width="10.28515625" customWidth="1"/>
    <col min="13587" max="13589" width="9.85546875" customWidth="1"/>
    <col min="13590" max="13590" width="9.28515625" customWidth="1"/>
    <col min="13830" max="13830" width="7.140625" customWidth="1"/>
    <col min="13831" max="13831" width="7" customWidth="1"/>
    <col min="13832" max="13832" width="26.5703125" customWidth="1"/>
    <col min="13833" max="13833" width="9.7109375" customWidth="1"/>
    <col min="13834" max="13834" width="14.85546875" customWidth="1"/>
    <col min="13835" max="13835" width="10.7109375" customWidth="1"/>
    <col min="13836" max="13836" width="9.5703125" customWidth="1"/>
    <col min="13837" max="13837" width="10.5703125" customWidth="1"/>
    <col min="13838" max="13839" width="9.85546875" customWidth="1"/>
    <col min="13840" max="13840" width="10.140625" customWidth="1"/>
    <col min="13841" max="13841" width="9.42578125" customWidth="1"/>
    <col min="13842" max="13842" width="10.28515625" customWidth="1"/>
    <col min="13843" max="13845" width="9.85546875" customWidth="1"/>
    <col min="13846" max="13846" width="9.28515625" customWidth="1"/>
    <col min="14086" max="14086" width="7.140625" customWidth="1"/>
    <col min="14087" max="14087" width="7" customWidth="1"/>
    <col min="14088" max="14088" width="26.5703125" customWidth="1"/>
    <col min="14089" max="14089" width="9.7109375" customWidth="1"/>
    <col min="14090" max="14090" width="14.85546875" customWidth="1"/>
    <col min="14091" max="14091" width="10.7109375" customWidth="1"/>
    <col min="14092" max="14092" width="9.5703125" customWidth="1"/>
    <col min="14093" max="14093" width="10.5703125" customWidth="1"/>
    <col min="14094" max="14095" width="9.85546875" customWidth="1"/>
    <col min="14096" max="14096" width="10.140625" customWidth="1"/>
    <col min="14097" max="14097" width="9.42578125" customWidth="1"/>
    <col min="14098" max="14098" width="10.28515625" customWidth="1"/>
    <col min="14099" max="14101" width="9.85546875" customWidth="1"/>
    <col min="14102" max="14102" width="9.28515625" customWidth="1"/>
    <col min="14342" max="14342" width="7.140625" customWidth="1"/>
    <col min="14343" max="14343" width="7" customWidth="1"/>
    <col min="14344" max="14344" width="26.5703125" customWidth="1"/>
    <col min="14345" max="14345" width="9.7109375" customWidth="1"/>
    <col min="14346" max="14346" width="14.85546875" customWidth="1"/>
    <col min="14347" max="14347" width="10.7109375" customWidth="1"/>
    <col min="14348" max="14348" width="9.5703125" customWidth="1"/>
    <col min="14349" max="14349" width="10.5703125" customWidth="1"/>
    <col min="14350" max="14351" width="9.85546875" customWidth="1"/>
    <col min="14352" max="14352" width="10.140625" customWidth="1"/>
    <col min="14353" max="14353" width="9.42578125" customWidth="1"/>
    <col min="14354" max="14354" width="10.28515625" customWidth="1"/>
    <col min="14355" max="14357" width="9.85546875" customWidth="1"/>
    <col min="14358" max="14358" width="9.28515625" customWidth="1"/>
    <col min="14598" max="14598" width="7.140625" customWidth="1"/>
    <col min="14599" max="14599" width="7" customWidth="1"/>
    <col min="14600" max="14600" width="26.5703125" customWidth="1"/>
    <col min="14601" max="14601" width="9.7109375" customWidth="1"/>
    <col min="14602" max="14602" width="14.85546875" customWidth="1"/>
    <col min="14603" max="14603" width="10.7109375" customWidth="1"/>
    <col min="14604" max="14604" width="9.5703125" customWidth="1"/>
    <col min="14605" max="14605" width="10.5703125" customWidth="1"/>
    <col min="14606" max="14607" width="9.85546875" customWidth="1"/>
    <col min="14608" max="14608" width="10.140625" customWidth="1"/>
    <col min="14609" max="14609" width="9.42578125" customWidth="1"/>
    <col min="14610" max="14610" width="10.28515625" customWidth="1"/>
    <col min="14611" max="14613" width="9.85546875" customWidth="1"/>
    <col min="14614" max="14614" width="9.28515625" customWidth="1"/>
    <col min="14854" max="14854" width="7.140625" customWidth="1"/>
    <col min="14855" max="14855" width="7" customWidth="1"/>
    <col min="14856" max="14856" width="26.5703125" customWidth="1"/>
    <col min="14857" max="14857" width="9.7109375" customWidth="1"/>
    <col min="14858" max="14858" width="14.85546875" customWidth="1"/>
    <col min="14859" max="14859" width="10.7109375" customWidth="1"/>
    <col min="14860" max="14860" width="9.5703125" customWidth="1"/>
    <col min="14861" max="14861" width="10.5703125" customWidth="1"/>
    <col min="14862" max="14863" width="9.85546875" customWidth="1"/>
    <col min="14864" max="14864" width="10.140625" customWidth="1"/>
    <col min="14865" max="14865" width="9.42578125" customWidth="1"/>
    <col min="14866" max="14866" width="10.28515625" customWidth="1"/>
    <col min="14867" max="14869" width="9.85546875" customWidth="1"/>
    <col min="14870" max="14870" width="9.28515625" customWidth="1"/>
    <col min="15110" max="15110" width="7.140625" customWidth="1"/>
    <col min="15111" max="15111" width="7" customWidth="1"/>
    <col min="15112" max="15112" width="26.5703125" customWidth="1"/>
    <col min="15113" max="15113" width="9.7109375" customWidth="1"/>
    <col min="15114" max="15114" width="14.85546875" customWidth="1"/>
    <col min="15115" max="15115" width="10.7109375" customWidth="1"/>
    <col min="15116" max="15116" width="9.5703125" customWidth="1"/>
    <col min="15117" max="15117" width="10.5703125" customWidth="1"/>
    <col min="15118" max="15119" width="9.85546875" customWidth="1"/>
    <col min="15120" max="15120" width="10.140625" customWidth="1"/>
    <col min="15121" max="15121" width="9.42578125" customWidth="1"/>
    <col min="15122" max="15122" width="10.28515625" customWidth="1"/>
    <col min="15123" max="15125" width="9.85546875" customWidth="1"/>
    <col min="15126" max="15126" width="9.28515625" customWidth="1"/>
    <col min="15366" max="15366" width="7.140625" customWidth="1"/>
    <col min="15367" max="15367" width="7" customWidth="1"/>
    <col min="15368" max="15368" width="26.5703125" customWidth="1"/>
    <col min="15369" max="15369" width="9.7109375" customWidth="1"/>
    <col min="15370" max="15370" width="14.85546875" customWidth="1"/>
    <col min="15371" max="15371" width="10.7109375" customWidth="1"/>
    <col min="15372" max="15372" width="9.5703125" customWidth="1"/>
    <col min="15373" max="15373" width="10.5703125" customWidth="1"/>
    <col min="15374" max="15375" width="9.85546875" customWidth="1"/>
    <col min="15376" max="15376" width="10.140625" customWidth="1"/>
    <col min="15377" max="15377" width="9.42578125" customWidth="1"/>
    <col min="15378" max="15378" width="10.28515625" customWidth="1"/>
    <col min="15379" max="15381" width="9.85546875" customWidth="1"/>
    <col min="15382" max="15382" width="9.28515625" customWidth="1"/>
    <col min="15622" max="15622" width="7.140625" customWidth="1"/>
    <col min="15623" max="15623" width="7" customWidth="1"/>
    <col min="15624" max="15624" width="26.5703125" customWidth="1"/>
    <col min="15625" max="15625" width="9.7109375" customWidth="1"/>
    <col min="15626" max="15626" width="14.85546875" customWidth="1"/>
    <col min="15627" max="15627" width="10.7109375" customWidth="1"/>
    <col min="15628" max="15628" width="9.5703125" customWidth="1"/>
    <col min="15629" max="15629" width="10.5703125" customWidth="1"/>
    <col min="15630" max="15631" width="9.85546875" customWidth="1"/>
    <col min="15632" max="15632" width="10.140625" customWidth="1"/>
    <col min="15633" max="15633" width="9.42578125" customWidth="1"/>
    <col min="15634" max="15634" width="10.28515625" customWidth="1"/>
    <col min="15635" max="15637" width="9.85546875" customWidth="1"/>
    <col min="15638" max="15638" width="9.28515625" customWidth="1"/>
    <col min="15878" max="15878" width="7.140625" customWidth="1"/>
    <col min="15879" max="15879" width="7" customWidth="1"/>
    <col min="15880" max="15880" width="26.5703125" customWidth="1"/>
    <col min="15881" max="15881" width="9.7109375" customWidth="1"/>
    <col min="15882" max="15882" width="14.85546875" customWidth="1"/>
    <col min="15883" max="15883" width="10.7109375" customWidth="1"/>
    <col min="15884" max="15884" width="9.5703125" customWidth="1"/>
    <col min="15885" max="15885" width="10.5703125" customWidth="1"/>
    <col min="15886" max="15887" width="9.85546875" customWidth="1"/>
    <col min="15888" max="15888" width="10.140625" customWidth="1"/>
    <col min="15889" max="15889" width="9.42578125" customWidth="1"/>
    <col min="15890" max="15890" width="10.28515625" customWidth="1"/>
    <col min="15891" max="15893" width="9.85546875" customWidth="1"/>
    <col min="15894" max="15894" width="9.28515625" customWidth="1"/>
    <col min="16134" max="16134" width="7.140625" customWidth="1"/>
    <col min="16135" max="16135" width="7" customWidth="1"/>
    <col min="16136" max="16136" width="26.5703125" customWidth="1"/>
    <col min="16137" max="16137" width="9.7109375" customWidth="1"/>
    <col min="16138" max="16138" width="14.85546875" customWidth="1"/>
    <col min="16139" max="16139" width="10.7109375" customWidth="1"/>
    <col min="16140" max="16140" width="9.5703125" customWidth="1"/>
    <col min="16141" max="16141" width="10.5703125" customWidth="1"/>
    <col min="16142" max="16143" width="9.85546875" customWidth="1"/>
    <col min="16144" max="16144" width="10.140625" customWidth="1"/>
    <col min="16145" max="16145" width="9.42578125" customWidth="1"/>
    <col min="16146" max="16146" width="10.28515625" customWidth="1"/>
    <col min="16147" max="16149" width="9.85546875" customWidth="1"/>
    <col min="16150" max="16150" width="9.28515625" customWidth="1"/>
  </cols>
  <sheetData>
    <row r="1" spans="1:22">
      <c r="A1" s="163"/>
      <c r="B1" s="164" t="s">
        <v>51</v>
      </c>
      <c r="C1" s="3" t="s">
        <v>1970</v>
      </c>
      <c r="D1" s="165"/>
      <c r="E1" s="165"/>
      <c r="F1" s="166"/>
      <c r="G1" s="327"/>
    </row>
    <row r="2" spans="1:22">
      <c r="A2" s="163"/>
      <c r="B2" s="164" t="s">
        <v>52</v>
      </c>
      <c r="C2" s="3">
        <v>17688383</v>
      </c>
      <c r="D2" s="165"/>
      <c r="E2" s="165"/>
      <c r="F2" s="166"/>
      <c r="G2" s="327"/>
    </row>
    <row r="3" spans="1:22">
      <c r="A3" s="163"/>
      <c r="B3" s="164" t="s">
        <v>53</v>
      </c>
      <c r="C3" s="312" t="str">
        <f>Kadar.ode.!C3</f>
        <v>31.03.2023.</v>
      </c>
      <c r="D3" s="165"/>
      <c r="E3" s="165"/>
      <c r="F3" s="166"/>
      <c r="G3" s="327"/>
    </row>
    <row r="4" spans="1:22" ht="14.25">
      <c r="A4" s="163"/>
      <c r="B4" s="164" t="s">
        <v>198</v>
      </c>
      <c r="C4" s="167" t="s">
        <v>28</v>
      </c>
      <c r="D4" s="168"/>
      <c r="E4" s="168"/>
      <c r="F4" s="169"/>
      <c r="G4" s="328"/>
    </row>
    <row r="5" spans="1:22" ht="14.25">
      <c r="A5" s="163"/>
      <c r="B5" s="164" t="s">
        <v>186</v>
      </c>
      <c r="C5" s="167"/>
      <c r="D5" s="168"/>
      <c r="E5" s="168"/>
      <c r="F5" s="169"/>
      <c r="G5" s="328"/>
    </row>
    <row r="8" spans="1:22">
      <c r="T8" s="201"/>
      <c r="V8" s="205"/>
    </row>
    <row r="9" spans="1:22" ht="23.25" customHeight="1">
      <c r="A9" s="890" t="s">
        <v>199</v>
      </c>
      <c r="B9" s="891" t="s">
        <v>85</v>
      </c>
      <c r="C9" s="891" t="s">
        <v>169</v>
      </c>
      <c r="D9" s="891" t="s">
        <v>200</v>
      </c>
      <c r="E9" s="887" t="s">
        <v>201</v>
      </c>
      <c r="F9" s="888"/>
      <c r="G9" s="889"/>
      <c r="H9" s="887" t="s">
        <v>202</v>
      </c>
      <c r="I9" s="888"/>
      <c r="J9" s="889"/>
      <c r="K9" s="887" t="s">
        <v>203</v>
      </c>
      <c r="L9" s="888"/>
      <c r="M9" s="889"/>
      <c r="N9" s="887" t="s">
        <v>204</v>
      </c>
      <c r="O9" s="888"/>
      <c r="P9" s="889"/>
      <c r="Q9" s="887" t="s">
        <v>205</v>
      </c>
      <c r="R9" s="888"/>
      <c r="S9" s="889"/>
      <c r="T9" s="887" t="s">
        <v>206</v>
      </c>
      <c r="U9" s="888"/>
      <c r="V9" s="889"/>
    </row>
    <row r="10" spans="1:22" ht="34.5" thickBot="1">
      <c r="A10" s="890"/>
      <c r="B10" s="891"/>
      <c r="C10" s="891"/>
      <c r="D10" s="891"/>
      <c r="E10" s="309" t="s">
        <v>1904</v>
      </c>
      <c r="F10" s="309" t="s">
        <v>1905</v>
      </c>
      <c r="G10" s="329" t="s">
        <v>1898</v>
      </c>
      <c r="H10" s="309" t="s">
        <v>1904</v>
      </c>
      <c r="I10" s="309" t="s">
        <v>1905</v>
      </c>
      <c r="J10" s="329" t="s">
        <v>1898</v>
      </c>
      <c r="K10" s="309" t="s">
        <v>1904</v>
      </c>
      <c r="L10" s="309" t="s">
        <v>1905</v>
      </c>
      <c r="M10" s="329" t="s">
        <v>1898</v>
      </c>
      <c r="N10" s="309" t="s">
        <v>1904</v>
      </c>
      <c r="O10" s="309" t="s">
        <v>1905</v>
      </c>
      <c r="P10" s="329" t="s">
        <v>1898</v>
      </c>
      <c r="Q10" s="309" t="s">
        <v>1904</v>
      </c>
      <c r="R10" s="309" t="s">
        <v>1905</v>
      </c>
      <c r="S10" s="329" t="s">
        <v>1898</v>
      </c>
      <c r="T10" s="309" t="s">
        <v>1904</v>
      </c>
      <c r="U10" s="309" t="s">
        <v>1905</v>
      </c>
      <c r="V10" s="329" t="s">
        <v>1898</v>
      </c>
    </row>
    <row r="11" spans="1:22" ht="13.5" thickTop="1">
      <c r="A11" s="604">
        <v>1</v>
      </c>
      <c r="B11" s="605" t="s">
        <v>4027</v>
      </c>
      <c r="C11" s="604">
        <v>53</v>
      </c>
      <c r="D11" s="606">
        <v>3</v>
      </c>
      <c r="E11" s="197"/>
      <c r="F11" s="197"/>
      <c r="G11" s="330"/>
      <c r="H11" s="197"/>
      <c r="I11" s="197"/>
      <c r="J11" s="330"/>
      <c r="K11" s="202">
        <v>1100</v>
      </c>
      <c r="L11" s="202">
        <v>192</v>
      </c>
      <c r="M11" s="608">
        <f>L11/K11</f>
        <v>0.17454545454545456</v>
      </c>
      <c r="N11" s="202">
        <v>1500</v>
      </c>
      <c r="O11" s="202">
        <v>261</v>
      </c>
      <c r="P11" s="608">
        <f t="shared" ref="P11" si="0">O11/N11</f>
        <v>0.17399999999999999</v>
      </c>
      <c r="Q11" s="202">
        <v>1100</v>
      </c>
      <c r="R11" s="202">
        <v>192</v>
      </c>
      <c r="S11" s="608">
        <f t="shared" ref="S11:S13" si="1">R11/Q11</f>
        <v>0.17454545454545456</v>
      </c>
      <c r="T11" s="202">
        <v>1500</v>
      </c>
      <c r="U11" s="202">
        <v>261</v>
      </c>
      <c r="V11" s="608">
        <f t="shared" ref="V11:V13" si="2">U11/T11</f>
        <v>0.17399999999999999</v>
      </c>
    </row>
    <row r="12" spans="1:22">
      <c r="A12" s="604">
        <v>2</v>
      </c>
      <c r="B12" s="605" t="s">
        <v>207</v>
      </c>
      <c r="C12" s="604">
        <v>15</v>
      </c>
      <c r="D12" s="606">
        <v>2</v>
      </c>
      <c r="E12" s="197"/>
      <c r="F12" s="197"/>
      <c r="G12" s="330"/>
      <c r="H12" s="197"/>
      <c r="I12" s="197"/>
      <c r="J12" s="330"/>
      <c r="K12" s="202">
        <v>315</v>
      </c>
      <c r="L12" s="202">
        <v>64</v>
      </c>
      <c r="M12" s="608">
        <f t="shared" ref="M12:M13" si="3">L12/K12</f>
        <v>0.20317460317460317</v>
      </c>
      <c r="N12" s="202">
        <v>315</v>
      </c>
      <c r="O12" s="202">
        <v>64</v>
      </c>
      <c r="P12" s="608">
        <f t="shared" ref="P12" si="4">O12/N12</f>
        <v>0.20317460317460317</v>
      </c>
      <c r="Q12" s="202">
        <v>315</v>
      </c>
      <c r="R12" s="202">
        <v>64</v>
      </c>
      <c r="S12" s="608">
        <f t="shared" si="1"/>
        <v>0.20317460317460317</v>
      </c>
      <c r="T12" s="202">
        <v>315</v>
      </c>
      <c r="U12" s="202">
        <v>64</v>
      </c>
      <c r="V12" s="608">
        <f t="shared" si="2"/>
        <v>0.20317460317460317</v>
      </c>
    </row>
    <row r="13" spans="1:22">
      <c r="A13" s="607">
        <v>3</v>
      </c>
      <c r="B13" s="605" t="s">
        <v>4028</v>
      </c>
      <c r="C13" s="604">
        <v>44</v>
      </c>
      <c r="D13" s="606">
        <v>2</v>
      </c>
      <c r="E13" s="197"/>
      <c r="F13" s="197"/>
      <c r="G13" s="330"/>
      <c r="H13" s="197"/>
      <c r="I13" s="197"/>
      <c r="J13" s="330"/>
      <c r="K13" s="202">
        <v>600</v>
      </c>
      <c r="L13" s="202">
        <v>125</v>
      </c>
      <c r="M13" s="608">
        <f t="shared" si="3"/>
        <v>0.20833333333333334</v>
      </c>
      <c r="N13" s="202">
        <v>600</v>
      </c>
      <c r="O13" s="202">
        <v>125</v>
      </c>
      <c r="P13" s="608">
        <f t="shared" ref="P13" si="5">O13/N13</f>
        <v>0.20833333333333334</v>
      </c>
      <c r="Q13" s="202">
        <v>600</v>
      </c>
      <c r="R13" s="202">
        <v>125</v>
      </c>
      <c r="S13" s="608">
        <f t="shared" si="1"/>
        <v>0.20833333333333334</v>
      </c>
      <c r="T13" s="202">
        <v>600</v>
      </c>
      <c r="U13" s="202">
        <v>125</v>
      </c>
      <c r="V13" s="608">
        <f t="shared" si="2"/>
        <v>0.20833333333333334</v>
      </c>
    </row>
    <row r="14" spans="1:22">
      <c r="A14" s="195">
        <v>4</v>
      </c>
      <c r="B14" s="196"/>
      <c r="C14" s="195"/>
      <c r="D14" s="197"/>
      <c r="E14" s="197"/>
      <c r="F14" s="197"/>
      <c r="G14" s="330"/>
      <c r="H14" s="197"/>
      <c r="I14" s="197"/>
      <c r="J14" s="330"/>
      <c r="K14" s="202"/>
      <c r="L14" s="202"/>
      <c r="M14" s="333"/>
      <c r="N14" s="202"/>
      <c r="O14" s="202"/>
      <c r="P14" s="333"/>
      <c r="Q14" s="202"/>
      <c r="R14" s="202"/>
      <c r="S14" s="333"/>
      <c r="T14" s="202"/>
      <c r="U14" s="202"/>
      <c r="V14" s="335"/>
    </row>
    <row r="15" spans="1:22">
      <c r="A15" s="195">
        <v>5</v>
      </c>
      <c r="B15" s="196"/>
      <c r="C15" s="195"/>
      <c r="D15" s="197"/>
      <c r="E15" s="197"/>
      <c r="F15" s="197"/>
      <c r="G15" s="330"/>
      <c r="H15" s="197"/>
      <c r="I15" s="197"/>
      <c r="J15" s="330"/>
      <c r="K15" s="202"/>
      <c r="L15" s="202"/>
      <c r="M15" s="333"/>
      <c r="N15" s="202"/>
      <c r="O15" s="202"/>
      <c r="P15" s="333"/>
      <c r="Q15" s="202"/>
      <c r="R15" s="202"/>
      <c r="S15" s="333"/>
      <c r="T15" s="202"/>
      <c r="U15" s="202"/>
      <c r="V15" s="335"/>
    </row>
    <row r="16" spans="1:22">
      <c r="A16" s="195">
        <v>6</v>
      </c>
      <c r="B16" s="196"/>
      <c r="C16" s="195"/>
      <c r="D16" s="197"/>
      <c r="E16" s="197"/>
      <c r="F16" s="197"/>
      <c r="G16" s="330"/>
      <c r="H16" s="197"/>
      <c r="I16" s="197"/>
      <c r="J16" s="330"/>
      <c r="K16" s="202"/>
      <c r="L16" s="202"/>
      <c r="M16" s="333"/>
      <c r="N16" s="202"/>
      <c r="O16" s="202"/>
      <c r="P16" s="333"/>
      <c r="Q16" s="202"/>
      <c r="R16" s="202"/>
      <c r="S16" s="333"/>
      <c r="T16" s="202"/>
      <c r="U16" s="202"/>
      <c r="V16" s="335"/>
    </row>
    <row r="17" spans="1:22">
      <c r="A17" s="195">
        <v>7</v>
      </c>
      <c r="B17" s="196"/>
      <c r="C17" s="198"/>
      <c r="D17" s="197"/>
      <c r="E17" s="197"/>
      <c r="F17" s="197"/>
      <c r="G17" s="330"/>
      <c r="H17" s="197"/>
      <c r="I17" s="197"/>
      <c r="J17" s="330"/>
      <c r="K17" s="202"/>
      <c r="L17" s="202"/>
      <c r="M17" s="333"/>
      <c r="N17" s="202"/>
      <c r="O17" s="202"/>
      <c r="P17" s="333"/>
      <c r="Q17" s="202"/>
      <c r="R17" s="202"/>
      <c r="S17" s="333"/>
      <c r="T17" s="202"/>
      <c r="U17" s="202"/>
      <c r="V17" s="335"/>
    </row>
    <row r="18" spans="1:22">
      <c r="A18" s="195">
        <v>8</v>
      </c>
      <c r="B18" s="196"/>
      <c r="C18" s="198"/>
      <c r="D18" s="197"/>
      <c r="E18" s="197"/>
      <c r="F18" s="197"/>
      <c r="G18" s="330"/>
      <c r="H18" s="197"/>
      <c r="I18" s="197"/>
      <c r="J18" s="330"/>
      <c r="K18" s="202"/>
      <c r="L18" s="202"/>
      <c r="M18" s="333"/>
      <c r="N18" s="202"/>
      <c r="O18" s="202"/>
      <c r="P18" s="333"/>
      <c r="Q18" s="202"/>
      <c r="R18" s="202"/>
      <c r="S18" s="333"/>
      <c r="T18" s="202"/>
      <c r="U18" s="202"/>
      <c r="V18" s="335"/>
    </row>
    <row r="19" spans="1:22">
      <c r="A19" s="195">
        <v>9</v>
      </c>
      <c r="B19" s="196"/>
      <c r="C19" s="198"/>
      <c r="D19" s="197"/>
      <c r="E19" s="197"/>
      <c r="F19" s="197"/>
      <c r="G19" s="330"/>
      <c r="H19" s="197"/>
      <c r="I19" s="197"/>
      <c r="J19" s="330"/>
      <c r="K19" s="202"/>
      <c r="L19" s="202"/>
      <c r="M19" s="333"/>
      <c r="N19" s="202"/>
      <c r="O19" s="202"/>
      <c r="P19" s="333"/>
      <c r="Q19" s="202"/>
      <c r="R19" s="202"/>
      <c r="S19" s="333"/>
      <c r="T19" s="202"/>
      <c r="U19" s="202"/>
      <c r="V19" s="335"/>
    </row>
    <row r="20" spans="1:22">
      <c r="A20" s="195">
        <v>10</v>
      </c>
      <c r="B20" s="196"/>
      <c r="C20" s="196"/>
      <c r="D20" s="199"/>
      <c r="E20" s="199"/>
      <c r="F20" s="199"/>
      <c r="G20" s="331"/>
      <c r="H20" s="199"/>
      <c r="I20" s="199"/>
      <c r="J20" s="331"/>
      <c r="K20" s="203"/>
      <c r="L20" s="203"/>
      <c r="M20" s="334"/>
      <c r="N20" s="203"/>
      <c r="O20" s="203"/>
      <c r="P20" s="334"/>
      <c r="Q20" s="203"/>
      <c r="R20" s="203"/>
      <c r="S20" s="334"/>
      <c r="T20" s="203"/>
      <c r="U20" s="203"/>
      <c r="V20" s="335"/>
    </row>
    <row r="21" spans="1:22">
      <c r="A21" s="196" t="s">
        <v>62</v>
      </c>
      <c r="B21" s="196"/>
      <c r="C21" s="195">
        <f>SUM(C11:C20)</f>
        <v>112</v>
      </c>
      <c r="D21" s="195">
        <f t="shared" ref="D21:U21" si="6">SUM(D11:D20)</f>
        <v>7</v>
      </c>
      <c r="E21" s="195">
        <f t="shared" si="6"/>
        <v>0</v>
      </c>
      <c r="F21" s="195">
        <f t="shared" si="6"/>
        <v>0</v>
      </c>
      <c r="G21" s="332"/>
      <c r="H21" s="195">
        <f t="shared" si="6"/>
        <v>0</v>
      </c>
      <c r="I21" s="195">
        <f t="shared" si="6"/>
        <v>0</v>
      </c>
      <c r="J21" s="332"/>
      <c r="K21" s="195">
        <f t="shared" si="6"/>
        <v>2015</v>
      </c>
      <c r="L21" s="195">
        <f t="shared" si="6"/>
        <v>381</v>
      </c>
      <c r="M21" s="608">
        <f t="shared" ref="M21" si="7">L21/K21</f>
        <v>0.18908188585607941</v>
      </c>
      <c r="N21" s="195">
        <f t="shared" si="6"/>
        <v>2415</v>
      </c>
      <c r="O21" s="195">
        <f t="shared" si="6"/>
        <v>450</v>
      </c>
      <c r="P21" s="608">
        <f t="shared" ref="P21" si="8">O21/N21</f>
        <v>0.18633540372670807</v>
      </c>
      <c r="Q21" s="195">
        <f t="shared" si="6"/>
        <v>2015</v>
      </c>
      <c r="R21" s="195">
        <f t="shared" si="6"/>
        <v>381</v>
      </c>
      <c r="S21" s="608">
        <f t="shared" ref="S21" si="9">R21/Q21</f>
        <v>0.18908188585607941</v>
      </c>
      <c r="T21" s="195">
        <f t="shared" si="6"/>
        <v>2415</v>
      </c>
      <c r="U21" s="195">
        <f t="shared" si="6"/>
        <v>450</v>
      </c>
      <c r="V21" s="608">
        <f t="shared" ref="V21" si="10">U21/T21</f>
        <v>0.18633540372670807</v>
      </c>
    </row>
    <row r="23" spans="1:22">
      <c r="R23" s="204"/>
      <c r="S23" s="204"/>
    </row>
  </sheetData>
  <mergeCells count="10">
    <mergeCell ref="A9:A10"/>
    <mergeCell ref="B9:B10"/>
    <mergeCell ref="C9:C10"/>
    <mergeCell ref="D9:D10"/>
    <mergeCell ref="E9:G9"/>
    <mergeCell ref="H9:J9"/>
    <mergeCell ref="K9:M9"/>
    <mergeCell ref="N9:P9"/>
    <mergeCell ref="Q9:S9"/>
    <mergeCell ref="T9:V9"/>
  </mergeCells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734"/>
  <sheetViews>
    <sheetView view="pageBreakPreview" zoomScaleNormal="100" zoomScaleSheetLayoutView="100" workbookViewId="0">
      <selection activeCell="C1" sqref="C1:C2"/>
    </sheetView>
  </sheetViews>
  <sheetFormatPr defaultColWidth="9" defaultRowHeight="12"/>
  <cols>
    <col min="1" max="1" width="7.7109375" customWidth="1"/>
    <col min="2" max="2" width="82.140625" customWidth="1"/>
    <col min="3" max="3" width="12.7109375" customWidth="1"/>
    <col min="4" max="4" width="10.5703125" customWidth="1"/>
    <col min="5" max="5" width="12.85546875" customWidth="1"/>
    <col min="6" max="7" width="9.140625" customWidth="1"/>
  </cols>
  <sheetData>
    <row r="1" spans="1:7" ht="12.75">
      <c r="A1" s="163"/>
      <c r="B1" s="164" t="s">
        <v>51</v>
      </c>
      <c r="C1" s="3" t="s">
        <v>1970</v>
      </c>
      <c r="D1" s="165"/>
      <c r="E1" s="165"/>
      <c r="F1" s="166"/>
      <c r="G1" s="6"/>
    </row>
    <row r="2" spans="1:7" ht="12.75">
      <c r="A2" s="163"/>
      <c r="B2" s="164" t="s">
        <v>52</v>
      </c>
      <c r="C2" s="3">
        <v>17688383</v>
      </c>
      <c r="D2" s="165"/>
      <c r="E2" s="165"/>
      <c r="F2" s="166"/>
      <c r="G2" s="6"/>
    </row>
    <row r="3" spans="1:7" ht="12.75">
      <c r="A3" s="163"/>
      <c r="B3" s="164" t="s">
        <v>53</v>
      </c>
      <c r="C3" s="312" t="str">
        <f>Kadar.ode.!C3</f>
        <v>31.03.2023.</v>
      </c>
      <c r="D3" s="313"/>
      <c r="E3" s="165"/>
      <c r="F3" s="166"/>
      <c r="G3" s="6"/>
    </row>
    <row r="4" spans="1:7" ht="14.25">
      <c r="A4" s="163"/>
      <c r="B4" s="164" t="s">
        <v>208</v>
      </c>
      <c r="C4" s="167" t="s">
        <v>30</v>
      </c>
      <c r="D4" s="168"/>
      <c r="E4" s="168"/>
      <c r="F4" s="169"/>
      <c r="G4" s="6"/>
    </row>
    <row r="5" spans="1:7" ht="14.25">
      <c r="A5" s="163"/>
      <c r="B5" s="164" t="s">
        <v>186</v>
      </c>
      <c r="C5" s="167"/>
      <c r="D5" s="168"/>
      <c r="E5" s="168"/>
      <c r="F5" s="169"/>
      <c r="G5" s="6"/>
    </row>
    <row r="6" spans="1:7" ht="15.75">
      <c r="A6" s="10"/>
      <c r="B6" s="10"/>
      <c r="C6" s="10"/>
      <c r="D6" s="10"/>
      <c r="E6" s="10"/>
      <c r="F6" s="11"/>
      <c r="G6" s="11"/>
    </row>
    <row r="7" spans="1:7" ht="34.5" thickBot="1">
      <c r="A7" s="43" t="s">
        <v>209</v>
      </c>
      <c r="B7" s="60" t="s">
        <v>210</v>
      </c>
      <c r="C7" s="309" t="s">
        <v>1904</v>
      </c>
      <c r="D7" s="309" t="s">
        <v>1905</v>
      </c>
      <c r="E7" s="170" t="s">
        <v>1898</v>
      </c>
      <c r="F7" s="171"/>
      <c r="G7" s="172"/>
    </row>
    <row r="8" spans="1:7" ht="21" thickTop="1">
      <c r="A8" s="43"/>
      <c r="B8" s="173" t="s">
        <v>211</v>
      </c>
      <c r="C8" s="451">
        <f>SUM(C9,C27,C89,C109,C138,C186,C267,C314,C343,C428,C463,C492,C530,C547,C566,C581,C607,C617,C636,C655,C667,C674,C704,C713,C727,C731)</f>
        <v>11630</v>
      </c>
      <c r="D8" s="451">
        <f>SUM(D9,D27,D89,D109,D138,D186,D267,D314,D343,D428,D463,D492,D530,D547,D566,D581,D607,D617,D636,D655,D667,D674,D704,D713,D727,D731)</f>
        <v>2819</v>
      </c>
      <c r="E8" s="457">
        <f>D8/C8</f>
        <v>0.24239036973344799</v>
      </c>
      <c r="F8" s="171"/>
      <c r="G8" s="172"/>
    </row>
    <row r="9" spans="1:7" ht="18.75">
      <c r="A9" s="174">
        <v>0</v>
      </c>
      <c r="B9" s="173" t="s">
        <v>212</v>
      </c>
      <c r="C9" s="452">
        <f>SUM(C10:C26)</f>
        <v>25</v>
      </c>
      <c r="D9" s="452">
        <f>SUM(D10:D26)</f>
        <v>0</v>
      </c>
      <c r="E9" s="335"/>
    </row>
    <row r="10" spans="1:7" ht="12.75">
      <c r="A10" s="175" t="s">
        <v>213</v>
      </c>
      <c r="B10" s="176" t="s">
        <v>214</v>
      </c>
      <c r="C10" s="453">
        <v>0</v>
      </c>
      <c r="D10" s="462">
        <v>0</v>
      </c>
      <c r="E10" s="335"/>
    </row>
    <row r="11" spans="1:7" ht="12.75">
      <c r="A11" s="175" t="s">
        <v>215</v>
      </c>
      <c r="B11" s="176" t="s">
        <v>216</v>
      </c>
      <c r="C11" s="453">
        <v>0</v>
      </c>
      <c r="D11" s="462">
        <v>0</v>
      </c>
      <c r="E11" s="335"/>
    </row>
    <row r="12" spans="1:7" ht="12.75">
      <c r="A12" s="175" t="s">
        <v>217</v>
      </c>
      <c r="B12" s="176" t="s">
        <v>218</v>
      </c>
      <c r="C12" s="453">
        <v>0</v>
      </c>
      <c r="D12" s="462">
        <v>0</v>
      </c>
      <c r="E12" s="335"/>
    </row>
    <row r="13" spans="1:7" ht="12.75">
      <c r="A13" s="175" t="s">
        <v>219</v>
      </c>
      <c r="B13" s="176" t="s">
        <v>220</v>
      </c>
      <c r="C13" s="453">
        <v>0</v>
      </c>
      <c r="D13" s="462">
        <v>0</v>
      </c>
      <c r="E13" s="335"/>
    </row>
    <row r="14" spans="1:7" ht="25.5">
      <c r="A14" s="175" t="s">
        <v>221</v>
      </c>
      <c r="B14" s="176" t="s">
        <v>222</v>
      </c>
      <c r="C14" s="453">
        <v>5</v>
      </c>
      <c r="D14" s="462">
        <v>0</v>
      </c>
      <c r="E14" s="335"/>
    </row>
    <row r="15" spans="1:7" ht="12.75">
      <c r="A15" s="175" t="s">
        <v>223</v>
      </c>
      <c r="B15" s="176" t="s">
        <v>224</v>
      </c>
      <c r="C15" s="453">
        <v>20</v>
      </c>
      <c r="D15" s="462">
        <v>0</v>
      </c>
      <c r="E15" s="335"/>
    </row>
    <row r="16" spans="1:7" ht="12.75">
      <c r="A16" s="175" t="s">
        <v>225</v>
      </c>
      <c r="B16" s="176" t="s">
        <v>226</v>
      </c>
      <c r="C16" s="453">
        <v>0</v>
      </c>
      <c r="D16" s="462">
        <v>0</v>
      </c>
      <c r="E16" s="335"/>
    </row>
    <row r="17" spans="1:5" ht="12.75">
      <c r="A17" s="175" t="s">
        <v>227</v>
      </c>
      <c r="B17" s="177" t="s">
        <v>228</v>
      </c>
      <c r="C17" s="453">
        <v>0</v>
      </c>
      <c r="D17" s="462">
        <v>0</v>
      </c>
      <c r="E17" s="335"/>
    </row>
    <row r="18" spans="1:5" ht="12.75">
      <c r="A18" s="175" t="s">
        <v>229</v>
      </c>
      <c r="B18" s="177" t="s">
        <v>230</v>
      </c>
      <c r="C18" s="453">
        <v>0</v>
      </c>
      <c r="D18" s="462">
        <v>0</v>
      </c>
      <c r="E18" s="335"/>
    </row>
    <row r="19" spans="1:5" ht="12.75">
      <c r="A19" s="175" t="s">
        <v>231</v>
      </c>
      <c r="B19" s="177" t="s">
        <v>232</v>
      </c>
      <c r="C19" s="453">
        <v>0</v>
      </c>
      <c r="D19" s="462">
        <v>0</v>
      </c>
      <c r="E19" s="335"/>
    </row>
    <row r="20" spans="1:5" ht="12.75">
      <c r="A20" s="175" t="s">
        <v>233</v>
      </c>
      <c r="B20" s="177" t="s">
        <v>234</v>
      </c>
      <c r="C20" s="453">
        <v>0</v>
      </c>
      <c r="D20" s="462">
        <v>0</v>
      </c>
      <c r="E20" s="335"/>
    </row>
    <row r="21" spans="1:5" ht="12.75">
      <c r="A21" s="175" t="s">
        <v>235</v>
      </c>
      <c r="B21" s="177" t="s">
        <v>236</v>
      </c>
      <c r="C21" s="453">
        <v>0</v>
      </c>
      <c r="D21" s="462">
        <v>0</v>
      </c>
      <c r="E21" s="335"/>
    </row>
    <row r="22" spans="1:5" ht="12.75">
      <c r="A22" s="175" t="s">
        <v>237</v>
      </c>
      <c r="B22" s="177" t="s">
        <v>238</v>
      </c>
      <c r="C22" s="453">
        <v>0</v>
      </c>
      <c r="D22" s="462">
        <v>0</v>
      </c>
      <c r="E22" s="335"/>
    </row>
    <row r="23" spans="1:5" ht="12.75">
      <c r="A23" s="175" t="s">
        <v>239</v>
      </c>
      <c r="B23" s="177" t="s">
        <v>240</v>
      </c>
      <c r="C23" s="453">
        <v>0</v>
      </c>
      <c r="D23" s="462">
        <v>0</v>
      </c>
      <c r="E23" s="335"/>
    </row>
    <row r="24" spans="1:5" ht="12.75">
      <c r="A24" s="175" t="s">
        <v>241</v>
      </c>
      <c r="B24" s="177" t="s">
        <v>242</v>
      </c>
      <c r="C24" s="453">
        <v>0</v>
      </c>
      <c r="D24" s="462">
        <v>0</v>
      </c>
      <c r="E24" s="335"/>
    </row>
    <row r="25" spans="1:5" ht="12.75">
      <c r="A25" s="175" t="s">
        <v>243</v>
      </c>
      <c r="B25" s="177" t="s">
        <v>244</v>
      </c>
      <c r="C25" s="453">
        <v>0</v>
      </c>
      <c r="D25" s="462">
        <v>0</v>
      </c>
      <c r="E25" s="335"/>
    </row>
    <row r="26" spans="1:5" ht="12.75">
      <c r="A26" s="175" t="s">
        <v>245</v>
      </c>
      <c r="B26" s="177" t="s">
        <v>246</v>
      </c>
      <c r="C26" s="453">
        <v>0</v>
      </c>
      <c r="D26" s="462">
        <v>0</v>
      </c>
      <c r="E26" s="335"/>
    </row>
    <row r="27" spans="1:5" ht="18.75">
      <c r="A27" s="174">
        <v>1</v>
      </c>
      <c r="B27" s="178" t="s">
        <v>247</v>
      </c>
      <c r="C27" s="454">
        <f>SUM(C28:C88)</f>
        <v>850</v>
      </c>
      <c r="D27" s="454">
        <f>SUM(D28:D88)</f>
        <v>219</v>
      </c>
      <c r="E27" s="335"/>
    </row>
    <row r="28" spans="1:5" ht="12.75">
      <c r="A28" s="175" t="s">
        <v>248</v>
      </c>
      <c r="B28" s="177" t="s">
        <v>249</v>
      </c>
      <c r="C28" s="453">
        <v>0</v>
      </c>
      <c r="D28" s="462">
        <v>0</v>
      </c>
      <c r="E28" s="335"/>
    </row>
    <row r="29" spans="1:5" ht="12.75">
      <c r="A29" s="175" t="s">
        <v>250</v>
      </c>
      <c r="B29" s="177" t="s">
        <v>251</v>
      </c>
      <c r="C29" s="453">
        <v>0</v>
      </c>
      <c r="D29" s="462">
        <v>0</v>
      </c>
      <c r="E29" s="335"/>
    </row>
    <row r="30" spans="1:5" ht="12.75">
      <c r="A30" s="175" t="s">
        <v>252</v>
      </c>
      <c r="B30" s="176" t="s">
        <v>253</v>
      </c>
      <c r="C30" s="453">
        <v>0</v>
      </c>
      <c r="D30" s="462">
        <v>0</v>
      </c>
      <c r="E30" s="335"/>
    </row>
    <row r="31" spans="1:5" ht="12.75">
      <c r="A31" s="175" t="s">
        <v>254</v>
      </c>
      <c r="B31" s="176" t="s">
        <v>255</v>
      </c>
      <c r="C31" s="453">
        <v>0</v>
      </c>
      <c r="D31" s="462">
        <v>0</v>
      </c>
      <c r="E31" s="335"/>
    </row>
    <row r="32" spans="1:5" ht="12.75">
      <c r="A32" s="175" t="s">
        <v>256</v>
      </c>
      <c r="B32" s="176" t="s">
        <v>257</v>
      </c>
      <c r="C32" s="453">
        <v>0</v>
      </c>
      <c r="D32" s="462">
        <v>0</v>
      </c>
      <c r="E32" s="335"/>
    </row>
    <row r="33" spans="1:5" ht="12.75">
      <c r="A33" s="175" t="s">
        <v>258</v>
      </c>
      <c r="B33" s="176" t="s">
        <v>259</v>
      </c>
      <c r="C33" s="453">
        <v>0</v>
      </c>
      <c r="D33" s="462">
        <v>0</v>
      </c>
      <c r="E33" s="335"/>
    </row>
    <row r="34" spans="1:5" ht="12.75">
      <c r="A34" s="175" t="s">
        <v>260</v>
      </c>
      <c r="B34" s="176" t="s">
        <v>261</v>
      </c>
      <c r="C34" s="453">
        <v>0</v>
      </c>
      <c r="D34" s="462">
        <v>0</v>
      </c>
      <c r="E34" s="335"/>
    </row>
    <row r="35" spans="1:5" ht="12.75">
      <c r="A35" s="175" t="s">
        <v>262</v>
      </c>
      <c r="B35" s="176" t="s">
        <v>263</v>
      </c>
      <c r="C35" s="453">
        <v>0</v>
      </c>
      <c r="D35" s="462">
        <v>0</v>
      </c>
      <c r="E35" s="335"/>
    </row>
    <row r="36" spans="1:5" ht="12.75">
      <c r="A36" s="175" t="s">
        <v>264</v>
      </c>
      <c r="B36" s="176" t="s">
        <v>265</v>
      </c>
      <c r="C36" s="453">
        <v>0</v>
      </c>
      <c r="D36" s="462">
        <v>0</v>
      </c>
      <c r="E36" s="335"/>
    </row>
    <row r="37" spans="1:5" ht="12.75">
      <c r="A37" s="175" t="s">
        <v>266</v>
      </c>
      <c r="B37" s="176" t="s">
        <v>267</v>
      </c>
      <c r="C37" s="453">
        <v>0</v>
      </c>
      <c r="D37" s="462">
        <v>0</v>
      </c>
      <c r="E37" s="335"/>
    </row>
    <row r="38" spans="1:5" ht="25.5">
      <c r="A38" s="175" t="s">
        <v>268</v>
      </c>
      <c r="B38" s="179" t="s">
        <v>269</v>
      </c>
      <c r="C38" s="453">
        <v>0</v>
      </c>
      <c r="D38" s="462">
        <v>0</v>
      </c>
      <c r="E38" s="335"/>
    </row>
    <row r="39" spans="1:5" ht="25.5">
      <c r="A39" s="175" t="s">
        <v>270</v>
      </c>
      <c r="B39" s="179" t="s">
        <v>271</v>
      </c>
      <c r="C39" s="453">
        <v>0</v>
      </c>
      <c r="D39" s="462">
        <v>0</v>
      </c>
      <c r="E39" s="335"/>
    </row>
    <row r="40" spans="1:5" ht="25.5">
      <c r="A40" s="175" t="s">
        <v>272</v>
      </c>
      <c r="B40" s="179" t="s">
        <v>273</v>
      </c>
      <c r="C40" s="453">
        <v>0</v>
      </c>
      <c r="D40" s="462">
        <v>0</v>
      </c>
      <c r="E40" s="335"/>
    </row>
    <row r="41" spans="1:5" ht="25.5">
      <c r="A41" s="175" t="s">
        <v>274</v>
      </c>
      <c r="B41" s="179" t="s">
        <v>275</v>
      </c>
      <c r="C41" s="453">
        <v>1</v>
      </c>
      <c r="D41" s="462">
        <v>0</v>
      </c>
      <c r="E41" s="335"/>
    </row>
    <row r="42" spans="1:5" ht="12.75">
      <c r="A42" s="175" t="s">
        <v>276</v>
      </c>
      <c r="B42" s="176" t="s">
        <v>277</v>
      </c>
      <c r="C42" s="453">
        <v>0</v>
      </c>
      <c r="D42" s="462">
        <v>0</v>
      </c>
      <c r="E42" s="335"/>
    </row>
    <row r="43" spans="1:5" ht="12.75">
      <c r="A43" s="175" t="s">
        <v>278</v>
      </c>
      <c r="B43" s="177" t="s">
        <v>279</v>
      </c>
      <c r="C43" s="453">
        <v>0</v>
      </c>
      <c r="D43" s="462">
        <v>0</v>
      </c>
      <c r="E43" s="335"/>
    </row>
    <row r="44" spans="1:5" ht="12.75">
      <c r="A44" s="175" t="s">
        <v>280</v>
      </c>
      <c r="B44" s="177" t="s">
        <v>281</v>
      </c>
      <c r="C44" s="453">
        <v>0</v>
      </c>
      <c r="D44" s="462">
        <v>0</v>
      </c>
      <c r="E44" s="335"/>
    </row>
    <row r="45" spans="1:5" ht="12.75">
      <c r="A45" s="175" t="s">
        <v>282</v>
      </c>
      <c r="B45" s="177" t="s">
        <v>283</v>
      </c>
      <c r="C45" s="453">
        <v>0</v>
      </c>
      <c r="D45" s="462">
        <v>0</v>
      </c>
      <c r="E45" s="335"/>
    </row>
    <row r="46" spans="1:5" ht="12.75">
      <c r="A46" s="175" t="s">
        <v>284</v>
      </c>
      <c r="B46" s="176" t="s">
        <v>285</v>
      </c>
      <c r="C46" s="453">
        <v>0</v>
      </c>
      <c r="D46" s="462">
        <v>0</v>
      </c>
      <c r="E46" s="335"/>
    </row>
    <row r="47" spans="1:5" ht="12.75">
      <c r="A47" s="175" t="s">
        <v>286</v>
      </c>
      <c r="B47" s="176" t="s">
        <v>287</v>
      </c>
      <c r="C47" s="453">
        <v>0</v>
      </c>
      <c r="D47" s="462">
        <v>0</v>
      </c>
      <c r="E47" s="335"/>
    </row>
    <row r="48" spans="1:5" ht="12.75">
      <c r="A48" s="175" t="s">
        <v>288</v>
      </c>
      <c r="B48" s="179" t="s">
        <v>289</v>
      </c>
      <c r="C48" s="453">
        <v>0</v>
      </c>
      <c r="D48" s="462">
        <v>0</v>
      </c>
      <c r="E48" s="335"/>
    </row>
    <row r="49" spans="1:5" ht="12.75">
      <c r="A49" s="175" t="s">
        <v>290</v>
      </c>
      <c r="B49" s="179" t="s">
        <v>291</v>
      </c>
      <c r="C49" s="453">
        <v>0</v>
      </c>
      <c r="D49" s="462">
        <v>0</v>
      </c>
      <c r="E49" s="335"/>
    </row>
    <row r="50" spans="1:5" ht="12.75">
      <c r="A50" s="175" t="s">
        <v>292</v>
      </c>
      <c r="B50" s="176" t="s">
        <v>293</v>
      </c>
      <c r="C50" s="453">
        <v>0</v>
      </c>
      <c r="D50" s="462">
        <v>0</v>
      </c>
      <c r="E50" s="335"/>
    </row>
    <row r="51" spans="1:5" ht="12.75">
      <c r="A51" s="175" t="s">
        <v>294</v>
      </c>
      <c r="B51" s="176" t="s">
        <v>295</v>
      </c>
      <c r="C51" s="453">
        <v>10</v>
      </c>
      <c r="D51" s="462">
        <v>5</v>
      </c>
      <c r="E51" s="335"/>
    </row>
    <row r="52" spans="1:5" ht="12.75">
      <c r="A52" s="175" t="s">
        <v>296</v>
      </c>
      <c r="B52" s="176" t="s">
        <v>297</v>
      </c>
      <c r="C52" s="453">
        <v>0</v>
      </c>
      <c r="D52" s="462">
        <v>0</v>
      </c>
      <c r="E52" s="335"/>
    </row>
    <row r="53" spans="1:5" ht="12.75">
      <c r="A53" s="175" t="s">
        <v>298</v>
      </c>
      <c r="B53" s="176" t="s">
        <v>299</v>
      </c>
      <c r="C53" s="453">
        <v>5</v>
      </c>
      <c r="D53" s="462">
        <v>0</v>
      </c>
      <c r="E53" s="335"/>
    </row>
    <row r="54" spans="1:5" ht="12.75">
      <c r="A54" s="175" t="s">
        <v>300</v>
      </c>
      <c r="B54" s="176" t="s">
        <v>301</v>
      </c>
      <c r="C54" s="453">
        <v>0</v>
      </c>
      <c r="D54" s="462">
        <v>0</v>
      </c>
      <c r="E54" s="335"/>
    </row>
    <row r="55" spans="1:5" ht="12.75">
      <c r="A55" s="175" t="s">
        <v>302</v>
      </c>
      <c r="B55" s="176" t="s">
        <v>303</v>
      </c>
      <c r="C55" s="453">
        <v>2</v>
      </c>
      <c r="D55" s="462">
        <v>0</v>
      </c>
      <c r="E55" s="335"/>
    </row>
    <row r="56" spans="1:5" ht="12.75">
      <c r="A56" s="175" t="s">
        <v>304</v>
      </c>
      <c r="B56" s="176" t="s">
        <v>305</v>
      </c>
      <c r="C56" s="453">
        <v>25</v>
      </c>
      <c r="D56" s="462">
        <v>9</v>
      </c>
      <c r="E56" s="335"/>
    </row>
    <row r="57" spans="1:5" ht="12.75">
      <c r="A57" s="175" t="s">
        <v>306</v>
      </c>
      <c r="B57" s="179" t="s">
        <v>307</v>
      </c>
      <c r="C57" s="453">
        <v>1</v>
      </c>
      <c r="D57" s="462">
        <v>0</v>
      </c>
      <c r="E57" s="335"/>
    </row>
    <row r="58" spans="1:5" ht="25.5">
      <c r="A58" s="175" t="s">
        <v>308</v>
      </c>
      <c r="B58" s="179" t="s">
        <v>309</v>
      </c>
      <c r="C58" s="453">
        <v>1</v>
      </c>
      <c r="D58" s="462">
        <v>0</v>
      </c>
      <c r="E58" s="335"/>
    </row>
    <row r="59" spans="1:5" ht="25.5">
      <c r="A59" s="175" t="s">
        <v>310</v>
      </c>
      <c r="B59" s="179" t="s">
        <v>311</v>
      </c>
      <c r="C59" s="453">
        <v>15</v>
      </c>
      <c r="D59" s="462">
        <v>7</v>
      </c>
      <c r="E59" s="335"/>
    </row>
    <row r="60" spans="1:5" ht="12.75">
      <c r="A60" s="175" t="s">
        <v>312</v>
      </c>
      <c r="B60" s="176" t="s">
        <v>313</v>
      </c>
      <c r="C60" s="453">
        <v>0</v>
      </c>
      <c r="D60" s="462">
        <v>0</v>
      </c>
      <c r="E60" s="335"/>
    </row>
    <row r="61" spans="1:5" ht="12.75">
      <c r="A61" s="175" t="s">
        <v>314</v>
      </c>
      <c r="B61" s="176" t="s">
        <v>315</v>
      </c>
      <c r="C61" s="453">
        <v>20</v>
      </c>
      <c r="D61" s="462">
        <v>11</v>
      </c>
      <c r="E61" s="335"/>
    </row>
    <row r="62" spans="1:5" ht="12.75">
      <c r="A62" s="175" t="s">
        <v>316</v>
      </c>
      <c r="B62" s="176" t="s">
        <v>317</v>
      </c>
      <c r="C62" s="453">
        <v>0</v>
      </c>
      <c r="D62" s="462">
        <v>0</v>
      </c>
      <c r="E62" s="335"/>
    </row>
    <row r="63" spans="1:5" ht="12.75">
      <c r="A63" s="175" t="s">
        <v>318</v>
      </c>
      <c r="B63" s="176" t="s">
        <v>319</v>
      </c>
      <c r="C63" s="453">
        <v>3</v>
      </c>
      <c r="D63" s="462">
        <v>1</v>
      </c>
      <c r="E63" s="335"/>
    </row>
    <row r="64" spans="1:5" ht="12.75">
      <c r="A64" s="180" t="s">
        <v>320</v>
      </c>
      <c r="B64" s="176" t="s">
        <v>321</v>
      </c>
      <c r="C64" s="453">
        <v>1</v>
      </c>
      <c r="D64" s="462">
        <v>2</v>
      </c>
      <c r="E64" s="335"/>
    </row>
    <row r="65" spans="1:5" ht="12.75">
      <c r="A65" s="175" t="s">
        <v>322</v>
      </c>
      <c r="B65" s="176" t="s">
        <v>323</v>
      </c>
      <c r="C65" s="453">
        <v>5</v>
      </c>
      <c r="D65" s="462">
        <v>0</v>
      </c>
      <c r="E65" s="335"/>
    </row>
    <row r="66" spans="1:5" ht="12.75">
      <c r="A66" s="175" t="s">
        <v>324</v>
      </c>
      <c r="B66" s="176" t="s">
        <v>325</v>
      </c>
      <c r="C66" s="453">
        <v>200</v>
      </c>
      <c r="D66" s="462">
        <v>25</v>
      </c>
      <c r="E66" s="335"/>
    </row>
    <row r="67" spans="1:5" ht="12.75">
      <c r="A67" s="175" t="s">
        <v>326</v>
      </c>
      <c r="B67" s="176" t="s">
        <v>327</v>
      </c>
      <c r="C67" s="453">
        <v>10</v>
      </c>
      <c r="D67" s="462">
        <v>6</v>
      </c>
      <c r="E67" s="335"/>
    </row>
    <row r="68" spans="1:5" ht="12.75">
      <c r="A68" s="175" t="s">
        <v>328</v>
      </c>
      <c r="B68" s="176" t="s">
        <v>329</v>
      </c>
      <c r="C68" s="453">
        <v>0</v>
      </c>
      <c r="D68" s="462">
        <v>5</v>
      </c>
      <c r="E68" s="335"/>
    </row>
    <row r="69" spans="1:5" ht="12.75">
      <c r="A69" s="175" t="s">
        <v>330</v>
      </c>
      <c r="B69" s="176" t="s">
        <v>329</v>
      </c>
      <c r="C69" s="453">
        <v>30</v>
      </c>
      <c r="D69" s="462">
        <v>13</v>
      </c>
      <c r="E69" s="335"/>
    </row>
    <row r="70" spans="1:5" ht="12.75">
      <c r="A70" s="175" t="s">
        <v>331</v>
      </c>
      <c r="B70" s="176" t="s">
        <v>332</v>
      </c>
      <c r="C70" s="453">
        <v>0</v>
      </c>
      <c r="D70" s="462">
        <v>0</v>
      </c>
      <c r="E70" s="335"/>
    </row>
    <row r="71" spans="1:5" ht="12.75">
      <c r="A71" s="175" t="s">
        <v>333</v>
      </c>
      <c r="B71" s="176" t="s">
        <v>334</v>
      </c>
      <c r="C71" s="453">
        <v>0</v>
      </c>
      <c r="D71" s="462">
        <v>0</v>
      </c>
      <c r="E71" s="335"/>
    </row>
    <row r="72" spans="1:5" ht="12.75">
      <c r="A72" s="175" t="s">
        <v>335</v>
      </c>
      <c r="B72" s="176" t="s">
        <v>336</v>
      </c>
      <c r="C72" s="453">
        <v>0</v>
      </c>
      <c r="D72" s="462">
        <v>0</v>
      </c>
      <c r="E72" s="335"/>
    </row>
    <row r="73" spans="1:5" ht="12.75">
      <c r="A73" s="175" t="s">
        <v>337</v>
      </c>
      <c r="B73" s="176" t="s">
        <v>338</v>
      </c>
      <c r="C73" s="453">
        <v>1</v>
      </c>
      <c r="D73" s="462">
        <v>0</v>
      </c>
      <c r="E73" s="335"/>
    </row>
    <row r="74" spans="1:5" ht="12.75">
      <c r="A74" s="175" t="s">
        <v>339</v>
      </c>
      <c r="B74" s="176" t="s">
        <v>340</v>
      </c>
      <c r="C74" s="453">
        <v>2</v>
      </c>
      <c r="D74" s="462">
        <v>2</v>
      </c>
      <c r="E74" s="335"/>
    </row>
    <row r="75" spans="1:5" ht="12.75">
      <c r="A75" s="175" t="s">
        <v>341</v>
      </c>
      <c r="B75" s="176" t="s">
        <v>342</v>
      </c>
      <c r="C75" s="453">
        <v>5</v>
      </c>
      <c r="D75" s="462">
        <v>1</v>
      </c>
      <c r="E75" s="335"/>
    </row>
    <row r="76" spans="1:5" ht="12.75">
      <c r="A76" s="175" t="s">
        <v>343</v>
      </c>
      <c r="B76" s="176" t="s">
        <v>344</v>
      </c>
      <c r="C76" s="453">
        <v>4</v>
      </c>
      <c r="D76" s="462">
        <v>0</v>
      </c>
      <c r="E76" s="335"/>
    </row>
    <row r="77" spans="1:5" ht="12.75">
      <c r="A77" s="175" t="s">
        <v>345</v>
      </c>
      <c r="B77" s="176" t="s">
        <v>346</v>
      </c>
      <c r="C77" s="453">
        <v>300</v>
      </c>
      <c r="D77" s="462">
        <v>75</v>
      </c>
      <c r="E77" s="335"/>
    </row>
    <row r="78" spans="1:5" ht="12.75">
      <c r="A78" s="175" t="s">
        <v>347</v>
      </c>
      <c r="B78" s="176" t="s">
        <v>348</v>
      </c>
      <c r="C78" s="453">
        <v>50</v>
      </c>
      <c r="D78" s="462">
        <v>8</v>
      </c>
      <c r="E78" s="335"/>
    </row>
    <row r="79" spans="1:5" ht="12.75">
      <c r="A79" s="175" t="s">
        <v>349</v>
      </c>
      <c r="B79" s="176" t="s">
        <v>350</v>
      </c>
      <c r="C79" s="453">
        <v>0</v>
      </c>
      <c r="D79" s="462">
        <v>0</v>
      </c>
      <c r="E79" s="335"/>
    </row>
    <row r="80" spans="1:5" ht="12.75">
      <c r="A80" s="175" t="s">
        <v>351</v>
      </c>
      <c r="B80" s="176" t="s">
        <v>352</v>
      </c>
      <c r="C80" s="453">
        <v>0</v>
      </c>
      <c r="D80" s="462">
        <v>0</v>
      </c>
      <c r="E80" s="335"/>
    </row>
    <row r="81" spans="1:5" ht="12.75">
      <c r="A81" s="175" t="s">
        <v>353</v>
      </c>
      <c r="B81" s="176" t="s">
        <v>354</v>
      </c>
      <c r="C81" s="453">
        <v>0</v>
      </c>
      <c r="D81" s="462">
        <v>0</v>
      </c>
      <c r="E81" s="335"/>
    </row>
    <row r="82" spans="1:5" ht="12.75">
      <c r="A82" s="175" t="s">
        <v>355</v>
      </c>
      <c r="B82" s="176" t="s">
        <v>356</v>
      </c>
      <c r="C82" s="453">
        <v>0</v>
      </c>
      <c r="D82" s="462">
        <v>0</v>
      </c>
      <c r="E82" s="335"/>
    </row>
    <row r="83" spans="1:5" ht="12.75">
      <c r="A83" s="175" t="s">
        <v>357</v>
      </c>
      <c r="B83" s="176" t="s">
        <v>358</v>
      </c>
      <c r="C83" s="453">
        <v>0</v>
      </c>
      <c r="D83" s="462">
        <v>0</v>
      </c>
      <c r="E83" s="335"/>
    </row>
    <row r="84" spans="1:5" ht="12.75">
      <c r="A84" s="175" t="s">
        <v>359</v>
      </c>
      <c r="B84" s="176" t="s">
        <v>360</v>
      </c>
      <c r="C84" s="453">
        <v>4</v>
      </c>
      <c r="D84" s="462">
        <v>2</v>
      </c>
      <c r="E84" s="335"/>
    </row>
    <row r="85" spans="1:5" ht="12.75">
      <c r="A85" s="175" t="s">
        <v>361</v>
      </c>
      <c r="B85" s="176" t="s">
        <v>362</v>
      </c>
      <c r="C85" s="453">
        <v>150</v>
      </c>
      <c r="D85" s="462">
        <v>45</v>
      </c>
      <c r="E85" s="335"/>
    </row>
    <row r="86" spans="1:5" ht="25.5">
      <c r="A86" s="175" t="s">
        <v>363</v>
      </c>
      <c r="B86" s="176" t="s">
        <v>364</v>
      </c>
      <c r="C86" s="453">
        <v>1</v>
      </c>
      <c r="D86" s="462">
        <v>1</v>
      </c>
      <c r="E86" s="335"/>
    </row>
    <row r="87" spans="1:5" ht="25.5">
      <c r="A87" s="175" t="s">
        <v>365</v>
      </c>
      <c r="B87" s="176" t="s">
        <v>366</v>
      </c>
      <c r="C87" s="453">
        <v>1</v>
      </c>
      <c r="D87" s="462">
        <v>1</v>
      </c>
      <c r="E87" s="335"/>
    </row>
    <row r="88" spans="1:5" ht="25.5">
      <c r="A88" s="175" t="s">
        <v>367</v>
      </c>
      <c r="B88" s="176" t="s">
        <v>368</v>
      </c>
      <c r="C88" s="453">
        <v>3</v>
      </c>
      <c r="D88" s="462">
        <v>0</v>
      </c>
      <c r="E88" s="335"/>
    </row>
    <row r="89" spans="1:5" ht="18.75">
      <c r="A89" s="174">
        <v>2</v>
      </c>
      <c r="B89" s="181" t="s">
        <v>369</v>
      </c>
      <c r="C89" s="454">
        <f>SUM(C90:C108)</f>
        <v>5</v>
      </c>
      <c r="D89" s="454">
        <f>SUM(D90:D108)</f>
        <v>0</v>
      </c>
      <c r="E89" s="335"/>
    </row>
    <row r="90" spans="1:5" ht="12.75">
      <c r="A90" s="175" t="s">
        <v>370</v>
      </c>
      <c r="B90" s="176" t="s">
        <v>371</v>
      </c>
      <c r="C90" s="453">
        <v>0</v>
      </c>
      <c r="D90" s="462">
        <v>0</v>
      </c>
      <c r="E90" s="335"/>
    </row>
    <row r="91" spans="1:5" ht="12.75">
      <c r="A91" s="175" t="s">
        <v>372</v>
      </c>
      <c r="B91" s="176" t="s">
        <v>373</v>
      </c>
      <c r="C91" s="453">
        <v>0</v>
      </c>
      <c r="D91" s="462">
        <v>0</v>
      </c>
      <c r="E91" s="335"/>
    </row>
    <row r="92" spans="1:5" ht="12.75">
      <c r="A92" s="175" t="s">
        <v>374</v>
      </c>
      <c r="B92" s="176" t="s">
        <v>375</v>
      </c>
      <c r="C92" s="453">
        <v>0</v>
      </c>
      <c r="D92" s="462">
        <v>0</v>
      </c>
      <c r="E92" s="335"/>
    </row>
    <row r="93" spans="1:5" ht="12.75">
      <c r="A93" s="175" t="s">
        <v>376</v>
      </c>
      <c r="B93" s="179" t="s">
        <v>377</v>
      </c>
      <c r="C93" s="453">
        <v>0</v>
      </c>
      <c r="D93" s="462">
        <v>0</v>
      </c>
      <c r="E93" s="335"/>
    </row>
    <row r="94" spans="1:5" ht="12.75">
      <c r="A94" s="175" t="s">
        <v>378</v>
      </c>
      <c r="B94" s="179" t="s">
        <v>379</v>
      </c>
      <c r="C94" s="453">
        <v>0</v>
      </c>
      <c r="D94" s="462">
        <v>0</v>
      </c>
      <c r="E94" s="335"/>
    </row>
    <row r="95" spans="1:5" ht="12.75">
      <c r="A95" s="175" t="s">
        <v>380</v>
      </c>
      <c r="B95" s="179" t="s">
        <v>381</v>
      </c>
      <c r="C95" s="453">
        <v>0</v>
      </c>
      <c r="D95" s="462">
        <v>0</v>
      </c>
      <c r="E95" s="335"/>
    </row>
    <row r="96" spans="1:5" ht="12.75">
      <c r="A96" s="175" t="s">
        <v>382</v>
      </c>
      <c r="B96" s="179" t="s">
        <v>383</v>
      </c>
      <c r="C96" s="453">
        <v>0</v>
      </c>
      <c r="D96" s="462">
        <v>0</v>
      </c>
      <c r="E96" s="335"/>
    </row>
    <row r="97" spans="1:5" ht="12.75">
      <c r="A97" s="175" t="s">
        <v>384</v>
      </c>
      <c r="B97" s="179" t="s">
        <v>385</v>
      </c>
      <c r="C97" s="453">
        <v>0</v>
      </c>
      <c r="D97" s="462">
        <v>0</v>
      </c>
      <c r="E97" s="335"/>
    </row>
    <row r="98" spans="1:5" ht="12.75">
      <c r="A98" s="175" t="s">
        <v>386</v>
      </c>
      <c r="B98" s="179" t="s">
        <v>387</v>
      </c>
      <c r="C98" s="453">
        <v>0</v>
      </c>
      <c r="D98" s="462">
        <v>0</v>
      </c>
      <c r="E98" s="335"/>
    </row>
    <row r="99" spans="1:5" ht="12.75">
      <c r="A99" s="175" t="s">
        <v>388</v>
      </c>
      <c r="B99" s="179" t="s">
        <v>389</v>
      </c>
      <c r="C99" s="453">
        <v>0</v>
      </c>
      <c r="D99" s="462">
        <v>0</v>
      </c>
      <c r="E99" s="335"/>
    </row>
    <row r="100" spans="1:5" ht="12.75">
      <c r="A100" s="175" t="s">
        <v>390</v>
      </c>
      <c r="B100" s="179" t="s">
        <v>391</v>
      </c>
      <c r="C100" s="453">
        <v>0</v>
      </c>
      <c r="D100" s="462">
        <v>0</v>
      </c>
      <c r="E100" s="335"/>
    </row>
    <row r="101" spans="1:5" ht="12.75">
      <c r="A101" s="175" t="s">
        <v>392</v>
      </c>
      <c r="B101" s="179" t="s">
        <v>393</v>
      </c>
      <c r="C101" s="453">
        <v>0</v>
      </c>
      <c r="D101" s="462">
        <v>0</v>
      </c>
      <c r="E101" s="335"/>
    </row>
    <row r="102" spans="1:5" ht="12.75">
      <c r="A102" s="175" t="s">
        <v>394</v>
      </c>
      <c r="B102" s="179" t="s">
        <v>395</v>
      </c>
      <c r="C102" s="453">
        <v>0</v>
      </c>
      <c r="D102" s="462">
        <v>0</v>
      </c>
      <c r="E102" s="335"/>
    </row>
    <row r="103" spans="1:5" ht="12.75">
      <c r="A103" s="175" t="s">
        <v>396</v>
      </c>
      <c r="B103" s="179" t="s">
        <v>397</v>
      </c>
      <c r="C103" s="453">
        <v>0</v>
      </c>
      <c r="D103" s="462">
        <v>0</v>
      </c>
      <c r="E103" s="335"/>
    </row>
    <row r="104" spans="1:5" ht="12.75">
      <c r="A104" s="175" t="s">
        <v>398</v>
      </c>
      <c r="B104" s="179" t="s">
        <v>399</v>
      </c>
      <c r="C104" s="453">
        <v>0</v>
      </c>
      <c r="D104" s="462">
        <v>0</v>
      </c>
      <c r="E104" s="335"/>
    </row>
    <row r="105" spans="1:5" ht="12.75">
      <c r="A105" s="175" t="s">
        <v>400</v>
      </c>
      <c r="B105" s="179" t="s">
        <v>401</v>
      </c>
      <c r="C105" s="453">
        <v>1</v>
      </c>
      <c r="D105" s="462">
        <v>0</v>
      </c>
      <c r="E105" s="335"/>
    </row>
    <row r="106" spans="1:5" ht="12.75">
      <c r="A106" s="175" t="s">
        <v>402</v>
      </c>
      <c r="B106" s="179" t="s">
        <v>403</v>
      </c>
      <c r="C106" s="453">
        <v>3</v>
      </c>
      <c r="D106" s="462">
        <v>0</v>
      </c>
      <c r="E106" s="335"/>
    </row>
    <row r="107" spans="1:5" ht="12.75">
      <c r="A107" s="175" t="s">
        <v>404</v>
      </c>
      <c r="B107" s="179" t="s">
        <v>405</v>
      </c>
      <c r="C107" s="453">
        <v>1</v>
      </c>
      <c r="D107" s="462">
        <v>0</v>
      </c>
      <c r="E107" s="335"/>
    </row>
    <row r="108" spans="1:5" ht="12.75">
      <c r="A108" s="175" t="s">
        <v>406</v>
      </c>
      <c r="B108" s="179" t="s">
        <v>407</v>
      </c>
      <c r="C108" s="453">
        <v>0</v>
      </c>
      <c r="D108" s="462">
        <v>0</v>
      </c>
      <c r="E108" s="335"/>
    </row>
    <row r="109" spans="1:5" ht="18.75">
      <c r="A109" s="174">
        <v>3</v>
      </c>
      <c r="B109" s="181" t="s">
        <v>408</v>
      </c>
      <c r="C109" s="454">
        <f>SUM(C110:C137)</f>
        <v>622</v>
      </c>
      <c r="D109" s="454">
        <f>SUM(D110:D137)</f>
        <v>261</v>
      </c>
      <c r="E109" s="335"/>
    </row>
    <row r="110" spans="1:5" ht="12.75">
      <c r="A110" s="175" t="s">
        <v>409</v>
      </c>
      <c r="B110" s="179" t="s">
        <v>410</v>
      </c>
      <c r="C110" s="453">
        <v>0</v>
      </c>
      <c r="D110" s="462">
        <v>0</v>
      </c>
      <c r="E110" s="335"/>
    </row>
    <row r="111" spans="1:5" ht="12.75">
      <c r="A111" s="175" t="s">
        <v>411</v>
      </c>
      <c r="B111" s="179" t="s">
        <v>412</v>
      </c>
      <c r="C111" s="453">
        <v>0</v>
      </c>
      <c r="D111" s="462">
        <v>0</v>
      </c>
      <c r="E111" s="335"/>
    </row>
    <row r="112" spans="1:5" ht="12.75">
      <c r="A112" s="175" t="s">
        <v>413</v>
      </c>
      <c r="B112" s="179" t="s">
        <v>414</v>
      </c>
      <c r="C112" s="453">
        <v>0</v>
      </c>
      <c r="D112" s="462">
        <v>0</v>
      </c>
      <c r="E112" s="335"/>
    </row>
    <row r="113" spans="1:5" ht="12.75">
      <c r="A113" s="175" t="s">
        <v>415</v>
      </c>
      <c r="B113" s="179" t="s">
        <v>416</v>
      </c>
      <c r="C113" s="453">
        <v>0</v>
      </c>
      <c r="D113" s="462">
        <v>0</v>
      </c>
      <c r="E113" s="335"/>
    </row>
    <row r="114" spans="1:5" ht="12.75">
      <c r="A114" s="175" t="s">
        <v>417</v>
      </c>
      <c r="B114" s="179" t="s">
        <v>418</v>
      </c>
      <c r="C114" s="453">
        <v>0</v>
      </c>
      <c r="D114" s="462">
        <v>0</v>
      </c>
      <c r="E114" s="335"/>
    </row>
    <row r="115" spans="1:5" ht="12.75">
      <c r="A115" s="175" t="s">
        <v>419</v>
      </c>
      <c r="B115" s="179" t="s">
        <v>420</v>
      </c>
      <c r="C115" s="453">
        <v>0</v>
      </c>
      <c r="D115" s="462">
        <v>0</v>
      </c>
      <c r="E115" s="335"/>
    </row>
    <row r="116" spans="1:5" ht="12.75">
      <c r="A116" s="175" t="s">
        <v>421</v>
      </c>
      <c r="B116" s="179" t="s">
        <v>422</v>
      </c>
      <c r="C116" s="453">
        <v>0</v>
      </c>
      <c r="D116" s="462">
        <v>0</v>
      </c>
      <c r="E116" s="335"/>
    </row>
    <row r="117" spans="1:5" ht="12.75">
      <c r="A117" s="175" t="s">
        <v>423</v>
      </c>
      <c r="B117" s="179" t="s">
        <v>424</v>
      </c>
      <c r="C117" s="453">
        <v>0</v>
      </c>
      <c r="D117" s="462">
        <v>0</v>
      </c>
      <c r="E117" s="335"/>
    </row>
    <row r="118" spans="1:5" ht="25.5">
      <c r="A118" s="175" t="s">
        <v>425</v>
      </c>
      <c r="B118" s="179" t="s">
        <v>426</v>
      </c>
      <c r="C118" s="453">
        <v>0</v>
      </c>
      <c r="D118" s="462">
        <v>0</v>
      </c>
      <c r="E118" s="335"/>
    </row>
    <row r="119" spans="1:5" ht="12.75">
      <c r="A119" s="180" t="s">
        <v>427</v>
      </c>
      <c r="B119" s="182" t="s">
        <v>428</v>
      </c>
      <c r="C119" s="453">
        <v>0</v>
      </c>
      <c r="D119" s="462">
        <v>0</v>
      </c>
      <c r="E119" s="335"/>
    </row>
    <row r="120" spans="1:5" ht="12.75">
      <c r="A120" s="175" t="s">
        <v>429</v>
      </c>
      <c r="B120" s="179" t="s">
        <v>430</v>
      </c>
      <c r="C120" s="453">
        <v>0</v>
      </c>
      <c r="D120" s="462">
        <v>0</v>
      </c>
      <c r="E120" s="335"/>
    </row>
    <row r="121" spans="1:5" ht="12.75">
      <c r="A121" s="175" t="s">
        <v>431</v>
      </c>
      <c r="B121" s="179" t="s">
        <v>432</v>
      </c>
      <c r="C121" s="453">
        <v>0</v>
      </c>
      <c r="D121" s="462">
        <v>1</v>
      </c>
      <c r="E121" s="335"/>
    </row>
    <row r="122" spans="1:5" ht="12.75">
      <c r="A122" s="175" t="s">
        <v>433</v>
      </c>
      <c r="B122" s="179" t="s">
        <v>434</v>
      </c>
      <c r="C122" s="453">
        <v>0</v>
      </c>
      <c r="D122" s="462">
        <v>0</v>
      </c>
      <c r="E122" s="335"/>
    </row>
    <row r="123" spans="1:5" ht="12.75">
      <c r="A123" s="175" t="s">
        <v>435</v>
      </c>
      <c r="B123" s="179" t="s">
        <v>436</v>
      </c>
      <c r="C123" s="453">
        <v>0</v>
      </c>
      <c r="D123" s="462">
        <v>0</v>
      </c>
      <c r="E123" s="335"/>
    </row>
    <row r="124" spans="1:5" ht="12.75">
      <c r="A124" s="175" t="s">
        <v>437</v>
      </c>
      <c r="B124" s="179" t="s">
        <v>438</v>
      </c>
      <c r="C124" s="453">
        <v>0</v>
      </c>
      <c r="D124" s="462">
        <v>0</v>
      </c>
      <c r="E124" s="335"/>
    </row>
    <row r="125" spans="1:5" ht="12.75">
      <c r="A125" s="175" t="s">
        <v>439</v>
      </c>
      <c r="B125" s="179" t="s">
        <v>440</v>
      </c>
      <c r="C125" s="453">
        <v>0</v>
      </c>
      <c r="D125" s="462">
        <v>0</v>
      </c>
      <c r="E125" s="335"/>
    </row>
    <row r="126" spans="1:5" ht="12.75">
      <c r="A126" s="175" t="s">
        <v>441</v>
      </c>
      <c r="B126" s="183" t="s">
        <v>442</v>
      </c>
      <c r="C126" s="453">
        <v>0</v>
      </c>
      <c r="D126" s="462">
        <v>0</v>
      </c>
      <c r="E126" s="335"/>
    </row>
    <row r="127" spans="1:5" ht="12.75">
      <c r="A127" s="175" t="s">
        <v>443</v>
      </c>
      <c r="B127" s="179" t="s">
        <v>444</v>
      </c>
      <c r="C127" s="453">
        <v>4</v>
      </c>
      <c r="D127" s="462">
        <v>1</v>
      </c>
      <c r="E127" s="335"/>
    </row>
    <row r="128" spans="1:5" ht="12.75">
      <c r="A128" s="175" t="s">
        <v>445</v>
      </c>
      <c r="B128" s="179" t="s">
        <v>446</v>
      </c>
      <c r="C128" s="453">
        <v>9</v>
      </c>
      <c r="D128" s="462">
        <v>3</v>
      </c>
      <c r="E128" s="335"/>
    </row>
    <row r="129" spans="1:5" ht="12.75">
      <c r="A129" s="175" t="s">
        <v>447</v>
      </c>
      <c r="B129" s="179" t="s">
        <v>448</v>
      </c>
      <c r="C129" s="453">
        <v>1</v>
      </c>
      <c r="D129" s="462">
        <v>0</v>
      </c>
      <c r="E129" s="335"/>
    </row>
    <row r="130" spans="1:5" ht="12.75">
      <c r="A130" s="175" t="s">
        <v>449</v>
      </c>
      <c r="B130" s="179" t="s">
        <v>450</v>
      </c>
      <c r="C130" s="453">
        <v>600</v>
      </c>
      <c r="D130" s="462">
        <v>253</v>
      </c>
      <c r="E130" s="335"/>
    </row>
    <row r="131" spans="1:5" ht="12.75">
      <c r="A131" s="175" t="s">
        <v>451</v>
      </c>
      <c r="B131" s="179" t="s">
        <v>452</v>
      </c>
      <c r="C131" s="453">
        <v>4</v>
      </c>
      <c r="D131" s="462">
        <v>2</v>
      </c>
      <c r="E131" s="335"/>
    </row>
    <row r="132" spans="1:5" ht="12.75">
      <c r="A132" s="175" t="s">
        <v>453</v>
      </c>
      <c r="B132" s="179" t="s">
        <v>454</v>
      </c>
      <c r="C132" s="453">
        <v>1</v>
      </c>
      <c r="D132" s="462">
        <v>0</v>
      </c>
      <c r="E132" s="335"/>
    </row>
    <row r="133" spans="1:5" ht="12.75">
      <c r="A133" s="175" t="s">
        <v>455</v>
      </c>
      <c r="B133" s="179" t="s">
        <v>456</v>
      </c>
      <c r="C133" s="453">
        <v>0</v>
      </c>
      <c r="D133" s="462">
        <v>0</v>
      </c>
      <c r="E133" s="335"/>
    </row>
    <row r="134" spans="1:5" ht="12.75">
      <c r="A134" s="175" t="s">
        <v>457</v>
      </c>
      <c r="B134" s="179" t="s">
        <v>458</v>
      </c>
      <c r="C134" s="453">
        <v>2</v>
      </c>
      <c r="D134" s="462">
        <v>1</v>
      </c>
      <c r="E134" s="335"/>
    </row>
    <row r="135" spans="1:5" ht="12.75">
      <c r="A135" s="175" t="s">
        <v>459</v>
      </c>
      <c r="B135" s="179" t="s">
        <v>460</v>
      </c>
      <c r="C135" s="453">
        <v>1</v>
      </c>
      <c r="D135" s="462">
        <v>0</v>
      </c>
      <c r="E135" s="335"/>
    </row>
    <row r="136" spans="1:5" ht="12.75">
      <c r="A136" s="175" t="s">
        <v>461</v>
      </c>
      <c r="B136" s="183" t="s">
        <v>462</v>
      </c>
      <c r="C136" s="453">
        <v>0</v>
      </c>
      <c r="D136" s="462">
        <v>0</v>
      </c>
      <c r="E136" s="335"/>
    </row>
    <row r="137" spans="1:5" ht="15.75">
      <c r="A137" s="175" t="s">
        <v>463</v>
      </c>
      <c r="B137" s="183" t="s">
        <v>464</v>
      </c>
      <c r="C137" s="455">
        <v>0</v>
      </c>
      <c r="D137" s="55"/>
      <c r="E137" s="335"/>
    </row>
    <row r="138" spans="1:5" ht="18.75">
      <c r="A138" s="174">
        <v>4</v>
      </c>
      <c r="B138" s="181" t="s">
        <v>465</v>
      </c>
      <c r="C138" s="454">
        <f>SUM(C139:C185)</f>
        <v>1641</v>
      </c>
      <c r="D138" s="454">
        <f>SUM(D139:D185)</f>
        <v>374</v>
      </c>
      <c r="E138" s="335"/>
    </row>
    <row r="139" spans="1:5" ht="12.75">
      <c r="A139" s="175" t="s">
        <v>466</v>
      </c>
      <c r="B139" s="179" t="s">
        <v>467</v>
      </c>
      <c r="C139" s="453">
        <v>0</v>
      </c>
      <c r="D139" s="462">
        <v>0</v>
      </c>
      <c r="E139" s="335"/>
    </row>
    <row r="140" spans="1:5" ht="12.75">
      <c r="A140" s="175" t="s">
        <v>468</v>
      </c>
      <c r="B140" s="179" t="s">
        <v>469</v>
      </c>
      <c r="C140" s="453">
        <v>0</v>
      </c>
      <c r="D140" s="462">
        <v>0</v>
      </c>
      <c r="E140" s="335"/>
    </row>
    <row r="141" spans="1:5" ht="12.75">
      <c r="A141" s="175" t="s">
        <v>470</v>
      </c>
      <c r="B141" s="179" t="s">
        <v>471</v>
      </c>
      <c r="C141" s="453">
        <v>0</v>
      </c>
      <c r="D141" s="462">
        <v>0</v>
      </c>
      <c r="E141" s="335"/>
    </row>
    <row r="142" spans="1:5" ht="12.75">
      <c r="A142" s="175" t="s">
        <v>472</v>
      </c>
      <c r="B142" s="179" t="s">
        <v>473</v>
      </c>
      <c r="C142" s="453">
        <v>0</v>
      </c>
      <c r="D142" s="462">
        <v>0</v>
      </c>
      <c r="E142" s="335"/>
    </row>
    <row r="143" spans="1:5" ht="12.75">
      <c r="A143" s="175" t="s">
        <v>474</v>
      </c>
      <c r="B143" s="179" t="s">
        <v>475</v>
      </c>
      <c r="C143" s="453">
        <v>1</v>
      </c>
      <c r="D143" s="462">
        <v>0</v>
      </c>
      <c r="E143" s="335"/>
    </row>
    <row r="144" spans="1:5" ht="12.75">
      <c r="A144" s="175" t="s">
        <v>476</v>
      </c>
      <c r="B144" s="179" t="s">
        <v>477</v>
      </c>
      <c r="C144" s="453">
        <v>1</v>
      </c>
      <c r="D144" s="462">
        <v>1</v>
      </c>
      <c r="E144" s="335"/>
    </row>
    <row r="145" spans="1:5" ht="12.75">
      <c r="A145" s="175" t="s">
        <v>478</v>
      </c>
      <c r="B145" s="179" t="s">
        <v>479</v>
      </c>
      <c r="C145" s="453">
        <v>3</v>
      </c>
      <c r="D145" s="462">
        <v>0</v>
      </c>
      <c r="E145" s="335"/>
    </row>
    <row r="146" spans="1:5" ht="12.75">
      <c r="A146" s="175" t="s">
        <v>480</v>
      </c>
      <c r="B146" s="179" t="s">
        <v>481</v>
      </c>
      <c r="C146" s="453">
        <v>0</v>
      </c>
      <c r="D146" s="462">
        <v>0</v>
      </c>
      <c r="E146" s="335"/>
    </row>
    <row r="147" spans="1:5" ht="12.75">
      <c r="A147" s="175" t="s">
        <v>482</v>
      </c>
      <c r="B147" s="179" t="s">
        <v>483</v>
      </c>
      <c r="C147" s="453">
        <v>0</v>
      </c>
      <c r="D147" s="462">
        <v>0</v>
      </c>
      <c r="E147" s="335"/>
    </row>
    <row r="148" spans="1:5" ht="12.75">
      <c r="A148" s="175" t="s">
        <v>484</v>
      </c>
      <c r="B148" s="179" t="s">
        <v>485</v>
      </c>
      <c r="C148" s="453">
        <v>0</v>
      </c>
      <c r="D148" s="462">
        <v>0</v>
      </c>
      <c r="E148" s="335"/>
    </row>
    <row r="149" spans="1:5" ht="12.75">
      <c r="A149" s="175" t="s">
        <v>486</v>
      </c>
      <c r="B149" s="179" t="s">
        <v>487</v>
      </c>
      <c r="C149" s="453">
        <v>0</v>
      </c>
      <c r="D149" s="462">
        <v>0</v>
      </c>
      <c r="E149" s="335"/>
    </row>
    <row r="150" spans="1:5" ht="12.75">
      <c r="A150" s="175" t="s">
        <v>488</v>
      </c>
      <c r="B150" s="179" t="s">
        <v>489</v>
      </c>
      <c r="C150" s="453">
        <v>0</v>
      </c>
      <c r="D150" s="462">
        <v>0</v>
      </c>
      <c r="E150" s="335"/>
    </row>
    <row r="151" spans="1:5" ht="12.75">
      <c r="A151" s="175" t="s">
        <v>490</v>
      </c>
      <c r="B151" s="179" t="s">
        <v>491</v>
      </c>
      <c r="C151" s="453">
        <v>3</v>
      </c>
      <c r="D151" s="462">
        <v>0</v>
      </c>
      <c r="E151" s="335"/>
    </row>
    <row r="152" spans="1:5" ht="12.75">
      <c r="A152" s="175" t="s">
        <v>492</v>
      </c>
      <c r="B152" s="179" t="s">
        <v>493</v>
      </c>
      <c r="C152" s="453">
        <v>2</v>
      </c>
      <c r="D152" s="462">
        <v>1</v>
      </c>
      <c r="E152" s="335"/>
    </row>
    <row r="153" spans="1:5" ht="12.75">
      <c r="A153" s="175" t="s">
        <v>494</v>
      </c>
      <c r="B153" s="179" t="s">
        <v>495</v>
      </c>
      <c r="C153" s="453">
        <v>8</v>
      </c>
      <c r="D153" s="462">
        <v>2</v>
      </c>
      <c r="E153" s="335"/>
    </row>
    <row r="154" spans="1:5" ht="12.75">
      <c r="A154" s="175" t="s">
        <v>496</v>
      </c>
      <c r="B154" s="179" t="s">
        <v>497</v>
      </c>
      <c r="C154" s="453">
        <v>7</v>
      </c>
      <c r="D154" s="462">
        <v>10</v>
      </c>
      <c r="E154" s="335"/>
    </row>
    <row r="155" spans="1:5" ht="12.75">
      <c r="A155" s="175" t="s">
        <v>498</v>
      </c>
      <c r="B155" s="179" t="s">
        <v>499</v>
      </c>
      <c r="C155" s="453">
        <v>150</v>
      </c>
      <c r="D155" s="462">
        <v>13</v>
      </c>
      <c r="E155" s="335"/>
    </row>
    <row r="156" spans="1:5" ht="12.75">
      <c r="A156" s="175" t="s">
        <v>500</v>
      </c>
      <c r="B156" s="179" t="s">
        <v>501</v>
      </c>
      <c r="C156" s="453">
        <v>1200</v>
      </c>
      <c r="D156" s="462">
        <v>264</v>
      </c>
      <c r="E156" s="335"/>
    </row>
    <row r="157" spans="1:5" ht="12.75">
      <c r="A157" s="175" t="s">
        <v>502</v>
      </c>
      <c r="B157" s="179" t="s">
        <v>503</v>
      </c>
      <c r="C157" s="453">
        <v>0</v>
      </c>
      <c r="D157" s="462">
        <v>0</v>
      </c>
      <c r="E157" s="335"/>
    </row>
    <row r="158" spans="1:5" ht="12.75">
      <c r="A158" s="175" t="s">
        <v>504</v>
      </c>
      <c r="B158" s="179" t="s">
        <v>505</v>
      </c>
      <c r="C158" s="453">
        <v>1</v>
      </c>
      <c r="D158" s="462">
        <v>4</v>
      </c>
      <c r="E158" s="335"/>
    </row>
    <row r="159" spans="1:5" ht="12.75">
      <c r="A159" s="175" t="s">
        <v>506</v>
      </c>
      <c r="B159" s="179" t="s">
        <v>507</v>
      </c>
      <c r="C159" s="453">
        <v>13</v>
      </c>
      <c r="D159" s="462">
        <v>5</v>
      </c>
      <c r="E159" s="335"/>
    </row>
    <row r="160" spans="1:5" ht="12.75">
      <c r="A160" s="175" t="s">
        <v>508</v>
      </c>
      <c r="B160" s="179" t="s">
        <v>509</v>
      </c>
      <c r="C160" s="453">
        <v>6</v>
      </c>
      <c r="D160" s="462">
        <v>9</v>
      </c>
      <c r="E160" s="335"/>
    </row>
    <row r="161" spans="1:5" ht="12.75">
      <c r="A161" s="175" t="s">
        <v>510</v>
      </c>
      <c r="B161" s="179" t="s">
        <v>511</v>
      </c>
      <c r="C161" s="453">
        <v>50</v>
      </c>
      <c r="D161" s="462">
        <v>10</v>
      </c>
      <c r="E161" s="335"/>
    </row>
    <row r="162" spans="1:5" ht="12.75">
      <c r="A162" s="175" t="s">
        <v>512</v>
      </c>
      <c r="B162" s="179" t="s">
        <v>513</v>
      </c>
      <c r="C162" s="453">
        <v>0</v>
      </c>
      <c r="D162" s="462">
        <v>1</v>
      </c>
      <c r="E162" s="335"/>
    </row>
    <row r="163" spans="1:5" ht="12.75">
      <c r="A163" s="175" t="s">
        <v>514</v>
      </c>
      <c r="B163" s="179" t="s">
        <v>515</v>
      </c>
      <c r="C163" s="453">
        <v>1</v>
      </c>
      <c r="D163" s="462">
        <v>1</v>
      </c>
      <c r="E163" s="335"/>
    </row>
    <row r="164" spans="1:5" ht="12.75">
      <c r="A164" s="175" t="s">
        <v>516</v>
      </c>
      <c r="B164" s="179" t="s">
        <v>517</v>
      </c>
      <c r="C164" s="453">
        <v>1</v>
      </c>
      <c r="D164" s="462">
        <v>1</v>
      </c>
      <c r="E164" s="335"/>
    </row>
    <row r="165" spans="1:5" ht="12.75">
      <c r="A165" s="175" t="s">
        <v>518</v>
      </c>
      <c r="B165" s="179" t="s">
        <v>519</v>
      </c>
      <c r="C165" s="453">
        <v>5</v>
      </c>
      <c r="D165" s="462">
        <v>4</v>
      </c>
      <c r="E165" s="335"/>
    </row>
    <row r="166" spans="1:5" ht="12.75">
      <c r="A166" s="175" t="s">
        <v>520</v>
      </c>
      <c r="B166" s="179" t="s">
        <v>521</v>
      </c>
      <c r="C166" s="453">
        <v>7</v>
      </c>
      <c r="D166" s="462">
        <v>2</v>
      </c>
      <c r="E166" s="335"/>
    </row>
    <row r="167" spans="1:5" ht="12.75">
      <c r="A167" s="175" t="s">
        <v>522</v>
      </c>
      <c r="B167" s="179" t="s">
        <v>523</v>
      </c>
      <c r="C167" s="453">
        <v>0</v>
      </c>
      <c r="D167" s="462">
        <v>0</v>
      </c>
      <c r="E167" s="335"/>
    </row>
    <row r="168" spans="1:5" ht="12.75">
      <c r="A168" s="175" t="s">
        <v>524</v>
      </c>
      <c r="B168" s="179" t="s">
        <v>525</v>
      </c>
      <c r="C168" s="453">
        <v>2</v>
      </c>
      <c r="D168" s="462">
        <v>0</v>
      </c>
      <c r="E168" s="335"/>
    </row>
    <row r="169" spans="1:5" ht="12.75">
      <c r="A169" s="175" t="s">
        <v>526</v>
      </c>
      <c r="B169" s="179" t="s">
        <v>527</v>
      </c>
      <c r="C169" s="453">
        <v>10</v>
      </c>
      <c r="D169" s="462">
        <v>5</v>
      </c>
      <c r="E169" s="335"/>
    </row>
    <row r="170" spans="1:5" ht="12.75">
      <c r="A170" s="175" t="s">
        <v>528</v>
      </c>
      <c r="B170" s="179" t="s">
        <v>529</v>
      </c>
      <c r="C170" s="453">
        <v>50</v>
      </c>
      <c r="D170" s="462">
        <v>14</v>
      </c>
      <c r="E170" s="335"/>
    </row>
    <row r="171" spans="1:5" ht="12.75">
      <c r="A171" s="175" t="s">
        <v>530</v>
      </c>
      <c r="B171" s="179" t="s">
        <v>531</v>
      </c>
      <c r="C171" s="453">
        <v>1</v>
      </c>
      <c r="D171" s="462">
        <v>0</v>
      </c>
      <c r="E171" s="335"/>
    </row>
    <row r="172" spans="1:5" ht="12.75">
      <c r="A172" s="175" t="s">
        <v>532</v>
      </c>
      <c r="B172" s="179" t="s">
        <v>533</v>
      </c>
      <c r="C172" s="453">
        <v>30</v>
      </c>
      <c r="D172" s="462">
        <v>4</v>
      </c>
      <c r="E172" s="335"/>
    </row>
    <row r="173" spans="1:5" ht="12.75">
      <c r="A173" s="175" t="s">
        <v>534</v>
      </c>
      <c r="B173" s="179" t="s">
        <v>535</v>
      </c>
      <c r="C173" s="453">
        <v>8</v>
      </c>
      <c r="D173" s="462">
        <v>3</v>
      </c>
      <c r="E173" s="335"/>
    </row>
    <row r="174" spans="1:5" ht="12.75">
      <c r="A174" s="175" t="s">
        <v>536</v>
      </c>
      <c r="B174" s="182" t="s">
        <v>537</v>
      </c>
      <c r="C174" s="453">
        <v>60</v>
      </c>
      <c r="D174" s="462">
        <v>12</v>
      </c>
      <c r="E174" s="335"/>
    </row>
    <row r="175" spans="1:5" ht="12.75">
      <c r="A175" s="175" t="s">
        <v>538</v>
      </c>
      <c r="B175" s="179" t="s">
        <v>539</v>
      </c>
      <c r="C175" s="453">
        <v>0</v>
      </c>
      <c r="D175" s="462">
        <v>0</v>
      </c>
      <c r="E175" s="335"/>
    </row>
    <row r="176" spans="1:5" ht="12.75">
      <c r="A176" s="175" t="s">
        <v>540</v>
      </c>
      <c r="B176" s="179" t="s">
        <v>541</v>
      </c>
      <c r="C176" s="453">
        <v>3</v>
      </c>
      <c r="D176" s="462">
        <v>0</v>
      </c>
      <c r="E176" s="335"/>
    </row>
    <row r="177" spans="1:5" ht="12.75">
      <c r="A177" s="175" t="s">
        <v>542</v>
      </c>
      <c r="B177" s="179" t="s">
        <v>543</v>
      </c>
      <c r="C177" s="453">
        <v>9</v>
      </c>
      <c r="D177" s="462">
        <v>3</v>
      </c>
      <c r="E177" s="335"/>
    </row>
    <row r="178" spans="1:5" ht="12.75">
      <c r="A178" s="175" t="s">
        <v>544</v>
      </c>
      <c r="B178" s="179" t="s">
        <v>545</v>
      </c>
      <c r="C178" s="453">
        <v>3</v>
      </c>
      <c r="D178" s="462">
        <v>0</v>
      </c>
      <c r="E178" s="335"/>
    </row>
    <row r="179" spans="1:5" ht="12.75">
      <c r="A179" s="175" t="s">
        <v>546</v>
      </c>
      <c r="B179" s="179" t="s">
        <v>547</v>
      </c>
      <c r="C179" s="453">
        <v>0</v>
      </c>
      <c r="D179" s="462">
        <v>0</v>
      </c>
      <c r="E179" s="335"/>
    </row>
    <row r="180" spans="1:5" ht="12.75">
      <c r="A180" s="175" t="s">
        <v>548</v>
      </c>
      <c r="B180" s="179" t="s">
        <v>549</v>
      </c>
      <c r="C180" s="453">
        <v>1</v>
      </c>
      <c r="D180" s="462">
        <v>1</v>
      </c>
      <c r="E180" s="335"/>
    </row>
    <row r="181" spans="1:5" ht="12.75">
      <c r="A181" s="175" t="s">
        <v>550</v>
      </c>
      <c r="B181" s="179" t="s">
        <v>551</v>
      </c>
      <c r="C181" s="453">
        <v>0</v>
      </c>
      <c r="D181" s="462">
        <v>0</v>
      </c>
      <c r="E181" s="335"/>
    </row>
    <row r="182" spans="1:5" ht="12.75">
      <c r="A182" s="175" t="s">
        <v>552</v>
      </c>
      <c r="B182" s="179" t="s">
        <v>553</v>
      </c>
      <c r="C182" s="453">
        <v>1</v>
      </c>
      <c r="D182" s="462">
        <v>1</v>
      </c>
      <c r="E182" s="335"/>
    </row>
    <row r="183" spans="1:5" ht="12.75">
      <c r="A183" s="175" t="s">
        <v>554</v>
      </c>
      <c r="B183" s="179" t="s">
        <v>555</v>
      </c>
      <c r="C183" s="453">
        <v>1</v>
      </c>
      <c r="D183" s="462">
        <v>1</v>
      </c>
      <c r="E183" s="335"/>
    </row>
    <row r="184" spans="1:5" ht="12.75">
      <c r="A184" s="175" t="s">
        <v>556</v>
      </c>
      <c r="B184" s="179" t="s">
        <v>557</v>
      </c>
      <c r="C184" s="453">
        <v>3</v>
      </c>
      <c r="D184" s="462">
        <v>1</v>
      </c>
      <c r="E184" s="335"/>
    </row>
    <row r="185" spans="1:5" ht="12.75">
      <c r="A185" s="175" t="s">
        <v>558</v>
      </c>
      <c r="B185" s="179" t="s">
        <v>559</v>
      </c>
      <c r="C185" s="453">
        <v>0</v>
      </c>
      <c r="D185" s="462">
        <v>1</v>
      </c>
      <c r="E185" s="335"/>
    </row>
    <row r="186" spans="1:5" ht="18.75">
      <c r="A186" s="174">
        <v>5</v>
      </c>
      <c r="B186" s="181" t="s">
        <v>560</v>
      </c>
      <c r="C186" s="454">
        <f>SUM(C187:C266)</f>
        <v>952</v>
      </c>
      <c r="D186" s="454">
        <f>SUM(D187:D266)</f>
        <v>192</v>
      </c>
      <c r="E186" s="335"/>
    </row>
    <row r="187" spans="1:5" ht="25.5">
      <c r="A187" s="175" t="s">
        <v>561</v>
      </c>
      <c r="B187" s="179" t="s">
        <v>562</v>
      </c>
      <c r="C187" s="453">
        <v>0</v>
      </c>
      <c r="D187" s="462">
        <v>0</v>
      </c>
      <c r="E187" s="335"/>
    </row>
    <row r="188" spans="1:5" ht="25.5">
      <c r="A188" s="175" t="s">
        <v>563</v>
      </c>
      <c r="B188" s="179" t="s">
        <v>564</v>
      </c>
      <c r="C188" s="453">
        <v>0</v>
      </c>
      <c r="D188" s="462">
        <v>0</v>
      </c>
      <c r="E188" s="335"/>
    </row>
    <row r="189" spans="1:5" ht="12.75">
      <c r="A189" s="175" t="s">
        <v>565</v>
      </c>
      <c r="B189" s="179" t="s">
        <v>566</v>
      </c>
      <c r="C189" s="453">
        <v>0</v>
      </c>
      <c r="D189" s="462">
        <v>0</v>
      </c>
      <c r="E189" s="335"/>
    </row>
    <row r="190" spans="1:5" ht="25.5">
      <c r="A190" s="180" t="s">
        <v>567</v>
      </c>
      <c r="B190" s="182" t="s">
        <v>568</v>
      </c>
      <c r="C190" s="453">
        <v>0</v>
      </c>
      <c r="D190" s="462">
        <v>0</v>
      </c>
      <c r="E190" s="335"/>
    </row>
    <row r="191" spans="1:5" ht="25.5">
      <c r="A191" s="180" t="s">
        <v>569</v>
      </c>
      <c r="B191" s="182" t="s">
        <v>570</v>
      </c>
      <c r="C191" s="453">
        <v>0</v>
      </c>
      <c r="D191" s="462">
        <v>0</v>
      </c>
      <c r="E191" s="335"/>
    </row>
    <row r="192" spans="1:5" ht="25.5">
      <c r="A192" s="180" t="s">
        <v>571</v>
      </c>
      <c r="B192" s="182" t="s">
        <v>568</v>
      </c>
      <c r="C192" s="453">
        <v>0</v>
      </c>
      <c r="D192" s="462">
        <v>0</v>
      </c>
      <c r="E192" s="335"/>
    </row>
    <row r="193" spans="1:5" ht="25.5">
      <c r="A193" s="180" t="s">
        <v>572</v>
      </c>
      <c r="B193" s="182" t="s">
        <v>573</v>
      </c>
      <c r="C193" s="453">
        <v>0</v>
      </c>
      <c r="D193" s="462">
        <v>0</v>
      </c>
      <c r="E193" s="335"/>
    </row>
    <row r="194" spans="1:5" ht="12.75">
      <c r="A194" s="175" t="s">
        <v>574</v>
      </c>
      <c r="B194" s="179" t="s">
        <v>575</v>
      </c>
      <c r="C194" s="453">
        <v>0</v>
      </c>
      <c r="D194" s="462">
        <v>0</v>
      </c>
      <c r="E194" s="335"/>
    </row>
    <row r="195" spans="1:5" ht="12.75">
      <c r="A195" s="175" t="s">
        <v>576</v>
      </c>
      <c r="B195" s="179" t="s">
        <v>577</v>
      </c>
      <c r="C195" s="453">
        <v>0</v>
      </c>
      <c r="D195" s="462">
        <v>0</v>
      </c>
      <c r="E195" s="335"/>
    </row>
    <row r="196" spans="1:5" ht="12.75">
      <c r="A196" s="175" t="s">
        <v>578</v>
      </c>
      <c r="B196" s="179" t="s">
        <v>579</v>
      </c>
      <c r="C196" s="453">
        <v>0</v>
      </c>
      <c r="D196" s="462">
        <v>0</v>
      </c>
      <c r="E196" s="335"/>
    </row>
    <row r="197" spans="1:5" ht="12.75">
      <c r="A197" s="175" t="s">
        <v>580</v>
      </c>
      <c r="B197" s="179" t="s">
        <v>581</v>
      </c>
      <c r="C197" s="453">
        <v>0</v>
      </c>
      <c r="D197" s="462">
        <v>0</v>
      </c>
      <c r="E197" s="335"/>
    </row>
    <row r="198" spans="1:5" ht="25.5">
      <c r="A198" s="175" t="s">
        <v>582</v>
      </c>
      <c r="B198" s="179" t="s">
        <v>583</v>
      </c>
      <c r="C198" s="453">
        <v>0</v>
      </c>
      <c r="D198" s="462">
        <v>0</v>
      </c>
      <c r="E198" s="335"/>
    </row>
    <row r="199" spans="1:5" ht="25.5">
      <c r="A199" s="175" t="s">
        <v>584</v>
      </c>
      <c r="B199" s="179" t="s">
        <v>585</v>
      </c>
      <c r="C199" s="453">
        <v>0</v>
      </c>
      <c r="D199" s="462">
        <v>0</v>
      </c>
      <c r="E199" s="335"/>
    </row>
    <row r="200" spans="1:5" ht="25.5">
      <c r="A200" s="175" t="s">
        <v>586</v>
      </c>
      <c r="B200" s="179" t="s">
        <v>587</v>
      </c>
      <c r="C200" s="453">
        <v>0</v>
      </c>
      <c r="D200" s="462">
        <v>0</v>
      </c>
      <c r="E200" s="335"/>
    </row>
    <row r="201" spans="1:5" ht="25.5">
      <c r="A201" s="175" t="s">
        <v>588</v>
      </c>
      <c r="B201" s="179" t="s">
        <v>589</v>
      </c>
      <c r="C201" s="453">
        <v>1</v>
      </c>
      <c r="D201" s="462">
        <v>0</v>
      </c>
      <c r="E201" s="335"/>
    </row>
    <row r="202" spans="1:5" ht="25.5">
      <c r="A202" s="175" t="s">
        <v>590</v>
      </c>
      <c r="B202" s="179" t="s">
        <v>591</v>
      </c>
      <c r="C202" s="453">
        <v>0</v>
      </c>
      <c r="D202" s="462">
        <v>0</v>
      </c>
      <c r="E202" s="335"/>
    </row>
    <row r="203" spans="1:5" ht="25.5">
      <c r="A203" s="175" t="s">
        <v>592</v>
      </c>
      <c r="B203" s="179" t="s">
        <v>593</v>
      </c>
      <c r="C203" s="453">
        <v>0</v>
      </c>
      <c r="D203" s="462">
        <v>0</v>
      </c>
      <c r="E203" s="335"/>
    </row>
    <row r="204" spans="1:5" ht="25.5">
      <c r="A204" s="175" t="s">
        <v>594</v>
      </c>
      <c r="B204" s="179" t="s">
        <v>595</v>
      </c>
      <c r="C204" s="453">
        <v>0</v>
      </c>
      <c r="D204" s="462">
        <v>0</v>
      </c>
      <c r="E204" s="335"/>
    </row>
    <row r="205" spans="1:5" ht="12.75">
      <c r="A205" s="175" t="s">
        <v>596</v>
      </c>
      <c r="B205" s="179" t="s">
        <v>597</v>
      </c>
      <c r="C205" s="453">
        <v>0</v>
      </c>
      <c r="D205" s="462">
        <v>0</v>
      </c>
      <c r="E205" s="335"/>
    </row>
    <row r="206" spans="1:5" ht="25.5">
      <c r="A206" s="175" t="s">
        <v>598</v>
      </c>
      <c r="B206" s="179" t="s">
        <v>599</v>
      </c>
      <c r="C206" s="453">
        <v>0</v>
      </c>
      <c r="D206" s="462">
        <v>0</v>
      </c>
      <c r="E206" s="335"/>
    </row>
    <row r="207" spans="1:5" ht="12.75">
      <c r="A207" s="175" t="s">
        <v>600</v>
      </c>
      <c r="B207" s="179" t="s">
        <v>601</v>
      </c>
      <c r="C207" s="453">
        <v>0</v>
      </c>
      <c r="D207" s="462">
        <v>0</v>
      </c>
      <c r="E207" s="335"/>
    </row>
    <row r="208" spans="1:5" ht="25.5">
      <c r="A208" s="175" t="s">
        <v>602</v>
      </c>
      <c r="B208" s="179" t="s">
        <v>603</v>
      </c>
      <c r="C208" s="453">
        <v>4</v>
      </c>
      <c r="D208" s="462">
        <v>2</v>
      </c>
      <c r="E208" s="335"/>
    </row>
    <row r="209" spans="1:5" ht="25.5">
      <c r="A209" s="175" t="s">
        <v>604</v>
      </c>
      <c r="B209" s="179" t="s">
        <v>605</v>
      </c>
      <c r="C209" s="453">
        <v>20</v>
      </c>
      <c r="D209" s="462">
        <v>5</v>
      </c>
      <c r="E209" s="335"/>
    </row>
    <row r="210" spans="1:5" ht="12.75">
      <c r="A210" s="175" t="s">
        <v>606</v>
      </c>
      <c r="B210" s="179" t="s">
        <v>607</v>
      </c>
      <c r="C210" s="453">
        <v>0</v>
      </c>
      <c r="D210" s="462">
        <v>0</v>
      </c>
      <c r="E210" s="335"/>
    </row>
    <row r="211" spans="1:5" ht="12.75">
      <c r="A211" s="175" t="s">
        <v>608</v>
      </c>
      <c r="B211" s="179" t="s">
        <v>609</v>
      </c>
      <c r="C211" s="453">
        <v>0</v>
      </c>
      <c r="D211" s="462">
        <v>0</v>
      </c>
      <c r="E211" s="335"/>
    </row>
    <row r="212" spans="1:5" ht="25.5">
      <c r="A212" s="180" t="s">
        <v>610</v>
      </c>
      <c r="B212" s="182" t="s">
        <v>611</v>
      </c>
      <c r="C212" s="453">
        <v>3</v>
      </c>
      <c r="D212" s="462">
        <v>2</v>
      </c>
      <c r="E212" s="335"/>
    </row>
    <row r="213" spans="1:5" ht="25.5">
      <c r="A213" s="180" t="s">
        <v>612</v>
      </c>
      <c r="B213" s="182" t="s">
        <v>613</v>
      </c>
      <c r="C213" s="453">
        <v>5</v>
      </c>
      <c r="D213" s="462">
        <v>2</v>
      </c>
      <c r="E213" s="335"/>
    </row>
    <row r="214" spans="1:5" ht="25.5">
      <c r="A214" s="175" t="s">
        <v>614</v>
      </c>
      <c r="B214" s="179" t="s">
        <v>615</v>
      </c>
      <c r="C214" s="453">
        <v>0</v>
      </c>
      <c r="D214" s="462">
        <v>0</v>
      </c>
      <c r="E214" s="335"/>
    </row>
    <row r="215" spans="1:5" ht="25.5">
      <c r="A215" s="175" t="s">
        <v>616</v>
      </c>
      <c r="B215" s="179" t="s">
        <v>617</v>
      </c>
      <c r="C215" s="453">
        <v>0</v>
      </c>
      <c r="D215" s="462">
        <v>0</v>
      </c>
      <c r="E215" s="335"/>
    </row>
    <row r="216" spans="1:5" ht="25.5">
      <c r="A216" s="175" t="s">
        <v>618</v>
      </c>
      <c r="B216" s="179" t="s">
        <v>619</v>
      </c>
      <c r="C216" s="453">
        <v>0</v>
      </c>
      <c r="D216" s="462">
        <v>0</v>
      </c>
      <c r="E216" s="335"/>
    </row>
    <row r="217" spans="1:5" ht="25.5">
      <c r="A217" s="175" t="s">
        <v>620</v>
      </c>
      <c r="B217" s="179" t="s">
        <v>621</v>
      </c>
      <c r="C217" s="453">
        <v>0</v>
      </c>
      <c r="D217" s="462">
        <v>0</v>
      </c>
      <c r="E217" s="335"/>
    </row>
    <row r="218" spans="1:5" ht="25.5">
      <c r="A218" s="175" t="s">
        <v>622</v>
      </c>
      <c r="B218" s="179" t="s">
        <v>623</v>
      </c>
      <c r="C218" s="453">
        <v>0</v>
      </c>
      <c r="D218" s="462">
        <v>0</v>
      </c>
      <c r="E218" s="335"/>
    </row>
    <row r="219" spans="1:5" ht="25.5">
      <c r="A219" s="180" t="s">
        <v>624</v>
      </c>
      <c r="B219" s="182" t="s">
        <v>625</v>
      </c>
      <c r="C219" s="453">
        <v>0</v>
      </c>
      <c r="D219" s="462">
        <v>0</v>
      </c>
      <c r="E219" s="335"/>
    </row>
    <row r="220" spans="1:5" ht="25.5">
      <c r="A220" s="180" t="s">
        <v>626</v>
      </c>
      <c r="B220" s="182" t="s">
        <v>627</v>
      </c>
      <c r="C220" s="453">
        <v>0</v>
      </c>
      <c r="D220" s="462">
        <v>0</v>
      </c>
      <c r="E220" s="335"/>
    </row>
    <row r="221" spans="1:5" ht="12.75">
      <c r="A221" s="175" t="s">
        <v>628</v>
      </c>
      <c r="B221" s="183" t="s">
        <v>629</v>
      </c>
      <c r="C221" s="453">
        <v>0</v>
      </c>
      <c r="D221" s="462">
        <v>0</v>
      </c>
      <c r="E221" s="335"/>
    </row>
    <row r="222" spans="1:5" ht="12.75">
      <c r="A222" s="175" t="s">
        <v>630</v>
      </c>
      <c r="B222" s="183" t="s">
        <v>629</v>
      </c>
      <c r="C222" s="453">
        <v>0</v>
      </c>
      <c r="D222" s="462">
        <v>0</v>
      </c>
      <c r="E222" s="335"/>
    </row>
    <row r="223" spans="1:5" ht="12.75">
      <c r="A223" s="175" t="s">
        <v>631</v>
      </c>
      <c r="B223" s="183" t="s">
        <v>632</v>
      </c>
      <c r="C223" s="453">
        <v>0</v>
      </c>
      <c r="D223" s="462">
        <v>0</v>
      </c>
      <c r="E223" s="335"/>
    </row>
    <row r="224" spans="1:5" ht="12.75">
      <c r="A224" s="175" t="s">
        <v>633</v>
      </c>
      <c r="B224" s="183" t="s">
        <v>634</v>
      </c>
      <c r="C224" s="453">
        <v>0</v>
      </c>
      <c r="D224" s="462">
        <v>0</v>
      </c>
      <c r="E224" s="335"/>
    </row>
    <row r="225" spans="1:5" ht="12.75">
      <c r="A225" s="175" t="s">
        <v>635</v>
      </c>
      <c r="B225" s="179" t="s">
        <v>636</v>
      </c>
      <c r="C225" s="453">
        <v>0</v>
      </c>
      <c r="D225" s="462">
        <v>0</v>
      </c>
      <c r="E225" s="335"/>
    </row>
    <row r="226" spans="1:5" ht="12.75">
      <c r="A226" s="175" t="s">
        <v>637</v>
      </c>
      <c r="B226" s="179" t="s">
        <v>638</v>
      </c>
      <c r="C226" s="453">
        <v>25</v>
      </c>
      <c r="D226" s="462">
        <v>3</v>
      </c>
      <c r="E226" s="335"/>
    </row>
    <row r="227" spans="1:5" ht="12.75">
      <c r="A227" s="175" t="s">
        <v>639</v>
      </c>
      <c r="B227" s="179" t="s">
        <v>640</v>
      </c>
      <c r="C227" s="453">
        <v>0</v>
      </c>
      <c r="D227" s="462">
        <v>0</v>
      </c>
      <c r="E227" s="335"/>
    </row>
    <row r="228" spans="1:5" ht="12.75">
      <c r="A228" s="175" t="s">
        <v>641</v>
      </c>
      <c r="B228" s="179" t="s">
        <v>642</v>
      </c>
      <c r="C228" s="453">
        <v>0</v>
      </c>
      <c r="D228" s="462">
        <v>0</v>
      </c>
      <c r="E228" s="335"/>
    </row>
    <row r="229" spans="1:5" ht="12.75">
      <c r="A229" s="175" t="s">
        <v>643</v>
      </c>
      <c r="B229" s="179" t="s">
        <v>644</v>
      </c>
      <c r="C229" s="453">
        <v>1</v>
      </c>
      <c r="D229" s="462">
        <v>1</v>
      </c>
      <c r="E229" s="335"/>
    </row>
    <row r="230" spans="1:5" ht="12.75">
      <c r="A230" s="175" t="s">
        <v>645</v>
      </c>
      <c r="B230" s="179" t="s">
        <v>646</v>
      </c>
      <c r="C230" s="453">
        <v>4</v>
      </c>
      <c r="D230" s="462">
        <v>0</v>
      </c>
      <c r="E230" s="335"/>
    </row>
    <row r="231" spans="1:5" ht="25.5">
      <c r="A231" s="175" t="s">
        <v>647</v>
      </c>
      <c r="B231" s="179" t="s">
        <v>648</v>
      </c>
      <c r="C231" s="453">
        <v>0</v>
      </c>
      <c r="D231" s="462">
        <v>0</v>
      </c>
      <c r="E231" s="335"/>
    </row>
    <row r="232" spans="1:5" ht="25.5">
      <c r="A232" s="175" t="s">
        <v>649</v>
      </c>
      <c r="B232" s="179" t="s">
        <v>650</v>
      </c>
      <c r="C232" s="453">
        <v>0</v>
      </c>
      <c r="D232" s="462">
        <v>0</v>
      </c>
      <c r="E232" s="335"/>
    </row>
    <row r="233" spans="1:5" ht="25.5">
      <c r="A233" s="175" t="s">
        <v>651</v>
      </c>
      <c r="B233" s="179" t="s">
        <v>652</v>
      </c>
      <c r="C233" s="453">
        <v>0</v>
      </c>
      <c r="D233" s="462">
        <v>0</v>
      </c>
      <c r="E233" s="335"/>
    </row>
    <row r="234" spans="1:5" ht="25.5">
      <c r="A234" s="175" t="s">
        <v>653</v>
      </c>
      <c r="B234" s="179" t="s">
        <v>654</v>
      </c>
      <c r="C234" s="453">
        <v>0</v>
      </c>
      <c r="D234" s="462">
        <v>0</v>
      </c>
      <c r="E234" s="335"/>
    </row>
    <row r="235" spans="1:5" ht="12.75">
      <c r="A235" s="175" t="s">
        <v>655</v>
      </c>
      <c r="B235" s="179" t="s">
        <v>656</v>
      </c>
      <c r="C235" s="453">
        <v>0</v>
      </c>
      <c r="D235" s="462">
        <v>0</v>
      </c>
      <c r="E235" s="335"/>
    </row>
    <row r="236" spans="1:5" ht="12.75">
      <c r="A236" s="175" t="s">
        <v>657</v>
      </c>
      <c r="B236" s="179" t="s">
        <v>658</v>
      </c>
      <c r="C236" s="453">
        <v>0</v>
      </c>
      <c r="D236" s="462">
        <v>0</v>
      </c>
      <c r="E236" s="335"/>
    </row>
    <row r="237" spans="1:5" ht="25.5">
      <c r="A237" s="175" t="s">
        <v>659</v>
      </c>
      <c r="B237" s="179" t="s">
        <v>660</v>
      </c>
      <c r="C237" s="453">
        <v>1</v>
      </c>
      <c r="D237" s="462">
        <v>0</v>
      </c>
      <c r="E237" s="335"/>
    </row>
    <row r="238" spans="1:5" ht="25.5">
      <c r="A238" s="175" t="s">
        <v>661</v>
      </c>
      <c r="B238" s="179" t="s">
        <v>662</v>
      </c>
      <c r="C238" s="453">
        <v>250</v>
      </c>
      <c r="D238" s="462">
        <v>30</v>
      </c>
      <c r="E238" s="335"/>
    </row>
    <row r="239" spans="1:5" ht="12.75">
      <c r="A239" s="175" t="s">
        <v>663</v>
      </c>
      <c r="B239" s="179" t="s">
        <v>664</v>
      </c>
      <c r="C239" s="453">
        <v>0</v>
      </c>
      <c r="D239" s="462">
        <v>0</v>
      </c>
      <c r="E239" s="335"/>
    </row>
    <row r="240" spans="1:5" ht="12.75">
      <c r="A240" s="175" t="s">
        <v>665</v>
      </c>
      <c r="B240" s="179" t="s">
        <v>666</v>
      </c>
      <c r="C240" s="453">
        <v>1</v>
      </c>
      <c r="D240" s="462">
        <v>0</v>
      </c>
      <c r="E240" s="335"/>
    </row>
    <row r="241" spans="1:5" ht="12.75">
      <c r="A241" s="175" t="s">
        <v>667</v>
      </c>
      <c r="B241" s="179" t="s">
        <v>668</v>
      </c>
      <c r="C241" s="453">
        <v>18</v>
      </c>
      <c r="D241" s="462">
        <v>3</v>
      </c>
      <c r="E241" s="335"/>
    </row>
    <row r="242" spans="1:5" ht="12.75">
      <c r="A242" s="175" t="s">
        <v>669</v>
      </c>
      <c r="B242" s="179" t="s">
        <v>670</v>
      </c>
      <c r="C242" s="453">
        <v>300</v>
      </c>
      <c r="D242" s="462">
        <v>56</v>
      </c>
      <c r="E242" s="335"/>
    </row>
    <row r="243" spans="1:5" ht="12.75">
      <c r="A243" s="175" t="s">
        <v>671</v>
      </c>
      <c r="B243" s="179" t="s">
        <v>672</v>
      </c>
      <c r="C243" s="453">
        <v>3</v>
      </c>
      <c r="D243" s="462">
        <v>2</v>
      </c>
      <c r="E243" s="335"/>
    </row>
    <row r="244" spans="1:5" ht="12.75">
      <c r="A244" s="175" t="s">
        <v>673</v>
      </c>
      <c r="B244" s="179" t="s">
        <v>674</v>
      </c>
      <c r="C244" s="453">
        <v>21</v>
      </c>
      <c r="D244" s="462">
        <v>6</v>
      </c>
      <c r="E244" s="335"/>
    </row>
    <row r="245" spans="1:5" ht="12.75">
      <c r="A245" s="175" t="s">
        <v>675</v>
      </c>
      <c r="B245" s="179" t="s">
        <v>676</v>
      </c>
      <c r="C245" s="453">
        <v>1</v>
      </c>
      <c r="D245" s="462">
        <v>0</v>
      </c>
      <c r="E245" s="335"/>
    </row>
    <row r="246" spans="1:5" ht="12.75">
      <c r="A246" s="175" t="s">
        <v>677</v>
      </c>
      <c r="B246" s="179" t="s">
        <v>678</v>
      </c>
      <c r="C246" s="453">
        <v>4</v>
      </c>
      <c r="D246" s="462">
        <v>0</v>
      </c>
      <c r="E246" s="335"/>
    </row>
    <row r="247" spans="1:5" ht="12.75">
      <c r="A247" s="175" t="s">
        <v>679</v>
      </c>
      <c r="B247" s="179" t="s">
        <v>680</v>
      </c>
      <c r="C247" s="453">
        <v>9</v>
      </c>
      <c r="D247" s="462">
        <v>6</v>
      </c>
      <c r="E247" s="335"/>
    </row>
    <row r="248" spans="1:5" ht="12.75">
      <c r="A248" s="175" t="s">
        <v>681</v>
      </c>
      <c r="B248" s="179" t="s">
        <v>682</v>
      </c>
      <c r="C248" s="453">
        <v>17</v>
      </c>
      <c r="D248" s="462">
        <v>2</v>
      </c>
      <c r="E248" s="335"/>
    </row>
    <row r="249" spans="1:5" ht="12.75">
      <c r="A249" s="175" t="s">
        <v>683</v>
      </c>
      <c r="B249" s="179" t="s">
        <v>684</v>
      </c>
      <c r="C249" s="453">
        <v>4</v>
      </c>
      <c r="D249" s="462">
        <v>0</v>
      </c>
      <c r="E249" s="335"/>
    </row>
    <row r="250" spans="1:5" ht="12.75">
      <c r="A250" s="175" t="s">
        <v>685</v>
      </c>
      <c r="B250" s="179" t="s">
        <v>686</v>
      </c>
      <c r="C250" s="453">
        <v>17</v>
      </c>
      <c r="D250" s="462">
        <v>8</v>
      </c>
      <c r="E250" s="335"/>
    </row>
    <row r="251" spans="1:5" ht="12.75">
      <c r="A251" s="175" t="s">
        <v>687</v>
      </c>
      <c r="B251" s="179" t="s">
        <v>688</v>
      </c>
      <c r="C251" s="453">
        <v>2</v>
      </c>
      <c r="D251" s="462">
        <v>0</v>
      </c>
      <c r="E251" s="335"/>
    </row>
    <row r="252" spans="1:5" ht="12.75">
      <c r="A252" s="175" t="s">
        <v>689</v>
      </c>
      <c r="B252" s="179" t="s">
        <v>690</v>
      </c>
      <c r="C252" s="453">
        <v>25</v>
      </c>
      <c r="D252" s="462">
        <v>3</v>
      </c>
      <c r="E252" s="335"/>
    </row>
    <row r="253" spans="1:5" ht="12.75">
      <c r="A253" s="175" t="s">
        <v>691</v>
      </c>
      <c r="B253" s="179" t="s">
        <v>692</v>
      </c>
      <c r="C253" s="453">
        <v>0</v>
      </c>
      <c r="D253" s="462">
        <v>0</v>
      </c>
      <c r="E253" s="335"/>
    </row>
    <row r="254" spans="1:5" ht="12.75">
      <c r="A254" s="175" t="s">
        <v>693</v>
      </c>
      <c r="B254" s="179" t="s">
        <v>694</v>
      </c>
      <c r="C254" s="453">
        <v>0</v>
      </c>
      <c r="D254" s="462">
        <v>0</v>
      </c>
      <c r="E254" s="335"/>
    </row>
    <row r="255" spans="1:5" ht="12.75">
      <c r="A255" s="175" t="s">
        <v>695</v>
      </c>
      <c r="B255" s="179" t="s">
        <v>696</v>
      </c>
      <c r="C255" s="453">
        <v>0</v>
      </c>
      <c r="D255" s="462">
        <v>0</v>
      </c>
      <c r="E255" s="335"/>
    </row>
    <row r="256" spans="1:5" ht="12.75">
      <c r="A256" s="175" t="s">
        <v>697</v>
      </c>
      <c r="B256" s="179" t="s">
        <v>698</v>
      </c>
      <c r="C256" s="453">
        <v>3</v>
      </c>
      <c r="D256" s="462">
        <v>3</v>
      </c>
      <c r="E256" s="335"/>
    </row>
    <row r="257" spans="1:5" ht="12.75">
      <c r="A257" s="175" t="s">
        <v>699</v>
      </c>
      <c r="B257" s="183" t="s">
        <v>700</v>
      </c>
      <c r="C257" s="453">
        <v>1</v>
      </c>
      <c r="D257" s="462">
        <v>2</v>
      </c>
      <c r="E257" s="335"/>
    </row>
    <row r="258" spans="1:5" ht="12.75">
      <c r="A258" s="175" t="s">
        <v>701</v>
      </c>
      <c r="B258" s="183" t="s">
        <v>702</v>
      </c>
      <c r="C258" s="453">
        <v>100</v>
      </c>
      <c r="D258" s="462">
        <v>24</v>
      </c>
      <c r="E258" s="335"/>
    </row>
    <row r="259" spans="1:5" ht="12.75">
      <c r="A259" s="175" t="s">
        <v>703</v>
      </c>
      <c r="B259" s="183" t="s">
        <v>704</v>
      </c>
      <c r="C259" s="453">
        <v>0</v>
      </c>
      <c r="D259" s="462">
        <v>0</v>
      </c>
      <c r="E259" s="335"/>
    </row>
    <row r="260" spans="1:5" ht="12.75">
      <c r="A260" s="175" t="s">
        <v>705</v>
      </c>
      <c r="B260" s="183" t="s">
        <v>706</v>
      </c>
      <c r="C260" s="453">
        <v>10</v>
      </c>
      <c r="D260" s="462">
        <v>3</v>
      </c>
      <c r="E260" s="335"/>
    </row>
    <row r="261" spans="1:5" ht="12.75">
      <c r="A261" s="175" t="s">
        <v>707</v>
      </c>
      <c r="B261" s="179" t="s">
        <v>708</v>
      </c>
      <c r="C261" s="453">
        <v>15</v>
      </c>
      <c r="D261" s="462">
        <v>5</v>
      </c>
      <c r="E261" s="335"/>
    </row>
    <row r="262" spans="1:5" ht="12.75">
      <c r="A262" s="175" t="s">
        <v>709</v>
      </c>
      <c r="B262" s="179" t="s">
        <v>710</v>
      </c>
      <c r="C262" s="453">
        <v>0</v>
      </c>
      <c r="D262" s="462">
        <v>1</v>
      </c>
      <c r="E262" s="335"/>
    </row>
    <row r="263" spans="1:5" ht="12.75">
      <c r="A263" s="175" t="s">
        <v>711</v>
      </c>
      <c r="B263" s="183" t="s">
        <v>712</v>
      </c>
      <c r="C263" s="453">
        <v>7</v>
      </c>
      <c r="D263" s="462">
        <v>1</v>
      </c>
      <c r="E263" s="335"/>
    </row>
    <row r="264" spans="1:5" ht="12.75">
      <c r="A264" s="175" t="s">
        <v>713</v>
      </c>
      <c r="B264" s="183" t="s">
        <v>714</v>
      </c>
      <c r="C264" s="453">
        <v>9</v>
      </c>
      <c r="D264" s="462">
        <v>5</v>
      </c>
      <c r="E264" s="335"/>
    </row>
    <row r="265" spans="1:5" ht="12.75">
      <c r="A265" s="175" t="s">
        <v>715</v>
      </c>
      <c r="B265" s="183" t="s">
        <v>716</v>
      </c>
      <c r="C265" s="453">
        <v>11</v>
      </c>
      <c r="D265" s="462">
        <v>1</v>
      </c>
      <c r="E265" s="335"/>
    </row>
    <row r="266" spans="1:5" ht="12.75">
      <c r="A266" s="175" t="s">
        <v>717</v>
      </c>
      <c r="B266" s="183" t="s">
        <v>718</v>
      </c>
      <c r="C266" s="453">
        <v>60</v>
      </c>
      <c r="D266" s="462">
        <v>16</v>
      </c>
      <c r="E266" s="335"/>
    </row>
    <row r="267" spans="1:5" ht="18.75">
      <c r="A267" s="174">
        <v>6</v>
      </c>
      <c r="B267" s="181" t="s">
        <v>719</v>
      </c>
      <c r="C267" s="454">
        <f>SUM(C268:C313)</f>
        <v>1035</v>
      </c>
      <c r="D267" s="454">
        <f>SUM(D268:D313)</f>
        <v>194</v>
      </c>
      <c r="E267" s="335"/>
    </row>
    <row r="268" spans="1:5" ht="12.75">
      <c r="A268" s="175" t="s">
        <v>720</v>
      </c>
      <c r="B268" s="183" t="s">
        <v>721</v>
      </c>
      <c r="C268" s="453">
        <v>1</v>
      </c>
      <c r="D268" s="462">
        <v>0</v>
      </c>
      <c r="E268" s="335"/>
    </row>
    <row r="269" spans="1:5" ht="12.75">
      <c r="A269" s="175" t="s">
        <v>722</v>
      </c>
      <c r="B269" s="183" t="s">
        <v>723</v>
      </c>
      <c r="C269" s="453">
        <v>16</v>
      </c>
      <c r="D269" s="462">
        <v>1</v>
      </c>
      <c r="E269" s="335"/>
    </row>
    <row r="270" spans="1:5" ht="12.75">
      <c r="A270" s="175" t="s">
        <v>724</v>
      </c>
      <c r="B270" s="179" t="s">
        <v>725</v>
      </c>
      <c r="C270" s="453">
        <v>4</v>
      </c>
      <c r="D270" s="462">
        <v>0</v>
      </c>
      <c r="E270" s="335"/>
    </row>
    <row r="271" spans="1:5" ht="12.75">
      <c r="A271" s="175" t="s">
        <v>726</v>
      </c>
      <c r="B271" s="179" t="s">
        <v>727</v>
      </c>
      <c r="C271" s="453">
        <v>17</v>
      </c>
      <c r="D271" s="462">
        <v>4</v>
      </c>
      <c r="E271" s="335"/>
    </row>
    <row r="272" spans="1:5" ht="12.75">
      <c r="A272" s="175" t="s">
        <v>728</v>
      </c>
      <c r="B272" s="179" t="s">
        <v>729</v>
      </c>
      <c r="C272" s="453">
        <v>1</v>
      </c>
      <c r="D272" s="462">
        <v>0</v>
      </c>
      <c r="E272" s="335"/>
    </row>
    <row r="273" spans="1:5" ht="25.5">
      <c r="A273" s="175" t="s">
        <v>730</v>
      </c>
      <c r="B273" s="179" t="s">
        <v>731</v>
      </c>
      <c r="C273" s="453">
        <v>6</v>
      </c>
      <c r="D273" s="462">
        <v>0</v>
      </c>
      <c r="E273" s="335"/>
    </row>
    <row r="274" spans="1:5" ht="25.5">
      <c r="A274" s="175" t="s">
        <v>732</v>
      </c>
      <c r="B274" s="179" t="s">
        <v>733</v>
      </c>
      <c r="C274" s="453">
        <v>3</v>
      </c>
      <c r="D274" s="462">
        <v>1</v>
      </c>
      <c r="E274" s="335"/>
    </row>
    <row r="275" spans="1:5" ht="12.75">
      <c r="A275" s="175" t="s">
        <v>734</v>
      </c>
      <c r="B275" s="179" t="s">
        <v>735</v>
      </c>
      <c r="C275" s="453">
        <v>0</v>
      </c>
      <c r="D275" s="462">
        <v>0</v>
      </c>
      <c r="E275" s="335"/>
    </row>
    <row r="276" spans="1:5" ht="12.75">
      <c r="A276" s="175" t="s">
        <v>736</v>
      </c>
      <c r="B276" s="183" t="s">
        <v>737</v>
      </c>
      <c r="C276" s="453">
        <v>1</v>
      </c>
      <c r="D276" s="462">
        <v>0</v>
      </c>
      <c r="E276" s="335"/>
    </row>
    <row r="277" spans="1:5" ht="12.75">
      <c r="A277" s="175" t="s">
        <v>738</v>
      </c>
      <c r="B277" s="183" t="s">
        <v>739</v>
      </c>
      <c r="C277" s="453">
        <v>2</v>
      </c>
      <c r="D277" s="462">
        <v>0</v>
      </c>
      <c r="E277" s="335"/>
    </row>
    <row r="278" spans="1:5" ht="12.75">
      <c r="A278" s="175" t="s">
        <v>740</v>
      </c>
      <c r="B278" s="183" t="s">
        <v>741</v>
      </c>
      <c r="C278" s="453">
        <v>0</v>
      </c>
      <c r="D278" s="462">
        <v>0</v>
      </c>
      <c r="E278" s="335"/>
    </row>
    <row r="279" spans="1:5" ht="12.75">
      <c r="A279" s="175" t="s">
        <v>742</v>
      </c>
      <c r="B279" s="183" t="s">
        <v>743</v>
      </c>
      <c r="C279" s="453">
        <v>0</v>
      </c>
      <c r="D279" s="462">
        <v>0</v>
      </c>
      <c r="E279" s="335"/>
    </row>
    <row r="280" spans="1:5" ht="12.75">
      <c r="A280" s="175" t="s">
        <v>744</v>
      </c>
      <c r="B280" s="183" t="s">
        <v>745</v>
      </c>
      <c r="C280" s="453">
        <v>2</v>
      </c>
      <c r="D280" s="462">
        <v>0</v>
      </c>
      <c r="E280" s="335"/>
    </row>
    <row r="281" spans="1:5" ht="12.75">
      <c r="A281" s="175" t="s">
        <v>746</v>
      </c>
      <c r="B281" s="183" t="s">
        <v>747</v>
      </c>
      <c r="C281" s="453">
        <v>0</v>
      </c>
      <c r="D281" s="462">
        <v>0</v>
      </c>
      <c r="E281" s="335"/>
    </row>
    <row r="282" spans="1:5" ht="12.75">
      <c r="A282" s="175" t="s">
        <v>748</v>
      </c>
      <c r="B282" s="183" t="s">
        <v>749</v>
      </c>
      <c r="C282" s="453">
        <v>12</v>
      </c>
      <c r="D282" s="462">
        <v>1</v>
      </c>
      <c r="E282" s="335"/>
    </row>
    <row r="283" spans="1:5" ht="12.75">
      <c r="A283" s="175" t="s">
        <v>750</v>
      </c>
      <c r="B283" s="179" t="s">
        <v>751</v>
      </c>
      <c r="C283" s="453">
        <v>2</v>
      </c>
      <c r="D283" s="462">
        <v>1</v>
      </c>
      <c r="E283" s="335"/>
    </row>
    <row r="284" spans="1:5" ht="12.75">
      <c r="A284" s="180" t="s">
        <v>752</v>
      </c>
      <c r="B284" s="182" t="s">
        <v>753</v>
      </c>
      <c r="C284" s="453">
        <v>8</v>
      </c>
      <c r="D284" s="462">
        <v>3</v>
      </c>
      <c r="E284" s="335"/>
    </row>
    <row r="285" spans="1:5" ht="12.75">
      <c r="A285" s="180" t="s">
        <v>754</v>
      </c>
      <c r="B285" s="182" t="s">
        <v>755</v>
      </c>
      <c r="C285" s="453">
        <v>300</v>
      </c>
      <c r="D285" s="462">
        <v>76</v>
      </c>
      <c r="E285" s="335"/>
    </row>
    <row r="286" spans="1:5" ht="12.75">
      <c r="A286" s="175" t="s">
        <v>756</v>
      </c>
      <c r="B286" s="182" t="s">
        <v>757</v>
      </c>
      <c r="C286" s="453">
        <v>9</v>
      </c>
      <c r="D286" s="462">
        <v>2</v>
      </c>
      <c r="E286" s="335"/>
    </row>
    <row r="287" spans="1:5" ht="12.75">
      <c r="A287" s="175" t="s">
        <v>758</v>
      </c>
      <c r="B287" s="179" t="s">
        <v>759</v>
      </c>
      <c r="C287" s="453">
        <v>0</v>
      </c>
      <c r="D287" s="462">
        <v>0</v>
      </c>
      <c r="E287" s="335"/>
    </row>
    <row r="288" spans="1:5" ht="12.75">
      <c r="A288" s="175" t="s">
        <v>760</v>
      </c>
      <c r="B288" s="179" t="s">
        <v>761</v>
      </c>
      <c r="C288" s="453">
        <v>0</v>
      </c>
      <c r="D288" s="462">
        <v>1</v>
      </c>
      <c r="E288" s="335"/>
    </row>
    <row r="289" spans="1:5" ht="12.75">
      <c r="A289" s="175" t="s">
        <v>762</v>
      </c>
      <c r="B289" s="179" t="s">
        <v>763</v>
      </c>
      <c r="C289" s="453">
        <v>2</v>
      </c>
      <c r="D289" s="462">
        <v>1</v>
      </c>
      <c r="E289" s="335"/>
    </row>
    <row r="290" spans="1:5" ht="12.75">
      <c r="A290" s="175" t="s">
        <v>764</v>
      </c>
      <c r="B290" s="179" t="s">
        <v>765</v>
      </c>
      <c r="C290" s="453">
        <v>0</v>
      </c>
      <c r="D290" s="462">
        <v>0</v>
      </c>
      <c r="E290" s="335"/>
    </row>
    <row r="291" spans="1:5" ht="12.75">
      <c r="A291" s="175" t="s">
        <v>766</v>
      </c>
      <c r="B291" s="179" t="s">
        <v>767</v>
      </c>
      <c r="C291" s="453">
        <v>10</v>
      </c>
      <c r="D291" s="462">
        <v>4</v>
      </c>
      <c r="E291" s="335"/>
    </row>
    <row r="292" spans="1:5" ht="12.75">
      <c r="A292" s="175" t="s">
        <v>768</v>
      </c>
      <c r="B292" s="179" t="s">
        <v>769</v>
      </c>
      <c r="C292" s="453">
        <v>2</v>
      </c>
      <c r="D292" s="462">
        <v>0</v>
      </c>
      <c r="E292" s="335"/>
    </row>
    <row r="293" spans="1:5" ht="12.75">
      <c r="A293" s="175" t="s">
        <v>770</v>
      </c>
      <c r="B293" s="179" t="s">
        <v>771</v>
      </c>
      <c r="C293" s="453">
        <v>0</v>
      </c>
      <c r="D293" s="462">
        <v>0</v>
      </c>
      <c r="E293" s="335"/>
    </row>
    <row r="294" spans="1:5" ht="12.75">
      <c r="A294" s="175" t="s">
        <v>772</v>
      </c>
      <c r="B294" s="179" t="s">
        <v>773</v>
      </c>
      <c r="C294" s="453">
        <v>35</v>
      </c>
      <c r="D294" s="462">
        <v>12</v>
      </c>
      <c r="E294" s="335"/>
    </row>
    <row r="295" spans="1:5" ht="12.75">
      <c r="A295" s="175" t="s">
        <v>774</v>
      </c>
      <c r="B295" s="179" t="s">
        <v>775</v>
      </c>
      <c r="C295" s="453">
        <v>0</v>
      </c>
      <c r="D295" s="462">
        <v>0</v>
      </c>
      <c r="E295" s="335"/>
    </row>
    <row r="296" spans="1:5" ht="12.75">
      <c r="A296" s="175" t="s">
        <v>776</v>
      </c>
      <c r="B296" s="179" t="s">
        <v>777</v>
      </c>
      <c r="C296" s="453">
        <v>2</v>
      </c>
      <c r="D296" s="462">
        <v>1</v>
      </c>
      <c r="E296" s="335"/>
    </row>
    <row r="297" spans="1:5" ht="12.75">
      <c r="A297" s="175" t="s">
        <v>778</v>
      </c>
      <c r="B297" s="179" t="s">
        <v>779</v>
      </c>
      <c r="C297" s="453">
        <v>11</v>
      </c>
      <c r="D297" s="462">
        <v>4</v>
      </c>
      <c r="E297" s="335"/>
    </row>
    <row r="298" spans="1:5" ht="12.75">
      <c r="A298" s="175" t="s">
        <v>780</v>
      </c>
      <c r="B298" s="179" t="s">
        <v>781</v>
      </c>
      <c r="C298" s="453">
        <v>32</v>
      </c>
      <c r="D298" s="462">
        <v>0</v>
      </c>
      <c r="E298" s="335"/>
    </row>
    <row r="299" spans="1:5" ht="12.75">
      <c r="A299" s="175" t="s">
        <v>782</v>
      </c>
      <c r="B299" s="179" t="s">
        <v>783</v>
      </c>
      <c r="C299" s="453">
        <v>2</v>
      </c>
      <c r="D299" s="462">
        <v>0</v>
      </c>
      <c r="E299" s="335"/>
    </row>
    <row r="300" spans="1:5" ht="12.75">
      <c r="A300" s="175" t="s">
        <v>784</v>
      </c>
      <c r="B300" s="179" t="s">
        <v>785</v>
      </c>
      <c r="C300" s="453">
        <v>160</v>
      </c>
      <c r="D300" s="462">
        <v>31</v>
      </c>
      <c r="E300" s="335"/>
    </row>
    <row r="301" spans="1:5" ht="12.75">
      <c r="A301" s="175" t="s">
        <v>786</v>
      </c>
      <c r="B301" s="179" t="s">
        <v>787</v>
      </c>
      <c r="C301" s="453">
        <v>11</v>
      </c>
      <c r="D301" s="462">
        <v>5</v>
      </c>
      <c r="E301" s="335"/>
    </row>
    <row r="302" spans="1:5" ht="12.75">
      <c r="A302" s="175" t="s">
        <v>788</v>
      </c>
      <c r="B302" s="179" t="s">
        <v>789</v>
      </c>
      <c r="C302" s="453">
        <v>38</v>
      </c>
      <c r="D302" s="462">
        <v>8</v>
      </c>
      <c r="E302" s="335"/>
    </row>
    <row r="303" spans="1:5" ht="12.75">
      <c r="A303" s="175" t="s">
        <v>790</v>
      </c>
      <c r="B303" s="179" t="s">
        <v>791</v>
      </c>
      <c r="C303" s="453">
        <v>0</v>
      </c>
      <c r="D303" s="462">
        <v>1</v>
      </c>
      <c r="E303" s="335"/>
    </row>
    <row r="304" spans="1:5" ht="12.75">
      <c r="A304" s="175" t="s">
        <v>792</v>
      </c>
      <c r="B304" s="179" t="s">
        <v>793</v>
      </c>
      <c r="C304" s="453">
        <v>2</v>
      </c>
      <c r="D304" s="462">
        <v>0</v>
      </c>
      <c r="E304" s="335"/>
    </row>
    <row r="305" spans="1:5" ht="12.75">
      <c r="A305" s="175" t="s">
        <v>794</v>
      </c>
      <c r="B305" s="179" t="s">
        <v>795</v>
      </c>
      <c r="C305" s="453">
        <v>1</v>
      </c>
      <c r="D305" s="462">
        <v>0</v>
      </c>
      <c r="E305" s="335"/>
    </row>
    <row r="306" spans="1:5" ht="12.75">
      <c r="A306" s="175" t="s">
        <v>796</v>
      </c>
      <c r="B306" s="179" t="s">
        <v>797</v>
      </c>
      <c r="C306" s="453">
        <v>6</v>
      </c>
      <c r="D306" s="462">
        <v>0</v>
      </c>
      <c r="E306" s="335"/>
    </row>
    <row r="307" spans="1:5" ht="12.75">
      <c r="A307" s="175" t="s">
        <v>798</v>
      </c>
      <c r="B307" s="183" t="s">
        <v>799</v>
      </c>
      <c r="C307" s="453">
        <v>3</v>
      </c>
      <c r="D307" s="462">
        <v>1</v>
      </c>
      <c r="E307" s="335"/>
    </row>
    <row r="308" spans="1:5" ht="12.75">
      <c r="A308" s="175" t="s">
        <v>800</v>
      </c>
      <c r="B308" s="183" t="s">
        <v>801</v>
      </c>
      <c r="C308" s="453">
        <v>10</v>
      </c>
      <c r="D308" s="462">
        <v>5</v>
      </c>
      <c r="E308" s="335"/>
    </row>
    <row r="309" spans="1:5" ht="12.75">
      <c r="A309" s="175" t="s">
        <v>802</v>
      </c>
      <c r="B309" s="183" t="s">
        <v>803</v>
      </c>
      <c r="C309" s="453">
        <v>36</v>
      </c>
      <c r="D309" s="462">
        <v>6</v>
      </c>
      <c r="E309" s="335"/>
    </row>
    <row r="310" spans="1:5" ht="25.5">
      <c r="A310" s="175" t="s">
        <v>804</v>
      </c>
      <c r="B310" s="183" t="s">
        <v>805</v>
      </c>
      <c r="C310" s="453">
        <v>2</v>
      </c>
      <c r="D310" s="462">
        <v>0</v>
      </c>
      <c r="E310" s="335"/>
    </row>
    <row r="311" spans="1:5" ht="25.5">
      <c r="A311" s="175" t="s">
        <v>806</v>
      </c>
      <c r="B311" s="183" t="s">
        <v>807</v>
      </c>
      <c r="C311" s="453">
        <v>210</v>
      </c>
      <c r="D311" s="462">
        <v>12</v>
      </c>
      <c r="E311" s="335"/>
    </row>
    <row r="312" spans="1:5" ht="12.75">
      <c r="A312" s="175" t="s">
        <v>808</v>
      </c>
      <c r="B312" s="183" t="s">
        <v>809</v>
      </c>
      <c r="C312" s="453">
        <v>8</v>
      </c>
      <c r="D312" s="462">
        <v>1</v>
      </c>
      <c r="E312" s="335"/>
    </row>
    <row r="313" spans="1:5" ht="12.75">
      <c r="A313" s="175" t="s">
        <v>810</v>
      </c>
      <c r="B313" s="183" t="s">
        <v>811</v>
      </c>
      <c r="C313" s="453">
        <v>68</v>
      </c>
      <c r="D313" s="462">
        <v>12</v>
      </c>
      <c r="E313" s="335"/>
    </row>
    <row r="314" spans="1:5" ht="18.75">
      <c r="A314" s="174">
        <v>7</v>
      </c>
      <c r="B314" s="181" t="s">
        <v>812</v>
      </c>
      <c r="C314" s="454">
        <f>SUM(C315:C342)</f>
        <v>208</v>
      </c>
      <c r="D314" s="454">
        <f>SUM(D315:D342)</f>
        <v>50</v>
      </c>
      <c r="E314" s="335"/>
    </row>
    <row r="315" spans="1:5" ht="12.75">
      <c r="A315" s="175" t="s">
        <v>813</v>
      </c>
      <c r="B315" s="183" t="s">
        <v>814</v>
      </c>
      <c r="C315" s="453">
        <v>0</v>
      </c>
      <c r="D315" s="462">
        <v>0</v>
      </c>
      <c r="E315" s="335"/>
    </row>
    <row r="316" spans="1:5" ht="12.75">
      <c r="A316" s="175" t="s">
        <v>815</v>
      </c>
      <c r="B316" s="183" t="s">
        <v>816</v>
      </c>
      <c r="C316" s="453">
        <v>0</v>
      </c>
      <c r="D316" s="462">
        <v>0</v>
      </c>
      <c r="E316" s="335"/>
    </row>
    <row r="317" spans="1:5" ht="12.75">
      <c r="A317" s="175" t="s">
        <v>817</v>
      </c>
      <c r="B317" s="183" t="s">
        <v>818</v>
      </c>
      <c r="C317" s="453">
        <v>0</v>
      </c>
      <c r="D317" s="462">
        <v>1</v>
      </c>
      <c r="E317" s="335"/>
    </row>
    <row r="318" spans="1:5" ht="12.75">
      <c r="A318" s="175" t="s">
        <v>819</v>
      </c>
      <c r="B318" s="183" t="s">
        <v>820</v>
      </c>
      <c r="C318" s="453">
        <v>0</v>
      </c>
      <c r="D318" s="462">
        <v>0</v>
      </c>
      <c r="E318" s="335"/>
    </row>
    <row r="319" spans="1:5" ht="12.75">
      <c r="A319" s="175" t="s">
        <v>821</v>
      </c>
      <c r="B319" s="183" t="s">
        <v>822</v>
      </c>
      <c r="C319" s="453">
        <v>3</v>
      </c>
      <c r="D319" s="462">
        <v>0</v>
      </c>
      <c r="E319" s="335"/>
    </row>
    <row r="320" spans="1:5" ht="12.75">
      <c r="A320" s="175" t="s">
        <v>823</v>
      </c>
      <c r="B320" s="183" t="s">
        <v>824</v>
      </c>
      <c r="C320" s="453">
        <v>0</v>
      </c>
      <c r="D320" s="462">
        <v>0</v>
      </c>
      <c r="E320" s="335"/>
    </row>
    <row r="321" spans="1:5" ht="12.75">
      <c r="A321" s="175" t="s">
        <v>825</v>
      </c>
      <c r="B321" s="183" t="s">
        <v>826</v>
      </c>
      <c r="C321" s="453">
        <v>1</v>
      </c>
      <c r="D321" s="462">
        <v>1</v>
      </c>
      <c r="E321" s="335"/>
    </row>
    <row r="322" spans="1:5" ht="12.75">
      <c r="A322" s="175" t="s">
        <v>827</v>
      </c>
      <c r="B322" s="182" t="s">
        <v>828</v>
      </c>
      <c r="C322" s="453">
        <v>0</v>
      </c>
      <c r="D322" s="462">
        <v>0</v>
      </c>
      <c r="E322" s="335"/>
    </row>
    <row r="323" spans="1:5" ht="12.75">
      <c r="A323" s="175" t="s">
        <v>829</v>
      </c>
      <c r="B323" s="182" t="s">
        <v>830</v>
      </c>
      <c r="C323" s="453">
        <v>1</v>
      </c>
      <c r="D323" s="462">
        <v>0</v>
      </c>
      <c r="E323" s="335"/>
    </row>
    <row r="324" spans="1:5" ht="25.5">
      <c r="A324" s="175" t="s">
        <v>831</v>
      </c>
      <c r="B324" s="183" t="s">
        <v>832</v>
      </c>
      <c r="C324" s="453">
        <v>0</v>
      </c>
      <c r="D324" s="462">
        <v>0</v>
      </c>
      <c r="E324" s="335"/>
    </row>
    <row r="325" spans="1:5" ht="25.5">
      <c r="A325" s="175" t="s">
        <v>833</v>
      </c>
      <c r="B325" s="183" t="s">
        <v>834</v>
      </c>
      <c r="C325" s="453">
        <v>25</v>
      </c>
      <c r="D325" s="462">
        <v>5</v>
      </c>
      <c r="E325" s="335"/>
    </row>
    <row r="326" spans="1:5" ht="25.5">
      <c r="A326" s="175" t="s">
        <v>835</v>
      </c>
      <c r="B326" s="183" t="s">
        <v>836</v>
      </c>
      <c r="C326" s="453">
        <v>3</v>
      </c>
      <c r="D326" s="462">
        <v>1</v>
      </c>
      <c r="E326" s="335"/>
    </row>
    <row r="327" spans="1:5" ht="25.5">
      <c r="A327" s="175" t="s">
        <v>837</v>
      </c>
      <c r="B327" s="183" t="s">
        <v>838</v>
      </c>
      <c r="C327" s="453">
        <v>40</v>
      </c>
      <c r="D327" s="462">
        <v>11</v>
      </c>
      <c r="E327" s="335"/>
    </row>
    <row r="328" spans="1:5" ht="12.75">
      <c r="A328" s="175" t="s">
        <v>839</v>
      </c>
      <c r="B328" s="182" t="s">
        <v>840</v>
      </c>
      <c r="C328" s="453">
        <v>0</v>
      </c>
      <c r="D328" s="462">
        <v>0</v>
      </c>
      <c r="E328" s="335"/>
    </row>
    <row r="329" spans="1:5" ht="12.75">
      <c r="A329" s="175" t="s">
        <v>841</v>
      </c>
      <c r="B329" s="182" t="s">
        <v>842</v>
      </c>
      <c r="C329" s="453">
        <v>0</v>
      </c>
      <c r="D329" s="462">
        <v>0</v>
      </c>
      <c r="E329" s="335"/>
    </row>
    <row r="330" spans="1:5" ht="12.75">
      <c r="A330" s="175" t="s">
        <v>843</v>
      </c>
      <c r="B330" s="183" t="s">
        <v>844</v>
      </c>
      <c r="C330" s="453">
        <v>0</v>
      </c>
      <c r="D330" s="462">
        <v>0</v>
      </c>
      <c r="E330" s="335"/>
    </row>
    <row r="331" spans="1:5" ht="12.75">
      <c r="A331" s="175" t="s">
        <v>845</v>
      </c>
      <c r="B331" s="183" t="s">
        <v>846</v>
      </c>
      <c r="C331" s="453">
        <v>0</v>
      </c>
      <c r="D331" s="462">
        <v>0</v>
      </c>
      <c r="E331" s="335"/>
    </row>
    <row r="332" spans="1:5" ht="12.75">
      <c r="A332" s="175" t="s">
        <v>847</v>
      </c>
      <c r="B332" s="179" t="s">
        <v>848</v>
      </c>
      <c r="C332" s="453">
        <v>1</v>
      </c>
      <c r="D332" s="462">
        <v>0</v>
      </c>
      <c r="E332" s="335"/>
    </row>
    <row r="333" spans="1:5" ht="12.75">
      <c r="A333" s="175" t="s">
        <v>849</v>
      </c>
      <c r="B333" s="179" t="s">
        <v>850</v>
      </c>
      <c r="C333" s="453">
        <v>0</v>
      </c>
      <c r="D333" s="462">
        <v>3</v>
      </c>
      <c r="E333" s="335"/>
    </row>
    <row r="334" spans="1:5" ht="12.75">
      <c r="A334" s="175" t="s">
        <v>851</v>
      </c>
      <c r="B334" s="179" t="s">
        <v>852</v>
      </c>
      <c r="C334" s="453">
        <v>3</v>
      </c>
      <c r="D334" s="462">
        <v>0</v>
      </c>
      <c r="E334" s="335"/>
    </row>
    <row r="335" spans="1:5" ht="25.5">
      <c r="A335" s="175" t="s">
        <v>853</v>
      </c>
      <c r="B335" s="179" t="s">
        <v>854</v>
      </c>
      <c r="C335" s="453">
        <v>0</v>
      </c>
      <c r="D335" s="462">
        <v>1</v>
      </c>
      <c r="E335" s="335"/>
    </row>
    <row r="336" spans="1:5" ht="25.5">
      <c r="A336" s="175" t="s">
        <v>855</v>
      </c>
      <c r="B336" s="179" t="s">
        <v>856</v>
      </c>
      <c r="C336" s="453">
        <v>32</v>
      </c>
      <c r="D336" s="462">
        <v>2</v>
      </c>
      <c r="E336" s="335"/>
    </row>
    <row r="337" spans="1:5" ht="12.75">
      <c r="A337" s="175" t="s">
        <v>857</v>
      </c>
      <c r="B337" s="179" t="s">
        <v>858</v>
      </c>
      <c r="C337" s="453">
        <v>3</v>
      </c>
      <c r="D337" s="462">
        <v>2</v>
      </c>
      <c r="E337" s="335"/>
    </row>
    <row r="338" spans="1:5" ht="12.75">
      <c r="A338" s="175" t="s">
        <v>859</v>
      </c>
      <c r="B338" s="179" t="s">
        <v>860</v>
      </c>
      <c r="C338" s="453">
        <v>40</v>
      </c>
      <c r="D338" s="462">
        <v>10</v>
      </c>
      <c r="E338" s="335"/>
    </row>
    <row r="339" spans="1:5" ht="25.5">
      <c r="A339" s="175" t="s">
        <v>861</v>
      </c>
      <c r="B339" s="179" t="s">
        <v>862</v>
      </c>
      <c r="C339" s="453">
        <v>0</v>
      </c>
      <c r="D339" s="462">
        <v>3</v>
      </c>
      <c r="E339" s="335"/>
    </row>
    <row r="340" spans="1:5" ht="25.5">
      <c r="A340" s="175" t="s">
        <v>863</v>
      </c>
      <c r="B340" s="179" t="s">
        <v>864</v>
      </c>
      <c r="C340" s="453">
        <v>17</v>
      </c>
      <c r="D340" s="462">
        <v>3</v>
      </c>
      <c r="E340" s="335"/>
    </row>
    <row r="341" spans="1:5" ht="12.75">
      <c r="A341" s="175" t="s">
        <v>865</v>
      </c>
      <c r="B341" s="179" t="s">
        <v>866</v>
      </c>
      <c r="C341" s="453">
        <v>9</v>
      </c>
      <c r="D341" s="462">
        <v>2</v>
      </c>
      <c r="E341" s="335"/>
    </row>
    <row r="342" spans="1:5" ht="12.75">
      <c r="A342" s="175" t="s">
        <v>867</v>
      </c>
      <c r="B342" s="179" t="s">
        <v>868</v>
      </c>
      <c r="C342" s="453">
        <v>30</v>
      </c>
      <c r="D342" s="462">
        <v>5</v>
      </c>
      <c r="E342" s="335"/>
    </row>
    <row r="343" spans="1:5" ht="37.5">
      <c r="A343" s="174">
        <v>8</v>
      </c>
      <c r="B343" s="181" t="s">
        <v>869</v>
      </c>
      <c r="C343" s="454">
        <f>SUM(C344:C427)</f>
        <v>320</v>
      </c>
      <c r="D343" s="454">
        <f>SUM(D344:D427)</f>
        <v>95</v>
      </c>
      <c r="E343" s="335"/>
    </row>
    <row r="344" spans="1:5" ht="25.5">
      <c r="A344" s="184" t="s">
        <v>870</v>
      </c>
      <c r="B344" s="182" t="s">
        <v>871</v>
      </c>
      <c r="C344" s="453">
        <v>0</v>
      </c>
      <c r="D344" s="462">
        <v>0</v>
      </c>
      <c r="E344" s="335"/>
    </row>
    <row r="345" spans="1:5" ht="25.5">
      <c r="A345" s="184" t="s">
        <v>872</v>
      </c>
      <c r="B345" s="182" t="s">
        <v>873</v>
      </c>
      <c r="C345" s="453">
        <v>0</v>
      </c>
      <c r="D345" s="462">
        <v>0</v>
      </c>
      <c r="E345" s="335"/>
    </row>
    <row r="346" spans="1:5" ht="12.75">
      <c r="A346" s="175" t="s">
        <v>874</v>
      </c>
      <c r="B346" s="179" t="s">
        <v>875</v>
      </c>
      <c r="C346" s="453">
        <v>0</v>
      </c>
      <c r="D346" s="462">
        <v>0</v>
      </c>
      <c r="E346" s="335"/>
    </row>
    <row r="347" spans="1:5" ht="12.75">
      <c r="A347" s="175" t="s">
        <v>876</v>
      </c>
      <c r="B347" s="179" t="s">
        <v>877</v>
      </c>
      <c r="C347" s="453">
        <v>0</v>
      </c>
      <c r="D347" s="462">
        <v>0</v>
      </c>
      <c r="E347" s="335"/>
    </row>
    <row r="348" spans="1:5" ht="12.75">
      <c r="A348" s="180" t="s">
        <v>878</v>
      </c>
      <c r="B348" s="182" t="s">
        <v>879</v>
      </c>
      <c r="C348" s="453">
        <v>0</v>
      </c>
      <c r="D348" s="462">
        <v>1</v>
      </c>
      <c r="E348" s="335"/>
    </row>
    <row r="349" spans="1:5" ht="12.75">
      <c r="A349" s="180" t="s">
        <v>880</v>
      </c>
      <c r="B349" s="182" t="s">
        <v>881</v>
      </c>
      <c r="C349" s="453">
        <v>170</v>
      </c>
      <c r="D349" s="462">
        <v>37</v>
      </c>
      <c r="E349" s="335"/>
    </row>
    <row r="350" spans="1:5" ht="12.75">
      <c r="A350" s="180" t="s">
        <v>882</v>
      </c>
      <c r="B350" s="182" t="s">
        <v>883</v>
      </c>
      <c r="C350" s="453">
        <v>0</v>
      </c>
      <c r="D350" s="462">
        <v>0</v>
      </c>
      <c r="E350" s="335"/>
    </row>
    <row r="351" spans="1:5" ht="12.75">
      <c r="A351" s="180" t="s">
        <v>884</v>
      </c>
      <c r="B351" s="182" t="s">
        <v>885</v>
      </c>
      <c r="C351" s="453">
        <v>0</v>
      </c>
      <c r="D351" s="462">
        <v>0</v>
      </c>
      <c r="E351" s="335"/>
    </row>
    <row r="352" spans="1:5" ht="12.75">
      <c r="A352" s="180" t="s">
        <v>886</v>
      </c>
      <c r="B352" s="182" t="s">
        <v>887</v>
      </c>
      <c r="C352" s="453">
        <v>0</v>
      </c>
      <c r="D352" s="462">
        <v>0</v>
      </c>
      <c r="E352" s="335"/>
    </row>
    <row r="353" spans="1:5" ht="12.75">
      <c r="A353" s="175" t="s">
        <v>888</v>
      </c>
      <c r="B353" s="183" t="s">
        <v>889</v>
      </c>
      <c r="C353" s="453">
        <v>0</v>
      </c>
      <c r="D353" s="462">
        <v>0</v>
      </c>
      <c r="E353" s="335"/>
    </row>
    <row r="354" spans="1:5" ht="12.75">
      <c r="A354" s="175" t="s">
        <v>890</v>
      </c>
      <c r="B354" s="183" t="s">
        <v>891</v>
      </c>
      <c r="C354" s="453">
        <v>0</v>
      </c>
      <c r="D354" s="462">
        <v>0</v>
      </c>
      <c r="E354" s="335"/>
    </row>
    <row r="355" spans="1:5" ht="12.75">
      <c r="A355" s="175" t="s">
        <v>892</v>
      </c>
      <c r="B355" s="179" t="s">
        <v>893</v>
      </c>
      <c r="C355" s="453">
        <v>1</v>
      </c>
      <c r="D355" s="462">
        <v>0</v>
      </c>
      <c r="E355" s="335"/>
    </row>
    <row r="356" spans="1:5" ht="12.75">
      <c r="A356" s="175" t="s">
        <v>894</v>
      </c>
      <c r="B356" s="179" t="s">
        <v>895</v>
      </c>
      <c r="C356" s="453">
        <v>0</v>
      </c>
      <c r="D356" s="462">
        <v>0</v>
      </c>
      <c r="E356" s="335"/>
    </row>
    <row r="357" spans="1:5" ht="12.75">
      <c r="A357" s="175" t="s">
        <v>896</v>
      </c>
      <c r="B357" s="179" t="s">
        <v>897</v>
      </c>
      <c r="C357" s="453">
        <v>5</v>
      </c>
      <c r="D357" s="462">
        <v>2</v>
      </c>
      <c r="E357" s="335"/>
    </row>
    <row r="358" spans="1:5" ht="12.75">
      <c r="A358" s="175" t="s">
        <v>898</v>
      </c>
      <c r="B358" s="179" t="s">
        <v>899</v>
      </c>
      <c r="C358" s="453">
        <v>0</v>
      </c>
      <c r="D358" s="462">
        <v>0</v>
      </c>
      <c r="E358" s="335"/>
    </row>
    <row r="359" spans="1:5" ht="12.75">
      <c r="A359" s="175" t="s">
        <v>900</v>
      </c>
      <c r="B359" s="179" t="s">
        <v>901</v>
      </c>
      <c r="C359" s="453">
        <v>0</v>
      </c>
      <c r="D359" s="462">
        <v>0</v>
      </c>
      <c r="E359" s="335"/>
    </row>
    <row r="360" spans="1:5" ht="12.75">
      <c r="A360" s="175" t="s">
        <v>902</v>
      </c>
      <c r="B360" s="179" t="s">
        <v>901</v>
      </c>
      <c r="C360" s="453">
        <v>0</v>
      </c>
      <c r="D360" s="462">
        <v>0</v>
      </c>
      <c r="E360" s="335"/>
    </row>
    <row r="361" spans="1:5" ht="12.75">
      <c r="A361" s="175" t="s">
        <v>903</v>
      </c>
      <c r="B361" s="183" t="s">
        <v>904</v>
      </c>
      <c r="C361" s="453">
        <v>0</v>
      </c>
      <c r="D361" s="462">
        <v>0</v>
      </c>
      <c r="E361" s="335"/>
    </row>
    <row r="362" spans="1:5" ht="12.75">
      <c r="A362" s="175" t="s">
        <v>905</v>
      </c>
      <c r="B362" s="183" t="s">
        <v>906</v>
      </c>
      <c r="C362" s="453">
        <v>0</v>
      </c>
      <c r="D362" s="462">
        <v>0</v>
      </c>
      <c r="E362" s="335"/>
    </row>
    <row r="363" spans="1:5" ht="12.75">
      <c r="A363" s="175" t="s">
        <v>907</v>
      </c>
      <c r="B363" s="179" t="s">
        <v>908</v>
      </c>
      <c r="C363" s="453">
        <v>0</v>
      </c>
      <c r="D363" s="462">
        <v>0</v>
      </c>
      <c r="E363" s="335"/>
    </row>
    <row r="364" spans="1:5" ht="25.5">
      <c r="A364" s="175" t="s">
        <v>909</v>
      </c>
      <c r="B364" s="179" t="s">
        <v>910</v>
      </c>
      <c r="C364" s="453">
        <v>0</v>
      </c>
      <c r="D364" s="462">
        <v>0</v>
      </c>
      <c r="E364" s="335"/>
    </row>
    <row r="365" spans="1:5" ht="25.5">
      <c r="A365" s="175" t="s">
        <v>911</v>
      </c>
      <c r="B365" s="179" t="s">
        <v>912</v>
      </c>
      <c r="C365" s="453">
        <v>0</v>
      </c>
      <c r="D365" s="462">
        <v>0</v>
      </c>
      <c r="E365" s="335"/>
    </row>
    <row r="366" spans="1:5" ht="25.5">
      <c r="A366" s="175" t="s">
        <v>913</v>
      </c>
      <c r="B366" s="179" t="s">
        <v>914</v>
      </c>
      <c r="C366" s="453">
        <v>0</v>
      </c>
      <c r="D366" s="462">
        <v>0</v>
      </c>
      <c r="E366" s="335"/>
    </row>
    <row r="367" spans="1:5" ht="12.75">
      <c r="A367" s="175" t="s">
        <v>915</v>
      </c>
      <c r="B367" s="179" t="s">
        <v>916</v>
      </c>
      <c r="C367" s="453">
        <v>4</v>
      </c>
      <c r="D367" s="462">
        <v>0</v>
      </c>
      <c r="E367" s="335"/>
    </row>
    <row r="368" spans="1:5" ht="12.75">
      <c r="A368" s="175" t="s">
        <v>917</v>
      </c>
      <c r="B368" s="179" t="s">
        <v>918</v>
      </c>
      <c r="C368" s="453">
        <v>0</v>
      </c>
      <c r="D368" s="462">
        <v>0</v>
      </c>
      <c r="E368" s="335"/>
    </row>
    <row r="369" spans="1:5" ht="12.75">
      <c r="A369" s="175" t="s">
        <v>919</v>
      </c>
      <c r="B369" s="179" t="s">
        <v>920</v>
      </c>
      <c r="C369" s="453">
        <v>0</v>
      </c>
      <c r="D369" s="462">
        <v>0</v>
      </c>
      <c r="E369" s="335"/>
    </row>
    <row r="370" spans="1:5" ht="12.75">
      <c r="A370" s="175" t="s">
        <v>921</v>
      </c>
      <c r="B370" s="179" t="s">
        <v>922</v>
      </c>
      <c r="C370" s="453">
        <v>0</v>
      </c>
      <c r="D370" s="462">
        <v>0</v>
      </c>
      <c r="E370" s="335"/>
    </row>
    <row r="371" spans="1:5" ht="12.75">
      <c r="A371" s="175" t="s">
        <v>923</v>
      </c>
      <c r="B371" s="182" t="s">
        <v>924</v>
      </c>
      <c r="C371" s="453">
        <v>0</v>
      </c>
      <c r="D371" s="462">
        <v>0</v>
      </c>
      <c r="E371" s="335"/>
    </row>
    <row r="372" spans="1:5" ht="12.75">
      <c r="A372" s="175" t="s">
        <v>925</v>
      </c>
      <c r="B372" s="182" t="s">
        <v>926</v>
      </c>
      <c r="C372" s="453">
        <v>1</v>
      </c>
      <c r="D372" s="462">
        <v>0</v>
      </c>
      <c r="E372" s="335"/>
    </row>
    <row r="373" spans="1:5" ht="12.75">
      <c r="A373" s="175" t="s">
        <v>927</v>
      </c>
      <c r="B373" s="179" t="s">
        <v>928</v>
      </c>
      <c r="C373" s="453">
        <v>0</v>
      </c>
      <c r="D373" s="462">
        <v>0</v>
      </c>
      <c r="E373" s="335"/>
    </row>
    <row r="374" spans="1:5" ht="12.75">
      <c r="A374" s="175" t="s">
        <v>929</v>
      </c>
      <c r="B374" s="182" t="s">
        <v>930</v>
      </c>
      <c r="C374" s="453">
        <v>6</v>
      </c>
      <c r="D374" s="462">
        <v>0</v>
      </c>
      <c r="E374" s="335"/>
    </row>
    <row r="375" spans="1:5" ht="12.75">
      <c r="A375" s="175" t="s">
        <v>931</v>
      </c>
      <c r="B375" s="182" t="s">
        <v>932</v>
      </c>
      <c r="C375" s="453">
        <v>1</v>
      </c>
      <c r="D375" s="462">
        <v>2</v>
      </c>
      <c r="E375" s="335"/>
    </row>
    <row r="376" spans="1:5" ht="12.75">
      <c r="A376" s="175" t="s">
        <v>933</v>
      </c>
      <c r="B376" s="179" t="s">
        <v>934</v>
      </c>
      <c r="C376" s="453">
        <v>5</v>
      </c>
      <c r="D376" s="462">
        <v>1</v>
      </c>
      <c r="E376" s="335"/>
    </row>
    <row r="377" spans="1:5" ht="12.75">
      <c r="A377" s="175" t="s">
        <v>935</v>
      </c>
      <c r="B377" s="179" t="s">
        <v>936</v>
      </c>
      <c r="C377" s="453">
        <v>0</v>
      </c>
      <c r="D377" s="462">
        <v>0</v>
      </c>
      <c r="E377" s="335"/>
    </row>
    <row r="378" spans="1:5" ht="12.75">
      <c r="A378" s="175" t="s">
        <v>937</v>
      </c>
      <c r="B378" s="179" t="s">
        <v>938</v>
      </c>
      <c r="C378" s="453">
        <v>0</v>
      </c>
      <c r="D378" s="462">
        <v>0</v>
      </c>
      <c r="E378" s="335"/>
    </row>
    <row r="379" spans="1:5" ht="12.75">
      <c r="A379" s="175" t="s">
        <v>939</v>
      </c>
      <c r="B379" s="182" t="s">
        <v>940</v>
      </c>
      <c r="C379" s="453">
        <v>0</v>
      </c>
      <c r="D379" s="462">
        <v>0</v>
      </c>
      <c r="E379" s="335"/>
    </row>
    <row r="380" spans="1:5" ht="12.75">
      <c r="A380" s="175" t="s">
        <v>941</v>
      </c>
      <c r="B380" s="182" t="s">
        <v>942</v>
      </c>
      <c r="C380" s="453">
        <v>0</v>
      </c>
      <c r="D380" s="462">
        <v>0</v>
      </c>
      <c r="E380" s="335"/>
    </row>
    <row r="381" spans="1:5" ht="12.75">
      <c r="A381" s="175" t="s">
        <v>943</v>
      </c>
      <c r="B381" s="182" t="s">
        <v>944</v>
      </c>
      <c r="C381" s="453">
        <v>1</v>
      </c>
      <c r="D381" s="462">
        <v>0</v>
      </c>
      <c r="E381" s="335"/>
    </row>
    <row r="382" spans="1:5" ht="12.75">
      <c r="A382" s="175" t="s">
        <v>945</v>
      </c>
      <c r="B382" s="179" t="s">
        <v>946</v>
      </c>
      <c r="C382" s="453">
        <v>1</v>
      </c>
      <c r="D382" s="462">
        <v>0</v>
      </c>
      <c r="E382" s="335"/>
    </row>
    <row r="383" spans="1:5" ht="12.75">
      <c r="A383" s="175" t="s">
        <v>947</v>
      </c>
      <c r="B383" s="179" t="s">
        <v>948</v>
      </c>
      <c r="C383" s="453">
        <v>0</v>
      </c>
      <c r="D383" s="462">
        <v>0</v>
      </c>
      <c r="E383" s="335"/>
    </row>
    <row r="384" spans="1:5" ht="12.75">
      <c r="A384" s="175" t="s">
        <v>949</v>
      </c>
      <c r="B384" s="179" t="s">
        <v>950</v>
      </c>
      <c r="C384" s="453">
        <v>1</v>
      </c>
      <c r="D384" s="462">
        <v>0</v>
      </c>
      <c r="E384" s="335"/>
    </row>
    <row r="385" spans="1:5" ht="12.75">
      <c r="A385" s="175" t="s">
        <v>951</v>
      </c>
      <c r="B385" s="179" t="s">
        <v>952</v>
      </c>
      <c r="C385" s="453">
        <v>0</v>
      </c>
      <c r="D385" s="462">
        <v>0</v>
      </c>
      <c r="E385" s="335"/>
    </row>
    <row r="386" spans="1:5" ht="12.75">
      <c r="A386" s="175" t="s">
        <v>953</v>
      </c>
      <c r="B386" s="179" t="s">
        <v>954</v>
      </c>
      <c r="C386" s="453">
        <v>0</v>
      </c>
      <c r="D386" s="462">
        <v>0</v>
      </c>
      <c r="E386" s="335"/>
    </row>
    <row r="387" spans="1:5" ht="12.75">
      <c r="A387" s="175" t="s">
        <v>955</v>
      </c>
      <c r="B387" s="179" t="s">
        <v>956</v>
      </c>
      <c r="C387" s="453">
        <v>0</v>
      </c>
      <c r="D387" s="462">
        <v>0</v>
      </c>
      <c r="E387" s="335"/>
    </row>
    <row r="388" spans="1:5" ht="12.75">
      <c r="A388" s="175" t="s">
        <v>957</v>
      </c>
      <c r="B388" s="179" t="s">
        <v>958</v>
      </c>
      <c r="C388" s="453">
        <v>0</v>
      </c>
      <c r="D388" s="462">
        <v>0</v>
      </c>
      <c r="E388" s="335"/>
    </row>
    <row r="389" spans="1:5" ht="12.75">
      <c r="A389" s="175" t="s">
        <v>959</v>
      </c>
      <c r="B389" s="179" t="s">
        <v>960</v>
      </c>
      <c r="C389" s="453">
        <v>0</v>
      </c>
      <c r="D389" s="462">
        <v>0</v>
      </c>
      <c r="E389" s="335"/>
    </row>
    <row r="390" spans="1:5" ht="12.75">
      <c r="A390" s="175" t="s">
        <v>961</v>
      </c>
      <c r="B390" s="179" t="s">
        <v>962</v>
      </c>
      <c r="C390" s="453">
        <v>0</v>
      </c>
      <c r="D390" s="462">
        <v>0</v>
      </c>
      <c r="E390" s="335"/>
    </row>
    <row r="391" spans="1:5" ht="12.75">
      <c r="A391" s="175" t="s">
        <v>963</v>
      </c>
      <c r="B391" s="179" t="s">
        <v>964</v>
      </c>
      <c r="C391" s="453">
        <v>0</v>
      </c>
      <c r="D391" s="462">
        <v>0</v>
      </c>
      <c r="E391" s="335"/>
    </row>
    <row r="392" spans="1:5" ht="12.75">
      <c r="A392" s="175" t="s">
        <v>965</v>
      </c>
      <c r="B392" s="179" t="s">
        <v>966</v>
      </c>
      <c r="C392" s="453">
        <v>1</v>
      </c>
      <c r="D392" s="462">
        <v>0</v>
      </c>
      <c r="E392" s="335"/>
    </row>
    <row r="393" spans="1:5" ht="12.75">
      <c r="A393" s="175" t="s">
        <v>967</v>
      </c>
      <c r="B393" s="179" t="s">
        <v>968</v>
      </c>
      <c r="C393" s="453">
        <v>0</v>
      </c>
      <c r="D393" s="462">
        <v>2</v>
      </c>
      <c r="E393" s="335"/>
    </row>
    <row r="394" spans="1:5" ht="12.75">
      <c r="A394" s="175" t="s">
        <v>969</v>
      </c>
      <c r="B394" s="182" t="s">
        <v>970</v>
      </c>
      <c r="C394" s="453">
        <v>0</v>
      </c>
      <c r="D394" s="462">
        <v>1</v>
      </c>
      <c r="E394" s="335"/>
    </row>
    <row r="395" spans="1:5" ht="12.75">
      <c r="A395" s="175" t="s">
        <v>971</v>
      </c>
      <c r="B395" s="182" t="s">
        <v>972</v>
      </c>
      <c r="C395" s="453">
        <v>0</v>
      </c>
      <c r="D395" s="462">
        <v>0</v>
      </c>
      <c r="E395" s="335"/>
    </row>
    <row r="396" spans="1:5" ht="12.75">
      <c r="A396" s="175" t="s">
        <v>973</v>
      </c>
      <c r="B396" s="182" t="s">
        <v>974</v>
      </c>
      <c r="C396" s="453">
        <v>0</v>
      </c>
      <c r="D396" s="462">
        <v>0</v>
      </c>
      <c r="E396" s="335"/>
    </row>
    <row r="397" spans="1:5" ht="12.75">
      <c r="A397" s="175" t="s">
        <v>975</v>
      </c>
      <c r="B397" s="182" t="s">
        <v>976</v>
      </c>
      <c r="C397" s="453">
        <v>0</v>
      </c>
      <c r="D397" s="462">
        <v>1</v>
      </c>
      <c r="E397" s="335"/>
    </row>
    <row r="398" spans="1:5" ht="12.75">
      <c r="A398" s="175" t="s">
        <v>977</v>
      </c>
      <c r="B398" s="179" t="s">
        <v>978</v>
      </c>
      <c r="C398" s="453">
        <v>1</v>
      </c>
      <c r="D398" s="462">
        <v>0</v>
      </c>
      <c r="E398" s="335"/>
    </row>
    <row r="399" spans="1:5" ht="12.75">
      <c r="A399" s="175" t="s">
        <v>979</v>
      </c>
      <c r="B399" s="179" t="s">
        <v>980</v>
      </c>
      <c r="C399" s="453">
        <v>0</v>
      </c>
      <c r="D399" s="462">
        <v>0</v>
      </c>
      <c r="E399" s="335"/>
    </row>
    <row r="400" spans="1:5" ht="12.75">
      <c r="A400" s="175" t="s">
        <v>981</v>
      </c>
      <c r="B400" s="179" t="s">
        <v>982</v>
      </c>
      <c r="C400" s="453">
        <v>1</v>
      </c>
      <c r="D400" s="462">
        <v>0</v>
      </c>
      <c r="E400" s="335"/>
    </row>
    <row r="401" spans="1:5" ht="12.75">
      <c r="A401" s="175" t="s">
        <v>983</v>
      </c>
      <c r="B401" s="179" t="s">
        <v>984</v>
      </c>
      <c r="C401" s="453">
        <v>0</v>
      </c>
      <c r="D401" s="462">
        <v>0</v>
      </c>
      <c r="E401" s="335"/>
    </row>
    <row r="402" spans="1:5" ht="12.75">
      <c r="A402" s="175" t="s">
        <v>985</v>
      </c>
      <c r="B402" s="179" t="s">
        <v>986</v>
      </c>
      <c r="C402" s="453">
        <v>9</v>
      </c>
      <c r="D402" s="462">
        <v>0</v>
      </c>
      <c r="E402" s="335"/>
    </row>
    <row r="403" spans="1:5" ht="12.75">
      <c r="A403" s="175" t="s">
        <v>987</v>
      </c>
      <c r="B403" s="179" t="s">
        <v>988</v>
      </c>
      <c r="C403" s="453">
        <v>0</v>
      </c>
      <c r="D403" s="462">
        <v>0</v>
      </c>
      <c r="E403" s="335"/>
    </row>
    <row r="404" spans="1:5" ht="12.75">
      <c r="A404" s="175" t="s">
        <v>989</v>
      </c>
      <c r="B404" s="179" t="s">
        <v>990</v>
      </c>
      <c r="C404" s="453">
        <v>0</v>
      </c>
      <c r="D404" s="462">
        <v>0</v>
      </c>
      <c r="E404" s="335"/>
    </row>
    <row r="405" spans="1:5" ht="12.75">
      <c r="A405" s="175" t="s">
        <v>991</v>
      </c>
      <c r="B405" s="179" t="s">
        <v>992</v>
      </c>
      <c r="C405" s="453">
        <v>4</v>
      </c>
      <c r="D405" s="462">
        <v>1</v>
      </c>
      <c r="E405" s="335"/>
    </row>
    <row r="406" spans="1:5" ht="12.75">
      <c r="A406" s="175" t="s">
        <v>993</v>
      </c>
      <c r="B406" s="179" t="s">
        <v>994</v>
      </c>
      <c r="C406" s="453">
        <v>34</v>
      </c>
      <c r="D406" s="462">
        <v>18</v>
      </c>
      <c r="E406" s="335"/>
    </row>
    <row r="407" spans="1:5" ht="12.75">
      <c r="A407" s="175" t="s">
        <v>995</v>
      </c>
      <c r="B407" s="179" t="s">
        <v>996</v>
      </c>
      <c r="C407" s="453">
        <v>0</v>
      </c>
      <c r="D407" s="462">
        <v>0</v>
      </c>
      <c r="E407" s="335"/>
    </row>
    <row r="408" spans="1:5" ht="12.75">
      <c r="A408" s="175" t="s">
        <v>997</v>
      </c>
      <c r="B408" s="179" t="s">
        <v>998</v>
      </c>
      <c r="C408" s="453">
        <v>1</v>
      </c>
      <c r="D408" s="462">
        <v>1</v>
      </c>
      <c r="E408" s="335"/>
    </row>
    <row r="409" spans="1:5" ht="12.75">
      <c r="A409" s="175" t="s">
        <v>999</v>
      </c>
      <c r="B409" s="179" t="s">
        <v>1000</v>
      </c>
      <c r="C409" s="453">
        <v>18</v>
      </c>
      <c r="D409" s="462">
        <v>10</v>
      </c>
      <c r="E409" s="335"/>
    </row>
    <row r="410" spans="1:5" ht="12.75">
      <c r="A410" s="175" t="s">
        <v>1001</v>
      </c>
      <c r="B410" s="179" t="s">
        <v>1002</v>
      </c>
      <c r="C410" s="453">
        <v>0</v>
      </c>
      <c r="D410" s="462">
        <v>0</v>
      </c>
      <c r="E410" s="335"/>
    </row>
    <row r="411" spans="1:5" ht="12.75">
      <c r="A411" s="175" t="s">
        <v>1003</v>
      </c>
      <c r="B411" s="176" t="s">
        <v>1004</v>
      </c>
      <c r="C411" s="453">
        <v>3</v>
      </c>
      <c r="D411" s="462">
        <v>1</v>
      </c>
      <c r="E411" s="335"/>
    </row>
    <row r="412" spans="1:5" ht="12.75">
      <c r="A412" s="175" t="s">
        <v>1005</v>
      </c>
      <c r="B412" s="176" t="s">
        <v>1006</v>
      </c>
      <c r="C412" s="453">
        <v>0</v>
      </c>
      <c r="D412" s="462">
        <v>1</v>
      </c>
      <c r="E412" s="335"/>
    </row>
    <row r="413" spans="1:5" ht="12.75">
      <c r="A413" s="175" t="s">
        <v>1007</v>
      </c>
      <c r="B413" s="176" t="s">
        <v>1008</v>
      </c>
      <c r="C413" s="453">
        <v>5</v>
      </c>
      <c r="D413" s="462">
        <v>1</v>
      </c>
      <c r="E413" s="335"/>
    </row>
    <row r="414" spans="1:5" ht="12.75">
      <c r="A414" s="175" t="s">
        <v>1009</v>
      </c>
      <c r="B414" s="176" t="s">
        <v>1010</v>
      </c>
      <c r="C414" s="453">
        <v>0</v>
      </c>
      <c r="D414" s="462">
        <v>0</v>
      </c>
      <c r="E414" s="335"/>
    </row>
    <row r="415" spans="1:5" ht="12.75">
      <c r="A415" s="175" t="s">
        <v>1011</v>
      </c>
      <c r="B415" s="176" t="s">
        <v>1012</v>
      </c>
      <c r="C415" s="453">
        <v>22</v>
      </c>
      <c r="D415" s="462">
        <v>3</v>
      </c>
      <c r="E415" s="335"/>
    </row>
    <row r="416" spans="1:5" ht="12.75">
      <c r="A416" s="175" t="s">
        <v>1013</v>
      </c>
      <c r="B416" s="176" t="s">
        <v>1014</v>
      </c>
      <c r="C416" s="453">
        <v>2</v>
      </c>
      <c r="D416" s="462">
        <v>2</v>
      </c>
      <c r="E416" s="335"/>
    </row>
    <row r="417" spans="1:5" ht="12.75">
      <c r="A417" s="175" t="s">
        <v>1015</v>
      </c>
      <c r="B417" s="185" t="s">
        <v>1016</v>
      </c>
      <c r="C417" s="453">
        <v>0</v>
      </c>
      <c r="D417" s="462">
        <v>1</v>
      </c>
      <c r="E417" s="335"/>
    </row>
    <row r="418" spans="1:5" ht="12.75">
      <c r="A418" s="175" t="s">
        <v>1017</v>
      </c>
      <c r="B418" s="176" t="s">
        <v>1018</v>
      </c>
      <c r="C418" s="453">
        <v>10</v>
      </c>
      <c r="D418" s="462">
        <v>2</v>
      </c>
      <c r="E418" s="335"/>
    </row>
    <row r="419" spans="1:5" ht="12.75">
      <c r="A419" s="175" t="s">
        <v>1019</v>
      </c>
      <c r="B419" s="176" t="s">
        <v>1020</v>
      </c>
      <c r="C419" s="453">
        <v>0</v>
      </c>
      <c r="D419" s="462">
        <v>0</v>
      </c>
      <c r="E419" s="335"/>
    </row>
    <row r="420" spans="1:5" ht="12.75">
      <c r="A420" s="175" t="s">
        <v>1021</v>
      </c>
      <c r="B420" s="176" t="s">
        <v>1022</v>
      </c>
      <c r="C420" s="453">
        <v>1</v>
      </c>
      <c r="D420" s="462">
        <v>2</v>
      </c>
      <c r="E420" s="335"/>
    </row>
    <row r="421" spans="1:5" ht="12.75">
      <c r="A421" s="175" t="s">
        <v>1023</v>
      </c>
      <c r="B421" s="176" t="s">
        <v>1024</v>
      </c>
      <c r="C421" s="453">
        <v>0</v>
      </c>
      <c r="D421" s="462">
        <v>1</v>
      </c>
      <c r="E421" s="335"/>
    </row>
    <row r="422" spans="1:5" ht="12.75">
      <c r="A422" s="175" t="s">
        <v>1025</v>
      </c>
      <c r="B422" s="176" t="s">
        <v>1026</v>
      </c>
      <c r="C422" s="453">
        <v>0</v>
      </c>
      <c r="D422" s="462">
        <v>1</v>
      </c>
      <c r="E422" s="335"/>
    </row>
    <row r="423" spans="1:5" ht="12.75">
      <c r="A423" s="175" t="s">
        <v>1027</v>
      </c>
      <c r="B423" s="176" t="s">
        <v>1028</v>
      </c>
      <c r="C423" s="453">
        <v>0</v>
      </c>
      <c r="D423" s="462">
        <v>1</v>
      </c>
      <c r="E423" s="335"/>
    </row>
    <row r="424" spans="1:5" ht="12.75">
      <c r="A424" s="175" t="s">
        <v>1029</v>
      </c>
      <c r="B424" s="176" t="s">
        <v>1030</v>
      </c>
      <c r="C424" s="453">
        <v>11</v>
      </c>
      <c r="D424" s="462">
        <v>2</v>
      </c>
      <c r="E424" s="335"/>
    </row>
    <row r="425" spans="1:5" ht="12.75">
      <c r="A425" s="175" t="s">
        <v>1031</v>
      </c>
      <c r="B425" s="176" t="s">
        <v>1032</v>
      </c>
      <c r="C425" s="453">
        <v>0</v>
      </c>
      <c r="D425" s="462">
        <v>0</v>
      </c>
      <c r="E425" s="335"/>
    </row>
    <row r="426" spans="1:5" ht="12.75">
      <c r="A426" s="175" t="s">
        <v>1033</v>
      </c>
      <c r="B426" s="176" t="s">
        <v>1034</v>
      </c>
      <c r="C426" s="453">
        <v>1</v>
      </c>
      <c r="D426" s="462">
        <v>0</v>
      </c>
      <c r="E426" s="335"/>
    </row>
    <row r="427" spans="1:5" ht="12.75">
      <c r="A427" s="175" t="s">
        <v>1035</v>
      </c>
      <c r="B427" s="176" t="s">
        <v>1036</v>
      </c>
      <c r="C427" s="453">
        <v>0</v>
      </c>
      <c r="D427" s="55"/>
      <c r="E427" s="335"/>
    </row>
    <row r="428" spans="1:5" ht="18.75">
      <c r="A428" s="174">
        <v>9</v>
      </c>
      <c r="B428" s="181" t="s">
        <v>1037</v>
      </c>
      <c r="C428" s="454">
        <f>SUM(C429:C462)</f>
        <v>190</v>
      </c>
      <c r="D428" s="454">
        <f>SUM(D429:D462)</f>
        <v>35</v>
      </c>
      <c r="E428" s="335"/>
    </row>
    <row r="429" spans="1:5" ht="12.75">
      <c r="A429" s="175" t="s">
        <v>1038</v>
      </c>
      <c r="B429" s="185" t="s">
        <v>1039</v>
      </c>
      <c r="C429" s="453">
        <v>0</v>
      </c>
      <c r="D429" s="462">
        <v>0</v>
      </c>
      <c r="E429" s="335"/>
    </row>
    <row r="430" spans="1:5" ht="12.75">
      <c r="A430" s="175" t="s">
        <v>1040</v>
      </c>
      <c r="B430" s="185" t="s">
        <v>1041</v>
      </c>
      <c r="C430" s="453">
        <v>0</v>
      </c>
      <c r="D430" s="462">
        <v>0</v>
      </c>
      <c r="E430" s="335"/>
    </row>
    <row r="431" spans="1:5" ht="12.75">
      <c r="A431" s="175" t="s">
        <v>1042</v>
      </c>
      <c r="B431" s="185" t="s">
        <v>1043</v>
      </c>
      <c r="C431" s="453">
        <v>16</v>
      </c>
      <c r="D431" s="462">
        <v>6</v>
      </c>
      <c r="E431" s="335"/>
    </row>
    <row r="432" spans="1:5" ht="12.75">
      <c r="A432" s="175" t="s">
        <v>1044</v>
      </c>
      <c r="B432" s="177" t="s">
        <v>1045</v>
      </c>
      <c r="C432" s="453">
        <v>40</v>
      </c>
      <c r="D432" s="462">
        <v>4</v>
      </c>
      <c r="E432" s="335"/>
    </row>
    <row r="433" spans="1:5" ht="12.75">
      <c r="A433" s="175" t="s">
        <v>1046</v>
      </c>
      <c r="B433" s="176" t="s">
        <v>1047</v>
      </c>
      <c r="C433" s="453">
        <v>0</v>
      </c>
      <c r="D433" s="462">
        <v>0</v>
      </c>
      <c r="E433" s="335"/>
    </row>
    <row r="434" spans="1:5" ht="12.75">
      <c r="A434" s="175" t="s">
        <v>1048</v>
      </c>
      <c r="B434" s="176" t="s">
        <v>1049</v>
      </c>
      <c r="C434" s="453">
        <v>0</v>
      </c>
      <c r="D434" s="462">
        <v>0</v>
      </c>
      <c r="E434" s="335"/>
    </row>
    <row r="435" spans="1:5" ht="12.75">
      <c r="A435" s="175" t="s">
        <v>1050</v>
      </c>
      <c r="B435" s="176" t="s">
        <v>1051</v>
      </c>
      <c r="C435" s="453">
        <v>8</v>
      </c>
      <c r="D435" s="462">
        <v>2</v>
      </c>
      <c r="E435" s="335"/>
    </row>
    <row r="436" spans="1:5" ht="12.75">
      <c r="A436" s="175" t="s">
        <v>1052</v>
      </c>
      <c r="B436" s="176" t="s">
        <v>1053</v>
      </c>
      <c r="C436" s="453">
        <v>1</v>
      </c>
      <c r="D436" s="462">
        <v>1</v>
      </c>
      <c r="E436" s="335"/>
    </row>
    <row r="437" spans="1:5" ht="12.75">
      <c r="A437" s="175" t="s">
        <v>1054</v>
      </c>
      <c r="B437" s="176" t="s">
        <v>1055</v>
      </c>
      <c r="C437" s="453">
        <v>30</v>
      </c>
      <c r="D437" s="462">
        <v>5</v>
      </c>
      <c r="E437" s="335"/>
    </row>
    <row r="438" spans="1:5" ht="12.75">
      <c r="A438" s="175" t="s">
        <v>1056</v>
      </c>
      <c r="B438" s="176" t="s">
        <v>1057</v>
      </c>
      <c r="C438" s="453">
        <v>0</v>
      </c>
      <c r="D438" s="462">
        <v>0</v>
      </c>
      <c r="E438" s="335"/>
    </row>
    <row r="439" spans="1:5" ht="25.5">
      <c r="A439" s="175" t="s">
        <v>1058</v>
      </c>
      <c r="B439" s="176" t="s">
        <v>1059</v>
      </c>
      <c r="C439" s="453">
        <v>0</v>
      </c>
      <c r="D439" s="462">
        <v>0</v>
      </c>
      <c r="E439" s="335"/>
    </row>
    <row r="440" spans="1:5" ht="12.75">
      <c r="A440" s="175" t="s">
        <v>1060</v>
      </c>
      <c r="B440" s="176" t="s">
        <v>1061</v>
      </c>
      <c r="C440" s="453">
        <v>0</v>
      </c>
      <c r="D440" s="462">
        <v>0</v>
      </c>
      <c r="E440" s="335"/>
    </row>
    <row r="441" spans="1:5" ht="25.5">
      <c r="A441" s="175" t="s">
        <v>1062</v>
      </c>
      <c r="B441" s="176" t="s">
        <v>1063</v>
      </c>
      <c r="C441" s="453">
        <v>0</v>
      </c>
      <c r="D441" s="462">
        <v>0</v>
      </c>
      <c r="E441" s="335"/>
    </row>
    <row r="442" spans="1:5" ht="25.5">
      <c r="A442" s="175" t="s">
        <v>1064</v>
      </c>
      <c r="B442" s="176" t="s">
        <v>1065</v>
      </c>
      <c r="C442" s="453">
        <v>0</v>
      </c>
      <c r="D442" s="462">
        <v>0</v>
      </c>
      <c r="E442" s="335"/>
    </row>
    <row r="443" spans="1:5" ht="12.75">
      <c r="A443" s="175" t="s">
        <v>1066</v>
      </c>
      <c r="B443" s="176" t="s">
        <v>1067</v>
      </c>
      <c r="C443" s="453">
        <v>0</v>
      </c>
      <c r="D443" s="462">
        <v>0</v>
      </c>
      <c r="E443" s="335"/>
    </row>
    <row r="444" spans="1:5" ht="12.75">
      <c r="A444" s="175" t="s">
        <v>1068</v>
      </c>
      <c r="B444" s="176" t="s">
        <v>1069</v>
      </c>
      <c r="C444" s="453">
        <v>0</v>
      </c>
      <c r="D444" s="462">
        <v>0</v>
      </c>
      <c r="E444" s="335"/>
    </row>
    <row r="445" spans="1:5" ht="12.75">
      <c r="A445" s="175" t="s">
        <v>1070</v>
      </c>
      <c r="B445" s="176" t="s">
        <v>1071</v>
      </c>
      <c r="C445" s="453">
        <v>2</v>
      </c>
      <c r="D445" s="462">
        <v>2</v>
      </c>
      <c r="E445" s="335"/>
    </row>
    <row r="446" spans="1:5" ht="12.75">
      <c r="A446" s="175" t="s">
        <v>1072</v>
      </c>
      <c r="B446" s="176" t="s">
        <v>1073</v>
      </c>
      <c r="C446" s="453">
        <v>1</v>
      </c>
      <c r="D446" s="462">
        <v>0</v>
      </c>
      <c r="E446" s="335"/>
    </row>
    <row r="447" spans="1:5" ht="12.75">
      <c r="A447" s="175" t="s">
        <v>1074</v>
      </c>
      <c r="B447" s="176" t="s">
        <v>1075</v>
      </c>
      <c r="C447" s="453">
        <v>4</v>
      </c>
      <c r="D447" s="462">
        <v>1</v>
      </c>
      <c r="E447" s="335"/>
    </row>
    <row r="448" spans="1:5" ht="12.75">
      <c r="A448" s="175" t="s">
        <v>1076</v>
      </c>
      <c r="B448" s="176" t="s">
        <v>1077</v>
      </c>
      <c r="C448" s="453">
        <v>12</v>
      </c>
      <c r="D448" s="462">
        <v>3</v>
      </c>
      <c r="E448" s="335"/>
    </row>
    <row r="449" spans="1:5" ht="12.75">
      <c r="A449" s="175" t="s">
        <v>1078</v>
      </c>
      <c r="B449" s="185" t="s">
        <v>1079</v>
      </c>
      <c r="C449" s="453">
        <v>0</v>
      </c>
      <c r="D449" s="462">
        <v>0</v>
      </c>
      <c r="E449" s="335"/>
    </row>
    <row r="450" spans="1:5" ht="12.75">
      <c r="A450" s="175" t="s">
        <v>1080</v>
      </c>
      <c r="B450" s="185" t="s">
        <v>1081</v>
      </c>
      <c r="C450" s="453">
        <v>0</v>
      </c>
      <c r="D450" s="462">
        <v>0</v>
      </c>
      <c r="E450" s="335"/>
    </row>
    <row r="451" spans="1:5" ht="12.75">
      <c r="A451" s="175" t="s">
        <v>1082</v>
      </c>
      <c r="B451" s="176" t="s">
        <v>1083</v>
      </c>
      <c r="C451" s="453">
        <v>6</v>
      </c>
      <c r="D451" s="462">
        <v>0</v>
      </c>
      <c r="E451" s="335"/>
    </row>
    <row r="452" spans="1:5" ht="12.75">
      <c r="A452" s="175" t="s">
        <v>1084</v>
      </c>
      <c r="B452" s="176" t="s">
        <v>1085</v>
      </c>
      <c r="C452" s="453">
        <v>24</v>
      </c>
      <c r="D452" s="462">
        <v>3</v>
      </c>
      <c r="E452" s="335"/>
    </row>
    <row r="453" spans="1:5" ht="12.75">
      <c r="A453" s="175" t="s">
        <v>1086</v>
      </c>
      <c r="B453" s="176" t="s">
        <v>1087</v>
      </c>
      <c r="C453" s="453">
        <v>0</v>
      </c>
      <c r="D453" s="462">
        <v>0</v>
      </c>
      <c r="E453" s="335"/>
    </row>
    <row r="454" spans="1:5" ht="12.75">
      <c r="A454" s="175" t="s">
        <v>1088</v>
      </c>
      <c r="B454" s="176" t="s">
        <v>1089</v>
      </c>
      <c r="C454" s="453">
        <v>22</v>
      </c>
      <c r="D454" s="462">
        <v>5</v>
      </c>
      <c r="E454" s="335"/>
    </row>
    <row r="455" spans="1:5" ht="12.75">
      <c r="A455" s="175" t="s">
        <v>1090</v>
      </c>
      <c r="B455" s="176" t="s">
        <v>1091</v>
      </c>
      <c r="C455" s="453">
        <v>16</v>
      </c>
      <c r="D455" s="462">
        <v>1</v>
      </c>
      <c r="E455" s="335"/>
    </row>
    <row r="456" spans="1:5" ht="12.75">
      <c r="A456" s="175" t="s">
        <v>1092</v>
      </c>
      <c r="B456" s="176" t="s">
        <v>1093</v>
      </c>
      <c r="C456" s="453">
        <v>5</v>
      </c>
      <c r="D456" s="462">
        <v>0</v>
      </c>
      <c r="E456" s="335"/>
    </row>
    <row r="457" spans="1:5" ht="12.75">
      <c r="A457" s="175" t="s">
        <v>1094</v>
      </c>
      <c r="B457" s="176" t="s">
        <v>1095</v>
      </c>
      <c r="C457" s="453">
        <v>0</v>
      </c>
      <c r="D457" s="462">
        <v>0</v>
      </c>
      <c r="E457" s="335"/>
    </row>
    <row r="458" spans="1:5" ht="12.75">
      <c r="A458" s="175" t="s">
        <v>1096</v>
      </c>
      <c r="B458" s="176" t="s">
        <v>1097</v>
      </c>
      <c r="C458" s="453">
        <v>2</v>
      </c>
      <c r="D458" s="462">
        <v>2</v>
      </c>
      <c r="E458" s="335"/>
    </row>
    <row r="459" spans="1:5" ht="12.75">
      <c r="A459" s="175" t="s">
        <v>1098</v>
      </c>
      <c r="B459" s="176" t="s">
        <v>1099</v>
      </c>
      <c r="C459" s="453">
        <v>1</v>
      </c>
      <c r="D459" s="462">
        <v>0</v>
      </c>
      <c r="E459" s="335"/>
    </row>
    <row r="460" spans="1:5" ht="12.75">
      <c r="A460" s="175" t="s">
        <v>1100</v>
      </c>
      <c r="B460" s="176" t="s">
        <v>1101</v>
      </c>
      <c r="C460" s="453">
        <v>0</v>
      </c>
      <c r="D460" s="462">
        <v>0</v>
      </c>
      <c r="E460" s="335"/>
    </row>
    <row r="461" spans="1:5" ht="12.75">
      <c r="A461" s="175" t="s">
        <v>1102</v>
      </c>
      <c r="B461" s="176" t="s">
        <v>1103</v>
      </c>
      <c r="C461" s="453">
        <v>0</v>
      </c>
      <c r="D461" s="462">
        <v>0</v>
      </c>
      <c r="E461" s="335"/>
    </row>
    <row r="462" spans="1:5" ht="12.75">
      <c r="A462" s="175" t="s">
        <v>1104</v>
      </c>
      <c r="B462" s="176" t="s">
        <v>1105</v>
      </c>
      <c r="C462" s="453">
        <v>0</v>
      </c>
      <c r="D462" s="462">
        <v>0</v>
      </c>
      <c r="E462" s="335"/>
    </row>
    <row r="463" spans="1:5" ht="37.5">
      <c r="A463" s="174">
        <v>10</v>
      </c>
      <c r="B463" s="181" t="s">
        <v>1106</v>
      </c>
      <c r="C463" s="454">
        <f>SUM(C464:C491)</f>
        <v>77</v>
      </c>
      <c r="D463" s="454">
        <f>SUM(D464:D491)</f>
        <v>19</v>
      </c>
      <c r="E463" s="335"/>
    </row>
    <row r="464" spans="1:5" ht="12.75">
      <c r="A464" s="175" t="s">
        <v>1107</v>
      </c>
      <c r="B464" s="176" t="s">
        <v>1108</v>
      </c>
      <c r="C464" s="453">
        <v>0</v>
      </c>
      <c r="D464" s="462">
        <v>0</v>
      </c>
      <c r="E464" s="335"/>
    </row>
    <row r="465" spans="1:5" ht="12.75">
      <c r="A465" s="175" t="s">
        <v>1109</v>
      </c>
      <c r="B465" s="176" t="s">
        <v>1110</v>
      </c>
      <c r="C465" s="453">
        <v>0</v>
      </c>
      <c r="D465" s="462">
        <v>1</v>
      </c>
      <c r="E465" s="335"/>
    </row>
    <row r="466" spans="1:5" ht="12.75">
      <c r="A466" s="175" t="s">
        <v>1111</v>
      </c>
      <c r="B466" s="185" t="s">
        <v>1112</v>
      </c>
      <c r="C466" s="453">
        <v>0</v>
      </c>
      <c r="D466" s="462">
        <v>0</v>
      </c>
      <c r="E466" s="335"/>
    </row>
    <row r="467" spans="1:5" ht="12.75">
      <c r="A467" s="175" t="s">
        <v>1113</v>
      </c>
      <c r="B467" s="185" t="s">
        <v>1114</v>
      </c>
      <c r="C467" s="453">
        <v>0</v>
      </c>
      <c r="D467" s="462">
        <v>0</v>
      </c>
      <c r="E467" s="335"/>
    </row>
    <row r="468" spans="1:5" ht="12.75">
      <c r="A468" s="175" t="s">
        <v>1115</v>
      </c>
      <c r="B468" s="176" t="s">
        <v>1116</v>
      </c>
      <c r="C468" s="453">
        <v>0</v>
      </c>
      <c r="D468" s="462">
        <v>0</v>
      </c>
      <c r="E468" s="335"/>
    </row>
    <row r="469" spans="1:5" ht="12.75">
      <c r="A469" s="175" t="s">
        <v>1117</v>
      </c>
      <c r="B469" s="185" t="s">
        <v>1118</v>
      </c>
      <c r="C469" s="453">
        <v>0</v>
      </c>
      <c r="D469" s="462">
        <v>0</v>
      </c>
      <c r="E469" s="335"/>
    </row>
    <row r="470" spans="1:5" ht="12.75">
      <c r="A470" s="175" t="s">
        <v>1119</v>
      </c>
      <c r="B470" s="185" t="s">
        <v>1120</v>
      </c>
      <c r="C470" s="453">
        <v>0</v>
      </c>
      <c r="D470" s="462">
        <v>0</v>
      </c>
      <c r="E470" s="335"/>
    </row>
    <row r="471" spans="1:5" ht="12.75">
      <c r="A471" s="175" t="s">
        <v>1121</v>
      </c>
      <c r="B471" s="185" t="s">
        <v>1122</v>
      </c>
      <c r="C471" s="453">
        <v>0</v>
      </c>
      <c r="D471" s="462">
        <v>0</v>
      </c>
      <c r="E471" s="335"/>
    </row>
    <row r="472" spans="1:5" ht="12.75">
      <c r="A472" s="175" t="s">
        <v>1123</v>
      </c>
      <c r="B472" s="185" t="s">
        <v>1124</v>
      </c>
      <c r="C472" s="453">
        <v>0</v>
      </c>
      <c r="D472" s="462">
        <v>0</v>
      </c>
      <c r="E472" s="335"/>
    </row>
    <row r="473" spans="1:5" ht="12.75">
      <c r="A473" s="175" t="s">
        <v>1125</v>
      </c>
      <c r="B473" s="185" t="s">
        <v>1126</v>
      </c>
      <c r="C473" s="453">
        <v>0</v>
      </c>
      <c r="D473" s="462">
        <v>0</v>
      </c>
      <c r="E473" s="335"/>
    </row>
    <row r="474" spans="1:5" ht="12.75">
      <c r="A474" s="175" t="s">
        <v>1127</v>
      </c>
      <c r="B474" s="185" t="s">
        <v>1128</v>
      </c>
      <c r="C474" s="453">
        <v>0</v>
      </c>
      <c r="D474" s="462">
        <v>0</v>
      </c>
      <c r="E474" s="335"/>
    </row>
    <row r="475" spans="1:5" ht="12.75">
      <c r="A475" s="175" t="s">
        <v>1129</v>
      </c>
      <c r="B475" s="176" t="s">
        <v>1130</v>
      </c>
      <c r="C475" s="453">
        <v>0</v>
      </c>
      <c r="D475" s="462">
        <v>0</v>
      </c>
      <c r="E475" s="335"/>
    </row>
    <row r="476" spans="1:5" ht="12.75">
      <c r="A476" s="175" t="s">
        <v>1131</v>
      </c>
      <c r="B476" s="176" t="s">
        <v>1132</v>
      </c>
      <c r="C476" s="453">
        <v>0</v>
      </c>
      <c r="D476" s="462">
        <v>0</v>
      </c>
      <c r="E476" s="335"/>
    </row>
    <row r="477" spans="1:5" ht="25.5">
      <c r="A477" s="175" t="s">
        <v>1133</v>
      </c>
      <c r="B477" s="185" t="s">
        <v>1134</v>
      </c>
      <c r="C477" s="453">
        <v>0</v>
      </c>
      <c r="D477" s="462">
        <v>0</v>
      </c>
      <c r="E477" s="335"/>
    </row>
    <row r="478" spans="1:5" ht="25.5">
      <c r="A478" s="175" t="s">
        <v>1135</v>
      </c>
      <c r="B478" s="185" t="s">
        <v>1136</v>
      </c>
      <c r="C478" s="453">
        <v>0</v>
      </c>
      <c r="D478" s="462">
        <v>0</v>
      </c>
      <c r="E478" s="335"/>
    </row>
    <row r="479" spans="1:5" ht="12.75">
      <c r="A479" s="175" t="s">
        <v>1137</v>
      </c>
      <c r="B479" s="185" t="s">
        <v>1138</v>
      </c>
      <c r="C479" s="453">
        <v>0</v>
      </c>
      <c r="D479" s="462">
        <v>0</v>
      </c>
      <c r="E479" s="335"/>
    </row>
    <row r="480" spans="1:5" ht="12.75">
      <c r="A480" s="175" t="s">
        <v>1139</v>
      </c>
      <c r="B480" s="185" t="s">
        <v>1140</v>
      </c>
      <c r="C480" s="453">
        <v>0</v>
      </c>
      <c r="D480" s="462">
        <v>0</v>
      </c>
      <c r="E480" s="335"/>
    </row>
    <row r="481" spans="1:5" ht="12.75">
      <c r="A481" s="175" t="s">
        <v>1141</v>
      </c>
      <c r="B481" s="185" t="s">
        <v>1142</v>
      </c>
      <c r="C481" s="453">
        <v>0</v>
      </c>
      <c r="D481" s="462">
        <v>0</v>
      </c>
      <c r="E481" s="335"/>
    </row>
    <row r="482" spans="1:5" ht="12.75">
      <c r="A482" s="175" t="s">
        <v>1143</v>
      </c>
      <c r="B482" s="185" t="s">
        <v>1144</v>
      </c>
      <c r="C482" s="453">
        <v>0</v>
      </c>
      <c r="D482" s="462">
        <v>0</v>
      </c>
      <c r="E482" s="335"/>
    </row>
    <row r="483" spans="1:5" ht="12.75">
      <c r="A483" s="175" t="s">
        <v>1145</v>
      </c>
      <c r="B483" s="176" t="s">
        <v>1146</v>
      </c>
      <c r="C483" s="453">
        <v>3</v>
      </c>
      <c r="D483" s="462">
        <v>2</v>
      </c>
      <c r="E483" s="335"/>
    </row>
    <row r="484" spans="1:5" ht="12.75">
      <c r="A484" s="175" t="s">
        <v>1147</v>
      </c>
      <c r="B484" s="176" t="s">
        <v>1148</v>
      </c>
      <c r="C484" s="453">
        <v>53</v>
      </c>
      <c r="D484" s="462">
        <v>10</v>
      </c>
      <c r="E484" s="335"/>
    </row>
    <row r="485" spans="1:5" ht="12.75">
      <c r="A485" s="175" t="s">
        <v>1149</v>
      </c>
      <c r="B485" s="176" t="s">
        <v>1150</v>
      </c>
      <c r="C485" s="453">
        <v>4</v>
      </c>
      <c r="D485" s="462">
        <v>0</v>
      </c>
      <c r="E485" s="335"/>
    </row>
    <row r="486" spans="1:5" ht="12.75">
      <c r="A486" s="175" t="s">
        <v>1151</v>
      </c>
      <c r="B486" s="176" t="s">
        <v>1152</v>
      </c>
      <c r="C486" s="453">
        <v>2</v>
      </c>
      <c r="D486" s="462">
        <v>1</v>
      </c>
      <c r="E486" s="335"/>
    </row>
    <row r="487" spans="1:5" ht="12.75">
      <c r="A487" s="175" t="s">
        <v>1153</v>
      </c>
      <c r="B487" s="176" t="s">
        <v>1154</v>
      </c>
      <c r="C487" s="453">
        <v>7</v>
      </c>
      <c r="D487" s="462">
        <v>3</v>
      </c>
      <c r="E487" s="335"/>
    </row>
    <row r="488" spans="1:5" ht="12.75">
      <c r="A488" s="175" t="s">
        <v>1155</v>
      </c>
      <c r="B488" s="185" t="s">
        <v>1156</v>
      </c>
      <c r="C488" s="453">
        <v>0</v>
      </c>
      <c r="D488" s="462">
        <v>0</v>
      </c>
      <c r="E488" s="335"/>
    </row>
    <row r="489" spans="1:5" ht="12.75">
      <c r="A489" s="175" t="s">
        <v>1157</v>
      </c>
      <c r="B489" s="185" t="s">
        <v>1158</v>
      </c>
      <c r="C489" s="453">
        <v>0</v>
      </c>
      <c r="D489" s="462">
        <v>0</v>
      </c>
      <c r="E489" s="335"/>
    </row>
    <row r="490" spans="1:5" ht="12.75">
      <c r="A490" s="175" t="s">
        <v>1159</v>
      </c>
      <c r="B490" s="176" t="s">
        <v>1160</v>
      </c>
      <c r="C490" s="453">
        <v>0</v>
      </c>
      <c r="D490" s="462">
        <v>1</v>
      </c>
      <c r="E490" s="335"/>
    </row>
    <row r="491" spans="1:5" ht="12.75">
      <c r="A491" s="175" t="s">
        <v>1161</v>
      </c>
      <c r="B491" s="176" t="s">
        <v>1162</v>
      </c>
      <c r="C491" s="453">
        <v>8</v>
      </c>
      <c r="D491" s="462">
        <v>1</v>
      </c>
      <c r="E491" s="335"/>
    </row>
    <row r="492" spans="1:5" ht="18.75">
      <c r="A492" s="174">
        <v>11</v>
      </c>
      <c r="B492" s="181" t="s">
        <v>1163</v>
      </c>
      <c r="C492" s="454">
        <f>SUM(C493:C529)</f>
        <v>95</v>
      </c>
      <c r="D492" s="454">
        <f>SUM(D493:D529)</f>
        <v>20</v>
      </c>
      <c r="E492" s="335"/>
    </row>
    <row r="493" spans="1:5" ht="12.75">
      <c r="A493" s="175" t="s">
        <v>1164</v>
      </c>
      <c r="B493" s="176" t="s">
        <v>1165</v>
      </c>
      <c r="C493" s="453">
        <v>0</v>
      </c>
      <c r="D493" s="462">
        <v>0</v>
      </c>
      <c r="E493" s="335"/>
    </row>
    <row r="494" spans="1:5" ht="12.75">
      <c r="A494" s="175" t="s">
        <v>1166</v>
      </c>
      <c r="B494" s="176" t="s">
        <v>1167</v>
      </c>
      <c r="C494" s="453">
        <v>0</v>
      </c>
      <c r="D494" s="462">
        <v>0</v>
      </c>
      <c r="E494" s="335"/>
    </row>
    <row r="495" spans="1:5" ht="12.75">
      <c r="A495" s="175" t="s">
        <v>1168</v>
      </c>
      <c r="B495" s="176" t="s">
        <v>1169</v>
      </c>
      <c r="C495" s="453">
        <v>0</v>
      </c>
      <c r="D495" s="462">
        <v>0</v>
      </c>
      <c r="E495" s="335"/>
    </row>
    <row r="496" spans="1:5" ht="12.75">
      <c r="A496" s="175" t="s">
        <v>1170</v>
      </c>
      <c r="B496" s="176" t="s">
        <v>1171</v>
      </c>
      <c r="C496" s="453">
        <v>0</v>
      </c>
      <c r="D496" s="462">
        <v>0</v>
      </c>
      <c r="E496" s="335"/>
    </row>
    <row r="497" spans="1:5" ht="25.5">
      <c r="A497" s="175" t="s">
        <v>1172</v>
      </c>
      <c r="B497" s="176" t="s">
        <v>1173</v>
      </c>
      <c r="C497" s="453">
        <v>0</v>
      </c>
      <c r="D497" s="462">
        <v>0</v>
      </c>
      <c r="E497" s="335"/>
    </row>
    <row r="498" spans="1:5" ht="25.5">
      <c r="A498" s="175" t="s">
        <v>1174</v>
      </c>
      <c r="B498" s="176" t="s">
        <v>1175</v>
      </c>
      <c r="C498" s="453">
        <v>0</v>
      </c>
      <c r="D498" s="462">
        <v>0</v>
      </c>
      <c r="E498" s="335"/>
    </row>
    <row r="499" spans="1:5" ht="25.5">
      <c r="A499" s="175" t="s">
        <v>1176</v>
      </c>
      <c r="B499" s="176" t="s">
        <v>1177</v>
      </c>
      <c r="C499" s="453">
        <v>0</v>
      </c>
      <c r="D499" s="462">
        <v>0</v>
      </c>
      <c r="E499" s="335"/>
    </row>
    <row r="500" spans="1:5" ht="12.75">
      <c r="A500" s="175" t="s">
        <v>1178</v>
      </c>
      <c r="B500" s="176" t="s">
        <v>1179</v>
      </c>
      <c r="C500" s="453">
        <v>0</v>
      </c>
      <c r="D500" s="462">
        <v>0</v>
      </c>
      <c r="E500" s="335"/>
    </row>
    <row r="501" spans="1:5" ht="12.75">
      <c r="A501" s="175" t="s">
        <v>1180</v>
      </c>
      <c r="B501" s="176" t="s">
        <v>1181</v>
      </c>
      <c r="C501" s="453">
        <v>0</v>
      </c>
      <c r="D501" s="462">
        <v>0</v>
      </c>
      <c r="E501" s="335"/>
    </row>
    <row r="502" spans="1:5" ht="12.75">
      <c r="A502" s="175" t="s">
        <v>1182</v>
      </c>
      <c r="B502" s="176" t="s">
        <v>1183</v>
      </c>
      <c r="C502" s="453">
        <v>0</v>
      </c>
      <c r="D502" s="462">
        <v>0</v>
      </c>
      <c r="E502" s="335"/>
    </row>
    <row r="503" spans="1:5" ht="12.75">
      <c r="A503" s="175" t="s">
        <v>1184</v>
      </c>
      <c r="B503" s="176" t="s">
        <v>1185</v>
      </c>
      <c r="C503" s="453">
        <v>1</v>
      </c>
      <c r="D503" s="462">
        <v>0</v>
      </c>
      <c r="E503" s="335"/>
    </row>
    <row r="504" spans="1:5" ht="12.75">
      <c r="A504" s="175" t="s">
        <v>1186</v>
      </c>
      <c r="B504" s="176" t="s">
        <v>1187</v>
      </c>
      <c r="C504" s="453">
        <v>0</v>
      </c>
      <c r="D504" s="462">
        <v>0</v>
      </c>
      <c r="E504" s="335"/>
    </row>
    <row r="505" spans="1:5" ht="12.75">
      <c r="A505" s="175" t="s">
        <v>1188</v>
      </c>
      <c r="B505" s="176" t="s">
        <v>1189</v>
      </c>
      <c r="C505" s="453">
        <v>0</v>
      </c>
      <c r="D505" s="462">
        <v>0</v>
      </c>
      <c r="E505" s="335"/>
    </row>
    <row r="506" spans="1:5" ht="12.75">
      <c r="A506" s="175" t="s">
        <v>1190</v>
      </c>
      <c r="B506" s="176" t="s">
        <v>1191</v>
      </c>
      <c r="C506" s="453">
        <v>0</v>
      </c>
      <c r="D506" s="462">
        <v>0</v>
      </c>
      <c r="E506" s="335"/>
    </row>
    <row r="507" spans="1:5" ht="12.75">
      <c r="A507" s="175" t="s">
        <v>1192</v>
      </c>
      <c r="B507" s="176" t="s">
        <v>1193</v>
      </c>
      <c r="C507" s="453">
        <v>0</v>
      </c>
      <c r="D507" s="462">
        <v>0</v>
      </c>
      <c r="E507" s="335"/>
    </row>
    <row r="508" spans="1:5" ht="12.75">
      <c r="A508" s="175" t="s">
        <v>1194</v>
      </c>
      <c r="B508" s="176" t="s">
        <v>1195</v>
      </c>
      <c r="C508" s="453">
        <v>0</v>
      </c>
      <c r="D508" s="462">
        <v>0</v>
      </c>
      <c r="E508" s="335"/>
    </row>
    <row r="509" spans="1:5" ht="12.75">
      <c r="A509" s="175" t="s">
        <v>1196</v>
      </c>
      <c r="B509" s="176" t="s">
        <v>1197</v>
      </c>
      <c r="C509" s="453">
        <v>0</v>
      </c>
      <c r="D509" s="462">
        <v>0</v>
      </c>
      <c r="E509" s="335"/>
    </row>
    <row r="510" spans="1:5" ht="12.75">
      <c r="A510" s="175" t="s">
        <v>1198</v>
      </c>
      <c r="B510" s="176" t="s">
        <v>1199</v>
      </c>
      <c r="C510" s="453">
        <v>0</v>
      </c>
      <c r="D510" s="462">
        <v>0</v>
      </c>
      <c r="E510" s="335"/>
    </row>
    <row r="511" spans="1:5" ht="12.75">
      <c r="A511" s="175" t="s">
        <v>1200</v>
      </c>
      <c r="B511" s="176" t="s">
        <v>1201</v>
      </c>
      <c r="C511" s="453">
        <v>17</v>
      </c>
      <c r="D511" s="462">
        <v>0</v>
      </c>
      <c r="E511" s="335"/>
    </row>
    <row r="512" spans="1:5" ht="12.75">
      <c r="A512" s="175" t="s">
        <v>1202</v>
      </c>
      <c r="B512" s="176" t="s">
        <v>1203</v>
      </c>
      <c r="C512" s="453">
        <v>0</v>
      </c>
      <c r="D512" s="462">
        <v>0</v>
      </c>
      <c r="E512" s="335"/>
    </row>
    <row r="513" spans="1:5" ht="12.75">
      <c r="A513" s="175" t="s">
        <v>1204</v>
      </c>
      <c r="B513" s="176" t="s">
        <v>1205</v>
      </c>
      <c r="C513" s="453">
        <v>0</v>
      </c>
      <c r="D513" s="462">
        <v>0</v>
      </c>
      <c r="E513" s="335"/>
    </row>
    <row r="514" spans="1:5" ht="12.75">
      <c r="A514" s="175" t="s">
        <v>1206</v>
      </c>
      <c r="B514" s="176" t="s">
        <v>1207</v>
      </c>
      <c r="C514" s="453">
        <v>0</v>
      </c>
      <c r="D514" s="462">
        <v>0</v>
      </c>
      <c r="E514" s="335"/>
    </row>
    <row r="515" spans="1:5" ht="12.75">
      <c r="A515" s="175" t="s">
        <v>1208</v>
      </c>
      <c r="B515" s="176" t="s">
        <v>1209</v>
      </c>
      <c r="C515" s="453">
        <v>1</v>
      </c>
      <c r="D515" s="462">
        <v>0</v>
      </c>
      <c r="E515" s="335"/>
    </row>
    <row r="516" spans="1:5" ht="12.75">
      <c r="A516" s="175" t="s">
        <v>1210</v>
      </c>
      <c r="B516" s="176" t="s">
        <v>1211</v>
      </c>
      <c r="C516" s="453">
        <v>2</v>
      </c>
      <c r="D516" s="462">
        <v>1</v>
      </c>
      <c r="E516" s="335"/>
    </row>
    <row r="517" spans="1:5" ht="12.75">
      <c r="A517" s="175" t="s">
        <v>1212</v>
      </c>
      <c r="B517" s="176" t="s">
        <v>1213</v>
      </c>
      <c r="C517" s="453">
        <v>7</v>
      </c>
      <c r="D517" s="462">
        <v>2</v>
      </c>
      <c r="E517" s="335"/>
    </row>
    <row r="518" spans="1:5" ht="12.75">
      <c r="A518" s="175" t="s">
        <v>1214</v>
      </c>
      <c r="B518" s="176" t="s">
        <v>1215</v>
      </c>
      <c r="C518" s="453">
        <v>0</v>
      </c>
      <c r="D518" s="462">
        <v>0</v>
      </c>
      <c r="E518" s="335"/>
    </row>
    <row r="519" spans="1:5" ht="12.75">
      <c r="A519" s="175" t="s">
        <v>1216</v>
      </c>
      <c r="B519" s="176" t="s">
        <v>1217</v>
      </c>
      <c r="C519" s="453">
        <v>1</v>
      </c>
      <c r="D519" s="462">
        <v>0</v>
      </c>
      <c r="E519" s="335"/>
    </row>
    <row r="520" spans="1:5" ht="12.75">
      <c r="A520" s="175" t="s">
        <v>1218</v>
      </c>
      <c r="B520" s="176" t="s">
        <v>1219</v>
      </c>
      <c r="C520" s="453">
        <v>7</v>
      </c>
      <c r="D520" s="462">
        <v>0</v>
      </c>
      <c r="E520" s="335"/>
    </row>
    <row r="521" spans="1:5" ht="12.75">
      <c r="A521" s="175" t="s">
        <v>1220</v>
      </c>
      <c r="B521" s="176" t="s">
        <v>1221</v>
      </c>
      <c r="C521" s="453">
        <v>2</v>
      </c>
      <c r="D521" s="462">
        <v>1</v>
      </c>
      <c r="E521" s="335"/>
    </row>
    <row r="522" spans="1:5" ht="12.75">
      <c r="A522" s="175" t="s">
        <v>1222</v>
      </c>
      <c r="B522" s="176" t="s">
        <v>1223</v>
      </c>
      <c r="C522" s="453">
        <v>23</v>
      </c>
      <c r="D522" s="462">
        <v>6</v>
      </c>
      <c r="E522" s="335"/>
    </row>
    <row r="523" spans="1:5" ht="12.75">
      <c r="A523" s="175" t="s">
        <v>1224</v>
      </c>
      <c r="B523" s="176" t="s">
        <v>1225</v>
      </c>
      <c r="C523" s="453">
        <v>18</v>
      </c>
      <c r="D523" s="462">
        <v>5</v>
      </c>
      <c r="E523" s="335"/>
    </row>
    <row r="524" spans="1:5" ht="12.75">
      <c r="A524" s="175" t="s">
        <v>1226</v>
      </c>
      <c r="B524" s="176" t="s">
        <v>1227</v>
      </c>
      <c r="C524" s="453">
        <v>0</v>
      </c>
      <c r="D524" s="462">
        <v>0</v>
      </c>
      <c r="E524" s="335"/>
    </row>
    <row r="525" spans="1:5" ht="12.75">
      <c r="A525" s="175" t="s">
        <v>1228</v>
      </c>
      <c r="B525" s="176" t="s">
        <v>1229</v>
      </c>
      <c r="C525" s="453">
        <v>2</v>
      </c>
      <c r="D525" s="462">
        <v>0</v>
      </c>
      <c r="E525" s="335"/>
    </row>
    <row r="526" spans="1:5" ht="12.75">
      <c r="A526" s="175" t="s">
        <v>1230</v>
      </c>
      <c r="B526" s="176" t="s">
        <v>1231</v>
      </c>
      <c r="C526" s="453">
        <v>0</v>
      </c>
      <c r="D526" s="462">
        <v>0</v>
      </c>
      <c r="E526" s="335"/>
    </row>
    <row r="527" spans="1:5" ht="12.75">
      <c r="A527" s="175" t="s">
        <v>1232</v>
      </c>
      <c r="B527" s="176" t="s">
        <v>1233</v>
      </c>
      <c r="C527" s="453">
        <v>2</v>
      </c>
      <c r="D527" s="462">
        <v>3</v>
      </c>
      <c r="E527" s="335"/>
    </row>
    <row r="528" spans="1:5" ht="12.75">
      <c r="A528" s="175" t="s">
        <v>1234</v>
      </c>
      <c r="B528" s="176" t="s">
        <v>1235</v>
      </c>
      <c r="C528" s="453">
        <v>12</v>
      </c>
      <c r="D528" s="462">
        <v>2</v>
      </c>
      <c r="E528" s="335"/>
    </row>
    <row r="529" spans="1:5" ht="12.75">
      <c r="A529" s="175" t="s">
        <v>1236</v>
      </c>
      <c r="B529" s="177" t="s">
        <v>1237</v>
      </c>
      <c r="C529" s="453">
        <v>0</v>
      </c>
      <c r="D529" s="462">
        <v>0</v>
      </c>
      <c r="E529" s="335"/>
    </row>
    <row r="530" spans="1:5" ht="18.75">
      <c r="A530" s="174">
        <v>12</v>
      </c>
      <c r="B530" s="181" t="s">
        <v>1238</v>
      </c>
      <c r="C530" s="454">
        <f>SUM(C531:C546)</f>
        <v>12</v>
      </c>
      <c r="D530" s="454">
        <f>SUM(D531:D546)</f>
        <v>3</v>
      </c>
      <c r="E530" s="335"/>
    </row>
    <row r="531" spans="1:5" ht="12.75">
      <c r="A531" s="175" t="s">
        <v>1239</v>
      </c>
      <c r="B531" s="185" t="s">
        <v>1240</v>
      </c>
      <c r="C531" s="453">
        <v>0</v>
      </c>
      <c r="D531" s="462">
        <v>0</v>
      </c>
      <c r="E531" s="335"/>
    </row>
    <row r="532" spans="1:5" ht="12.75">
      <c r="A532" s="175" t="s">
        <v>1241</v>
      </c>
      <c r="B532" s="185" t="s">
        <v>1242</v>
      </c>
      <c r="C532" s="453">
        <v>0</v>
      </c>
      <c r="D532" s="462">
        <v>0</v>
      </c>
      <c r="E532" s="335"/>
    </row>
    <row r="533" spans="1:5" ht="12.75">
      <c r="A533" s="175" t="s">
        <v>1243</v>
      </c>
      <c r="B533" s="176" t="s">
        <v>1244</v>
      </c>
      <c r="C533" s="453">
        <v>0</v>
      </c>
      <c r="D533" s="462">
        <v>0</v>
      </c>
      <c r="E533" s="335"/>
    </row>
    <row r="534" spans="1:5" ht="12.75">
      <c r="A534" s="175" t="s">
        <v>1245</v>
      </c>
      <c r="B534" s="176" t="s">
        <v>1246</v>
      </c>
      <c r="C534" s="453">
        <v>0</v>
      </c>
      <c r="D534" s="462">
        <v>0</v>
      </c>
      <c r="E534" s="335"/>
    </row>
    <row r="535" spans="1:5" ht="12.75">
      <c r="A535" s="175" t="s">
        <v>1247</v>
      </c>
      <c r="B535" s="176" t="s">
        <v>1248</v>
      </c>
      <c r="C535" s="453">
        <v>0</v>
      </c>
      <c r="D535" s="462">
        <v>0</v>
      </c>
      <c r="E535" s="335"/>
    </row>
    <row r="536" spans="1:5" ht="12.75">
      <c r="A536" s="175" t="s">
        <v>1249</v>
      </c>
      <c r="B536" s="177" t="s">
        <v>1250</v>
      </c>
      <c r="C536" s="453">
        <v>3</v>
      </c>
      <c r="D536" s="462">
        <v>1</v>
      </c>
      <c r="E536" s="335"/>
    </row>
    <row r="537" spans="1:5" ht="12.75">
      <c r="A537" s="175" t="s">
        <v>1251</v>
      </c>
      <c r="B537" s="176" t="s">
        <v>1252</v>
      </c>
      <c r="C537" s="453">
        <v>0</v>
      </c>
      <c r="D537" s="462">
        <v>0</v>
      </c>
      <c r="E537" s="335"/>
    </row>
    <row r="538" spans="1:5" ht="12.75">
      <c r="A538" s="175" t="s">
        <v>1253</v>
      </c>
      <c r="B538" s="176" t="s">
        <v>1254</v>
      </c>
      <c r="C538" s="453">
        <v>0</v>
      </c>
      <c r="D538" s="462">
        <v>0</v>
      </c>
      <c r="E538" s="335"/>
    </row>
    <row r="539" spans="1:5" ht="12.75">
      <c r="A539" s="175" t="s">
        <v>1255</v>
      </c>
      <c r="B539" s="176" t="s">
        <v>1256</v>
      </c>
      <c r="C539" s="453">
        <v>0</v>
      </c>
      <c r="D539" s="462">
        <v>0</v>
      </c>
      <c r="E539" s="335"/>
    </row>
    <row r="540" spans="1:5" ht="12.75">
      <c r="A540" s="175" t="s">
        <v>1257</v>
      </c>
      <c r="B540" s="176" t="s">
        <v>1258</v>
      </c>
      <c r="C540" s="453">
        <v>0</v>
      </c>
      <c r="D540" s="462">
        <v>0</v>
      </c>
      <c r="E540" s="335"/>
    </row>
    <row r="541" spans="1:5" ht="12.75">
      <c r="A541" s="175" t="s">
        <v>1259</v>
      </c>
      <c r="B541" s="176" t="s">
        <v>1260</v>
      </c>
      <c r="C541" s="453">
        <v>1</v>
      </c>
      <c r="D541" s="462">
        <v>0</v>
      </c>
      <c r="E541" s="335"/>
    </row>
    <row r="542" spans="1:5" ht="12.75">
      <c r="A542" s="175" t="s">
        <v>1261</v>
      </c>
      <c r="B542" s="176" t="s">
        <v>1262</v>
      </c>
      <c r="C542" s="453">
        <v>3</v>
      </c>
      <c r="D542" s="462">
        <v>1</v>
      </c>
      <c r="E542" s="335"/>
    </row>
    <row r="543" spans="1:5" ht="12.75">
      <c r="A543" s="175" t="s">
        <v>1263</v>
      </c>
      <c r="B543" s="185" t="s">
        <v>1264</v>
      </c>
      <c r="C543" s="453">
        <v>1</v>
      </c>
      <c r="D543" s="462">
        <v>1</v>
      </c>
      <c r="E543" s="335"/>
    </row>
    <row r="544" spans="1:5" ht="12.75">
      <c r="A544" s="175" t="s">
        <v>1265</v>
      </c>
      <c r="B544" s="177" t="s">
        <v>1266</v>
      </c>
      <c r="C544" s="453">
        <v>4</v>
      </c>
      <c r="D544" s="462">
        <v>0</v>
      </c>
      <c r="E544" s="335"/>
    </row>
    <row r="545" spans="1:5" ht="12.75">
      <c r="A545" s="175" t="s">
        <v>1267</v>
      </c>
      <c r="B545" s="176" t="s">
        <v>1268</v>
      </c>
      <c r="C545" s="453">
        <v>0</v>
      </c>
      <c r="D545" s="462">
        <v>0</v>
      </c>
      <c r="E545" s="335"/>
    </row>
    <row r="546" spans="1:5" ht="12.75">
      <c r="A546" s="175" t="s">
        <v>1269</v>
      </c>
      <c r="B546" s="176" t="s">
        <v>1270</v>
      </c>
      <c r="C546" s="453">
        <v>0</v>
      </c>
      <c r="D546" s="462">
        <v>0</v>
      </c>
      <c r="E546" s="335"/>
    </row>
    <row r="547" spans="1:5" ht="18.75">
      <c r="A547" s="174">
        <v>13</v>
      </c>
      <c r="B547" s="181" t="s">
        <v>1271</v>
      </c>
      <c r="C547" s="454">
        <f>SUM(C548:C565)</f>
        <v>473</v>
      </c>
      <c r="D547" s="454">
        <f>SUM(D548:D565)</f>
        <v>80</v>
      </c>
      <c r="E547" s="335"/>
    </row>
    <row r="548" spans="1:5" ht="12.75">
      <c r="A548" s="175" t="s">
        <v>1272</v>
      </c>
      <c r="B548" s="176" t="s">
        <v>1273</v>
      </c>
      <c r="C548" s="453">
        <v>0</v>
      </c>
      <c r="D548" s="462">
        <v>0</v>
      </c>
      <c r="E548" s="335"/>
    </row>
    <row r="549" spans="1:5" ht="12.75">
      <c r="A549" s="175" t="s">
        <v>1274</v>
      </c>
      <c r="B549" s="176" t="s">
        <v>1275</v>
      </c>
      <c r="C549" s="453">
        <v>0</v>
      </c>
      <c r="D549" s="462">
        <v>0</v>
      </c>
      <c r="E549" s="335"/>
    </row>
    <row r="550" spans="1:5" ht="12.75">
      <c r="A550" s="175" t="s">
        <v>1276</v>
      </c>
      <c r="B550" s="176" t="s">
        <v>1277</v>
      </c>
      <c r="C550" s="453">
        <v>13</v>
      </c>
      <c r="D550" s="462">
        <v>5</v>
      </c>
      <c r="E550" s="335"/>
    </row>
    <row r="551" spans="1:5" ht="25.5">
      <c r="A551" s="175" t="s">
        <v>1278</v>
      </c>
      <c r="B551" s="176" t="s">
        <v>1279</v>
      </c>
      <c r="C551" s="453">
        <v>0</v>
      </c>
      <c r="D551" s="462">
        <v>0</v>
      </c>
      <c r="E551" s="335"/>
    </row>
    <row r="552" spans="1:5" ht="25.5">
      <c r="A552" s="175" t="s">
        <v>1280</v>
      </c>
      <c r="B552" s="176" t="s">
        <v>1281</v>
      </c>
      <c r="C552" s="453">
        <v>0</v>
      </c>
      <c r="D552" s="462">
        <v>0</v>
      </c>
      <c r="E552" s="335"/>
    </row>
    <row r="553" spans="1:5" ht="25.5">
      <c r="A553" s="175" t="s">
        <v>1282</v>
      </c>
      <c r="B553" s="176" t="s">
        <v>1283</v>
      </c>
      <c r="C553" s="453">
        <v>0</v>
      </c>
      <c r="D553" s="462">
        <v>0</v>
      </c>
      <c r="E553" s="335"/>
    </row>
    <row r="554" spans="1:5" ht="25.5">
      <c r="A554" s="175" t="s">
        <v>1284</v>
      </c>
      <c r="B554" s="176" t="s">
        <v>1285</v>
      </c>
      <c r="C554" s="453">
        <v>6</v>
      </c>
      <c r="D554" s="462">
        <v>2</v>
      </c>
      <c r="E554" s="335"/>
    </row>
    <row r="555" spans="1:5" ht="12.75">
      <c r="A555" s="175" t="s">
        <v>1286</v>
      </c>
      <c r="B555" s="176" t="s">
        <v>1287</v>
      </c>
      <c r="C555" s="453">
        <v>1</v>
      </c>
      <c r="D555" s="462">
        <v>0</v>
      </c>
      <c r="E555" s="335"/>
    </row>
    <row r="556" spans="1:5" ht="12.75">
      <c r="A556" s="175" t="s">
        <v>1288</v>
      </c>
      <c r="B556" s="176" t="s">
        <v>1289</v>
      </c>
      <c r="C556" s="453">
        <v>0</v>
      </c>
      <c r="D556" s="462">
        <v>0</v>
      </c>
      <c r="E556" s="335"/>
    </row>
    <row r="557" spans="1:5" ht="12.75">
      <c r="A557" s="175" t="s">
        <v>1290</v>
      </c>
      <c r="B557" s="176" t="s">
        <v>1291</v>
      </c>
      <c r="C557" s="453">
        <v>155</v>
      </c>
      <c r="D557" s="462">
        <v>26</v>
      </c>
      <c r="E557" s="335"/>
    </row>
    <row r="558" spans="1:5" ht="12.75">
      <c r="A558" s="175" t="s">
        <v>1292</v>
      </c>
      <c r="B558" s="176" t="s">
        <v>1293</v>
      </c>
      <c r="C558" s="453">
        <v>125</v>
      </c>
      <c r="D558" s="462">
        <v>14</v>
      </c>
      <c r="E558" s="335"/>
    </row>
    <row r="559" spans="1:5" ht="12.75">
      <c r="A559" s="175" t="s">
        <v>1294</v>
      </c>
      <c r="B559" s="176" t="s">
        <v>1295</v>
      </c>
      <c r="C559" s="453">
        <v>0</v>
      </c>
      <c r="D559" s="462">
        <v>0</v>
      </c>
      <c r="E559" s="335"/>
    </row>
    <row r="560" spans="1:5" ht="12.75">
      <c r="A560" s="180" t="s">
        <v>1296</v>
      </c>
      <c r="B560" s="185" t="s">
        <v>1297</v>
      </c>
      <c r="C560" s="453">
        <v>0</v>
      </c>
      <c r="D560" s="462">
        <v>0</v>
      </c>
      <c r="E560" s="335"/>
    </row>
    <row r="561" spans="1:5" ht="12.75">
      <c r="A561" s="180" t="s">
        <v>1298</v>
      </c>
      <c r="B561" s="185" t="s">
        <v>1299</v>
      </c>
      <c r="C561" s="453">
        <v>27</v>
      </c>
      <c r="D561" s="462">
        <v>6</v>
      </c>
      <c r="E561" s="335"/>
    </row>
    <row r="562" spans="1:5" ht="12.75">
      <c r="A562" s="175" t="s">
        <v>1300</v>
      </c>
      <c r="B562" s="176" t="s">
        <v>1301</v>
      </c>
      <c r="C562" s="453">
        <v>1</v>
      </c>
      <c r="D562" s="462">
        <v>0</v>
      </c>
      <c r="E562" s="335"/>
    </row>
    <row r="563" spans="1:5" ht="12.75">
      <c r="A563" s="175" t="s">
        <v>1302</v>
      </c>
      <c r="B563" s="176" t="s">
        <v>1303</v>
      </c>
      <c r="C563" s="453">
        <v>28</v>
      </c>
      <c r="D563" s="462">
        <v>4</v>
      </c>
      <c r="E563" s="335"/>
    </row>
    <row r="564" spans="1:5" ht="12.75">
      <c r="A564" s="175" t="s">
        <v>1304</v>
      </c>
      <c r="B564" s="176" t="s">
        <v>1305</v>
      </c>
      <c r="C564" s="453">
        <v>14</v>
      </c>
      <c r="D564" s="462">
        <v>0</v>
      </c>
      <c r="E564" s="335"/>
    </row>
    <row r="565" spans="1:5" ht="12.75">
      <c r="A565" s="175" t="s">
        <v>1306</v>
      </c>
      <c r="B565" s="185" t="s">
        <v>1307</v>
      </c>
      <c r="C565" s="453">
        <v>103</v>
      </c>
      <c r="D565" s="462">
        <v>23</v>
      </c>
      <c r="E565" s="335"/>
    </row>
    <row r="566" spans="1:5" ht="18.75">
      <c r="A566" s="174">
        <v>14</v>
      </c>
      <c r="B566" s="181" t="s">
        <v>1308</v>
      </c>
      <c r="C566" s="454">
        <f>SUM(C567:C580)</f>
        <v>822</v>
      </c>
      <c r="D566" s="454">
        <f>SUM(D567:D580)</f>
        <v>170</v>
      </c>
      <c r="E566" s="335"/>
    </row>
    <row r="567" spans="1:5" ht="12.75">
      <c r="A567" s="175" t="s">
        <v>1309</v>
      </c>
      <c r="B567" s="176" t="s">
        <v>1310</v>
      </c>
      <c r="C567" s="453">
        <v>12</v>
      </c>
      <c r="D567" s="462">
        <v>0</v>
      </c>
      <c r="E567" s="335"/>
    </row>
    <row r="568" spans="1:5" ht="12.75">
      <c r="A568" s="175" t="s">
        <v>1311</v>
      </c>
      <c r="B568" s="176" t="s">
        <v>1312</v>
      </c>
      <c r="C568" s="453">
        <v>110</v>
      </c>
      <c r="D568" s="462">
        <v>23</v>
      </c>
      <c r="E568" s="335"/>
    </row>
    <row r="569" spans="1:5" ht="12.75">
      <c r="A569" s="175" t="s">
        <v>1313</v>
      </c>
      <c r="B569" s="176" t="s">
        <v>1314</v>
      </c>
      <c r="C569" s="453">
        <v>3</v>
      </c>
      <c r="D569" s="462">
        <v>0</v>
      </c>
      <c r="E569" s="335"/>
    </row>
    <row r="570" spans="1:5" ht="12.75">
      <c r="A570" s="175" t="s">
        <v>1315</v>
      </c>
      <c r="B570" s="176" t="s">
        <v>1316</v>
      </c>
      <c r="C570" s="453">
        <v>3</v>
      </c>
      <c r="D570" s="462">
        <v>1</v>
      </c>
      <c r="E570" s="335"/>
    </row>
    <row r="571" spans="1:5" ht="12.75">
      <c r="A571" s="175" t="s">
        <v>1317</v>
      </c>
      <c r="B571" s="185" t="s">
        <v>1318</v>
      </c>
      <c r="C571" s="453">
        <v>0</v>
      </c>
      <c r="D571" s="462">
        <v>0</v>
      </c>
      <c r="E571" s="335"/>
    </row>
    <row r="572" spans="1:5" ht="12.75">
      <c r="A572" s="175" t="s">
        <v>1319</v>
      </c>
      <c r="B572" s="185" t="s">
        <v>1320</v>
      </c>
      <c r="C572" s="453">
        <v>3</v>
      </c>
      <c r="D572" s="462">
        <v>0</v>
      </c>
      <c r="E572" s="335"/>
    </row>
    <row r="573" spans="1:5" ht="25.5">
      <c r="A573" s="175" t="s">
        <v>1321</v>
      </c>
      <c r="B573" s="185" t="s">
        <v>1322</v>
      </c>
      <c r="C573" s="453">
        <v>0</v>
      </c>
      <c r="D573" s="462">
        <v>0</v>
      </c>
      <c r="E573" s="335"/>
    </row>
    <row r="574" spans="1:5" ht="25.5">
      <c r="A574" s="175" t="s">
        <v>1323</v>
      </c>
      <c r="B574" s="185" t="s">
        <v>1324</v>
      </c>
      <c r="C574" s="453">
        <v>4</v>
      </c>
      <c r="D574" s="462">
        <v>1</v>
      </c>
      <c r="E574" s="335"/>
    </row>
    <row r="575" spans="1:5" ht="12.75">
      <c r="A575" s="175" t="s">
        <v>1325</v>
      </c>
      <c r="B575" s="176" t="s">
        <v>1326</v>
      </c>
      <c r="C575" s="453">
        <v>86</v>
      </c>
      <c r="D575" s="462">
        <v>24</v>
      </c>
      <c r="E575" s="335"/>
    </row>
    <row r="576" spans="1:5" ht="12.75">
      <c r="A576" s="186" t="s">
        <v>1327</v>
      </c>
      <c r="B576" s="187" t="s">
        <v>1328</v>
      </c>
      <c r="C576" s="453">
        <v>472</v>
      </c>
      <c r="D576" s="462">
        <v>95</v>
      </c>
      <c r="E576" s="335"/>
    </row>
    <row r="577" spans="1:5" ht="12.75">
      <c r="A577" s="186" t="s">
        <v>1329</v>
      </c>
      <c r="B577" s="187" t="s">
        <v>1330</v>
      </c>
      <c r="C577" s="453">
        <v>0</v>
      </c>
      <c r="D577" s="462">
        <v>0</v>
      </c>
      <c r="E577" s="335"/>
    </row>
    <row r="578" spans="1:5" ht="12.75">
      <c r="A578" s="186" t="s">
        <v>1331</v>
      </c>
      <c r="B578" s="187" t="s">
        <v>1332</v>
      </c>
      <c r="C578" s="453">
        <v>5</v>
      </c>
      <c r="D578" s="462">
        <v>5</v>
      </c>
      <c r="E578" s="335"/>
    </row>
    <row r="579" spans="1:5" ht="12.75">
      <c r="A579" s="186" t="s">
        <v>1333</v>
      </c>
      <c r="B579" s="187" t="s">
        <v>1334</v>
      </c>
      <c r="C579" s="453">
        <v>0</v>
      </c>
      <c r="D579" s="462">
        <v>0</v>
      </c>
      <c r="E579" s="335"/>
    </row>
    <row r="580" spans="1:5" ht="12.75">
      <c r="A580" s="186" t="s">
        <v>1335</v>
      </c>
      <c r="B580" s="187" t="s">
        <v>1336</v>
      </c>
      <c r="C580" s="453">
        <v>124</v>
      </c>
      <c r="D580" s="462">
        <v>21</v>
      </c>
      <c r="E580" s="335"/>
    </row>
    <row r="581" spans="1:5" ht="18.75">
      <c r="A581" s="174">
        <v>15</v>
      </c>
      <c r="B581" s="181" t="s">
        <v>1337</v>
      </c>
      <c r="C581" s="454">
        <f>SUM(C582:C606)</f>
        <v>600</v>
      </c>
      <c r="D581" s="454">
        <f>SUM(D582:D606)</f>
        <v>119</v>
      </c>
      <c r="E581" s="335"/>
    </row>
    <row r="582" spans="1:5" ht="25.5">
      <c r="A582" s="175" t="s">
        <v>1338</v>
      </c>
      <c r="B582" s="176" t="s">
        <v>1339</v>
      </c>
      <c r="C582" s="453">
        <v>0</v>
      </c>
      <c r="D582" s="462">
        <v>0</v>
      </c>
      <c r="E582" s="335"/>
    </row>
    <row r="583" spans="1:5" ht="12.75">
      <c r="A583" s="175" t="s">
        <v>1340</v>
      </c>
      <c r="B583" s="176" t="s">
        <v>1341</v>
      </c>
      <c r="C583" s="453">
        <v>0</v>
      </c>
      <c r="D583" s="462">
        <v>0</v>
      </c>
      <c r="E583" s="335"/>
    </row>
    <row r="584" spans="1:5" ht="12.75">
      <c r="A584" s="175" t="s">
        <v>1342</v>
      </c>
      <c r="B584" s="176" t="s">
        <v>1343</v>
      </c>
      <c r="C584" s="453">
        <v>0</v>
      </c>
      <c r="D584" s="462">
        <v>0</v>
      </c>
      <c r="E584" s="335"/>
    </row>
    <row r="585" spans="1:5" ht="12.75">
      <c r="A585" s="175" t="s">
        <v>1344</v>
      </c>
      <c r="B585" s="176" t="s">
        <v>1345</v>
      </c>
      <c r="C585" s="453">
        <v>0</v>
      </c>
      <c r="D585" s="462">
        <v>0</v>
      </c>
      <c r="E585" s="335"/>
    </row>
    <row r="586" spans="1:5" ht="12.75">
      <c r="A586" s="175" t="s">
        <v>1346</v>
      </c>
      <c r="B586" s="176" t="s">
        <v>1347</v>
      </c>
      <c r="C586" s="453">
        <v>0</v>
      </c>
      <c r="D586" s="462">
        <v>0</v>
      </c>
      <c r="E586" s="335"/>
    </row>
    <row r="587" spans="1:5" ht="25.5">
      <c r="A587" s="175" t="s">
        <v>1348</v>
      </c>
      <c r="B587" s="176" t="s">
        <v>1349</v>
      </c>
      <c r="C587" s="453">
        <v>0</v>
      </c>
      <c r="D587" s="462">
        <v>0</v>
      </c>
      <c r="E587" s="335"/>
    </row>
    <row r="588" spans="1:5" ht="25.5">
      <c r="A588" s="175" t="s">
        <v>1350</v>
      </c>
      <c r="B588" s="176" t="s">
        <v>1351</v>
      </c>
      <c r="C588" s="453">
        <v>0</v>
      </c>
      <c r="D588" s="462">
        <v>0</v>
      </c>
      <c r="E588" s="335"/>
    </row>
    <row r="589" spans="1:5" ht="25.5">
      <c r="A589" s="175" t="s">
        <v>1352</v>
      </c>
      <c r="B589" s="176" t="s">
        <v>1353</v>
      </c>
      <c r="C589" s="453">
        <v>1</v>
      </c>
      <c r="D589" s="462">
        <v>1</v>
      </c>
      <c r="E589" s="335"/>
    </row>
    <row r="590" spans="1:5" ht="25.5">
      <c r="A590" s="175" t="s">
        <v>1354</v>
      </c>
      <c r="B590" s="176" t="s">
        <v>1355</v>
      </c>
      <c r="C590" s="453">
        <v>0</v>
      </c>
      <c r="D590" s="462">
        <v>0</v>
      </c>
      <c r="E590" s="335"/>
    </row>
    <row r="591" spans="1:5" ht="12.75">
      <c r="A591" s="175" t="s">
        <v>1356</v>
      </c>
      <c r="B591" s="176" t="s">
        <v>1357</v>
      </c>
      <c r="C591" s="453">
        <v>0</v>
      </c>
      <c r="D591" s="462">
        <v>0</v>
      </c>
      <c r="E591" s="335"/>
    </row>
    <row r="592" spans="1:5" ht="12.75">
      <c r="A592" s="175" t="s">
        <v>1358</v>
      </c>
      <c r="B592" s="176" t="s">
        <v>1359</v>
      </c>
      <c r="C592" s="453">
        <v>0</v>
      </c>
      <c r="D592" s="462">
        <v>0</v>
      </c>
      <c r="E592" s="335"/>
    </row>
    <row r="593" spans="1:5" ht="12.75">
      <c r="A593" s="175" t="s">
        <v>1360</v>
      </c>
      <c r="B593" s="176" t="s">
        <v>1361</v>
      </c>
      <c r="C593" s="453">
        <v>0</v>
      </c>
      <c r="D593" s="462">
        <v>0</v>
      </c>
      <c r="E593" s="335"/>
    </row>
    <row r="594" spans="1:5" ht="12.75">
      <c r="A594" s="175" t="s">
        <v>1362</v>
      </c>
      <c r="B594" s="176" t="s">
        <v>1363</v>
      </c>
      <c r="C594" s="453">
        <v>0</v>
      </c>
      <c r="D594" s="462">
        <v>0</v>
      </c>
      <c r="E594" s="335"/>
    </row>
    <row r="595" spans="1:5" ht="25.5">
      <c r="A595" s="175" t="s">
        <v>1364</v>
      </c>
      <c r="B595" s="176" t="s">
        <v>1365</v>
      </c>
      <c r="C595" s="453">
        <v>0</v>
      </c>
      <c r="D595" s="462">
        <v>0</v>
      </c>
      <c r="E595" s="335"/>
    </row>
    <row r="596" spans="1:5" ht="25.5">
      <c r="A596" s="175" t="s">
        <v>1366</v>
      </c>
      <c r="B596" s="176" t="s">
        <v>1367</v>
      </c>
      <c r="C596" s="453">
        <v>1</v>
      </c>
      <c r="D596" s="462">
        <v>0</v>
      </c>
      <c r="E596" s="335"/>
    </row>
    <row r="597" spans="1:5" ht="25.5">
      <c r="A597" s="175" t="s">
        <v>1368</v>
      </c>
      <c r="B597" s="176" t="s">
        <v>1369</v>
      </c>
      <c r="C597" s="453">
        <v>0</v>
      </c>
      <c r="D597" s="462">
        <v>0</v>
      </c>
      <c r="E597" s="335"/>
    </row>
    <row r="598" spans="1:5" ht="25.5">
      <c r="A598" s="175" t="s">
        <v>1370</v>
      </c>
      <c r="B598" s="176" t="s">
        <v>1371</v>
      </c>
      <c r="C598" s="453">
        <v>2</v>
      </c>
      <c r="D598" s="462">
        <v>0</v>
      </c>
      <c r="E598" s="335"/>
    </row>
    <row r="599" spans="1:5" ht="25.5">
      <c r="A599" s="175" t="s">
        <v>1372</v>
      </c>
      <c r="B599" s="176" t="s">
        <v>1373</v>
      </c>
      <c r="C599" s="453">
        <v>0</v>
      </c>
      <c r="D599" s="462">
        <v>0</v>
      </c>
      <c r="E599" s="335"/>
    </row>
    <row r="600" spans="1:5" ht="25.5">
      <c r="A600" s="175" t="s">
        <v>1374</v>
      </c>
      <c r="B600" s="176" t="s">
        <v>1375</v>
      </c>
      <c r="C600" s="453">
        <v>0</v>
      </c>
      <c r="D600" s="462">
        <v>0</v>
      </c>
      <c r="E600" s="335"/>
    </row>
    <row r="601" spans="1:5" ht="25.5">
      <c r="A601" s="175" t="s">
        <v>1376</v>
      </c>
      <c r="B601" s="176" t="s">
        <v>1377</v>
      </c>
      <c r="C601" s="453">
        <v>6</v>
      </c>
      <c r="D601" s="462">
        <v>1</v>
      </c>
      <c r="E601" s="335"/>
    </row>
    <row r="602" spans="1:5" ht="25.5">
      <c r="A602" s="175" t="s">
        <v>1378</v>
      </c>
      <c r="B602" s="176" t="s">
        <v>1379</v>
      </c>
      <c r="C602" s="453">
        <v>3</v>
      </c>
      <c r="D602" s="462">
        <v>0</v>
      </c>
      <c r="E602" s="335"/>
    </row>
    <row r="603" spans="1:5" ht="25.5">
      <c r="A603" s="175" t="s">
        <v>1380</v>
      </c>
      <c r="B603" s="176" t="s">
        <v>1381</v>
      </c>
      <c r="C603" s="453">
        <v>3</v>
      </c>
      <c r="D603" s="462">
        <v>1</v>
      </c>
      <c r="E603" s="335"/>
    </row>
    <row r="604" spans="1:5" ht="25.5">
      <c r="A604" s="175" t="s">
        <v>1382</v>
      </c>
      <c r="B604" s="176" t="s">
        <v>1383</v>
      </c>
      <c r="C604" s="453">
        <v>9</v>
      </c>
      <c r="D604" s="462">
        <v>3</v>
      </c>
      <c r="E604" s="335"/>
    </row>
    <row r="605" spans="1:5" ht="25.5">
      <c r="A605" s="175" t="s">
        <v>1384</v>
      </c>
      <c r="B605" s="176" t="s">
        <v>1385</v>
      </c>
      <c r="C605" s="453">
        <v>546</v>
      </c>
      <c r="D605" s="462">
        <v>106</v>
      </c>
      <c r="E605" s="335"/>
    </row>
    <row r="606" spans="1:5" ht="25.5">
      <c r="A606" s="175" t="s">
        <v>1386</v>
      </c>
      <c r="B606" s="176" t="s">
        <v>1387</v>
      </c>
      <c r="C606" s="453">
        <v>29</v>
      </c>
      <c r="D606" s="462">
        <v>7</v>
      </c>
      <c r="E606" s="335"/>
    </row>
    <row r="607" spans="1:5" ht="37.5">
      <c r="A607" s="174">
        <v>16</v>
      </c>
      <c r="B607" s="181" t="s">
        <v>1388</v>
      </c>
      <c r="C607" s="454">
        <f>SUM(C608:C616)</f>
        <v>131</v>
      </c>
      <c r="D607" s="454">
        <f>SUM(D608:D616)</f>
        <v>33</v>
      </c>
      <c r="E607" s="335"/>
    </row>
    <row r="608" spans="1:5" ht="12.75">
      <c r="A608" s="175" t="s">
        <v>1389</v>
      </c>
      <c r="B608" s="176" t="s">
        <v>1390</v>
      </c>
      <c r="C608" s="453">
        <v>0</v>
      </c>
      <c r="D608" s="462">
        <v>0</v>
      </c>
      <c r="E608" s="335"/>
    </row>
    <row r="609" spans="1:5" ht="25.5">
      <c r="A609" s="175" t="s">
        <v>1391</v>
      </c>
      <c r="B609" s="176" t="s">
        <v>1392</v>
      </c>
      <c r="C609" s="453">
        <v>0</v>
      </c>
      <c r="D609" s="462">
        <v>0</v>
      </c>
      <c r="E609" s="335"/>
    </row>
    <row r="610" spans="1:5" ht="25.5">
      <c r="A610" s="175" t="s">
        <v>1393</v>
      </c>
      <c r="B610" s="176" t="s">
        <v>1394</v>
      </c>
      <c r="C610" s="453">
        <v>1</v>
      </c>
      <c r="D610" s="462">
        <v>1</v>
      </c>
      <c r="E610" s="335"/>
    </row>
    <row r="611" spans="1:5" ht="12.75">
      <c r="A611" s="175" t="s">
        <v>1395</v>
      </c>
      <c r="B611" s="176" t="s">
        <v>1396</v>
      </c>
      <c r="C611" s="453">
        <v>3</v>
      </c>
      <c r="D611" s="462">
        <v>3</v>
      </c>
      <c r="E611" s="335"/>
    </row>
    <row r="612" spans="1:5" ht="25.5">
      <c r="A612" s="175" t="s">
        <v>1397</v>
      </c>
      <c r="B612" s="176" t="s">
        <v>1398</v>
      </c>
      <c r="C612" s="453">
        <v>33</v>
      </c>
      <c r="D612" s="462">
        <v>7</v>
      </c>
      <c r="E612" s="335"/>
    </row>
    <row r="613" spans="1:5" ht="25.5">
      <c r="A613" s="175" t="s">
        <v>1399</v>
      </c>
      <c r="B613" s="176" t="s">
        <v>1400</v>
      </c>
      <c r="C613" s="453">
        <v>22</v>
      </c>
      <c r="D613" s="462">
        <v>1</v>
      </c>
      <c r="E613" s="335"/>
    </row>
    <row r="614" spans="1:5" ht="12.75">
      <c r="A614" s="175" t="s">
        <v>1401</v>
      </c>
      <c r="B614" s="176" t="s">
        <v>1402</v>
      </c>
      <c r="C614" s="453">
        <v>1</v>
      </c>
      <c r="D614" s="462">
        <v>5</v>
      </c>
      <c r="E614" s="335"/>
    </row>
    <row r="615" spans="1:5" ht="12.75">
      <c r="A615" s="175" t="s">
        <v>1403</v>
      </c>
      <c r="B615" s="176" t="s">
        <v>1404</v>
      </c>
      <c r="C615" s="453">
        <v>50</v>
      </c>
      <c r="D615" s="462">
        <v>12</v>
      </c>
      <c r="E615" s="335"/>
    </row>
    <row r="616" spans="1:5" ht="12.75">
      <c r="A616" s="175" t="s">
        <v>1405</v>
      </c>
      <c r="B616" s="176" t="s">
        <v>1406</v>
      </c>
      <c r="C616" s="453">
        <v>21</v>
      </c>
      <c r="D616" s="462">
        <v>4</v>
      </c>
      <c r="E616" s="335"/>
    </row>
    <row r="617" spans="1:5" ht="23.25">
      <c r="A617" s="188">
        <v>17</v>
      </c>
      <c r="B617" s="181" t="s">
        <v>1407</v>
      </c>
      <c r="C617" s="454">
        <f>SUM(C618:C635)</f>
        <v>3200</v>
      </c>
      <c r="D617" s="454">
        <f>SUM(D618:D635)</f>
        <v>837</v>
      </c>
      <c r="E617" s="335"/>
    </row>
    <row r="618" spans="1:5" ht="12.75">
      <c r="A618" s="175" t="s">
        <v>1408</v>
      </c>
      <c r="B618" s="177" t="s">
        <v>1409</v>
      </c>
      <c r="C618" s="453">
        <v>0</v>
      </c>
      <c r="D618" s="462">
        <v>0</v>
      </c>
      <c r="E618" s="335"/>
    </row>
    <row r="619" spans="1:5" ht="12.75">
      <c r="A619" s="175" t="s">
        <v>1410</v>
      </c>
      <c r="B619" s="176" t="s">
        <v>1411</v>
      </c>
      <c r="C619" s="453">
        <v>0</v>
      </c>
      <c r="D619" s="462">
        <v>0</v>
      </c>
      <c r="E619" s="335"/>
    </row>
    <row r="620" spans="1:5" ht="12.75">
      <c r="A620" s="175" t="s">
        <v>1412</v>
      </c>
      <c r="B620" s="176" t="s">
        <v>1413</v>
      </c>
      <c r="C620" s="453">
        <v>0</v>
      </c>
      <c r="D620" s="462">
        <v>0</v>
      </c>
      <c r="E620" s="335"/>
    </row>
    <row r="621" spans="1:5" ht="25.5">
      <c r="A621" s="175" t="s">
        <v>1414</v>
      </c>
      <c r="B621" s="176" t="s">
        <v>1415</v>
      </c>
      <c r="C621" s="453">
        <v>0</v>
      </c>
      <c r="D621" s="462">
        <v>0</v>
      </c>
      <c r="E621" s="335"/>
    </row>
    <row r="622" spans="1:5" ht="12.75">
      <c r="A622" s="175" t="s">
        <v>1416</v>
      </c>
      <c r="B622" s="176" t="s">
        <v>1417</v>
      </c>
      <c r="C622" s="453">
        <v>0</v>
      </c>
      <c r="D622" s="462">
        <v>0</v>
      </c>
      <c r="E622" s="335"/>
    </row>
    <row r="623" spans="1:5" ht="12.75">
      <c r="A623" s="175" t="s">
        <v>1418</v>
      </c>
      <c r="B623" s="176" t="s">
        <v>1419</v>
      </c>
      <c r="C623" s="453">
        <v>0</v>
      </c>
      <c r="D623" s="462">
        <v>0</v>
      </c>
      <c r="E623" s="335"/>
    </row>
    <row r="624" spans="1:5" ht="12.75">
      <c r="A624" s="175" t="s">
        <v>1420</v>
      </c>
      <c r="B624" s="176" t="s">
        <v>1421</v>
      </c>
      <c r="C624" s="453">
        <v>0</v>
      </c>
      <c r="D624" s="462">
        <v>0</v>
      </c>
      <c r="E624" s="335"/>
    </row>
    <row r="625" spans="1:5" ht="25.5">
      <c r="A625" s="175" t="s">
        <v>1422</v>
      </c>
      <c r="B625" s="176" t="s">
        <v>1423</v>
      </c>
      <c r="C625" s="453">
        <v>0</v>
      </c>
      <c r="D625" s="462">
        <v>0</v>
      </c>
      <c r="E625" s="335"/>
    </row>
    <row r="626" spans="1:5" ht="25.5">
      <c r="A626" s="175" t="s">
        <v>1424</v>
      </c>
      <c r="B626" s="176" t="s">
        <v>1425</v>
      </c>
      <c r="C626" s="453">
        <v>0</v>
      </c>
      <c r="D626" s="462">
        <v>0</v>
      </c>
      <c r="E626" s="335"/>
    </row>
    <row r="627" spans="1:5" ht="12.75">
      <c r="A627" s="175" t="s">
        <v>1426</v>
      </c>
      <c r="B627" s="176" t="s">
        <v>1427</v>
      </c>
      <c r="C627" s="453">
        <v>0</v>
      </c>
      <c r="D627" s="462">
        <v>0</v>
      </c>
      <c r="E627" s="335"/>
    </row>
    <row r="628" spans="1:5" ht="12.75">
      <c r="A628" s="175" t="s">
        <v>1428</v>
      </c>
      <c r="B628" s="176" t="s">
        <v>1429</v>
      </c>
      <c r="C628" s="453">
        <v>0</v>
      </c>
      <c r="D628" s="462">
        <v>0</v>
      </c>
      <c r="E628" s="335"/>
    </row>
    <row r="629" spans="1:5" ht="12.75">
      <c r="A629" s="175" t="s">
        <v>1430</v>
      </c>
      <c r="B629" s="176" t="s">
        <v>1431</v>
      </c>
      <c r="C629" s="453">
        <v>1</v>
      </c>
      <c r="D629" s="462">
        <v>0</v>
      </c>
      <c r="E629" s="335"/>
    </row>
    <row r="630" spans="1:5" ht="12.75">
      <c r="A630" s="175" t="s">
        <v>1432</v>
      </c>
      <c r="B630" s="176" t="s">
        <v>1433</v>
      </c>
      <c r="C630" s="453">
        <v>46</v>
      </c>
      <c r="D630" s="462">
        <v>8</v>
      </c>
      <c r="E630" s="335"/>
    </row>
    <row r="631" spans="1:5" ht="12.75">
      <c r="A631" s="175" t="s">
        <v>1434</v>
      </c>
      <c r="B631" s="176" t="s">
        <v>1435</v>
      </c>
      <c r="C631" s="453">
        <v>144</v>
      </c>
      <c r="D631" s="462">
        <v>39</v>
      </c>
      <c r="E631" s="335"/>
    </row>
    <row r="632" spans="1:5" ht="12.75">
      <c r="A632" s="175" t="s">
        <v>1436</v>
      </c>
      <c r="B632" s="176" t="s">
        <v>1437</v>
      </c>
      <c r="C632" s="453">
        <v>4</v>
      </c>
      <c r="D632" s="462">
        <v>1</v>
      </c>
      <c r="E632" s="335"/>
    </row>
    <row r="633" spans="1:5" ht="12.75">
      <c r="A633" s="175" t="s">
        <v>1438</v>
      </c>
      <c r="B633" s="176" t="s">
        <v>1439</v>
      </c>
      <c r="C633" s="453">
        <v>5</v>
      </c>
      <c r="D633" s="462">
        <v>1</v>
      </c>
      <c r="E633" s="335"/>
    </row>
    <row r="634" spans="1:5" ht="12.75">
      <c r="A634" s="175" t="s">
        <v>1440</v>
      </c>
      <c r="B634" s="176" t="s">
        <v>1441</v>
      </c>
      <c r="C634" s="453">
        <v>3000</v>
      </c>
      <c r="D634" s="462">
        <v>788</v>
      </c>
      <c r="E634" s="335"/>
    </row>
    <row r="635" spans="1:5" ht="12.75">
      <c r="A635" s="175" t="s">
        <v>1442</v>
      </c>
      <c r="B635" s="176" t="s">
        <v>1443</v>
      </c>
      <c r="C635" s="453">
        <v>0</v>
      </c>
      <c r="D635" s="462">
        <v>0</v>
      </c>
      <c r="E635" s="335"/>
    </row>
    <row r="636" spans="1:5" ht="18.75">
      <c r="A636" s="174">
        <v>18</v>
      </c>
      <c r="B636" s="181" t="s">
        <v>1444</v>
      </c>
      <c r="C636" s="454">
        <f>SUM(C637:C654)</f>
        <v>35</v>
      </c>
      <c r="D636" s="454">
        <f>SUM(D637:D654)</f>
        <v>16</v>
      </c>
      <c r="E636" s="335"/>
    </row>
    <row r="637" spans="1:5" ht="12.75">
      <c r="A637" s="175" t="s">
        <v>1445</v>
      </c>
      <c r="B637" s="176" t="s">
        <v>1446</v>
      </c>
      <c r="C637" s="453">
        <v>0</v>
      </c>
      <c r="D637" s="462">
        <v>0</v>
      </c>
      <c r="E637" s="335"/>
    </row>
    <row r="638" spans="1:5" ht="12.75">
      <c r="A638" s="175" t="s">
        <v>1447</v>
      </c>
      <c r="B638" s="176" t="s">
        <v>1448</v>
      </c>
      <c r="C638" s="453">
        <v>0</v>
      </c>
      <c r="D638" s="462">
        <v>0</v>
      </c>
      <c r="E638" s="335"/>
    </row>
    <row r="639" spans="1:5" ht="12.75">
      <c r="A639" s="175" t="s">
        <v>1449</v>
      </c>
      <c r="B639" s="176" t="s">
        <v>1450</v>
      </c>
      <c r="C639" s="453">
        <v>0</v>
      </c>
      <c r="D639" s="462">
        <v>0</v>
      </c>
      <c r="E639" s="335"/>
    </row>
    <row r="640" spans="1:5" ht="12.75">
      <c r="A640" s="175" t="s">
        <v>1451</v>
      </c>
      <c r="B640" s="176" t="s">
        <v>1452</v>
      </c>
      <c r="C640" s="453">
        <v>0</v>
      </c>
      <c r="D640" s="462">
        <v>0</v>
      </c>
      <c r="E640" s="335"/>
    </row>
    <row r="641" spans="1:5" ht="12.75">
      <c r="A641" s="175" t="s">
        <v>1453</v>
      </c>
      <c r="B641" s="176" t="s">
        <v>1454</v>
      </c>
      <c r="C641" s="453">
        <v>0</v>
      </c>
      <c r="D641" s="462">
        <v>0</v>
      </c>
      <c r="E641" s="335"/>
    </row>
    <row r="642" spans="1:5" ht="12.75">
      <c r="A642" s="175" t="s">
        <v>1455</v>
      </c>
      <c r="B642" s="176" t="s">
        <v>1456</v>
      </c>
      <c r="C642" s="453">
        <v>0</v>
      </c>
      <c r="D642" s="462">
        <v>0</v>
      </c>
      <c r="E642" s="335"/>
    </row>
    <row r="643" spans="1:5" ht="12.75">
      <c r="A643" s="175" t="s">
        <v>1457</v>
      </c>
      <c r="B643" s="176" t="s">
        <v>1458</v>
      </c>
      <c r="C643" s="453">
        <v>0</v>
      </c>
      <c r="D643" s="462">
        <v>0</v>
      </c>
      <c r="E643" s="335"/>
    </row>
    <row r="644" spans="1:5" ht="12.75">
      <c r="A644" s="175" t="s">
        <v>1459</v>
      </c>
      <c r="B644" s="176" t="s">
        <v>1460</v>
      </c>
      <c r="C644" s="453">
        <v>0</v>
      </c>
      <c r="D644" s="462">
        <v>0</v>
      </c>
      <c r="E644" s="335"/>
    </row>
    <row r="645" spans="1:5" ht="12.75">
      <c r="A645" s="175" t="s">
        <v>1461</v>
      </c>
      <c r="B645" s="176" t="s">
        <v>1462</v>
      </c>
      <c r="C645" s="453">
        <v>0</v>
      </c>
      <c r="D645" s="462">
        <v>0</v>
      </c>
      <c r="E645" s="335"/>
    </row>
    <row r="646" spans="1:5" ht="12.75">
      <c r="A646" s="175" t="s">
        <v>1463</v>
      </c>
      <c r="B646" s="176" t="s">
        <v>1464</v>
      </c>
      <c r="C646" s="453">
        <v>3</v>
      </c>
      <c r="D646" s="462">
        <v>1</v>
      </c>
      <c r="E646" s="335"/>
    </row>
    <row r="647" spans="1:5" ht="25.5">
      <c r="A647" s="175" t="s">
        <v>1465</v>
      </c>
      <c r="B647" s="176" t="s">
        <v>1466</v>
      </c>
      <c r="C647" s="453">
        <v>0</v>
      </c>
      <c r="D647" s="462">
        <v>0</v>
      </c>
      <c r="E647" s="335"/>
    </row>
    <row r="648" spans="1:5" ht="25.5">
      <c r="A648" s="175" t="s">
        <v>1467</v>
      </c>
      <c r="B648" s="176" t="s">
        <v>1468</v>
      </c>
      <c r="C648" s="453">
        <v>0</v>
      </c>
      <c r="D648" s="462">
        <v>0</v>
      </c>
      <c r="E648" s="335"/>
    </row>
    <row r="649" spans="1:5" ht="12.75">
      <c r="A649" s="175" t="s">
        <v>1469</v>
      </c>
      <c r="B649" s="176" t="s">
        <v>1470</v>
      </c>
      <c r="C649" s="453">
        <v>1</v>
      </c>
      <c r="D649" s="462">
        <v>0</v>
      </c>
      <c r="E649" s="335"/>
    </row>
    <row r="650" spans="1:5" ht="12.75">
      <c r="A650" s="175" t="s">
        <v>1471</v>
      </c>
      <c r="B650" s="176" t="s">
        <v>1472</v>
      </c>
      <c r="C650" s="453">
        <v>6</v>
      </c>
      <c r="D650" s="462">
        <v>2</v>
      </c>
      <c r="E650" s="335"/>
    </row>
    <row r="651" spans="1:5" ht="12.75">
      <c r="A651" s="175" t="s">
        <v>1473</v>
      </c>
      <c r="B651" s="176" t="s">
        <v>1474</v>
      </c>
      <c r="C651" s="453">
        <v>16</v>
      </c>
      <c r="D651" s="462">
        <v>10</v>
      </c>
      <c r="E651" s="335"/>
    </row>
    <row r="652" spans="1:5" ht="12.75">
      <c r="A652" s="175" t="s">
        <v>1475</v>
      </c>
      <c r="B652" s="176" t="s">
        <v>1476</v>
      </c>
      <c r="C652" s="453">
        <v>0</v>
      </c>
      <c r="D652" s="462">
        <v>0</v>
      </c>
      <c r="E652" s="335"/>
    </row>
    <row r="653" spans="1:5" ht="12.75">
      <c r="A653" s="175" t="s">
        <v>1477</v>
      </c>
      <c r="B653" s="176" t="s">
        <v>1478</v>
      </c>
      <c r="C653" s="453">
        <v>0</v>
      </c>
      <c r="D653" s="462">
        <v>1</v>
      </c>
      <c r="E653" s="335"/>
    </row>
    <row r="654" spans="1:5" ht="12.75">
      <c r="A654" s="175" t="s">
        <v>1479</v>
      </c>
      <c r="B654" s="176" t="s">
        <v>1480</v>
      </c>
      <c r="C654" s="453">
        <v>9</v>
      </c>
      <c r="D654" s="462">
        <v>2</v>
      </c>
      <c r="E654" s="335"/>
    </row>
    <row r="655" spans="1:5" ht="18.75">
      <c r="A655" s="174">
        <v>19</v>
      </c>
      <c r="B655" s="181" t="s">
        <v>1481</v>
      </c>
      <c r="C655" s="454">
        <f>SUM(C656:C666)</f>
        <v>182</v>
      </c>
      <c r="D655" s="454">
        <f>SUM(D656:D666)</f>
        <v>66</v>
      </c>
      <c r="E655" s="335"/>
    </row>
    <row r="656" spans="1:5" ht="12.75">
      <c r="A656" s="175" t="s">
        <v>1482</v>
      </c>
      <c r="B656" s="187" t="s">
        <v>1483</v>
      </c>
      <c r="C656" s="453">
        <v>0</v>
      </c>
      <c r="D656" s="462">
        <v>0</v>
      </c>
      <c r="E656" s="335"/>
    </row>
    <row r="657" spans="1:5" ht="12.75">
      <c r="A657" s="175" t="s">
        <v>1484</v>
      </c>
      <c r="B657" s="187" t="s">
        <v>1485</v>
      </c>
      <c r="C657" s="453">
        <v>1</v>
      </c>
      <c r="D657" s="462">
        <v>1</v>
      </c>
      <c r="E657" s="335"/>
    </row>
    <row r="658" spans="1:5" ht="12.75">
      <c r="A658" s="175" t="s">
        <v>1486</v>
      </c>
      <c r="B658" s="187" t="s">
        <v>1487</v>
      </c>
      <c r="C658" s="453">
        <v>54</v>
      </c>
      <c r="D658" s="462">
        <v>21</v>
      </c>
      <c r="E658" s="335"/>
    </row>
    <row r="659" spans="1:5" ht="12.75">
      <c r="A659" s="175" t="s">
        <v>1488</v>
      </c>
      <c r="B659" s="187" t="s">
        <v>1489</v>
      </c>
      <c r="C659" s="453">
        <v>0</v>
      </c>
      <c r="D659" s="462">
        <v>0</v>
      </c>
      <c r="E659" s="335"/>
    </row>
    <row r="660" spans="1:5" ht="25.5">
      <c r="A660" s="175" t="s">
        <v>1490</v>
      </c>
      <c r="B660" s="187" t="s">
        <v>1491</v>
      </c>
      <c r="C660" s="453">
        <v>18</v>
      </c>
      <c r="D660" s="462">
        <v>5</v>
      </c>
      <c r="E660" s="335"/>
    </row>
    <row r="661" spans="1:5" ht="12.75">
      <c r="A661" s="175" t="s">
        <v>1492</v>
      </c>
      <c r="B661" s="187" t="s">
        <v>1493</v>
      </c>
      <c r="C661" s="453">
        <v>100</v>
      </c>
      <c r="D661" s="462">
        <v>38</v>
      </c>
      <c r="E661" s="335"/>
    </row>
    <row r="662" spans="1:5" ht="12.75">
      <c r="A662" s="175" t="s">
        <v>1494</v>
      </c>
      <c r="B662" s="187" t="s">
        <v>1495</v>
      </c>
      <c r="C662" s="453">
        <v>2</v>
      </c>
      <c r="D662" s="462">
        <v>0</v>
      </c>
      <c r="E662" s="335"/>
    </row>
    <row r="663" spans="1:5" ht="12.75">
      <c r="A663" s="175" t="s">
        <v>1496</v>
      </c>
      <c r="B663" s="187" t="s">
        <v>1497</v>
      </c>
      <c r="C663" s="453">
        <v>0</v>
      </c>
      <c r="D663" s="462">
        <v>1</v>
      </c>
      <c r="E663" s="335"/>
    </row>
    <row r="664" spans="1:5" ht="12.75">
      <c r="A664" s="175" t="s">
        <v>1498</v>
      </c>
      <c r="B664" s="187" t="s">
        <v>1499</v>
      </c>
      <c r="C664" s="453">
        <v>0</v>
      </c>
      <c r="D664" s="462">
        <v>0</v>
      </c>
      <c r="E664" s="335"/>
    </row>
    <row r="665" spans="1:5" ht="12.75">
      <c r="A665" s="175" t="s">
        <v>1500</v>
      </c>
      <c r="B665" s="187" t="s">
        <v>1501</v>
      </c>
      <c r="C665" s="453">
        <v>6</v>
      </c>
      <c r="D665" s="462">
        <v>0</v>
      </c>
      <c r="E665" s="335"/>
    </row>
    <row r="666" spans="1:5" ht="12.75">
      <c r="A666" s="175" t="s">
        <v>1502</v>
      </c>
      <c r="B666" s="187" t="s">
        <v>1503</v>
      </c>
      <c r="C666" s="453">
        <v>1</v>
      </c>
      <c r="D666" s="462">
        <v>0</v>
      </c>
      <c r="E666" s="335"/>
    </row>
    <row r="667" spans="1:5" ht="37.5">
      <c r="A667" s="174">
        <v>20</v>
      </c>
      <c r="B667" s="181" t="s">
        <v>1504</v>
      </c>
      <c r="C667" s="454">
        <f>SUM(C668:C673)</f>
        <v>4</v>
      </c>
      <c r="D667" s="454">
        <f>SUM(D668:D673)</f>
        <v>2</v>
      </c>
      <c r="E667" s="335"/>
    </row>
    <row r="668" spans="1:5" ht="12.75">
      <c r="A668" s="175" t="s">
        <v>1505</v>
      </c>
      <c r="B668" s="176" t="s">
        <v>1506</v>
      </c>
      <c r="C668" s="453">
        <v>0</v>
      </c>
      <c r="D668" s="462">
        <v>0</v>
      </c>
      <c r="E668" s="335"/>
    </row>
    <row r="669" spans="1:5" ht="12.75">
      <c r="A669" s="175" t="s">
        <v>1507</v>
      </c>
      <c r="B669" s="176" t="s">
        <v>1508</v>
      </c>
      <c r="C669" s="453">
        <v>1</v>
      </c>
      <c r="D669" s="462">
        <v>1</v>
      </c>
      <c r="E669" s="335"/>
    </row>
    <row r="670" spans="1:5" ht="12.75">
      <c r="A670" s="175" t="s">
        <v>1509</v>
      </c>
      <c r="B670" s="176" t="s">
        <v>1510</v>
      </c>
      <c r="C670" s="453">
        <v>3</v>
      </c>
      <c r="D670" s="462">
        <v>1</v>
      </c>
      <c r="E670" s="335"/>
    </row>
    <row r="671" spans="1:5" ht="12.75">
      <c r="A671" s="175" t="s">
        <v>1511</v>
      </c>
      <c r="B671" s="176" t="s">
        <v>1512</v>
      </c>
      <c r="C671" s="453">
        <v>0</v>
      </c>
      <c r="D671" s="462">
        <v>0</v>
      </c>
      <c r="E671" s="335"/>
    </row>
    <row r="672" spans="1:5" ht="12.75">
      <c r="A672" s="175" t="s">
        <v>1513</v>
      </c>
      <c r="B672" s="176" t="s">
        <v>1514</v>
      </c>
      <c r="C672" s="453">
        <v>0</v>
      </c>
      <c r="D672" s="462">
        <v>0</v>
      </c>
      <c r="E672" s="335"/>
    </row>
    <row r="673" spans="1:5" ht="12.75">
      <c r="A673" s="175" t="s">
        <v>1515</v>
      </c>
      <c r="B673" s="176" t="s">
        <v>1516</v>
      </c>
      <c r="C673" s="453">
        <v>0</v>
      </c>
      <c r="D673" s="462">
        <v>0</v>
      </c>
      <c r="E673" s="335"/>
    </row>
    <row r="674" spans="1:5" ht="18.75">
      <c r="A674" s="174">
        <v>21</v>
      </c>
      <c r="B674" s="181" t="s">
        <v>1517</v>
      </c>
      <c r="C674" s="454">
        <f>SUM(C675:C703)</f>
        <v>11</v>
      </c>
      <c r="D674" s="454">
        <f>SUM(D675:D703)</f>
        <v>2</v>
      </c>
      <c r="E674" s="335"/>
    </row>
    <row r="675" spans="1:5" ht="12.75">
      <c r="A675" s="175" t="s">
        <v>1518</v>
      </c>
      <c r="B675" s="176" t="s">
        <v>1519</v>
      </c>
      <c r="C675" s="453">
        <v>0</v>
      </c>
      <c r="D675" s="462">
        <v>0</v>
      </c>
      <c r="E675" s="335"/>
    </row>
    <row r="676" spans="1:5" ht="25.5">
      <c r="A676" s="175" t="s">
        <v>1520</v>
      </c>
      <c r="B676" s="176" t="s">
        <v>1521</v>
      </c>
      <c r="C676" s="453">
        <v>0</v>
      </c>
      <c r="D676" s="462">
        <v>0</v>
      </c>
      <c r="E676" s="335"/>
    </row>
    <row r="677" spans="1:5" ht="25.5">
      <c r="A677" s="175" t="s">
        <v>1522</v>
      </c>
      <c r="B677" s="176" t="s">
        <v>1523</v>
      </c>
      <c r="C677" s="453">
        <v>0</v>
      </c>
      <c r="D677" s="462">
        <v>0</v>
      </c>
      <c r="E677" s="335"/>
    </row>
    <row r="678" spans="1:5" ht="12.75">
      <c r="A678" s="175" t="s">
        <v>1524</v>
      </c>
      <c r="B678" s="176" t="s">
        <v>1525</v>
      </c>
      <c r="C678" s="453">
        <v>0</v>
      </c>
      <c r="D678" s="462">
        <v>0</v>
      </c>
      <c r="E678" s="335"/>
    </row>
    <row r="679" spans="1:5" ht="12.75">
      <c r="A679" s="175" t="s">
        <v>1526</v>
      </c>
      <c r="B679" s="185" t="s">
        <v>1527</v>
      </c>
      <c r="C679" s="453">
        <v>0</v>
      </c>
      <c r="D679" s="462">
        <v>0</v>
      </c>
      <c r="E679" s="335"/>
    </row>
    <row r="680" spans="1:5" ht="12.75">
      <c r="A680" s="175" t="s">
        <v>1528</v>
      </c>
      <c r="B680" s="185" t="s">
        <v>1529</v>
      </c>
      <c r="C680" s="453">
        <v>0</v>
      </c>
      <c r="D680" s="462">
        <v>0</v>
      </c>
      <c r="E680" s="335"/>
    </row>
    <row r="681" spans="1:5" ht="12.75">
      <c r="A681" s="175" t="s">
        <v>1530</v>
      </c>
      <c r="B681" s="176" t="s">
        <v>1531</v>
      </c>
      <c r="C681" s="453">
        <v>0</v>
      </c>
      <c r="D681" s="462">
        <v>0</v>
      </c>
      <c r="E681" s="335"/>
    </row>
    <row r="682" spans="1:5" ht="12.75">
      <c r="A682" s="175" t="s">
        <v>1532</v>
      </c>
      <c r="B682" s="185" t="s">
        <v>1533</v>
      </c>
      <c r="C682" s="453">
        <v>0</v>
      </c>
      <c r="D682" s="462">
        <v>0</v>
      </c>
      <c r="E682" s="335"/>
    </row>
    <row r="683" spans="1:5" ht="12.75">
      <c r="A683" s="175" t="s">
        <v>1534</v>
      </c>
      <c r="B683" s="185" t="s">
        <v>1535</v>
      </c>
      <c r="C683" s="453">
        <v>0</v>
      </c>
      <c r="D683" s="462">
        <v>0</v>
      </c>
      <c r="E683" s="335"/>
    </row>
    <row r="684" spans="1:5" ht="25.5">
      <c r="A684" s="175" t="s">
        <v>1536</v>
      </c>
      <c r="B684" s="185" t="s">
        <v>1537</v>
      </c>
      <c r="C684" s="453">
        <v>1</v>
      </c>
      <c r="D684" s="462">
        <v>0</v>
      </c>
      <c r="E684" s="335"/>
    </row>
    <row r="685" spans="1:5" ht="12.75">
      <c r="A685" s="175" t="s">
        <v>1538</v>
      </c>
      <c r="B685" s="177" t="s">
        <v>1539</v>
      </c>
      <c r="C685" s="453">
        <v>0</v>
      </c>
      <c r="D685" s="462">
        <v>0</v>
      </c>
      <c r="E685" s="335"/>
    </row>
    <row r="686" spans="1:5" ht="12.75">
      <c r="A686" s="175" t="s">
        <v>1540</v>
      </c>
      <c r="B686" s="176" t="s">
        <v>1541</v>
      </c>
      <c r="C686" s="453">
        <v>0</v>
      </c>
      <c r="D686" s="462">
        <v>0</v>
      </c>
      <c r="E686" s="335"/>
    </row>
    <row r="687" spans="1:5" ht="12.75">
      <c r="A687" s="175" t="s">
        <v>1542</v>
      </c>
      <c r="B687" s="176" t="s">
        <v>1543</v>
      </c>
      <c r="C687" s="453">
        <v>0</v>
      </c>
      <c r="D687" s="462">
        <v>0</v>
      </c>
      <c r="E687" s="335"/>
    </row>
    <row r="688" spans="1:5" ht="12.75">
      <c r="A688" s="175" t="s">
        <v>1544</v>
      </c>
      <c r="B688" s="185" t="s">
        <v>1545</v>
      </c>
      <c r="C688" s="453">
        <v>0</v>
      </c>
      <c r="D688" s="462">
        <v>0</v>
      </c>
      <c r="E688" s="335"/>
    </row>
    <row r="689" spans="1:5" ht="12.75">
      <c r="A689" s="175" t="s">
        <v>1546</v>
      </c>
      <c r="B689" s="185" t="s">
        <v>1547</v>
      </c>
      <c r="C689" s="453">
        <v>0</v>
      </c>
      <c r="D689" s="462">
        <v>0</v>
      </c>
      <c r="E689" s="335"/>
    </row>
    <row r="690" spans="1:5" ht="12.75">
      <c r="A690" s="175" t="s">
        <v>1548</v>
      </c>
      <c r="B690" s="176" t="s">
        <v>1549</v>
      </c>
      <c r="C690" s="453">
        <v>0</v>
      </c>
      <c r="D690" s="462">
        <v>0</v>
      </c>
      <c r="E690" s="335"/>
    </row>
    <row r="691" spans="1:5" ht="12.75">
      <c r="A691" s="175" t="s">
        <v>1550</v>
      </c>
      <c r="B691" s="176" t="s">
        <v>1551</v>
      </c>
      <c r="C691" s="453">
        <v>1</v>
      </c>
      <c r="D691" s="462">
        <v>0</v>
      </c>
      <c r="E691" s="335"/>
    </row>
    <row r="692" spans="1:5" ht="25.5">
      <c r="A692" s="175" t="s">
        <v>1552</v>
      </c>
      <c r="B692" s="176" t="s">
        <v>1553</v>
      </c>
      <c r="C692" s="453">
        <v>0</v>
      </c>
      <c r="D692" s="462">
        <v>0</v>
      </c>
      <c r="E692" s="335"/>
    </row>
    <row r="693" spans="1:5" ht="25.5">
      <c r="A693" s="175" t="s">
        <v>1554</v>
      </c>
      <c r="B693" s="176" t="s">
        <v>1555</v>
      </c>
      <c r="C693" s="453">
        <v>0</v>
      </c>
      <c r="D693" s="462">
        <v>0</v>
      </c>
      <c r="E693" s="335"/>
    </row>
    <row r="694" spans="1:5" ht="12.75">
      <c r="A694" s="175" t="s">
        <v>1556</v>
      </c>
      <c r="B694" s="176" t="s">
        <v>1557</v>
      </c>
      <c r="C694" s="453">
        <v>0</v>
      </c>
      <c r="D694" s="462">
        <v>0</v>
      </c>
      <c r="E694" s="335"/>
    </row>
    <row r="695" spans="1:5" ht="12.75">
      <c r="A695" s="175" t="s">
        <v>1558</v>
      </c>
      <c r="B695" s="176" t="s">
        <v>1559</v>
      </c>
      <c r="C695" s="453">
        <v>0</v>
      </c>
      <c r="D695" s="462">
        <v>0</v>
      </c>
      <c r="E695" s="335"/>
    </row>
    <row r="696" spans="1:5" ht="12.75">
      <c r="A696" s="175" t="s">
        <v>1560</v>
      </c>
      <c r="B696" s="176" t="s">
        <v>1561</v>
      </c>
      <c r="C696" s="453">
        <v>6</v>
      </c>
      <c r="D696" s="462">
        <v>1</v>
      </c>
      <c r="E696" s="335"/>
    </row>
    <row r="697" spans="1:5" ht="12.75">
      <c r="A697" s="175" t="s">
        <v>1562</v>
      </c>
      <c r="B697" s="176" t="s">
        <v>1563</v>
      </c>
      <c r="C697" s="453">
        <v>1</v>
      </c>
      <c r="D697" s="462">
        <v>0</v>
      </c>
      <c r="E697" s="335"/>
    </row>
    <row r="698" spans="1:5" ht="12.75">
      <c r="A698" s="175" t="s">
        <v>1564</v>
      </c>
      <c r="B698" s="176" t="s">
        <v>1565</v>
      </c>
      <c r="C698" s="453">
        <v>0</v>
      </c>
      <c r="D698" s="462">
        <v>0</v>
      </c>
      <c r="E698" s="335"/>
    </row>
    <row r="699" spans="1:5" ht="12.75">
      <c r="A699" s="175" t="s">
        <v>1566</v>
      </c>
      <c r="B699" s="176" t="s">
        <v>1567</v>
      </c>
      <c r="C699" s="453">
        <v>2</v>
      </c>
      <c r="D699" s="462">
        <v>1</v>
      </c>
      <c r="E699" s="335"/>
    </row>
    <row r="700" spans="1:5" ht="12.75">
      <c r="A700" s="175" t="s">
        <v>1568</v>
      </c>
      <c r="B700" s="176" t="s">
        <v>1569</v>
      </c>
      <c r="C700" s="453">
        <v>0</v>
      </c>
      <c r="D700" s="462">
        <v>0</v>
      </c>
      <c r="E700" s="335"/>
    </row>
    <row r="701" spans="1:5" ht="12.75">
      <c r="A701" s="175" t="s">
        <v>1570</v>
      </c>
      <c r="B701" s="176" t="s">
        <v>1571</v>
      </c>
      <c r="C701" s="453">
        <v>0</v>
      </c>
      <c r="D701" s="462">
        <v>0</v>
      </c>
      <c r="E701" s="335"/>
    </row>
    <row r="702" spans="1:5" ht="12.75">
      <c r="A702" s="175" t="s">
        <v>1572</v>
      </c>
      <c r="B702" s="176" t="s">
        <v>1573</v>
      </c>
      <c r="C702" s="453">
        <v>0</v>
      </c>
      <c r="D702" s="462">
        <v>0</v>
      </c>
      <c r="E702" s="335"/>
    </row>
    <row r="703" spans="1:5" ht="12.75">
      <c r="A703" s="175" t="s">
        <v>1574</v>
      </c>
      <c r="B703" s="176" t="s">
        <v>1575</v>
      </c>
      <c r="C703" s="453">
        <v>0</v>
      </c>
      <c r="D703" s="462">
        <v>0</v>
      </c>
      <c r="E703" s="335"/>
    </row>
    <row r="704" spans="1:5" ht="18.75">
      <c r="A704" s="174">
        <v>22</v>
      </c>
      <c r="B704" s="181" t="s">
        <v>1576</v>
      </c>
      <c r="C704" s="454">
        <f>SUM(C705:C712)</f>
        <v>0</v>
      </c>
      <c r="D704" s="454">
        <f>SUM(D705:D712)</f>
        <v>0</v>
      </c>
      <c r="E704" s="335"/>
    </row>
    <row r="705" spans="1:5" ht="12.75">
      <c r="A705" s="175" t="s">
        <v>1577</v>
      </c>
      <c r="B705" s="176" t="s">
        <v>1578</v>
      </c>
      <c r="C705" s="453">
        <v>0</v>
      </c>
      <c r="D705" s="462">
        <v>0</v>
      </c>
      <c r="E705" s="335"/>
    </row>
    <row r="706" spans="1:5" ht="12.75">
      <c r="A706" s="175" t="s">
        <v>1579</v>
      </c>
      <c r="B706" s="176" t="s">
        <v>1580</v>
      </c>
      <c r="C706" s="453">
        <v>0</v>
      </c>
      <c r="D706" s="462">
        <v>0</v>
      </c>
      <c r="E706" s="335"/>
    </row>
    <row r="707" spans="1:5" ht="12.75">
      <c r="A707" s="175" t="s">
        <v>1581</v>
      </c>
      <c r="B707" s="176" t="s">
        <v>1582</v>
      </c>
      <c r="C707" s="453">
        <v>0</v>
      </c>
      <c r="D707" s="462">
        <v>0</v>
      </c>
      <c r="E707" s="335"/>
    </row>
    <row r="708" spans="1:5" ht="12.75">
      <c r="A708" s="175" t="s">
        <v>1583</v>
      </c>
      <c r="B708" s="176" t="s">
        <v>1584</v>
      </c>
      <c r="C708" s="453">
        <v>0</v>
      </c>
      <c r="D708" s="462">
        <v>0</v>
      </c>
      <c r="E708" s="335"/>
    </row>
    <row r="709" spans="1:5" ht="12.75">
      <c r="A709" s="175" t="s">
        <v>1585</v>
      </c>
      <c r="B709" s="176" t="s">
        <v>1586</v>
      </c>
      <c r="C709" s="453">
        <v>0</v>
      </c>
      <c r="D709" s="462">
        <v>0</v>
      </c>
      <c r="E709" s="335"/>
    </row>
    <row r="710" spans="1:5" ht="12.75">
      <c r="A710" s="175" t="s">
        <v>1587</v>
      </c>
      <c r="B710" s="176" t="s">
        <v>1588</v>
      </c>
      <c r="C710" s="453">
        <v>0</v>
      </c>
      <c r="D710" s="462">
        <v>0</v>
      </c>
      <c r="E710" s="335"/>
    </row>
    <row r="711" spans="1:5" ht="12.75">
      <c r="A711" s="175" t="s">
        <v>1589</v>
      </c>
      <c r="B711" s="176" t="s">
        <v>1590</v>
      </c>
      <c r="C711" s="453">
        <v>0</v>
      </c>
      <c r="D711" s="462">
        <v>0</v>
      </c>
      <c r="E711" s="335"/>
    </row>
    <row r="712" spans="1:5" ht="12.75">
      <c r="A712" s="175" t="s">
        <v>1591</v>
      </c>
      <c r="B712" s="176" t="s">
        <v>1592</v>
      </c>
      <c r="C712" s="453">
        <v>0</v>
      </c>
      <c r="D712" s="462">
        <v>0</v>
      </c>
      <c r="E712" s="335"/>
    </row>
    <row r="713" spans="1:5" ht="37.5">
      <c r="A713" s="174">
        <v>23</v>
      </c>
      <c r="B713" s="181" t="s">
        <v>1593</v>
      </c>
      <c r="C713" s="454">
        <f>SUM(C714:C726)</f>
        <v>140</v>
      </c>
      <c r="D713" s="454">
        <f>SUM(D714:D726)</f>
        <v>28</v>
      </c>
      <c r="E713" s="335"/>
    </row>
    <row r="714" spans="1:5" ht="25.5">
      <c r="A714" s="175" t="s">
        <v>1594</v>
      </c>
      <c r="B714" s="176" t="s">
        <v>1595</v>
      </c>
      <c r="C714" s="453">
        <v>0</v>
      </c>
      <c r="D714" s="462">
        <v>0</v>
      </c>
      <c r="E714" s="335"/>
    </row>
    <row r="715" spans="1:5" ht="25.5">
      <c r="A715" s="175" t="s">
        <v>1596</v>
      </c>
      <c r="B715" s="176" t="s">
        <v>1597</v>
      </c>
      <c r="C715" s="453">
        <v>1</v>
      </c>
      <c r="D715" s="462">
        <v>0</v>
      </c>
      <c r="E715" s="335"/>
    </row>
    <row r="716" spans="1:5" ht="12.75">
      <c r="A716" s="175" t="s">
        <v>1598</v>
      </c>
      <c r="B716" s="176" t="s">
        <v>1599</v>
      </c>
      <c r="C716" s="453">
        <v>1</v>
      </c>
      <c r="D716" s="462">
        <v>0</v>
      </c>
      <c r="E716" s="335"/>
    </row>
    <row r="717" spans="1:5" ht="12.75">
      <c r="A717" s="175" t="s">
        <v>1600</v>
      </c>
      <c r="B717" s="176" t="s">
        <v>1601</v>
      </c>
      <c r="C717" s="453">
        <v>0</v>
      </c>
      <c r="D717" s="462">
        <v>0</v>
      </c>
      <c r="E717" s="335"/>
    </row>
    <row r="718" spans="1:5" ht="12.75">
      <c r="A718" s="175" t="s">
        <v>1602</v>
      </c>
      <c r="B718" s="176" t="s">
        <v>1603</v>
      </c>
      <c r="C718" s="453">
        <v>0</v>
      </c>
      <c r="D718" s="462">
        <v>0</v>
      </c>
      <c r="E718" s="335"/>
    </row>
    <row r="719" spans="1:5" ht="12.75">
      <c r="A719" s="175" t="s">
        <v>1604</v>
      </c>
      <c r="B719" s="177" t="s">
        <v>1605</v>
      </c>
      <c r="C719" s="453">
        <v>0</v>
      </c>
      <c r="D719" s="462">
        <v>0</v>
      </c>
      <c r="E719" s="335"/>
    </row>
    <row r="720" spans="1:5" ht="12.75">
      <c r="A720" s="175" t="s">
        <v>1606</v>
      </c>
      <c r="B720" s="177" t="s">
        <v>1607</v>
      </c>
      <c r="C720" s="453">
        <v>7</v>
      </c>
      <c r="D720" s="462">
        <v>1</v>
      </c>
      <c r="E720" s="335"/>
    </row>
    <row r="721" spans="1:5" ht="12.75">
      <c r="A721" s="175" t="s">
        <v>1608</v>
      </c>
      <c r="B721" s="177" t="s">
        <v>1609</v>
      </c>
      <c r="C721" s="453">
        <v>7</v>
      </c>
      <c r="D721" s="462">
        <v>0</v>
      </c>
      <c r="E721" s="335"/>
    </row>
    <row r="722" spans="1:5" ht="12.75">
      <c r="A722" s="175" t="s">
        <v>1610</v>
      </c>
      <c r="B722" s="176" t="s">
        <v>1611</v>
      </c>
      <c r="C722" s="453">
        <v>0</v>
      </c>
      <c r="D722" s="462">
        <v>0</v>
      </c>
      <c r="E722" s="335"/>
    </row>
    <row r="723" spans="1:5" ht="12.75">
      <c r="A723" s="175" t="s">
        <v>1612</v>
      </c>
      <c r="B723" s="176" t="s">
        <v>1613</v>
      </c>
      <c r="C723" s="453">
        <v>9</v>
      </c>
      <c r="D723" s="462">
        <v>0</v>
      </c>
      <c r="E723" s="335"/>
    </row>
    <row r="724" spans="1:5" ht="12.75">
      <c r="A724" s="175" t="s">
        <v>1614</v>
      </c>
      <c r="B724" s="176" t="s">
        <v>1615</v>
      </c>
      <c r="C724" s="453">
        <v>12</v>
      </c>
      <c r="D724" s="462">
        <v>4</v>
      </c>
      <c r="E724" s="335"/>
    </row>
    <row r="725" spans="1:5" ht="12.75">
      <c r="A725" s="175" t="s">
        <v>1616</v>
      </c>
      <c r="B725" s="176" t="s">
        <v>1617</v>
      </c>
      <c r="C725" s="453">
        <v>100</v>
      </c>
      <c r="D725" s="462">
        <v>23</v>
      </c>
      <c r="E725" s="335"/>
    </row>
    <row r="726" spans="1:5" ht="12.75">
      <c r="A726" s="175" t="s">
        <v>1618</v>
      </c>
      <c r="B726" s="176" t="s">
        <v>1619</v>
      </c>
      <c r="C726" s="453">
        <v>3</v>
      </c>
      <c r="D726" s="462">
        <v>0</v>
      </c>
      <c r="E726" s="335"/>
    </row>
    <row r="727" spans="1:5" ht="23.25">
      <c r="A727" s="189"/>
      <c r="B727" s="190" t="s">
        <v>1620</v>
      </c>
      <c r="C727" s="456">
        <f>SUM(C728:C730)</f>
        <v>0</v>
      </c>
      <c r="D727" s="454">
        <f>SUM(D728:D730)</f>
        <v>2</v>
      </c>
      <c r="E727" s="335"/>
    </row>
    <row r="728" spans="1:5" ht="15.75">
      <c r="A728" s="175" t="s">
        <v>1621</v>
      </c>
      <c r="B728" s="191" t="s">
        <v>1622</v>
      </c>
      <c r="C728" s="455"/>
      <c r="D728" s="462">
        <v>0</v>
      </c>
      <c r="E728" s="335"/>
    </row>
    <row r="729" spans="1:5" ht="26.25">
      <c r="A729" s="192" t="s">
        <v>1623</v>
      </c>
      <c r="B729" s="191" t="s">
        <v>1624</v>
      </c>
      <c r="C729" s="455"/>
      <c r="D729" s="462">
        <v>1</v>
      </c>
      <c r="E729" s="335"/>
    </row>
    <row r="730" spans="1:5" ht="15.75">
      <c r="A730" s="192" t="s">
        <v>1625</v>
      </c>
      <c r="B730" s="191" t="s">
        <v>1626</v>
      </c>
      <c r="C730" s="455"/>
      <c r="D730" s="462">
        <v>1</v>
      </c>
      <c r="E730" s="335"/>
    </row>
    <row r="731" spans="1:5" ht="23.25">
      <c r="A731" s="193"/>
      <c r="B731" s="190" t="s">
        <v>1627</v>
      </c>
      <c r="C731" s="456">
        <f>SUM(C732:C734)</f>
        <v>0</v>
      </c>
      <c r="D731" s="454">
        <f>SUM(D732:D734)</f>
        <v>2</v>
      </c>
      <c r="E731" s="335"/>
    </row>
    <row r="732" spans="1:5" ht="15.75">
      <c r="A732" s="192" t="s">
        <v>1628</v>
      </c>
      <c r="B732" s="191" t="s">
        <v>1629</v>
      </c>
      <c r="C732" s="455"/>
      <c r="D732" s="462">
        <v>1</v>
      </c>
      <c r="E732" s="335"/>
    </row>
    <row r="733" spans="1:5" ht="15.75">
      <c r="A733" s="192" t="s">
        <v>1630</v>
      </c>
      <c r="B733" s="191" t="s">
        <v>1631</v>
      </c>
      <c r="C733" s="455"/>
      <c r="D733" s="462">
        <v>0</v>
      </c>
      <c r="E733" s="335"/>
    </row>
    <row r="734" spans="1:5" ht="15.75">
      <c r="A734" s="192" t="s">
        <v>1632</v>
      </c>
      <c r="B734" s="191" t="s">
        <v>1633</v>
      </c>
      <c r="C734" s="455"/>
      <c r="D734" s="462">
        <v>1</v>
      </c>
      <c r="E734" s="335"/>
    </row>
  </sheetData>
  <pageMargins left="0.23622047244094491" right="0.23622047244094491" top="0.35433070866141736" bottom="0.35433070866141736" header="0.31496062992125984" footer="0.31496062992125984"/>
  <pageSetup paperSize="9" scale="82" fitToHeight="0" orientation="portrait" r:id="rId1"/>
  <headerFooter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K1932"/>
  <sheetViews>
    <sheetView view="pageBreakPreview" topLeftCell="A41" zoomScaleNormal="100" zoomScaleSheetLayoutView="100" workbookViewId="0">
      <selection sqref="A1:XFD40"/>
    </sheetView>
  </sheetViews>
  <sheetFormatPr defaultColWidth="9" defaultRowHeight="12"/>
  <cols>
    <col min="1" max="1" width="12.7109375" customWidth="1"/>
    <col min="2" max="2" width="46" customWidth="1"/>
    <col min="3" max="11" width="12.7109375" customWidth="1"/>
  </cols>
  <sheetData>
    <row r="1" spans="1:11" ht="12.75" hidden="1">
      <c r="A1" s="1"/>
      <c r="B1" s="2" t="s">
        <v>51</v>
      </c>
      <c r="C1" s="3" t="s">
        <v>1970</v>
      </c>
      <c r="D1" s="4"/>
      <c r="E1" s="4"/>
      <c r="F1" s="4"/>
      <c r="G1" s="4"/>
      <c r="H1" s="4"/>
      <c r="I1" s="5"/>
      <c r="J1" s="6"/>
      <c r="K1" s="6"/>
    </row>
    <row r="2" spans="1:11" ht="12.75" hidden="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  <c r="J2" s="6"/>
      <c r="K2" s="6"/>
    </row>
    <row r="3" spans="1:11" ht="12.75" hidden="1">
      <c r="A3" s="1"/>
      <c r="B3" s="2"/>
      <c r="C3" s="3"/>
      <c r="D3" s="4"/>
      <c r="E3" s="4"/>
      <c r="F3" s="4"/>
      <c r="G3" s="4"/>
      <c r="H3" s="4"/>
      <c r="I3" s="5"/>
      <c r="J3" s="6"/>
      <c r="K3" s="6"/>
    </row>
    <row r="4" spans="1:11" ht="14.25" hidden="1">
      <c r="A4" s="1"/>
      <c r="B4" s="2" t="s">
        <v>1634</v>
      </c>
      <c r="C4" s="7" t="s">
        <v>32</v>
      </c>
      <c r="D4" s="8"/>
      <c r="E4" s="8"/>
      <c r="F4" s="8"/>
      <c r="G4" s="8"/>
      <c r="H4" s="8"/>
      <c r="I4" s="9"/>
      <c r="J4" s="6"/>
      <c r="K4" s="6"/>
    </row>
    <row r="5" spans="1:11" ht="14.25" hidden="1">
      <c r="A5" s="1"/>
      <c r="B5" s="2" t="s">
        <v>186</v>
      </c>
      <c r="C5" s="7"/>
      <c r="D5" s="8"/>
      <c r="E5" s="8"/>
      <c r="F5" s="8"/>
      <c r="G5" s="8"/>
      <c r="H5" s="8"/>
      <c r="I5" s="9"/>
      <c r="J5" s="6"/>
      <c r="K5" s="6"/>
    </row>
    <row r="6" spans="1:11" ht="15.75" hidden="1">
      <c r="A6" s="10"/>
      <c r="B6" s="10"/>
      <c r="C6" s="10"/>
      <c r="D6" s="10"/>
      <c r="E6" s="10"/>
      <c r="F6" s="10"/>
      <c r="G6" s="10"/>
      <c r="H6" s="10"/>
      <c r="I6" s="11"/>
      <c r="J6" s="11"/>
      <c r="K6" s="11"/>
    </row>
    <row r="7" spans="1:11" ht="12.75" hidden="1" customHeight="1">
      <c r="A7" s="876" t="s">
        <v>1635</v>
      </c>
      <c r="B7" s="876" t="s">
        <v>1636</v>
      </c>
      <c r="C7" s="893" t="s">
        <v>189</v>
      </c>
      <c r="D7" s="894"/>
      <c r="E7" s="894"/>
      <c r="F7" s="870" t="s">
        <v>190</v>
      </c>
      <c r="G7" s="870"/>
      <c r="H7" s="870"/>
      <c r="I7" s="870" t="s">
        <v>129</v>
      </c>
      <c r="J7" s="870"/>
      <c r="K7" s="870"/>
    </row>
    <row r="8" spans="1:11" ht="23.25" hidden="1" thickBot="1">
      <c r="A8" s="877"/>
      <c r="B8" s="877"/>
      <c r="C8" s="432" t="s">
        <v>1904</v>
      </c>
      <c r="D8" s="432" t="s">
        <v>1905</v>
      </c>
      <c r="E8" s="319" t="s">
        <v>1898</v>
      </c>
      <c r="F8" s="432" t="s">
        <v>1904</v>
      </c>
      <c r="G8" s="432" t="s">
        <v>1905</v>
      </c>
      <c r="H8" s="432" t="s">
        <v>1898</v>
      </c>
      <c r="I8" s="432" t="s">
        <v>1904</v>
      </c>
      <c r="J8" s="432" t="s">
        <v>1905</v>
      </c>
      <c r="K8" s="432" t="s">
        <v>1898</v>
      </c>
    </row>
    <row r="9" spans="1:11" ht="15.75" hidden="1" thickTop="1">
      <c r="A9" s="84"/>
      <c r="B9" s="151" t="s">
        <v>28</v>
      </c>
      <c r="C9" s="464">
        <f>SUM(C11:C13)</f>
        <v>0</v>
      </c>
      <c r="D9" s="464">
        <f>SUM(D11:D13)</f>
        <v>0</v>
      </c>
      <c r="E9" s="465" t="e">
        <f t="shared" ref="E9:E13" si="0">D9/C9</f>
        <v>#DIV/0!</v>
      </c>
      <c r="F9" s="464">
        <f>SUM(F11:F13)</f>
        <v>0</v>
      </c>
      <c r="G9" s="464">
        <f>SUM(G11:G13)</f>
        <v>0</v>
      </c>
      <c r="H9" s="465" t="e">
        <f t="shared" ref="H9" si="1">G9/F9</f>
        <v>#DIV/0!</v>
      </c>
      <c r="I9" s="466">
        <f t="shared" ref="I9" si="2">C9+F9</f>
        <v>0</v>
      </c>
      <c r="J9" s="466">
        <f t="shared" ref="J9" si="3">D9+G9</f>
        <v>0</v>
      </c>
      <c r="K9" s="465" t="e">
        <f t="shared" ref="K9" si="4">J9/I9</f>
        <v>#DIV/0!</v>
      </c>
    </row>
    <row r="10" spans="1:11" ht="12.75" hidden="1">
      <c r="A10" s="152"/>
      <c r="B10" s="153"/>
      <c r="C10" s="154"/>
      <c r="D10" s="154"/>
      <c r="E10" s="463"/>
      <c r="F10" s="316"/>
      <c r="G10" s="316"/>
      <c r="H10" s="463"/>
      <c r="I10" s="316"/>
      <c r="J10" s="434"/>
      <c r="K10" s="463"/>
    </row>
    <row r="11" spans="1:11" ht="14.25" hidden="1">
      <c r="A11" s="14"/>
      <c r="B11" s="154"/>
      <c r="C11" s="154"/>
      <c r="D11" s="154"/>
      <c r="E11" s="463" t="e">
        <f t="shared" si="0"/>
        <v>#DIV/0!</v>
      </c>
      <c r="F11" s="316"/>
      <c r="G11" s="316"/>
      <c r="H11" s="463" t="e">
        <f t="shared" ref="H11:H13" si="5">G11/F11</f>
        <v>#DIV/0!</v>
      </c>
      <c r="I11" s="434">
        <f t="shared" ref="I11:J13" si="6">C11+F11</f>
        <v>0</v>
      </c>
      <c r="J11" s="434">
        <f t="shared" si="6"/>
        <v>0</v>
      </c>
      <c r="K11" s="463" t="e">
        <f t="shared" ref="K11:K13" si="7">J11/I11</f>
        <v>#DIV/0!</v>
      </c>
    </row>
    <row r="12" spans="1:11" ht="14.25" hidden="1">
      <c r="A12" s="14"/>
      <c r="B12" s="154"/>
      <c r="C12" s="154"/>
      <c r="D12" s="154"/>
      <c r="E12" s="463" t="e">
        <f t="shared" si="0"/>
        <v>#DIV/0!</v>
      </c>
      <c r="F12" s="316"/>
      <c r="G12" s="316"/>
      <c r="H12" s="463" t="e">
        <f t="shared" si="5"/>
        <v>#DIV/0!</v>
      </c>
      <c r="I12" s="434">
        <f t="shared" si="6"/>
        <v>0</v>
      </c>
      <c r="J12" s="434">
        <f t="shared" si="6"/>
        <v>0</v>
      </c>
      <c r="K12" s="463" t="e">
        <f t="shared" si="7"/>
        <v>#DIV/0!</v>
      </c>
    </row>
    <row r="13" spans="1:11" ht="14.25" hidden="1">
      <c r="A13" s="155"/>
      <c r="B13" s="156"/>
      <c r="C13" s="154"/>
      <c r="D13" s="154"/>
      <c r="E13" s="463" t="e">
        <f t="shared" si="0"/>
        <v>#DIV/0!</v>
      </c>
      <c r="F13" s="316"/>
      <c r="G13" s="316"/>
      <c r="H13" s="463" t="e">
        <f t="shared" si="5"/>
        <v>#DIV/0!</v>
      </c>
      <c r="I13" s="434">
        <f t="shared" si="6"/>
        <v>0</v>
      </c>
      <c r="J13" s="434">
        <f t="shared" si="6"/>
        <v>0</v>
      </c>
      <c r="K13" s="463" t="e">
        <f t="shared" si="7"/>
        <v>#DIV/0!</v>
      </c>
    </row>
    <row r="14" spans="1:11" ht="14.25" hidden="1">
      <c r="A14" s="155"/>
      <c r="B14" s="156"/>
      <c r="C14" s="154"/>
      <c r="D14" s="154"/>
      <c r="E14" s="320"/>
      <c r="F14" s="316"/>
      <c r="G14" s="316"/>
      <c r="H14" s="316"/>
      <c r="I14" s="316"/>
      <c r="J14" s="316"/>
      <c r="K14" s="316"/>
    </row>
    <row r="15" spans="1:11" ht="15" hidden="1">
      <c r="A15" s="155"/>
      <c r="B15" s="467" t="s">
        <v>1637</v>
      </c>
      <c r="C15" s="468">
        <f>SUM(C17:C25)</f>
        <v>0</v>
      </c>
      <c r="D15" s="468">
        <f>SUM(D17:D25)</f>
        <v>0</v>
      </c>
      <c r="E15" s="469" t="e">
        <f t="shared" ref="E15:E25" si="8">D15/C15</f>
        <v>#DIV/0!</v>
      </c>
      <c r="F15" s="468">
        <f>SUM(F17:F25)</f>
        <v>0</v>
      </c>
      <c r="G15" s="468">
        <f>SUM(G17:G25)</f>
        <v>0</v>
      </c>
      <c r="H15" s="469" t="e">
        <f t="shared" ref="H15" si="9">G15/F15</f>
        <v>#DIV/0!</v>
      </c>
      <c r="I15" s="470">
        <f t="shared" ref="I15" si="10">C15+F15</f>
        <v>0</v>
      </c>
      <c r="J15" s="470">
        <f t="shared" ref="J15" si="11">D15+G15</f>
        <v>0</v>
      </c>
      <c r="K15" s="469" t="e">
        <f t="shared" ref="K15" si="12">J15/I15</f>
        <v>#DIV/0!</v>
      </c>
    </row>
    <row r="16" spans="1:11" ht="14.25" hidden="1">
      <c r="A16" s="155"/>
      <c r="B16" s="156"/>
      <c r="C16" s="154"/>
      <c r="D16" s="154"/>
      <c r="E16" s="463"/>
      <c r="F16" s="316"/>
      <c r="G16" s="316"/>
      <c r="H16" s="463"/>
      <c r="I16" s="434"/>
      <c r="J16" s="434"/>
      <c r="K16" s="463"/>
    </row>
    <row r="17" spans="1:11" ht="14.25" hidden="1">
      <c r="A17" s="155"/>
      <c r="B17" s="156"/>
      <c r="C17" s="154"/>
      <c r="D17" s="154"/>
      <c r="E17" s="463" t="e">
        <f t="shared" si="8"/>
        <v>#DIV/0!</v>
      </c>
      <c r="F17" s="316"/>
      <c r="G17" s="316"/>
      <c r="H17" s="463" t="e">
        <f t="shared" ref="H17:H25" si="13">G17/F17</f>
        <v>#DIV/0!</v>
      </c>
      <c r="I17" s="434">
        <f t="shared" ref="I17:I25" si="14">C17+F17</f>
        <v>0</v>
      </c>
      <c r="J17" s="434">
        <f t="shared" ref="J17:J25" si="15">D17+G17</f>
        <v>0</v>
      </c>
      <c r="K17" s="463" t="e">
        <f t="shared" ref="K17:K25" si="16">J17/I17</f>
        <v>#DIV/0!</v>
      </c>
    </row>
    <row r="18" spans="1:11" ht="14.25" hidden="1">
      <c r="A18" s="155"/>
      <c r="B18" s="156"/>
      <c r="C18" s="154"/>
      <c r="D18" s="154"/>
      <c r="E18" s="463" t="e">
        <f t="shared" si="8"/>
        <v>#DIV/0!</v>
      </c>
      <c r="F18" s="316"/>
      <c r="G18" s="316"/>
      <c r="H18" s="463" t="e">
        <f t="shared" si="13"/>
        <v>#DIV/0!</v>
      </c>
      <c r="I18" s="434">
        <f t="shared" si="14"/>
        <v>0</v>
      </c>
      <c r="J18" s="434">
        <f t="shared" si="15"/>
        <v>0</v>
      </c>
      <c r="K18" s="463" t="e">
        <f t="shared" si="16"/>
        <v>#DIV/0!</v>
      </c>
    </row>
    <row r="19" spans="1:11" ht="14.25" hidden="1">
      <c r="A19" s="155"/>
      <c r="B19" s="156"/>
      <c r="C19" s="154"/>
      <c r="D19" s="154"/>
      <c r="E19" s="463" t="e">
        <f t="shared" si="8"/>
        <v>#DIV/0!</v>
      </c>
      <c r="F19" s="316"/>
      <c r="G19" s="316"/>
      <c r="H19" s="463" t="e">
        <f t="shared" si="13"/>
        <v>#DIV/0!</v>
      </c>
      <c r="I19" s="434">
        <f t="shared" si="14"/>
        <v>0</v>
      </c>
      <c r="J19" s="434">
        <f t="shared" si="15"/>
        <v>0</v>
      </c>
      <c r="K19" s="463" t="e">
        <f t="shared" si="16"/>
        <v>#DIV/0!</v>
      </c>
    </row>
    <row r="20" spans="1:11" ht="14.25" hidden="1">
      <c r="A20" s="14"/>
      <c r="B20" s="157"/>
      <c r="C20" s="157"/>
      <c r="D20" s="157"/>
      <c r="E20" s="463" t="e">
        <f t="shared" si="8"/>
        <v>#DIV/0!</v>
      </c>
      <c r="F20" s="316"/>
      <c r="G20" s="316"/>
      <c r="H20" s="463" t="e">
        <f t="shared" si="13"/>
        <v>#DIV/0!</v>
      </c>
      <c r="I20" s="434">
        <f t="shared" si="14"/>
        <v>0</v>
      </c>
      <c r="J20" s="434">
        <f t="shared" si="15"/>
        <v>0</v>
      </c>
      <c r="K20" s="463" t="e">
        <f t="shared" si="16"/>
        <v>#DIV/0!</v>
      </c>
    </row>
    <row r="21" spans="1:11" ht="14.25" hidden="1">
      <c r="A21" s="14"/>
      <c r="B21" s="157"/>
      <c r="C21" s="157"/>
      <c r="D21" s="157"/>
      <c r="E21" s="463" t="e">
        <f t="shared" si="8"/>
        <v>#DIV/0!</v>
      </c>
      <c r="F21" s="316"/>
      <c r="G21" s="316"/>
      <c r="H21" s="463" t="e">
        <f t="shared" si="13"/>
        <v>#DIV/0!</v>
      </c>
      <c r="I21" s="434">
        <f t="shared" si="14"/>
        <v>0</v>
      </c>
      <c r="J21" s="434">
        <f t="shared" si="15"/>
        <v>0</v>
      </c>
      <c r="K21" s="463" t="e">
        <f t="shared" si="16"/>
        <v>#DIV/0!</v>
      </c>
    </row>
    <row r="22" spans="1:11" ht="14.25" hidden="1">
      <c r="A22" s="155"/>
      <c r="B22" s="158"/>
      <c r="C22" s="158"/>
      <c r="D22" s="158"/>
      <c r="E22" s="463" t="e">
        <f t="shared" si="8"/>
        <v>#DIV/0!</v>
      </c>
      <c r="F22" s="316"/>
      <c r="G22" s="316"/>
      <c r="H22" s="463" t="e">
        <f t="shared" si="13"/>
        <v>#DIV/0!</v>
      </c>
      <c r="I22" s="434">
        <f t="shared" si="14"/>
        <v>0</v>
      </c>
      <c r="J22" s="434">
        <f t="shared" si="15"/>
        <v>0</v>
      </c>
      <c r="K22" s="463" t="e">
        <f t="shared" si="16"/>
        <v>#DIV/0!</v>
      </c>
    </row>
    <row r="23" spans="1:11" ht="14.25" hidden="1">
      <c r="A23" s="14"/>
      <c r="B23" s="157"/>
      <c r="C23" s="157"/>
      <c r="D23" s="157"/>
      <c r="E23" s="463" t="e">
        <f t="shared" si="8"/>
        <v>#DIV/0!</v>
      </c>
      <c r="F23" s="316"/>
      <c r="G23" s="316"/>
      <c r="H23" s="463" t="e">
        <f t="shared" si="13"/>
        <v>#DIV/0!</v>
      </c>
      <c r="I23" s="434">
        <f t="shared" si="14"/>
        <v>0</v>
      </c>
      <c r="J23" s="434">
        <f t="shared" si="15"/>
        <v>0</v>
      </c>
      <c r="K23" s="463" t="e">
        <f t="shared" si="16"/>
        <v>#DIV/0!</v>
      </c>
    </row>
    <row r="24" spans="1:11" ht="14.25" hidden="1">
      <c r="A24" s="14"/>
      <c r="B24" s="157"/>
      <c r="C24" s="157"/>
      <c r="D24" s="157"/>
      <c r="E24" s="463" t="e">
        <f t="shared" si="8"/>
        <v>#DIV/0!</v>
      </c>
      <c r="F24" s="316"/>
      <c r="G24" s="316"/>
      <c r="H24" s="463" t="e">
        <f t="shared" si="13"/>
        <v>#DIV/0!</v>
      </c>
      <c r="I24" s="434">
        <f t="shared" si="14"/>
        <v>0</v>
      </c>
      <c r="J24" s="434">
        <f t="shared" si="15"/>
        <v>0</v>
      </c>
      <c r="K24" s="463" t="e">
        <f t="shared" si="16"/>
        <v>#DIV/0!</v>
      </c>
    </row>
    <row r="25" spans="1:11" ht="14.25" hidden="1">
      <c r="A25" s="14"/>
      <c r="B25" s="157"/>
      <c r="C25" s="157"/>
      <c r="D25" s="157"/>
      <c r="E25" s="463" t="e">
        <f t="shared" si="8"/>
        <v>#DIV/0!</v>
      </c>
      <c r="F25" s="316"/>
      <c r="G25" s="316"/>
      <c r="H25" s="463" t="e">
        <f t="shared" si="13"/>
        <v>#DIV/0!</v>
      </c>
      <c r="I25" s="434">
        <f t="shared" si="14"/>
        <v>0</v>
      </c>
      <c r="J25" s="434">
        <f t="shared" si="15"/>
        <v>0</v>
      </c>
      <c r="K25" s="463" t="e">
        <f t="shared" si="16"/>
        <v>#DIV/0!</v>
      </c>
    </row>
    <row r="26" spans="1:11" ht="12.75" hidden="1">
      <c r="A26" s="29"/>
      <c r="B26" s="154"/>
      <c r="C26" s="154"/>
      <c r="D26" s="154"/>
      <c r="E26" s="320"/>
      <c r="F26" s="316"/>
      <c r="G26" s="316"/>
      <c r="H26" s="316"/>
      <c r="I26" s="316"/>
      <c r="J26" s="316"/>
      <c r="K26" s="316"/>
    </row>
    <row r="27" spans="1:11" ht="14.25" hidden="1">
      <c r="A27" s="159" t="s">
        <v>1638</v>
      </c>
      <c r="B27" s="160"/>
      <c r="C27" s="160"/>
      <c r="D27" s="160"/>
      <c r="E27" s="160"/>
      <c r="F27" s="338"/>
      <c r="G27" s="338"/>
      <c r="H27" s="338"/>
      <c r="I27" s="338"/>
      <c r="J27" s="338"/>
      <c r="K27" s="338"/>
    </row>
    <row r="28" spans="1:11" ht="14.25" hidden="1">
      <c r="A28" s="296" t="s">
        <v>1639</v>
      </c>
      <c r="B28" s="297" t="s">
        <v>1640</v>
      </c>
      <c r="C28" s="298"/>
      <c r="D28" s="298"/>
      <c r="E28" s="336"/>
      <c r="F28" s="299"/>
      <c r="G28" s="299"/>
      <c r="H28" s="299"/>
      <c r="I28" s="299"/>
      <c r="J28" s="299"/>
      <c r="K28" s="299"/>
    </row>
    <row r="29" spans="1:11" ht="14.25" hidden="1">
      <c r="A29" s="296" t="s">
        <v>1641</v>
      </c>
      <c r="B29" s="297" t="s">
        <v>1642</v>
      </c>
      <c r="C29" s="298"/>
      <c r="D29" s="298"/>
      <c r="E29" s="336"/>
      <c r="F29" s="299"/>
      <c r="G29" s="299"/>
      <c r="H29" s="299"/>
      <c r="I29" s="299"/>
      <c r="J29" s="299"/>
      <c r="K29" s="299"/>
    </row>
    <row r="30" spans="1:11" ht="14.25" hidden="1">
      <c r="A30" s="296" t="s">
        <v>1643</v>
      </c>
      <c r="B30" s="297" t="s">
        <v>1644</v>
      </c>
      <c r="C30" s="298"/>
      <c r="D30" s="298"/>
      <c r="E30" s="336"/>
      <c r="F30" s="299"/>
      <c r="G30" s="299"/>
      <c r="H30" s="299"/>
      <c r="I30" s="299"/>
      <c r="J30" s="299"/>
      <c r="K30" s="299"/>
    </row>
    <row r="31" spans="1:11" ht="25.5" hidden="1">
      <c r="A31" s="296" t="s">
        <v>1645</v>
      </c>
      <c r="B31" s="297" t="s">
        <v>1646</v>
      </c>
      <c r="C31" s="298"/>
      <c r="D31" s="298"/>
      <c r="E31" s="336"/>
      <c r="F31" s="299"/>
      <c r="G31" s="299"/>
      <c r="H31" s="299"/>
      <c r="I31" s="299"/>
      <c r="J31" s="299"/>
      <c r="K31" s="299"/>
    </row>
    <row r="32" spans="1:11" ht="14.25" hidden="1">
      <c r="A32" s="296" t="s">
        <v>1647</v>
      </c>
      <c r="B32" s="297" t="s">
        <v>1648</v>
      </c>
      <c r="C32" s="298"/>
      <c r="D32" s="298"/>
      <c r="E32" s="336"/>
      <c r="F32" s="299"/>
      <c r="G32" s="299"/>
      <c r="H32" s="299"/>
      <c r="I32" s="299"/>
      <c r="J32" s="299"/>
      <c r="K32" s="299"/>
    </row>
    <row r="33" spans="1:11" ht="25.5" hidden="1">
      <c r="A33" s="296" t="s">
        <v>1649</v>
      </c>
      <c r="B33" s="297" t="s">
        <v>1650</v>
      </c>
      <c r="C33" s="298"/>
      <c r="D33" s="298"/>
      <c r="E33" s="336"/>
      <c r="F33" s="299"/>
      <c r="G33" s="299"/>
      <c r="H33" s="299"/>
      <c r="I33" s="299"/>
      <c r="J33" s="299"/>
      <c r="K33" s="299"/>
    </row>
    <row r="34" spans="1:11" ht="51" hidden="1">
      <c r="A34" s="296" t="s">
        <v>1651</v>
      </c>
      <c r="B34" s="297" t="s">
        <v>1652</v>
      </c>
      <c r="C34" s="298"/>
      <c r="D34" s="298"/>
      <c r="E34" s="336"/>
      <c r="F34" s="299"/>
      <c r="G34" s="299"/>
      <c r="H34" s="299"/>
      <c r="I34" s="299"/>
      <c r="J34" s="299"/>
      <c r="K34" s="299"/>
    </row>
    <row r="35" spans="1:11" ht="63.75" hidden="1">
      <c r="A35" s="296" t="s">
        <v>1653</v>
      </c>
      <c r="B35" s="297" t="s">
        <v>1654</v>
      </c>
      <c r="C35" s="298"/>
      <c r="D35" s="298"/>
      <c r="E35" s="336"/>
      <c r="F35" s="299"/>
      <c r="G35" s="299"/>
      <c r="H35" s="299"/>
      <c r="I35" s="299"/>
      <c r="J35" s="299"/>
      <c r="K35" s="299"/>
    </row>
    <row r="36" spans="1:11" ht="12.75" hidden="1">
      <c r="A36" s="159" t="s">
        <v>1655</v>
      </c>
      <c r="B36" s="161"/>
      <c r="C36" s="161"/>
      <c r="D36" s="161"/>
      <c r="E36" s="337"/>
      <c r="F36" s="316"/>
      <c r="G36" s="316"/>
      <c r="H36" s="316"/>
      <c r="I36" s="316"/>
      <c r="J36" s="316"/>
      <c r="K36" s="316"/>
    </row>
    <row r="37" spans="1:11" ht="15" hidden="1">
      <c r="A37" s="162" t="s">
        <v>1656</v>
      </c>
      <c r="B37" s="88"/>
      <c r="C37" s="471">
        <f>SUM(C9,C15)</f>
        <v>0</v>
      </c>
      <c r="D37" s="471">
        <f>SUM(D9,D15)</f>
        <v>0</v>
      </c>
      <c r="E37" s="469" t="e">
        <f t="shared" ref="E37" si="17">D37/C37</f>
        <v>#DIV/0!</v>
      </c>
      <c r="F37" s="471">
        <f>SUM(F9,F15)</f>
        <v>0</v>
      </c>
      <c r="G37" s="471">
        <f>SUM(G9,G15)</f>
        <v>0</v>
      </c>
      <c r="H37" s="469" t="e">
        <f t="shared" ref="H37" si="18">G37/F37</f>
        <v>#DIV/0!</v>
      </c>
      <c r="I37" s="470">
        <f t="shared" ref="I37" si="19">C37+F37</f>
        <v>0</v>
      </c>
      <c r="J37" s="470">
        <f t="shared" ref="J37" si="20">D37+G37</f>
        <v>0</v>
      </c>
      <c r="K37" s="469" t="e">
        <f t="shared" ref="K37" si="21">J37/I37</f>
        <v>#DIV/0!</v>
      </c>
    </row>
    <row r="38" spans="1:11" ht="12.75" hidden="1">
      <c r="A38" s="892" t="s">
        <v>1657</v>
      </c>
      <c r="B38" s="892"/>
      <c r="C38" s="892"/>
      <c r="D38" s="892"/>
      <c r="E38" s="892"/>
      <c r="F38" s="892"/>
      <c r="G38" s="892"/>
      <c r="H38" s="892"/>
      <c r="I38" s="892"/>
      <c r="J38" s="892"/>
      <c r="K38" s="303"/>
    </row>
    <row r="39" spans="1:11" ht="12.75" hidden="1">
      <c r="A39" s="892" t="s">
        <v>1658</v>
      </c>
      <c r="B39" s="892"/>
      <c r="C39" s="892"/>
      <c r="D39" s="892"/>
      <c r="E39" s="892"/>
      <c r="F39" s="892"/>
      <c r="G39" s="892"/>
      <c r="H39" s="892"/>
      <c r="I39" s="892"/>
      <c r="J39" s="892"/>
      <c r="K39" s="303"/>
    </row>
    <row r="40" spans="1:11" ht="14.25" hidden="1">
      <c r="A40" s="11"/>
      <c r="B40" s="17"/>
      <c r="C40" s="17"/>
      <c r="D40" s="17"/>
      <c r="E40" s="17"/>
      <c r="F40" s="18"/>
      <c r="G40" s="18"/>
      <c r="H40" s="18"/>
      <c r="I40" s="19"/>
      <c r="J40" s="18"/>
      <c r="K40" s="18"/>
    </row>
    <row r="41" spans="1:11" ht="12.75">
      <c r="A41" s="1"/>
      <c r="B41" s="2" t="s">
        <v>51</v>
      </c>
      <c r="C41" s="3" t="s">
        <v>1970</v>
      </c>
      <c r="D41" s="4"/>
      <c r="E41" s="4"/>
      <c r="F41" s="4"/>
      <c r="G41" s="4"/>
      <c r="H41" s="4"/>
      <c r="I41" s="5"/>
      <c r="J41" s="6"/>
      <c r="K41" s="6"/>
    </row>
    <row r="42" spans="1:11" ht="12.75">
      <c r="A42" s="1"/>
      <c r="B42" s="2" t="s">
        <v>52</v>
      </c>
      <c r="C42" s="3">
        <v>17688383</v>
      </c>
      <c r="D42" s="4"/>
      <c r="E42" s="4"/>
      <c r="F42" s="4"/>
      <c r="G42" s="4"/>
      <c r="H42" s="4"/>
      <c r="I42" s="5"/>
      <c r="J42" s="6"/>
      <c r="K42" s="6"/>
    </row>
    <row r="43" spans="1:11" ht="12.75">
      <c r="A43" s="1"/>
      <c r="B43" s="2"/>
      <c r="C43" s="3"/>
      <c r="D43" s="4"/>
      <c r="E43" s="4"/>
      <c r="F43" s="4"/>
      <c r="G43" s="4"/>
      <c r="H43" s="4"/>
      <c r="I43" s="5"/>
      <c r="J43" s="6"/>
      <c r="K43" s="6"/>
    </row>
    <row r="44" spans="1:11" ht="14.25">
      <c r="A44" s="1"/>
      <c r="B44" s="2" t="s">
        <v>1634</v>
      </c>
      <c r="C44" s="7" t="s">
        <v>32</v>
      </c>
      <c r="D44" s="8"/>
      <c r="E44" s="8"/>
      <c r="F44" s="8"/>
      <c r="G44" s="8"/>
      <c r="H44" s="8"/>
      <c r="I44" s="9"/>
      <c r="J44" s="6"/>
      <c r="K44" s="6"/>
    </row>
    <row r="45" spans="1:11" ht="14.25">
      <c r="A45" s="1"/>
      <c r="B45" s="2" t="s">
        <v>186</v>
      </c>
      <c r="C45" s="439" t="s">
        <v>1977</v>
      </c>
      <c r="D45" s="8"/>
      <c r="E45" s="8"/>
      <c r="F45" s="8"/>
      <c r="G45" s="8"/>
      <c r="H45" s="8"/>
      <c r="I45" s="9"/>
      <c r="J45" s="6"/>
      <c r="K45" s="6"/>
    </row>
    <row r="46" spans="1:11" ht="15.75">
      <c r="A46" s="10"/>
      <c r="B46" s="10"/>
      <c r="C46" s="10"/>
      <c r="D46" s="10"/>
      <c r="E46" s="10"/>
      <c r="F46" s="10"/>
      <c r="G46" s="10"/>
      <c r="H46" s="10"/>
      <c r="I46" s="11"/>
      <c r="J46" s="11"/>
      <c r="K46" s="11"/>
    </row>
    <row r="47" spans="1:11" ht="12.75" customHeight="1">
      <c r="A47" s="876" t="s">
        <v>1635</v>
      </c>
      <c r="B47" s="876" t="s">
        <v>1636</v>
      </c>
      <c r="C47" s="893" t="s">
        <v>189</v>
      </c>
      <c r="D47" s="894"/>
      <c r="E47" s="894"/>
      <c r="F47" s="870" t="s">
        <v>190</v>
      </c>
      <c r="G47" s="870"/>
      <c r="H47" s="870"/>
      <c r="I47" s="870" t="s">
        <v>129</v>
      </c>
      <c r="J47" s="870"/>
      <c r="K47" s="870"/>
    </row>
    <row r="48" spans="1:11" ht="23.25" thickBot="1">
      <c r="A48" s="877"/>
      <c r="B48" s="877"/>
      <c r="C48" s="432" t="s">
        <v>1904</v>
      </c>
      <c r="D48" s="432" t="s">
        <v>1905</v>
      </c>
      <c r="E48" s="319" t="s">
        <v>1898</v>
      </c>
      <c r="F48" s="432" t="s">
        <v>1904</v>
      </c>
      <c r="G48" s="432" t="s">
        <v>1905</v>
      </c>
      <c r="H48" s="432" t="s">
        <v>1898</v>
      </c>
      <c r="I48" s="432" t="s">
        <v>1904</v>
      </c>
      <c r="J48" s="432" t="s">
        <v>1905</v>
      </c>
      <c r="K48" s="433" t="s">
        <v>1898</v>
      </c>
    </row>
    <row r="49" spans="1:11" ht="15.75" thickTop="1">
      <c r="A49" s="84"/>
      <c r="B49" s="151" t="s">
        <v>28</v>
      </c>
      <c r="C49" s="464">
        <f>SUM(C51:C53)</f>
        <v>0</v>
      </c>
      <c r="D49" s="464">
        <f>SUM(D51:D53)</f>
        <v>0</v>
      </c>
      <c r="E49" s="465" t="e">
        <f t="shared" ref="E49" si="22">D49/C49</f>
        <v>#DIV/0!</v>
      </c>
      <c r="F49" s="464">
        <f>SUM(F51:F53)</f>
        <v>0</v>
      </c>
      <c r="G49" s="464">
        <f>SUM(G51:G53)</f>
        <v>0</v>
      </c>
      <c r="H49" s="465" t="e">
        <f t="shared" ref="H49" si="23">G49/F49</f>
        <v>#DIV/0!</v>
      </c>
      <c r="I49" s="466">
        <f t="shared" ref="I49" si="24">C49+F49</f>
        <v>0</v>
      </c>
      <c r="J49" s="466">
        <f t="shared" ref="J49" si="25">D49+G49</f>
        <v>0</v>
      </c>
      <c r="K49" s="479" t="e">
        <f t="shared" ref="K49" si="26">J49/I49</f>
        <v>#DIV/0!</v>
      </c>
    </row>
    <row r="50" spans="1:11" ht="12.75">
      <c r="A50" s="152"/>
      <c r="B50" s="153"/>
      <c r="C50" s="154"/>
      <c r="D50" s="154"/>
      <c r="E50" s="463"/>
      <c r="F50" s="434"/>
      <c r="G50" s="434"/>
      <c r="H50" s="463"/>
      <c r="I50" s="434"/>
      <c r="J50" s="434"/>
      <c r="K50" s="480"/>
    </row>
    <row r="51" spans="1:11" ht="14.25">
      <c r="A51" s="14"/>
      <c r="B51" s="154"/>
      <c r="C51" s="154"/>
      <c r="D51" s="154"/>
      <c r="E51" s="463" t="e">
        <f t="shared" ref="E51:E53" si="27">D51/C51</f>
        <v>#DIV/0!</v>
      </c>
      <c r="F51" s="434"/>
      <c r="G51" s="434"/>
      <c r="H51" s="463" t="e">
        <f t="shared" ref="H51:H53" si="28">G51/F51</f>
        <v>#DIV/0!</v>
      </c>
      <c r="I51" s="434">
        <f t="shared" ref="I51:I53" si="29">C51+F51</f>
        <v>0</v>
      </c>
      <c r="J51" s="434">
        <f t="shared" ref="J51:J53" si="30">D51+G51</f>
        <v>0</v>
      </c>
      <c r="K51" s="480" t="e">
        <f t="shared" ref="K51:K53" si="31">J51/I51</f>
        <v>#DIV/0!</v>
      </c>
    </row>
    <row r="52" spans="1:11" ht="14.25">
      <c r="A52" s="14"/>
      <c r="B52" s="154"/>
      <c r="C52" s="154"/>
      <c r="D52" s="154"/>
      <c r="E52" s="463" t="e">
        <f t="shared" si="27"/>
        <v>#DIV/0!</v>
      </c>
      <c r="F52" s="434"/>
      <c r="G52" s="434"/>
      <c r="H52" s="463" t="e">
        <f t="shared" si="28"/>
        <v>#DIV/0!</v>
      </c>
      <c r="I52" s="434">
        <f t="shared" si="29"/>
        <v>0</v>
      </c>
      <c r="J52" s="434">
        <f t="shared" si="30"/>
        <v>0</v>
      </c>
      <c r="K52" s="480" t="e">
        <f t="shared" si="31"/>
        <v>#DIV/0!</v>
      </c>
    </row>
    <row r="53" spans="1:11" ht="14.25">
      <c r="A53" s="155"/>
      <c r="B53" s="156"/>
      <c r="C53" s="154"/>
      <c r="D53" s="154"/>
      <c r="E53" s="463" t="e">
        <f t="shared" si="27"/>
        <v>#DIV/0!</v>
      </c>
      <c r="F53" s="434"/>
      <c r="G53" s="434"/>
      <c r="H53" s="463" t="e">
        <f t="shared" si="28"/>
        <v>#DIV/0!</v>
      </c>
      <c r="I53" s="434">
        <f t="shared" si="29"/>
        <v>0</v>
      </c>
      <c r="J53" s="434">
        <f t="shared" si="30"/>
        <v>0</v>
      </c>
      <c r="K53" s="480" t="e">
        <f t="shared" si="31"/>
        <v>#DIV/0!</v>
      </c>
    </row>
    <row r="54" spans="1:11" ht="14.25">
      <c r="A54" s="155"/>
      <c r="B54" s="156"/>
      <c r="C54" s="154"/>
      <c r="D54" s="154"/>
      <c r="E54" s="320"/>
      <c r="F54" s="434"/>
      <c r="G54" s="434"/>
      <c r="H54" s="434"/>
      <c r="I54" s="434"/>
      <c r="J54" s="434"/>
      <c r="K54" s="434"/>
    </row>
    <row r="55" spans="1:11" ht="15">
      <c r="A55" s="155"/>
      <c r="B55" s="467" t="s">
        <v>1637</v>
      </c>
      <c r="C55" s="475">
        <f>SUM(C57:C79)</f>
        <v>46200</v>
      </c>
      <c r="D55" s="475">
        <f>SUM(D57:D79)</f>
        <v>14044</v>
      </c>
      <c r="E55" s="469">
        <f t="shared" ref="E55" si="32">D55/C55</f>
        <v>0.30398268398268397</v>
      </c>
      <c r="F55" s="475">
        <f>SUM(F57:F79)</f>
        <v>0</v>
      </c>
      <c r="G55" s="475">
        <f>SUM(G57:G79)</f>
        <v>0</v>
      </c>
      <c r="H55" s="469" t="e">
        <f t="shared" ref="H55" si="33">G55/F55</f>
        <v>#DIV/0!</v>
      </c>
      <c r="I55" s="476">
        <f t="shared" ref="I55" si="34">C55+F55</f>
        <v>46200</v>
      </c>
      <c r="J55" s="476">
        <f t="shared" ref="J55" si="35">D55+G55</f>
        <v>14044</v>
      </c>
      <c r="K55" s="478">
        <f t="shared" ref="K55" si="36">J55/I55</f>
        <v>0.30398268398268397</v>
      </c>
    </row>
    <row r="56" spans="1:11" ht="14.25">
      <c r="A56" s="155"/>
      <c r="B56" s="156"/>
      <c r="C56" s="154"/>
      <c r="D56" s="154"/>
      <c r="E56" s="463"/>
      <c r="F56" s="434"/>
      <c r="G56" s="434"/>
      <c r="H56" s="463"/>
      <c r="I56" s="434"/>
      <c r="J56" s="434"/>
      <c r="K56" s="480"/>
    </row>
    <row r="57" spans="1:11" ht="12.75">
      <c r="A57" s="472" t="s">
        <v>2010</v>
      </c>
      <c r="B57" s="473" t="s">
        <v>2011</v>
      </c>
      <c r="C57" s="474">
        <v>9365</v>
      </c>
      <c r="D57" s="485">
        <v>2985</v>
      </c>
      <c r="E57" s="463">
        <f t="shared" ref="E57:E79" si="37">D57/C57</f>
        <v>0.31873998932194342</v>
      </c>
      <c r="F57" s="434"/>
      <c r="G57" s="434"/>
      <c r="H57" s="463" t="e">
        <f t="shared" ref="H57:H79" si="38">G57/F57</f>
        <v>#DIV/0!</v>
      </c>
      <c r="I57" s="434">
        <f t="shared" ref="I57:I79" si="39">C57+F57</f>
        <v>9365</v>
      </c>
      <c r="J57" s="434">
        <f t="shared" ref="J57:J79" si="40">D57+G57</f>
        <v>2985</v>
      </c>
      <c r="K57" s="480">
        <f t="shared" ref="K57:K79" si="41">J57/I57</f>
        <v>0.31873998932194342</v>
      </c>
    </row>
    <row r="58" spans="1:11" ht="12.75">
      <c r="A58" s="472" t="s">
        <v>2012</v>
      </c>
      <c r="B58" s="473" t="s">
        <v>2013</v>
      </c>
      <c r="C58" s="474">
        <v>285</v>
      </c>
      <c r="D58" s="485">
        <v>54</v>
      </c>
      <c r="E58" s="463">
        <f t="shared" ref="E58:E75" si="42">D58/C58</f>
        <v>0.18947368421052632</v>
      </c>
      <c r="F58" s="434"/>
      <c r="G58" s="434"/>
      <c r="H58" s="463" t="e">
        <f t="shared" ref="H58:H75" si="43">G58/F58</f>
        <v>#DIV/0!</v>
      </c>
      <c r="I58" s="434">
        <f t="shared" ref="I58:I75" si="44">C58+F58</f>
        <v>285</v>
      </c>
      <c r="J58" s="434">
        <f t="shared" ref="J58:J75" si="45">D58+G58</f>
        <v>54</v>
      </c>
      <c r="K58" s="480">
        <f t="shared" ref="K58:K75" si="46">J58/I58</f>
        <v>0.18947368421052632</v>
      </c>
    </row>
    <row r="59" spans="1:11" ht="12.75">
      <c r="A59" s="472" t="s">
        <v>2014</v>
      </c>
      <c r="B59" s="473" t="s">
        <v>2015</v>
      </c>
      <c r="C59" s="474">
        <v>130</v>
      </c>
      <c r="D59" s="485">
        <v>60</v>
      </c>
      <c r="E59" s="463">
        <f t="shared" ref="E59:E69" si="47">D59/C59</f>
        <v>0.46153846153846156</v>
      </c>
      <c r="F59" s="434"/>
      <c r="G59" s="434"/>
      <c r="H59" s="463" t="e">
        <f t="shared" ref="H59:H69" si="48">G59/F59</f>
        <v>#DIV/0!</v>
      </c>
      <c r="I59" s="434">
        <f t="shared" ref="I59:I69" si="49">C59+F59</f>
        <v>130</v>
      </c>
      <c r="J59" s="434">
        <f t="shared" ref="J59:J69" si="50">D59+G59</f>
        <v>60</v>
      </c>
      <c r="K59" s="480">
        <f t="shared" ref="K59:K69" si="51">J59/I59</f>
        <v>0.46153846153846156</v>
      </c>
    </row>
    <row r="60" spans="1:11" ht="12.75">
      <c r="A60" s="472" t="s">
        <v>2016</v>
      </c>
      <c r="B60" s="473" t="s">
        <v>2017</v>
      </c>
      <c r="C60" s="474">
        <v>25</v>
      </c>
      <c r="D60" s="486">
        <v>3</v>
      </c>
      <c r="E60" s="463">
        <f t="shared" si="47"/>
        <v>0.12</v>
      </c>
      <c r="F60" s="434"/>
      <c r="G60" s="434"/>
      <c r="H60" s="463" t="e">
        <f t="shared" si="48"/>
        <v>#DIV/0!</v>
      </c>
      <c r="I60" s="434">
        <f t="shared" si="49"/>
        <v>25</v>
      </c>
      <c r="J60" s="434">
        <f t="shared" si="50"/>
        <v>3</v>
      </c>
      <c r="K60" s="480">
        <f t="shared" si="51"/>
        <v>0.12</v>
      </c>
    </row>
    <row r="61" spans="1:11" ht="12.75">
      <c r="A61" s="472" t="s">
        <v>2018</v>
      </c>
      <c r="B61" s="473" t="s">
        <v>2019</v>
      </c>
      <c r="C61" s="474">
        <v>6</v>
      </c>
      <c r="D61" s="486">
        <v>7</v>
      </c>
      <c r="E61" s="463">
        <f t="shared" si="47"/>
        <v>1.1666666666666667</v>
      </c>
      <c r="F61" s="434"/>
      <c r="G61" s="434"/>
      <c r="H61" s="463" t="e">
        <f t="shared" si="48"/>
        <v>#DIV/0!</v>
      </c>
      <c r="I61" s="434">
        <f t="shared" si="49"/>
        <v>6</v>
      </c>
      <c r="J61" s="434">
        <f t="shared" si="50"/>
        <v>7</v>
      </c>
      <c r="K61" s="480">
        <f t="shared" si="51"/>
        <v>1.1666666666666667</v>
      </c>
    </row>
    <row r="62" spans="1:11" ht="12.75">
      <c r="A62" s="472" t="s">
        <v>2020</v>
      </c>
      <c r="B62" s="473" t="s">
        <v>2021</v>
      </c>
      <c r="C62" s="474">
        <v>65</v>
      </c>
      <c r="D62" s="487">
        <v>13</v>
      </c>
      <c r="E62" s="463">
        <f t="shared" si="47"/>
        <v>0.2</v>
      </c>
      <c r="F62" s="434"/>
      <c r="G62" s="434"/>
      <c r="H62" s="463" t="e">
        <f t="shared" si="48"/>
        <v>#DIV/0!</v>
      </c>
      <c r="I62" s="434">
        <f t="shared" si="49"/>
        <v>65</v>
      </c>
      <c r="J62" s="434">
        <f t="shared" si="50"/>
        <v>13</v>
      </c>
      <c r="K62" s="480">
        <f t="shared" si="51"/>
        <v>0.2</v>
      </c>
    </row>
    <row r="63" spans="1:11" ht="12.75">
      <c r="A63" s="472" t="s">
        <v>2022</v>
      </c>
      <c r="B63" s="473" t="s">
        <v>2023</v>
      </c>
      <c r="C63" s="474">
        <v>1</v>
      </c>
      <c r="D63" s="486">
        <v>2</v>
      </c>
      <c r="E63" s="463">
        <f t="shared" si="47"/>
        <v>2</v>
      </c>
      <c r="F63" s="434"/>
      <c r="G63" s="434"/>
      <c r="H63" s="463" t="e">
        <f t="shared" si="48"/>
        <v>#DIV/0!</v>
      </c>
      <c r="I63" s="434">
        <f t="shared" si="49"/>
        <v>1</v>
      </c>
      <c r="J63" s="434">
        <f t="shared" si="50"/>
        <v>2</v>
      </c>
      <c r="K63" s="480">
        <f t="shared" si="51"/>
        <v>2</v>
      </c>
    </row>
    <row r="64" spans="1:11" ht="12.75">
      <c r="A64" s="472" t="s">
        <v>2024</v>
      </c>
      <c r="B64" s="473" t="s">
        <v>2025</v>
      </c>
      <c r="C64" s="474">
        <v>1</v>
      </c>
      <c r="D64" s="486"/>
      <c r="E64" s="463">
        <f t="shared" si="47"/>
        <v>0</v>
      </c>
      <c r="F64" s="434"/>
      <c r="G64" s="434"/>
      <c r="H64" s="463" t="e">
        <f t="shared" si="48"/>
        <v>#DIV/0!</v>
      </c>
      <c r="I64" s="434">
        <f t="shared" si="49"/>
        <v>1</v>
      </c>
      <c r="J64" s="434">
        <f t="shared" si="50"/>
        <v>0</v>
      </c>
      <c r="K64" s="480">
        <f t="shared" si="51"/>
        <v>0</v>
      </c>
    </row>
    <row r="65" spans="1:11" ht="12.75">
      <c r="A65" s="472" t="s">
        <v>2026</v>
      </c>
      <c r="B65" s="473" t="s">
        <v>2027</v>
      </c>
      <c r="C65" s="474">
        <v>5900</v>
      </c>
      <c r="D65" s="485">
        <v>1619</v>
      </c>
      <c r="E65" s="463">
        <f t="shared" si="47"/>
        <v>0.27440677966101695</v>
      </c>
      <c r="F65" s="434"/>
      <c r="G65" s="434"/>
      <c r="H65" s="463" t="e">
        <f t="shared" si="48"/>
        <v>#DIV/0!</v>
      </c>
      <c r="I65" s="434">
        <f t="shared" si="49"/>
        <v>5900</v>
      </c>
      <c r="J65" s="434">
        <f t="shared" si="50"/>
        <v>1619</v>
      </c>
      <c r="K65" s="480">
        <f t="shared" si="51"/>
        <v>0.27440677966101695</v>
      </c>
    </row>
    <row r="66" spans="1:11" ht="12.75">
      <c r="A66" s="472" t="s">
        <v>2028</v>
      </c>
      <c r="B66" s="473" t="s">
        <v>2029</v>
      </c>
      <c r="C66" s="474">
        <v>115</v>
      </c>
      <c r="D66" s="485">
        <v>244</v>
      </c>
      <c r="E66" s="463">
        <f t="shared" si="47"/>
        <v>2.1217391304347828</v>
      </c>
      <c r="F66" s="434"/>
      <c r="G66" s="434"/>
      <c r="H66" s="463" t="e">
        <f t="shared" si="48"/>
        <v>#DIV/0!</v>
      </c>
      <c r="I66" s="434">
        <f t="shared" si="49"/>
        <v>115</v>
      </c>
      <c r="J66" s="434">
        <f t="shared" si="50"/>
        <v>244</v>
      </c>
      <c r="K66" s="480">
        <f t="shared" si="51"/>
        <v>2.1217391304347828</v>
      </c>
    </row>
    <row r="67" spans="1:11" ht="12.75">
      <c r="A67" s="472" t="s">
        <v>2030</v>
      </c>
      <c r="B67" s="473" t="s">
        <v>2031</v>
      </c>
      <c r="C67" s="474">
        <v>6850</v>
      </c>
      <c r="D67" s="486">
        <v>1863</v>
      </c>
      <c r="E67" s="463">
        <f t="shared" si="47"/>
        <v>0.27197080291970804</v>
      </c>
      <c r="F67" s="434"/>
      <c r="G67" s="434"/>
      <c r="H67" s="463" t="e">
        <f t="shared" si="48"/>
        <v>#DIV/0!</v>
      </c>
      <c r="I67" s="434">
        <f t="shared" si="49"/>
        <v>6850</v>
      </c>
      <c r="J67" s="434">
        <f t="shared" si="50"/>
        <v>1863</v>
      </c>
      <c r="K67" s="480">
        <f t="shared" si="51"/>
        <v>0.27197080291970804</v>
      </c>
    </row>
    <row r="68" spans="1:11" ht="12.75">
      <c r="A68" s="472" t="s">
        <v>2032</v>
      </c>
      <c r="B68" s="473" t="s">
        <v>2033</v>
      </c>
      <c r="C68" s="474">
        <v>10700</v>
      </c>
      <c r="D68" s="486">
        <v>3452</v>
      </c>
      <c r="E68" s="463">
        <f t="shared" si="47"/>
        <v>0.32261682242990652</v>
      </c>
      <c r="F68" s="434"/>
      <c r="G68" s="434"/>
      <c r="H68" s="463" t="e">
        <f t="shared" si="48"/>
        <v>#DIV/0!</v>
      </c>
      <c r="I68" s="434">
        <f t="shared" si="49"/>
        <v>10700</v>
      </c>
      <c r="J68" s="434">
        <f t="shared" si="50"/>
        <v>3452</v>
      </c>
      <c r="K68" s="480">
        <f t="shared" si="51"/>
        <v>0.32261682242990652</v>
      </c>
    </row>
    <row r="69" spans="1:11" ht="12.75">
      <c r="A69" s="472" t="s">
        <v>2034</v>
      </c>
      <c r="B69" s="473" t="s">
        <v>2035</v>
      </c>
      <c r="C69" s="474">
        <v>200</v>
      </c>
      <c r="D69" s="487">
        <v>41</v>
      </c>
      <c r="E69" s="463">
        <f t="shared" si="47"/>
        <v>0.20499999999999999</v>
      </c>
      <c r="F69" s="434"/>
      <c r="G69" s="434"/>
      <c r="H69" s="463" t="e">
        <f t="shared" si="48"/>
        <v>#DIV/0!</v>
      </c>
      <c r="I69" s="434">
        <f t="shared" si="49"/>
        <v>200</v>
      </c>
      <c r="J69" s="434">
        <f t="shared" si="50"/>
        <v>41</v>
      </c>
      <c r="K69" s="480">
        <f t="shared" si="51"/>
        <v>0.20499999999999999</v>
      </c>
    </row>
    <row r="70" spans="1:11" ht="12.75">
      <c r="A70" s="472" t="s">
        <v>2036</v>
      </c>
      <c r="B70" s="473" t="s">
        <v>2037</v>
      </c>
      <c r="C70" s="474">
        <v>20</v>
      </c>
      <c r="D70" s="485">
        <v>9</v>
      </c>
      <c r="E70" s="463">
        <f t="shared" si="42"/>
        <v>0.45</v>
      </c>
      <c r="F70" s="434"/>
      <c r="G70" s="434"/>
      <c r="H70" s="463" t="e">
        <f t="shared" si="43"/>
        <v>#DIV/0!</v>
      </c>
      <c r="I70" s="434">
        <f t="shared" si="44"/>
        <v>20</v>
      </c>
      <c r="J70" s="434">
        <f t="shared" si="45"/>
        <v>9</v>
      </c>
      <c r="K70" s="480">
        <f t="shared" si="46"/>
        <v>0.45</v>
      </c>
    </row>
    <row r="71" spans="1:11" ht="12.75">
      <c r="A71" s="472" t="s">
        <v>2038</v>
      </c>
      <c r="B71" s="473" t="s">
        <v>2039</v>
      </c>
      <c r="C71" s="474">
        <v>600</v>
      </c>
      <c r="D71" s="486">
        <v>199</v>
      </c>
      <c r="E71" s="463">
        <f t="shared" si="42"/>
        <v>0.33166666666666667</v>
      </c>
      <c r="F71" s="434"/>
      <c r="G71" s="434"/>
      <c r="H71" s="463" t="e">
        <f t="shared" si="43"/>
        <v>#DIV/0!</v>
      </c>
      <c r="I71" s="434">
        <f t="shared" si="44"/>
        <v>600</v>
      </c>
      <c r="J71" s="434">
        <f t="shared" si="45"/>
        <v>199</v>
      </c>
      <c r="K71" s="480">
        <f t="shared" si="46"/>
        <v>0.33166666666666667</v>
      </c>
    </row>
    <row r="72" spans="1:11" ht="12.75">
      <c r="A72" s="472" t="s">
        <v>2040</v>
      </c>
      <c r="B72" s="473" t="s">
        <v>2041</v>
      </c>
      <c r="C72" s="474">
        <v>600</v>
      </c>
      <c r="D72" s="486">
        <v>202</v>
      </c>
      <c r="E72" s="463">
        <f t="shared" si="42"/>
        <v>0.33666666666666667</v>
      </c>
      <c r="F72" s="434"/>
      <c r="G72" s="434"/>
      <c r="H72" s="463" t="e">
        <f t="shared" si="43"/>
        <v>#DIV/0!</v>
      </c>
      <c r="I72" s="434">
        <f t="shared" si="44"/>
        <v>600</v>
      </c>
      <c r="J72" s="434">
        <f t="shared" si="45"/>
        <v>202</v>
      </c>
      <c r="K72" s="480">
        <f t="shared" si="46"/>
        <v>0.33666666666666667</v>
      </c>
    </row>
    <row r="73" spans="1:11" ht="12.75">
      <c r="A73" s="472" t="s">
        <v>2042</v>
      </c>
      <c r="B73" s="473" t="s">
        <v>2043</v>
      </c>
      <c r="C73" s="474">
        <v>220</v>
      </c>
      <c r="D73" s="487">
        <v>96</v>
      </c>
      <c r="E73" s="463">
        <f t="shared" si="42"/>
        <v>0.43636363636363634</v>
      </c>
      <c r="F73" s="434"/>
      <c r="G73" s="434"/>
      <c r="H73" s="463" t="e">
        <f t="shared" si="43"/>
        <v>#DIV/0!</v>
      </c>
      <c r="I73" s="434">
        <f t="shared" si="44"/>
        <v>220</v>
      </c>
      <c r="J73" s="434">
        <f t="shared" si="45"/>
        <v>96</v>
      </c>
      <c r="K73" s="480">
        <f t="shared" si="46"/>
        <v>0.43636363636363634</v>
      </c>
    </row>
    <row r="74" spans="1:11" ht="12.75">
      <c r="A74" s="472" t="s">
        <v>2044</v>
      </c>
      <c r="B74" s="473" t="s">
        <v>2045</v>
      </c>
      <c r="C74" s="474">
        <v>3700</v>
      </c>
      <c r="D74" s="486">
        <v>1149</v>
      </c>
      <c r="E74" s="463">
        <f t="shared" si="42"/>
        <v>0.31054054054054053</v>
      </c>
      <c r="F74" s="434"/>
      <c r="G74" s="434"/>
      <c r="H74" s="463" t="e">
        <f t="shared" si="43"/>
        <v>#DIV/0!</v>
      </c>
      <c r="I74" s="434">
        <f t="shared" si="44"/>
        <v>3700</v>
      </c>
      <c r="J74" s="434">
        <f t="shared" si="45"/>
        <v>1149</v>
      </c>
      <c r="K74" s="480">
        <f t="shared" si="46"/>
        <v>0.31054054054054053</v>
      </c>
    </row>
    <row r="75" spans="1:11" ht="12.75">
      <c r="A75" s="472" t="s">
        <v>2046</v>
      </c>
      <c r="B75" s="473" t="s">
        <v>2047</v>
      </c>
      <c r="C75" s="474">
        <v>10</v>
      </c>
      <c r="D75" s="486">
        <v>1</v>
      </c>
      <c r="E75" s="463">
        <f t="shared" si="42"/>
        <v>0.1</v>
      </c>
      <c r="F75" s="434"/>
      <c r="G75" s="434"/>
      <c r="H75" s="463" t="e">
        <f t="shared" si="43"/>
        <v>#DIV/0!</v>
      </c>
      <c r="I75" s="434">
        <f t="shared" si="44"/>
        <v>10</v>
      </c>
      <c r="J75" s="434">
        <f t="shared" si="45"/>
        <v>1</v>
      </c>
      <c r="K75" s="480">
        <f t="shared" si="46"/>
        <v>0.1</v>
      </c>
    </row>
    <row r="76" spans="1:11" ht="12.75">
      <c r="A76" s="472" t="s">
        <v>2048</v>
      </c>
      <c r="B76" s="473" t="s">
        <v>2049</v>
      </c>
      <c r="C76" s="474">
        <v>6483</v>
      </c>
      <c r="D76" s="485">
        <v>1813</v>
      </c>
      <c r="E76" s="463">
        <f t="shared" si="37"/>
        <v>0.27965448095017736</v>
      </c>
      <c r="F76" s="434"/>
      <c r="G76" s="434"/>
      <c r="H76" s="463" t="e">
        <f t="shared" si="38"/>
        <v>#DIV/0!</v>
      </c>
      <c r="I76" s="434">
        <f t="shared" si="39"/>
        <v>6483</v>
      </c>
      <c r="J76" s="434">
        <f t="shared" si="40"/>
        <v>1813</v>
      </c>
      <c r="K76" s="480">
        <f t="shared" si="41"/>
        <v>0.27965448095017736</v>
      </c>
    </row>
    <row r="77" spans="1:11" ht="12.75">
      <c r="A77" s="472" t="s">
        <v>2050</v>
      </c>
      <c r="B77" s="473" t="s">
        <v>2051</v>
      </c>
      <c r="C77" s="474">
        <v>924</v>
      </c>
      <c r="D77" s="485">
        <v>232</v>
      </c>
      <c r="E77" s="463">
        <f t="shared" si="37"/>
        <v>0.25108225108225107</v>
      </c>
      <c r="F77" s="434"/>
      <c r="G77" s="434"/>
      <c r="H77" s="463" t="e">
        <f t="shared" si="38"/>
        <v>#DIV/0!</v>
      </c>
      <c r="I77" s="434">
        <f t="shared" si="39"/>
        <v>924</v>
      </c>
      <c r="J77" s="434">
        <f t="shared" si="40"/>
        <v>232</v>
      </c>
      <c r="K77" s="480">
        <f t="shared" si="41"/>
        <v>0.25108225108225107</v>
      </c>
    </row>
    <row r="78" spans="1:11" ht="14.25">
      <c r="A78" s="14"/>
      <c r="B78" s="157"/>
      <c r="C78" s="157"/>
      <c r="D78" s="157"/>
      <c r="E78" s="463" t="e">
        <f t="shared" si="37"/>
        <v>#DIV/0!</v>
      </c>
      <c r="F78" s="434"/>
      <c r="G78" s="434"/>
      <c r="H78" s="463" t="e">
        <f t="shared" si="38"/>
        <v>#DIV/0!</v>
      </c>
      <c r="I78" s="434">
        <f t="shared" si="39"/>
        <v>0</v>
      </c>
      <c r="J78" s="434">
        <f t="shared" si="40"/>
        <v>0</v>
      </c>
      <c r="K78" s="480" t="e">
        <f t="shared" si="41"/>
        <v>#DIV/0!</v>
      </c>
    </row>
    <row r="79" spans="1:11" ht="14.25">
      <c r="A79" s="14"/>
      <c r="B79" s="157"/>
      <c r="C79" s="157"/>
      <c r="D79" s="157"/>
      <c r="E79" s="463" t="e">
        <f t="shared" si="37"/>
        <v>#DIV/0!</v>
      </c>
      <c r="F79" s="434"/>
      <c r="G79" s="434"/>
      <c r="H79" s="463" t="e">
        <f t="shared" si="38"/>
        <v>#DIV/0!</v>
      </c>
      <c r="I79" s="434">
        <f t="shared" si="39"/>
        <v>0</v>
      </c>
      <c r="J79" s="434">
        <f t="shared" si="40"/>
        <v>0</v>
      </c>
      <c r="K79" s="480" t="e">
        <f t="shared" si="41"/>
        <v>#DIV/0!</v>
      </c>
    </row>
    <row r="80" spans="1:11" ht="12.75">
      <c r="A80" s="29"/>
      <c r="B80" s="154"/>
      <c r="C80" s="154"/>
      <c r="D80" s="154"/>
      <c r="E80" s="320"/>
      <c r="F80" s="434"/>
      <c r="G80" s="434"/>
      <c r="H80" s="434"/>
      <c r="I80" s="434"/>
      <c r="J80" s="434"/>
      <c r="K80" s="434"/>
    </row>
    <row r="81" spans="1:11" ht="14.25">
      <c r="A81" s="159" t="s">
        <v>1638</v>
      </c>
      <c r="B81" s="160"/>
      <c r="C81" s="160"/>
      <c r="D81" s="160"/>
      <c r="E81" s="160"/>
      <c r="F81" s="338"/>
      <c r="G81" s="338"/>
      <c r="H81" s="338"/>
      <c r="I81" s="338"/>
      <c r="J81" s="338"/>
      <c r="K81" s="338"/>
    </row>
    <row r="82" spans="1:11" ht="14.25">
      <c r="A82" s="296" t="s">
        <v>1639</v>
      </c>
      <c r="B82" s="297" t="s">
        <v>1640</v>
      </c>
      <c r="C82" s="298"/>
      <c r="D82" s="298"/>
      <c r="E82" s="336"/>
      <c r="F82" s="299"/>
      <c r="G82" s="299"/>
      <c r="H82" s="299"/>
      <c r="I82" s="299"/>
      <c r="J82" s="299"/>
      <c r="K82" s="299"/>
    </row>
    <row r="83" spans="1:11" ht="14.25">
      <c r="A83" s="296" t="s">
        <v>1641</v>
      </c>
      <c r="B83" s="297" t="s">
        <v>1642</v>
      </c>
      <c r="C83" s="298"/>
      <c r="D83" s="298"/>
      <c r="E83" s="336"/>
      <c r="F83" s="299"/>
      <c r="G83" s="299"/>
      <c r="H83" s="299"/>
      <c r="I83" s="299"/>
      <c r="J83" s="299"/>
      <c r="K83" s="299"/>
    </row>
    <row r="84" spans="1:11" ht="14.25">
      <c r="A84" s="296" t="s">
        <v>1643</v>
      </c>
      <c r="B84" s="297" t="s">
        <v>1644</v>
      </c>
      <c r="C84" s="298"/>
      <c r="D84" s="298"/>
      <c r="E84" s="336"/>
      <c r="F84" s="299"/>
      <c r="G84" s="299"/>
      <c r="H84" s="299"/>
      <c r="I84" s="299"/>
      <c r="J84" s="299"/>
      <c r="K84" s="299"/>
    </row>
    <row r="85" spans="1:11" ht="25.5">
      <c r="A85" s="296" t="s">
        <v>1645</v>
      </c>
      <c r="B85" s="297" t="s">
        <v>1646</v>
      </c>
      <c r="C85" s="298"/>
      <c r="D85" s="298"/>
      <c r="E85" s="336"/>
      <c r="F85" s="299"/>
      <c r="G85" s="299"/>
      <c r="H85" s="299"/>
      <c r="I85" s="299"/>
      <c r="J85" s="299"/>
      <c r="K85" s="299"/>
    </row>
    <row r="86" spans="1:11" ht="14.25">
      <c r="A86" s="296" t="s">
        <v>1647</v>
      </c>
      <c r="B86" s="297" t="s">
        <v>1648</v>
      </c>
      <c r="C86" s="298"/>
      <c r="D86" s="298"/>
      <c r="E86" s="336"/>
      <c r="F86" s="299"/>
      <c r="G86" s="299"/>
      <c r="H86" s="299"/>
      <c r="I86" s="299"/>
      <c r="J86" s="299"/>
      <c r="K86" s="299"/>
    </row>
    <row r="87" spans="1:11" ht="25.5">
      <c r="A87" s="296" t="s">
        <v>1649</v>
      </c>
      <c r="B87" s="297" t="s">
        <v>1650</v>
      </c>
      <c r="C87" s="298"/>
      <c r="D87" s="298"/>
      <c r="E87" s="336"/>
      <c r="F87" s="299"/>
      <c r="G87" s="299"/>
      <c r="H87" s="299"/>
      <c r="I87" s="299"/>
      <c r="J87" s="299"/>
      <c r="K87" s="299"/>
    </row>
    <row r="88" spans="1:11" ht="51">
      <c r="A88" s="296" t="s">
        <v>1651</v>
      </c>
      <c r="B88" s="297" t="s">
        <v>1652</v>
      </c>
      <c r="C88" s="298"/>
      <c r="D88" s="298"/>
      <c r="E88" s="336"/>
      <c r="F88" s="299"/>
      <c r="G88" s="299"/>
      <c r="H88" s="299"/>
      <c r="I88" s="299"/>
      <c r="J88" s="299"/>
      <c r="K88" s="299"/>
    </row>
    <row r="89" spans="1:11" ht="63.75">
      <c r="A89" s="296" t="s">
        <v>1653</v>
      </c>
      <c r="B89" s="297" t="s">
        <v>1654</v>
      </c>
      <c r="C89" s="298"/>
      <c r="D89" s="298"/>
      <c r="E89" s="336"/>
      <c r="F89" s="299"/>
      <c r="G89" s="299"/>
      <c r="H89" s="299"/>
      <c r="I89" s="299"/>
      <c r="J89" s="299"/>
      <c r="K89" s="299"/>
    </row>
    <row r="90" spans="1:11" ht="12.75">
      <c r="A90" s="159" t="s">
        <v>1655</v>
      </c>
      <c r="B90" s="161"/>
      <c r="C90" s="161"/>
      <c r="D90" s="161"/>
      <c r="E90" s="337"/>
      <c r="F90" s="434"/>
      <c r="G90" s="434"/>
      <c r="H90" s="434"/>
      <c r="I90" s="434"/>
      <c r="J90" s="434"/>
      <c r="K90" s="434"/>
    </row>
    <row r="91" spans="1:11" ht="15">
      <c r="A91" s="162" t="s">
        <v>1656</v>
      </c>
      <c r="B91" s="88"/>
      <c r="C91" s="477">
        <f>SUM(C49,C55)</f>
        <v>46200</v>
      </c>
      <c r="D91" s="477">
        <f>SUM(D49,D55)</f>
        <v>14044</v>
      </c>
      <c r="E91" s="469">
        <f t="shared" ref="E91" si="52">D91/C91</f>
        <v>0.30398268398268397</v>
      </c>
      <c r="F91" s="477">
        <f>SUM(F49,F55)</f>
        <v>0</v>
      </c>
      <c r="G91" s="477">
        <f>SUM(G49,G55)</f>
        <v>0</v>
      </c>
      <c r="H91" s="469" t="e">
        <f t="shared" ref="H91" si="53">G91/F91</f>
        <v>#DIV/0!</v>
      </c>
      <c r="I91" s="476">
        <f t="shared" ref="I91" si="54">C91+F91</f>
        <v>46200</v>
      </c>
      <c r="J91" s="476">
        <f t="shared" ref="J91" si="55">D91+G91</f>
        <v>14044</v>
      </c>
      <c r="K91" s="478">
        <f t="shared" ref="K91" si="56">J91/I91</f>
        <v>0.30398268398268397</v>
      </c>
    </row>
    <row r="92" spans="1:11" ht="12.75">
      <c r="A92" s="892" t="s">
        <v>1657</v>
      </c>
      <c r="B92" s="892"/>
      <c r="C92" s="892"/>
      <c r="D92" s="892"/>
      <c r="E92" s="892"/>
      <c r="F92" s="892"/>
      <c r="G92" s="892"/>
      <c r="H92" s="892"/>
      <c r="I92" s="892"/>
      <c r="J92" s="892"/>
      <c r="K92" s="431"/>
    </row>
    <row r="93" spans="1:11" ht="12.75">
      <c r="A93" s="892" t="s">
        <v>1658</v>
      </c>
      <c r="B93" s="892"/>
      <c r="C93" s="892"/>
      <c r="D93" s="892"/>
      <c r="E93" s="892"/>
      <c r="F93" s="892"/>
      <c r="G93" s="892"/>
      <c r="H93" s="892"/>
      <c r="I93" s="892"/>
      <c r="J93" s="892"/>
      <c r="K93" s="431"/>
    </row>
    <row r="95" spans="1:11" ht="12.75">
      <c r="A95" s="1"/>
      <c r="B95" s="2" t="s">
        <v>51</v>
      </c>
      <c r="C95" s="3" t="s">
        <v>1970</v>
      </c>
      <c r="D95" s="4"/>
      <c r="E95" s="4"/>
      <c r="F95" s="4"/>
      <c r="G95" s="4"/>
      <c r="H95" s="4"/>
      <c r="I95" s="5"/>
      <c r="J95" s="6"/>
      <c r="K95" s="6"/>
    </row>
    <row r="96" spans="1:11" ht="12.75">
      <c r="A96" s="1"/>
      <c r="B96" s="2" t="s">
        <v>52</v>
      </c>
      <c r="C96" s="3">
        <v>17688383</v>
      </c>
      <c r="D96" s="4"/>
      <c r="E96" s="4"/>
      <c r="F96" s="4"/>
      <c r="G96" s="4"/>
      <c r="H96" s="4"/>
      <c r="I96" s="5"/>
      <c r="J96" s="6"/>
      <c r="K96" s="6"/>
    </row>
    <row r="97" spans="1:11" ht="12.75">
      <c r="A97" s="1"/>
      <c r="B97" s="2"/>
      <c r="C97" s="3"/>
      <c r="D97" s="4"/>
      <c r="E97" s="4"/>
      <c r="F97" s="4"/>
      <c r="G97" s="4"/>
      <c r="H97" s="4"/>
      <c r="I97" s="5"/>
      <c r="J97" s="6"/>
      <c r="K97" s="6"/>
    </row>
    <row r="98" spans="1:11" ht="14.25">
      <c r="A98" s="1"/>
      <c r="B98" s="2" t="s">
        <v>1634</v>
      </c>
      <c r="C98" s="7" t="s">
        <v>32</v>
      </c>
      <c r="D98" s="8"/>
      <c r="E98" s="8"/>
      <c r="F98" s="8"/>
      <c r="G98" s="8"/>
      <c r="H98" s="8"/>
      <c r="I98" s="9"/>
      <c r="J98" s="6"/>
      <c r="K98" s="6"/>
    </row>
    <row r="99" spans="1:11" ht="14.25">
      <c r="A99" s="1"/>
      <c r="B99" s="2" t="s">
        <v>186</v>
      </c>
      <c r="C99" s="439" t="s">
        <v>1978</v>
      </c>
      <c r="D99" s="8"/>
      <c r="E99" s="8"/>
      <c r="F99" s="8"/>
      <c r="G99" s="8"/>
      <c r="H99" s="8"/>
      <c r="I99" s="9"/>
      <c r="J99" s="6"/>
      <c r="K99" s="6"/>
    </row>
    <row r="100" spans="1:11" ht="15.75">
      <c r="A100" s="10"/>
      <c r="B100" s="10"/>
      <c r="C100" s="10"/>
      <c r="D100" s="10"/>
      <c r="E100" s="10"/>
      <c r="F100" s="10"/>
      <c r="G100" s="10"/>
      <c r="H100" s="10"/>
      <c r="I100" s="11"/>
      <c r="J100" s="11"/>
      <c r="K100" s="11"/>
    </row>
    <row r="101" spans="1:11" ht="12.75" customHeight="1">
      <c r="A101" s="876" t="s">
        <v>1635</v>
      </c>
      <c r="B101" s="876" t="s">
        <v>1636</v>
      </c>
      <c r="C101" s="893" t="s">
        <v>189</v>
      </c>
      <c r="D101" s="894"/>
      <c r="E101" s="894"/>
      <c r="F101" s="870" t="s">
        <v>190</v>
      </c>
      <c r="G101" s="870"/>
      <c r="H101" s="870"/>
      <c r="I101" s="870" t="s">
        <v>129</v>
      </c>
      <c r="J101" s="870"/>
      <c r="K101" s="870"/>
    </row>
    <row r="102" spans="1:11" ht="23.25" thickBot="1">
      <c r="A102" s="877"/>
      <c r="B102" s="877"/>
      <c r="C102" s="432" t="s">
        <v>1904</v>
      </c>
      <c r="D102" s="432" t="s">
        <v>1905</v>
      </c>
      <c r="E102" s="319" t="s">
        <v>1898</v>
      </c>
      <c r="F102" s="432" t="s">
        <v>1904</v>
      </c>
      <c r="G102" s="432" t="s">
        <v>1905</v>
      </c>
      <c r="H102" s="432" t="s">
        <v>1898</v>
      </c>
      <c r="I102" s="432" t="s">
        <v>1904</v>
      </c>
      <c r="J102" s="432" t="s">
        <v>1905</v>
      </c>
      <c r="K102" s="433" t="s">
        <v>1898</v>
      </c>
    </row>
    <row r="103" spans="1:11" ht="15.75" thickTop="1">
      <c r="A103" s="84"/>
      <c r="B103" s="151" t="s">
        <v>28</v>
      </c>
      <c r="C103" s="464">
        <f>SUM(C105:C107)</f>
        <v>0</v>
      </c>
      <c r="D103" s="464">
        <f>SUM(D105:D107)</f>
        <v>0</v>
      </c>
      <c r="E103" s="465" t="e">
        <f t="shared" ref="E103" si="57">D103/C103</f>
        <v>#DIV/0!</v>
      </c>
      <c r="F103" s="464">
        <f>SUM(F105:F107)</f>
        <v>0</v>
      </c>
      <c r="G103" s="464">
        <f>SUM(G105:G107)</f>
        <v>0</v>
      </c>
      <c r="H103" s="465" t="e">
        <f t="shared" ref="H103" si="58">G103/F103</f>
        <v>#DIV/0!</v>
      </c>
      <c r="I103" s="466">
        <f t="shared" ref="I103" si="59">C103+F103</f>
        <v>0</v>
      </c>
      <c r="J103" s="466">
        <f t="shared" ref="J103" si="60">D103+G103</f>
        <v>0</v>
      </c>
      <c r="K103" s="479" t="e">
        <f t="shared" ref="K103" si="61">J103/I103</f>
        <v>#DIV/0!</v>
      </c>
    </row>
    <row r="104" spans="1:11" ht="12.75">
      <c r="A104" s="152"/>
      <c r="B104" s="153"/>
      <c r="C104" s="154"/>
      <c r="D104" s="154"/>
      <c r="E104" s="463"/>
      <c r="F104" s="434"/>
      <c r="G104" s="434"/>
      <c r="H104" s="463"/>
      <c r="I104" s="434"/>
      <c r="J104" s="434"/>
      <c r="K104" s="480"/>
    </row>
    <row r="105" spans="1:11" ht="14.25">
      <c r="A105" s="14"/>
      <c r="B105" s="154"/>
      <c r="C105" s="154"/>
      <c r="D105" s="154"/>
      <c r="E105" s="463" t="e">
        <f t="shared" ref="E105:E107" si="62">D105/C105</f>
        <v>#DIV/0!</v>
      </c>
      <c r="F105" s="434"/>
      <c r="G105" s="434"/>
      <c r="H105" s="463" t="e">
        <f t="shared" ref="H105:H107" si="63">G105/F105</f>
        <v>#DIV/0!</v>
      </c>
      <c r="I105" s="434">
        <f t="shared" ref="I105:I107" si="64">C105+F105</f>
        <v>0</v>
      </c>
      <c r="J105" s="434">
        <f t="shared" ref="J105:J107" si="65">D105+G105</f>
        <v>0</v>
      </c>
      <c r="K105" s="480" t="e">
        <f t="shared" ref="K105:K107" si="66">J105/I105</f>
        <v>#DIV/0!</v>
      </c>
    </row>
    <row r="106" spans="1:11" ht="14.25">
      <c r="A106" s="14"/>
      <c r="B106" s="154"/>
      <c r="C106" s="154"/>
      <c r="D106" s="154"/>
      <c r="E106" s="463" t="e">
        <f t="shared" si="62"/>
        <v>#DIV/0!</v>
      </c>
      <c r="F106" s="434"/>
      <c r="G106" s="434"/>
      <c r="H106" s="463" t="e">
        <f t="shared" si="63"/>
        <v>#DIV/0!</v>
      </c>
      <c r="I106" s="434">
        <f t="shared" si="64"/>
        <v>0</v>
      </c>
      <c r="J106" s="434">
        <f t="shared" si="65"/>
        <v>0</v>
      </c>
      <c r="K106" s="480" t="e">
        <f t="shared" si="66"/>
        <v>#DIV/0!</v>
      </c>
    </row>
    <row r="107" spans="1:11" ht="14.25">
      <c r="A107" s="155"/>
      <c r="B107" s="156"/>
      <c r="C107" s="154"/>
      <c r="D107" s="154"/>
      <c r="E107" s="463" t="e">
        <f t="shared" si="62"/>
        <v>#DIV/0!</v>
      </c>
      <c r="F107" s="434"/>
      <c r="G107" s="434"/>
      <c r="H107" s="463" t="e">
        <f t="shared" si="63"/>
        <v>#DIV/0!</v>
      </c>
      <c r="I107" s="434">
        <f t="shared" si="64"/>
        <v>0</v>
      </c>
      <c r="J107" s="434">
        <f t="shared" si="65"/>
        <v>0</v>
      </c>
      <c r="K107" s="480" t="e">
        <f t="shared" si="66"/>
        <v>#DIV/0!</v>
      </c>
    </row>
    <row r="108" spans="1:11" ht="14.25">
      <c r="A108" s="155"/>
      <c r="B108" s="156"/>
      <c r="C108" s="154"/>
      <c r="D108" s="154"/>
      <c r="E108" s="320"/>
      <c r="F108" s="434"/>
      <c r="G108" s="434"/>
      <c r="H108" s="434"/>
      <c r="I108" s="434"/>
      <c r="J108" s="434"/>
      <c r="K108" s="434"/>
    </row>
    <row r="109" spans="1:11" ht="15">
      <c r="A109" s="155"/>
      <c r="B109" s="467" t="s">
        <v>1637</v>
      </c>
      <c r="C109" s="475">
        <f>SUM(C111:C136)</f>
        <v>12400</v>
      </c>
      <c r="D109" s="475">
        <f>SUM(D111:D136)</f>
        <v>3656</v>
      </c>
      <c r="E109" s="469">
        <f t="shared" ref="E109" si="67">D109/C109</f>
        <v>0.29483870967741937</v>
      </c>
      <c r="F109" s="475">
        <f>SUM(F111:F136)</f>
        <v>0</v>
      </c>
      <c r="G109" s="475">
        <f>SUM(G111:G136)</f>
        <v>0</v>
      </c>
      <c r="H109" s="469" t="e">
        <f t="shared" ref="H109" si="68">G109/F109</f>
        <v>#DIV/0!</v>
      </c>
      <c r="I109" s="476">
        <f t="shared" ref="I109" si="69">C109+F109</f>
        <v>12400</v>
      </c>
      <c r="J109" s="476">
        <f t="shared" ref="J109" si="70">D109+G109</f>
        <v>3656</v>
      </c>
      <c r="K109" s="478">
        <f t="shared" ref="K109" si="71">J109/I109</f>
        <v>0.29483870967741937</v>
      </c>
    </row>
    <row r="110" spans="1:11" ht="14.25">
      <c r="A110" s="155"/>
      <c r="B110" s="156"/>
      <c r="C110" s="154"/>
      <c r="D110" s="154"/>
      <c r="E110" s="463"/>
      <c r="F110" s="434"/>
      <c r="G110" s="434"/>
      <c r="H110" s="463"/>
      <c r="I110" s="434"/>
      <c r="J110" s="434"/>
      <c r="K110" s="480"/>
    </row>
    <row r="111" spans="1:11" ht="12.75">
      <c r="A111" s="481" t="s">
        <v>2052</v>
      </c>
      <c r="B111" s="482" t="s">
        <v>2053</v>
      </c>
      <c r="C111" s="483">
        <v>500</v>
      </c>
      <c r="D111" s="485">
        <v>252</v>
      </c>
      <c r="E111" s="463">
        <f t="shared" ref="E111:E136" si="72">D111/C111</f>
        <v>0.504</v>
      </c>
      <c r="F111" s="434"/>
      <c r="G111" s="434"/>
      <c r="H111" s="463" t="e">
        <f t="shared" ref="H111:H136" si="73">G111/F111</f>
        <v>#DIV/0!</v>
      </c>
      <c r="I111" s="434">
        <f t="shared" ref="I111:I136" si="74">C111+F111</f>
        <v>500</v>
      </c>
      <c r="J111" s="434">
        <f t="shared" ref="J111:J136" si="75">D111+G111</f>
        <v>252</v>
      </c>
      <c r="K111" s="480">
        <f t="shared" ref="K111:K136" si="76">J111/I111</f>
        <v>0.504</v>
      </c>
    </row>
    <row r="112" spans="1:11" ht="12.75">
      <c r="A112" s="481" t="s">
        <v>2054</v>
      </c>
      <c r="B112" s="482" t="s">
        <v>2055</v>
      </c>
      <c r="C112" s="483">
        <v>85</v>
      </c>
      <c r="D112" s="485">
        <v>26</v>
      </c>
      <c r="E112" s="463">
        <f t="shared" si="72"/>
        <v>0.30588235294117649</v>
      </c>
      <c r="F112" s="434"/>
      <c r="G112" s="434"/>
      <c r="H112" s="463" t="e">
        <f t="shared" si="73"/>
        <v>#DIV/0!</v>
      </c>
      <c r="I112" s="434">
        <f t="shared" si="74"/>
        <v>85</v>
      </c>
      <c r="J112" s="434">
        <f t="shared" si="75"/>
        <v>26</v>
      </c>
      <c r="K112" s="480">
        <f t="shared" si="76"/>
        <v>0.30588235294117649</v>
      </c>
    </row>
    <row r="113" spans="1:11" ht="12.75">
      <c r="A113" s="481" t="s">
        <v>2056</v>
      </c>
      <c r="B113" s="482" t="s">
        <v>2057</v>
      </c>
      <c r="C113" s="483">
        <v>15</v>
      </c>
      <c r="D113" s="485">
        <v>2</v>
      </c>
      <c r="E113" s="463">
        <f t="shared" si="72"/>
        <v>0.13333333333333333</v>
      </c>
      <c r="F113" s="434"/>
      <c r="G113" s="434"/>
      <c r="H113" s="463" t="e">
        <f t="shared" si="73"/>
        <v>#DIV/0!</v>
      </c>
      <c r="I113" s="434">
        <f t="shared" si="74"/>
        <v>15</v>
      </c>
      <c r="J113" s="434">
        <f t="shared" si="75"/>
        <v>2</v>
      </c>
      <c r="K113" s="480">
        <f t="shared" si="76"/>
        <v>0.13333333333333333</v>
      </c>
    </row>
    <row r="114" spans="1:11" ht="12.75">
      <c r="A114" s="481" t="s">
        <v>2058</v>
      </c>
      <c r="B114" s="482" t="s">
        <v>2059</v>
      </c>
      <c r="C114" s="483">
        <v>7</v>
      </c>
      <c r="D114" s="486">
        <v>2</v>
      </c>
      <c r="E114" s="463">
        <f t="shared" ref="E114:E124" si="77">D114/C114</f>
        <v>0.2857142857142857</v>
      </c>
      <c r="F114" s="434"/>
      <c r="G114" s="434"/>
      <c r="H114" s="463" t="e">
        <f t="shared" ref="H114:H124" si="78">G114/F114</f>
        <v>#DIV/0!</v>
      </c>
      <c r="I114" s="434">
        <f t="shared" ref="I114:I124" si="79">C114+F114</f>
        <v>7</v>
      </c>
      <c r="J114" s="434">
        <f t="shared" ref="J114:J124" si="80">D114+G114</f>
        <v>2</v>
      </c>
      <c r="K114" s="480">
        <f t="shared" ref="K114:K124" si="81">J114/I114</f>
        <v>0.2857142857142857</v>
      </c>
    </row>
    <row r="115" spans="1:11" ht="12.75">
      <c r="A115" s="481" t="s">
        <v>2060</v>
      </c>
      <c r="B115" s="482" t="s">
        <v>2061</v>
      </c>
      <c r="C115" s="483">
        <v>720</v>
      </c>
      <c r="D115" s="486">
        <v>197</v>
      </c>
      <c r="E115" s="463">
        <f t="shared" si="77"/>
        <v>0.27361111111111114</v>
      </c>
      <c r="F115" s="434"/>
      <c r="G115" s="434"/>
      <c r="H115" s="463" t="e">
        <f t="shared" si="78"/>
        <v>#DIV/0!</v>
      </c>
      <c r="I115" s="434">
        <f t="shared" si="79"/>
        <v>720</v>
      </c>
      <c r="J115" s="434">
        <f t="shared" si="80"/>
        <v>197</v>
      </c>
      <c r="K115" s="480">
        <f t="shared" si="81"/>
        <v>0.27361111111111114</v>
      </c>
    </row>
    <row r="116" spans="1:11" ht="12.75">
      <c r="A116" s="481" t="s">
        <v>2062</v>
      </c>
      <c r="B116" s="482" t="s">
        <v>2063</v>
      </c>
      <c r="C116" s="483">
        <v>180</v>
      </c>
      <c r="D116" s="487">
        <v>28</v>
      </c>
      <c r="E116" s="463">
        <f t="shared" si="77"/>
        <v>0.15555555555555556</v>
      </c>
      <c r="F116" s="434"/>
      <c r="G116" s="434"/>
      <c r="H116" s="463" t="e">
        <f t="shared" si="78"/>
        <v>#DIV/0!</v>
      </c>
      <c r="I116" s="434">
        <f t="shared" si="79"/>
        <v>180</v>
      </c>
      <c r="J116" s="434">
        <f t="shared" si="80"/>
        <v>28</v>
      </c>
      <c r="K116" s="480">
        <f t="shared" si="81"/>
        <v>0.15555555555555556</v>
      </c>
    </row>
    <row r="117" spans="1:11" ht="12.75">
      <c r="A117" s="481" t="s">
        <v>2064</v>
      </c>
      <c r="B117" s="482" t="s">
        <v>2065</v>
      </c>
      <c r="C117" s="483">
        <v>40</v>
      </c>
      <c r="D117" s="486">
        <v>8</v>
      </c>
      <c r="E117" s="463">
        <f t="shared" si="77"/>
        <v>0.2</v>
      </c>
      <c r="F117" s="434"/>
      <c r="G117" s="434"/>
      <c r="H117" s="463" t="e">
        <f t="shared" si="78"/>
        <v>#DIV/0!</v>
      </c>
      <c r="I117" s="434">
        <f t="shared" si="79"/>
        <v>40</v>
      </c>
      <c r="J117" s="434">
        <f t="shared" si="80"/>
        <v>8</v>
      </c>
      <c r="K117" s="480">
        <f t="shared" si="81"/>
        <v>0.2</v>
      </c>
    </row>
    <row r="118" spans="1:11" ht="12.75">
      <c r="A118" s="481" t="s">
        <v>2066</v>
      </c>
      <c r="B118" s="482" t="s">
        <v>2067</v>
      </c>
      <c r="C118" s="483">
        <v>15</v>
      </c>
      <c r="D118" s="486">
        <v>11</v>
      </c>
      <c r="E118" s="463">
        <f t="shared" si="77"/>
        <v>0.73333333333333328</v>
      </c>
      <c r="F118" s="434"/>
      <c r="G118" s="434"/>
      <c r="H118" s="463" t="e">
        <f t="shared" si="78"/>
        <v>#DIV/0!</v>
      </c>
      <c r="I118" s="434">
        <f t="shared" si="79"/>
        <v>15</v>
      </c>
      <c r="J118" s="434">
        <f t="shared" si="80"/>
        <v>11</v>
      </c>
      <c r="K118" s="480">
        <f t="shared" si="81"/>
        <v>0.73333333333333328</v>
      </c>
    </row>
    <row r="119" spans="1:11" ht="12.75">
      <c r="A119" s="481" t="s">
        <v>2068</v>
      </c>
      <c r="B119" s="482" t="s">
        <v>2069</v>
      </c>
      <c r="C119" s="483">
        <v>30</v>
      </c>
      <c r="D119" s="485">
        <v>4</v>
      </c>
      <c r="E119" s="463">
        <f t="shared" si="77"/>
        <v>0.13333333333333333</v>
      </c>
      <c r="F119" s="434"/>
      <c r="G119" s="434"/>
      <c r="H119" s="463" t="e">
        <f t="shared" si="78"/>
        <v>#DIV/0!</v>
      </c>
      <c r="I119" s="434">
        <f t="shared" si="79"/>
        <v>30</v>
      </c>
      <c r="J119" s="434">
        <f t="shared" si="80"/>
        <v>4</v>
      </c>
      <c r="K119" s="480">
        <f t="shared" si="81"/>
        <v>0.13333333333333333</v>
      </c>
    </row>
    <row r="120" spans="1:11" ht="12.75">
      <c r="A120" s="481" t="s">
        <v>2070</v>
      </c>
      <c r="B120" s="482" t="s">
        <v>2071</v>
      </c>
      <c r="C120" s="483">
        <v>587</v>
      </c>
      <c r="D120" s="485">
        <v>139</v>
      </c>
      <c r="E120" s="463">
        <f t="shared" si="77"/>
        <v>0.23679727427597955</v>
      </c>
      <c r="F120" s="434"/>
      <c r="G120" s="434"/>
      <c r="H120" s="463" t="e">
        <f t="shared" si="78"/>
        <v>#DIV/0!</v>
      </c>
      <c r="I120" s="434">
        <f t="shared" si="79"/>
        <v>587</v>
      </c>
      <c r="J120" s="434">
        <f t="shared" si="80"/>
        <v>139</v>
      </c>
      <c r="K120" s="480">
        <f t="shared" si="81"/>
        <v>0.23679727427597955</v>
      </c>
    </row>
    <row r="121" spans="1:11" ht="12.75">
      <c r="A121" s="481" t="s">
        <v>2072</v>
      </c>
      <c r="B121" s="482" t="s">
        <v>2073</v>
      </c>
      <c r="C121" s="483">
        <v>2340</v>
      </c>
      <c r="D121" s="486">
        <v>737</v>
      </c>
      <c r="E121" s="463">
        <f t="shared" si="77"/>
        <v>0.31495726495726495</v>
      </c>
      <c r="F121" s="434"/>
      <c r="G121" s="434"/>
      <c r="H121" s="463" t="e">
        <f t="shared" si="78"/>
        <v>#DIV/0!</v>
      </c>
      <c r="I121" s="434">
        <f t="shared" si="79"/>
        <v>2340</v>
      </c>
      <c r="J121" s="434">
        <f t="shared" si="80"/>
        <v>737</v>
      </c>
      <c r="K121" s="480">
        <f t="shared" si="81"/>
        <v>0.31495726495726495</v>
      </c>
    </row>
    <row r="122" spans="1:11" ht="12.75">
      <c r="A122" s="481" t="s">
        <v>2074</v>
      </c>
      <c r="B122" s="482" t="s">
        <v>2075</v>
      </c>
      <c r="C122" s="483">
        <v>100</v>
      </c>
      <c r="D122" s="486">
        <v>30</v>
      </c>
      <c r="E122" s="463">
        <f t="shared" si="77"/>
        <v>0.3</v>
      </c>
      <c r="F122" s="434"/>
      <c r="G122" s="434"/>
      <c r="H122" s="463" t="e">
        <f t="shared" si="78"/>
        <v>#DIV/0!</v>
      </c>
      <c r="I122" s="434">
        <f t="shared" si="79"/>
        <v>100</v>
      </c>
      <c r="J122" s="434">
        <f t="shared" si="80"/>
        <v>30</v>
      </c>
      <c r="K122" s="480">
        <f t="shared" si="81"/>
        <v>0.3</v>
      </c>
    </row>
    <row r="123" spans="1:11" ht="12.75">
      <c r="A123" s="481" t="s">
        <v>2076</v>
      </c>
      <c r="B123" s="482" t="s">
        <v>2077</v>
      </c>
      <c r="C123" s="483">
        <v>190</v>
      </c>
      <c r="D123" s="487">
        <v>63</v>
      </c>
      <c r="E123" s="463">
        <f t="shared" si="77"/>
        <v>0.33157894736842103</v>
      </c>
      <c r="F123" s="434"/>
      <c r="G123" s="434"/>
      <c r="H123" s="463" t="e">
        <f t="shared" si="78"/>
        <v>#DIV/0!</v>
      </c>
      <c r="I123" s="434">
        <f t="shared" si="79"/>
        <v>190</v>
      </c>
      <c r="J123" s="434">
        <f t="shared" si="80"/>
        <v>63</v>
      </c>
      <c r="K123" s="480">
        <f t="shared" si="81"/>
        <v>0.33157894736842103</v>
      </c>
    </row>
    <row r="124" spans="1:11" ht="12.75">
      <c r="A124" s="481" t="s">
        <v>2078</v>
      </c>
      <c r="B124" s="482" t="s">
        <v>2079</v>
      </c>
      <c r="C124" s="483">
        <v>13</v>
      </c>
      <c r="D124" s="485"/>
      <c r="E124" s="463">
        <f t="shared" si="77"/>
        <v>0</v>
      </c>
      <c r="F124" s="434"/>
      <c r="G124" s="434"/>
      <c r="H124" s="463" t="e">
        <f t="shared" si="78"/>
        <v>#DIV/0!</v>
      </c>
      <c r="I124" s="434">
        <f t="shared" si="79"/>
        <v>13</v>
      </c>
      <c r="J124" s="434">
        <f t="shared" si="80"/>
        <v>0</v>
      </c>
      <c r="K124" s="480">
        <f t="shared" si="81"/>
        <v>0</v>
      </c>
    </row>
    <row r="125" spans="1:11" ht="12.75">
      <c r="A125" s="481" t="s">
        <v>2080</v>
      </c>
      <c r="B125" s="482" t="s">
        <v>2081</v>
      </c>
      <c r="C125" s="483">
        <v>320</v>
      </c>
      <c r="D125" s="486">
        <v>50</v>
      </c>
      <c r="E125" s="463">
        <f t="shared" si="72"/>
        <v>0.15625</v>
      </c>
      <c r="F125" s="434"/>
      <c r="G125" s="434"/>
      <c r="H125" s="463" t="e">
        <f t="shared" si="73"/>
        <v>#DIV/0!</v>
      </c>
      <c r="I125" s="434">
        <f t="shared" si="74"/>
        <v>320</v>
      </c>
      <c r="J125" s="434">
        <f t="shared" si="75"/>
        <v>50</v>
      </c>
      <c r="K125" s="480">
        <f t="shared" si="76"/>
        <v>0.15625</v>
      </c>
    </row>
    <row r="126" spans="1:11" ht="12.75">
      <c r="A126" s="481" t="s">
        <v>2082</v>
      </c>
      <c r="B126" s="482" t="s">
        <v>2083</v>
      </c>
      <c r="C126" s="483">
        <v>2</v>
      </c>
      <c r="D126" s="486"/>
      <c r="E126" s="463">
        <f t="shared" si="72"/>
        <v>0</v>
      </c>
      <c r="F126" s="434"/>
      <c r="G126" s="434"/>
      <c r="H126" s="463" t="e">
        <f t="shared" si="73"/>
        <v>#DIV/0!</v>
      </c>
      <c r="I126" s="434">
        <f t="shared" si="74"/>
        <v>2</v>
      </c>
      <c r="J126" s="434">
        <f t="shared" si="75"/>
        <v>0</v>
      </c>
      <c r="K126" s="480">
        <f t="shared" si="76"/>
        <v>0</v>
      </c>
    </row>
    <row r="127" spans="1:11" ht="12.75">
      <c r="A127" s="481" t="s">
        <v>2084</v>
      </c>
      <c r="B127" s="482" t="s">
        <v>2085</v>
      </c>
      <c r="C127" s="483">
        <v>340</v>
      </c>
      <c r="D127" s="487">
        <v>76</v>
      </c>
      <c r="E127" s="463">
        <f t="shared" si="72"/>
        <v>0.22352941176470589</v>
      </c>
      <c r="F127" s="434"/>
      <c r="G127" s="434"/>
      <c r="H127" s="463" t="e">
        <f t="shared" si="73"/>
        <v>#DIV/0!</v>
      </c>
      <c r="I127" s="434">
        <f t="shared" si="74"/>
        <v>340</v>
      </c>
      <c r="J127" s="434">
        <f t="shared" si="75"/>
        <v>76</v>
      </c>
      <c r="K127" s="480">
        <f t="shared" si="76"/>
        <v>0.22352941176470589</v>
      </c>
    </row>
    <row r="128" spans="1:11" ht="12.75">
      <c r="A128" s="481" t="s">
        <v>2086</v>
      </c>
      <c r="B128" s="482" t="s">
        <v>2087</v>
      </c>
      <c r="C128" s="483">
        <v>300</v>
      </c>
      <c r="D128" s="486">
        <v>88</v>
      </c>
      <c r="E128" s="463">
        <f t="shared" si="72"/>
        <v>0.29333333333333333</v>
      </c>
      <c r="F128" s="434"/>
      <c r="G128" s="434"/>
      <c r="H128" s="463" t="e">
        <f t="shared" si="73"/>
        <v>#DIV/0!</v>
      </c>
      <c r="I128" s="434">
        <f t="shared" si="74"/>
        <v>300</v>
      </c>
      <c r="J128" s="434">
        <f t="shared" si="75"/>
        <v>88</v>
      </c>
      <c r="K128" s="480">
        <f t="shared" si="76"/>
        <v>0.29333333333333333</v>
      </c>
    </row>
    <row r="129" spans="1:11" ht="12.75">
      <c r="A129" s="481" t="s">
        <v>2088</v>
      </c>
      <c r="B129" s="482" t="s">
        <v>2089</v>
      </c>
      <c r="C129" s="483">
        <v>165</v>
      </c>
      <c r="D129" s="486">
        <v>42</v>
      </c>
      <c r="E129" s="463">
        <f t="shared" si="72"/>
        <v>0.25454545454545452</v>
      </c>
      <c r="F129" s="434"/>
      <c r="G129" s="434"/>
      <c r="H129" s="463" t="e">
        <f t="shared" si="73"/>
        <v>#DIV/0!</v>
      </c>
      <c r="I129" s="434">
        <f t="shared" si="74"/>
        <v>165</v>
      </c>
      <c r="J129" s="434">
        <f t="shared" si="75"/>
        <v>42</v>
      </c>
      <c r="K129" s="480">
        <f t="shared" si="76"/>
        <v>0.25454545454545452</v>
      </c>
    </row>
    <row r="130" spans="1:11" ht="12.75">
      <c r="A130" s="481" t="s">
        <v>2090</v>
      </c>
      <c r="B130" s="482" t="s">
        <v>2091</v>
      </c>
      <c r="C130" s="483">
        <v>15</v>
      </c>
      <c r="D130" s="485">
        <v>2</v>
      </c>
      <c r="E130" s="463">
        <f t="shared" si="72"/>
        <v>0.13333333333333333</v>
      </c>
      <c r="F130" s="434"/>
      <c r="G130" s="434"/>
      <c r="H130" s="463" t="e">
        <f t="shared" si="73"/>
        <v>#DIV/0!</v>
      </c>
      <c r="I130" s="434">
        <f t="shared" si="74"/>
        <v>15</v>
      </c>
      <c r="J130" s="434">
        <f t="shared" si="75"/>
        <v>2</v>
      </c>
      <c r="K130" s="480">
        <f t="shared" si="76"/>
        <v>0.13333333333333333</v>
      </c>
    </row>
    <row r="131" spans="1:11" ht="12.75">
      <c r="A131" s="481" t="s">
        <v>2092</v>
      </c>
      <c r="B131" s="482" t="s">
        <v>2093</v>
      </c>
      <c r="C131" s="483">
        <v>4440</v>
      </c>
      <c r="D131" s="485">
        <v>1166</v>
      </c>
      <c r="E131" s="463">
        <f t="shared" si="72"/>
        <v>0.26261261261261259</v>
      </c>
      <c r="F131" s="434"/>
      <c r="G131" s="434"/>
      <c r="H131" s="463" t="e">
        <f t="shared" si="73"/>
        <v>#DIV/0!</v>
      </c>
      <c r="I131" s="434">
        <f t="shared" si="74"/>
        <v>4440</v>
      </c>
      <c r="J131" s="434">
        <f t="shared" si="75"/>
        <v>1166</v>
      </c>
      <c r="K131" s="480">
        <f t="shared" si="76"/>
        <v>0.26261261261261259</v>
      </c>
    </row>
    <row r="132" spans="1:11" ht="12.75">
      <c r="A132" s="481" t="s">
        <v>2094</v>
      </c>
      <c r="B132" s="482" t="s">
        <v>2095</v>
      </c>
      <c r="C132" s="483">
        <v>1172</v>
      </c>
      <c r="D132" s="486">
        <v>448</v>
      </c>
      <c r="E132" s="463">
        <f t="shared" si="72"/>
        <v>0.38225255972696248</v>
      </c>
      <c r="F132" s="434"/>
      <c r="G132" s="434"/>
      <c r="H132" s="463" t="e">
        <f t="shared" si="73"/>
        <v>#DIV/0!</v>
      </c>
      <c r="I132" s="434">
        <f t="shared" si="74"/>
        <v>1172</v>
      </c>
      <c r="J132" s="434">
        <f t="shared" si="75"/>
        <v>448</v>
      </c>
      <c r="K132" s="480">
        <f t="shared" si="76"/>
        <v>0.38225255972696248</v>
      </c>
    </row>
    <row r="133" spans="1:11" ht="12.75">
      <c r="A133" s="481" t="s">
        <v>2096</v>
      </c>
      <c r="B133" s="482" t="s">
        <v>2097</v>
      </c>
      <c r="C133" s="483">
        <v>824</v>
      </c>
      <c r="D133" s="486">
        <v>284</v>
      </c>
      <c r="E133" s="463">
        <f t="shared" si="72"/>
        <v>0.3446601941747573</v>
      </c>
      <c r="F133" s="434"/>
      <c r="G133" s="434"/>
      <c r="H133" s="463" t="e">
        <f t="shared" si="73"/>
        <v>#DIV/0!</v>
      </c>
      <c r="I133" s="434">
        <f t="shared" si="74"/>
        <v>824</v>
      </c>
      <c r="J133" s="434">
        <f t="shared" si="75"/>
        <v>284</v>
      </c>
      <c r="K133" s="480">
        <f t="shared" si="76"/>
        <v>0.3446601941747573</v>
      </c>
    </row>
    <row r="134" spans="1:11" ht="12.75">
      <c r="A134" s="481" t="s">
        <v>2098</v>
      </c>
      <c r="B134" s="482" t="s">
        <v>2099</v>
      </c>
      <c r="C134" s="474">
        <v>0</v>
      </c>
      <c r="D134" s="487">
        <v>1</v>
      </c>
      <c r="E134" s="463" t="e">
        <f t="shared" si="72"/>
        <v>#DIV/0!</v>
      </c>
      <c r="F134" s="434"/>
      <c r="G134" s="434"/>
      <c r="H134" s="463" t="e">
        <f t="shared" si="73"/>
        <v>#DIV/0!</v>
      </c>
      <c r="I134" s="434">
        <f t="shared" si="74"/>
        <v>0</v>
      </c>
      <c r="J134" s="434">
        <f t="shared" si="75"/>
        <v>1</v>
      </c>
      <c r="K134" s="480" t="e">
        <f t="shared" si="76"/>
        <v>#DIV/0!</v>
      </c>
    </row>
    <row r="135" spans="1:11" ht="12.75">
      <c r="A135" s="472"/>
      <c r="B135" s="473"/>
      <c r="C135" s="474"/>
      <c r="D135" s="154"/>
      <c r="E135" s="463" t="e">
        <f t="shared" si="72"/>
        <v>#DIV/0!</v>
      </c>
      <c r="F135" s="434"/>
      <c r="G135" s="434"/>
      <c r="H135" s="463" t="e">
        <f t="shared" si="73"/>
        <v>#DIV/0!</v>
      </c>
      <c r="I135" s="434">
        <f t="shared" si="74"/>
        <v>0</v>
      </c>
      <c r="J135" s="434">
        <f t="shared" si="75"/>
        <v>0</v>
      </c>
      <c r="K135" s="480" t="e">
        <f t="shared" si="76"/>
        <v>#DIV/0!</v>
      </c>
    </row>
    <row r="136" spans="1:11" ht="14.25">
      <c r="A136" s="14"/>
      <c r="B136" s="157"/>
      <c r="C136" s="157"/>
      <c r="D136" s="157"/>
      <c r="E136" s="463" t="e">
        <f t="shared" si="72"/>
        <v>#DIV/0!</v>
      </c>
      <c r="F136" s="434"/>
      <c r="G136" s="434"/>
      <c r="H136" s="463" t="e">
        <f t="shared" si="73"/>
        <v>#DIV/0!</v>
      </c>
      <c r="I136" s="434">
        <f t="shared" si="74"/>
        <v>0</v>
      </c>
      <c r="J136" s="434">
        <f t="shared" si="75"/>
        <v>0</v>
      </c>
      <c r="K136" s="480" t="e">
        <f t="shared" si="76"/>
        <v>#DIV/0!</v>
      </c>
    </row>
    <row r="137" spans="1:11" ht="12.75">
      <c r="A137" s="29"/>
      <c r="B137" s="154"/>
      <c r="C137" s="154"/>
      <c r="D137" s="154"/>
      <c r="E137" s="320"/>
      <c r="F137" s="434"/>
      <c r="G137" s="434"/>
      <c r="H137" s="434"/>
      <c r="I137" s="434"/>
      <c r="J137" s="434"/>
      <c r="K137" s="434"/>
    </row>
    <row r="138" spans="1:11" ht="14.25">
      <c r="A138" s="159" t="s">
        <v>1638</v>
      </c>
      <c r="B138" s="160"/>
      <c r="C138" s="160"/>
      <c r="D138" s="160"/>
      <c r="E138" s="160"/>
      <c r="F138" s="338"/>
      <c r="G138" s="338"/>
      <c r="H138" s="338"/>
      <c r="I138" s="338"/>
      <c r="J138" s="338"/>
      <c r="K138" s="338"/>
    </row>
    <row r="139" spans="1:11" ht="14.25">
      <c r="A139" s="296" t="s">
        <v>1639</v>
      </c>
      <c r="B139" s="297" t="s">
        <v>1640</v>
      </c>
      <c r="C139" s="298"/>
      <c r="D139" s="298"/>
      <c r="E139" s="336"/>
      <c r="F139" s="299"/>
      <c r="G139" s="299"/>
      <c r="H139" s="299"/>
      <c r="I139" s="299"/>
      <c r="J139" s="299"/>
      <c r="K139" s="299"/>
    </row>
    <row r="140" spans="1:11" ht="14.25">
      <c r="A140" s="296" t="s">
        <v>1641</v>
      </c>
      <c r="B140" s="297" t="s">
        <v>1642</v>
      </c>
      <c r="C140" s="298"/>
      <c r="D140" s="298"/>
      <c r="E140" s="336"/>
      <c r="F140" s="299"/>
      <c r="G140" s="299"/>
      <c r="H140" s="299"/>
      <c r="I140" s="299"/>
      <c r="J140" s="299"/>
      <c r="K140" s="299"/>
    </row>
    <row r="141" spans="1:11" ht="14.25">
      <c r="A141" s="296" t="s">
        <v>1643</v>
      </c>
      <c r="B141" s="297" t="s">
        <v>1644</v>
      </c>
      <c r="C141" s="298"/>
      <c r="D141" s="298"/>
      <c r="E141" s="336"/>
      <c r="F141" s="299"/>
      <c r="G141" s="299"/>
      <c r="H141" s="299"/>
      <c r="I141" s="299"/>
      <c r="J141" s="299"/>
      <c r="K141" s="299"/>
    </row>
    <row r="142" spans="1:11" ht="25.5">
      <c r="A142" s="296" t="s">
        <v>1645</v>
      </c>
      <c r="B142" s="297" t="s">
        <v>1646</v>
      </c>
      <c r="C142" s="298"/>
      <c r="D142" s="298"/>
      <c r="E142" s="336"/>
      <c r="F142" s="299"/>
      <c r="G142" s="299"/>
      <c r="H142" s="299"/>
      <c r="I142" s="299"/>
      <c r="J142" s="299"/>
      <c r="K142" s="299"/>
    </row>
    <row r="143" spans="1:11" ht="14.25">
      <c r="A143" s="296" t="s">
        <v>1647</v>
      </c>
      <c r="B143" s="297" t="s">
        <v>1648</v>
      </c>
      <c r="C143" s="298"/>
      <c r="D143" s="298"/>
      <c r="E143" s="336"/>
      <c r="F143" s="299"/>
      <c r="G143" s="299"/>
      <c r="H143" s="299"/>
      <c r="I143" s="299"/>
      <c r="J143" s="299"/>
      <c r="K143" s="299"/>
    </row>
    <row r="144" spans="1:11" ht="25.5">
      <c r="A144" s="296" t="s">
        <v>1649</v>
      </c>
      <c r="B144" s="297" t="s">
        <v>1650</v>
      </c>
      <c r="C144" s="298"/>
      <c r="D144" s="298"/>
      <c r="E144" s="336"/>
      <c r="F144" s="299"/>
      <c r="G144" s="299"/>
      <c r="H144" s="299"/>
      <c r="I144" s="299"/>
      <c r="J144" s="299"/>
      <c r="K144" s="299"/>
    </row>
    <row r="145" spans="1:11" ht="51">
      <c r="A145" s="296" t="s">
        <v>1651</v>
      </c>
      <c r="B145" s="297" t="s">
        <v>1652</v>
      </c>
      <c r="C145" s="298"/>
      <c r="D145" s="298"/>
      <c r="E145" s="336"/>
      <c r="F145" s="299"/>
      <c r="G145" s="299"/>
      <c r="H145" s="299"/>
      <c r="I145" s="299"/>
      <c r="J145" s="299"/>
      <c r="K145" s="299"/>
    </row>
    <row r="146" spans="1:11" ht="63.75">
      <c r="A146" s="296" t="s">
        <v>1653</v>
      </c>
      <c r="B146" s="297" t="s">
        <v>1654</v>
      </c>
      <c r="C146" s="298"/>
      <c r="D146" s="298"/>
      <c r="E146" s="336"/>
      <c r="F146" s="299"/>
      <c r="G146" s="299"/>
      <c r="H146" s="299"/>
      <c r="I146" s="299"/>
      <c r="J146" s="299"/>
      <c r="K146" s="299"/>
    </row>
    <row r="147" spans="1:11" ht="12.75">
      <c r="A147" s="159" t="s">
        <v>1655</v>
      </c>
      <c r="B147" s="161"/>
      <c r="C147" s="161"/>
      <c r="D147" s="161"/>
      <c r="E147" s="337"/>
      <c r="F147" s="434"/>
      <c r="G147" s="434"/>
      <c r="H147" s="434"/>
      <c r="I147" s="434"/>
      <c r="J147" s="434"/>
      <c r="K147" s="434"/>
    </row>
    <row r="148" spans="1:11" ht="15">
      <c r="A148" s="162" t="s">
        <v>1656</v>
      </c>
      <c r="B148" s="88"/>
      <c r="C148" s="477">
        <f>SUM(C103,C109)</f>
        <v>12400</v>
      </c>
      <c r="D148" s="477">
        <f>SUM(D103,D109)</f>
        <v>3656</v>
      </c>
      <c r="E148" s="469">
        <f t="shared" ref="E148" si="82">D148/C148</f>
        <v>0.29483870967741937</v>
      </c>
      <c r="F148" s="477">
        <f>SUM(F103,F109)</f>
        <v>0</v>
      </c>
      <c r="G148" s="477">
        <f>SUM(G103,G109)</f>
        <v>0</v>
      </c>
      <c r="H148" s="469" t="e">
        <f t="shared" ref="H148" si="83">G148/F148</f>
        <v>#DIV/0!</v>
      </c>
      <c r="I148" s="476">
        <f t="shared" ref="I148" si="84">C148+F148</f>
        <v>12400</v>
      </c>
      <c r="J148" s="476">
        <f t="shared" ref="J148" si="85">D148+G148</f>
        <v>3656</v>
      </c>
      <c r="K148" s="478">
        <f t="shared" ref="K148" si="86">J148/I148</f>
        <v>0.29483870967741937</v>
      </c>
    </row>
    <row r="149" spans="1:11" ht="12.75">
      <c r="A149" s="892" t="s">
        <v>1657</v>
      </c>
      <c r="B149" s="892"/>
      <c r="C149" s="892"/>
      <c r="D149" s="892"/>
      <c r="E149" s="892"/>
      <c r="F149" s="892"/>
      <c r="G149" s="892"/>
      <c r="H149" s="892"/>
      <c r="I149" s="892"/>
      <c r="J149" s="892"/>
      <c r="K149" s="431"/>
    </row>
    <row r="150" spans="1:11" ht="12.75">
      <c r="A150" s="892" t="s">
        <v>1658</v>
      </c>
      <c r="B150" s="892"/>
      <c r="C150" s="892"/>
      <c r="D150" s="892"/>
      <c r="E150" s="892"/>
      <c r="F150" s="892"/>
      <c r="G150" s="892"/>
      <c r="H150" s="892"/>
      <c r="I150" s="892"/>
      <c r="J150" s="892"/>
      <c r="K150" s="431"/>
    </row>
    <row r="152" spans="1:11" ht="12.75">
      <c r="A152" s="1"/>
      <c r="B152" s="2" t="s">
        <v>51</v>
      </c>
      <c r="C152" s="3" t="s">
        <v>1970</v>
      </c>
      <c r="D152" s="4"/>
      <c r="E152" s="4"/>
      <c r="F152" s="4"/>
      <c r="G152" s="4"/>
      <c r="H152" s="4"/>
      <c r="I152" s="5"/>
      <c r="J152" s="6"/>
      <c r="K152" s="6"/>
    </row>
    <row r="153" spans="1:11" ht="12.75">
      <c r="A153" s="1"/>
      <c r="B153" s="2" t="s">
        <v>52</v>
      </c>
      <c r="C153" s="3">
        <v>17688383</v>
      </c>
      <c r="D153" s="4"/>
      <c r="E153" s="4"/>
      <c r="F153" s="4"/>
      <c r="G153" s="4"/>
      <c r="H153" s="4"/>
      <c r="I153" s="5"/>
      <c r="J153" s="6"/>
      <c r="K153" s="6"/>
    </row>
    <row r="154" spans="1:11" ht="12.75">
      <c r="A154" s="1"/>
      <c r="B154" s="2"/>
      <c r="C154" s="3"/>
      <c r="D154" s="4"/>
      <c r="E154" s="4"/>
      <c r="F154" s="4"/>
      <c r="G154" s="4"/>
      <c r="H154" s="4"/>
      <c r="I154" s="5"/>
      <c r="J154" s="6"/>
      <c r="K154" s="6"/>
    </row>
    <row r="155" spans="1:11" ht="14.25">
      <c r="A155" s="1"/>
      <c r="B155" s="2" t="s">
        <v>1634</v>
      </c>
      <c r="C155" s="7" t="s">
        <v>32</v>
      </c>
      <c r="D155" s="8"/>
      <c r="E155" s="8"/>
      <c r="F155" s="8"/>
      <c r="G155" s="8"/>
      <c r="H155" s="8"/>
      <c r="I155" s="9"/>
      <c r="J155" s="6"/>
      <c r="K155" s="6"/>
    </row>
    <row r="156" spans="1:11" ht="14.25">
      <c r="A156" s="1"/>
      <c r="B156" s="2" t="s">
        <v>186</v>
      </c>
      <c r="C156" s="439" t="s">
        <v>1979</v>
      </c>
      <c r="D156" s="8"/>
      <c r="E156" s="8"/>
      <c r="F156" s="8"/>
      <c r="G156" s="8"/>
      <c r="H156" s="8"/>
      <c r="I156" s="9"/>
      <c r="J156" s="6"/>
      <c r="K156" s="6"/>
    </row>
    <row r="157" spans="1:11" ht="15.75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1"/>
    </row>
    <row r="158" spans="1:11" ht="12.75" customHeight="1">
      <c r="A158" s="876" t="s">
        <v>1635</v>
      </c>
      <c r="B158" s="876" t="s">
        <v>1636</v>
      </c>
      <c r="C158" s="893" t="s">
        <v>189</v>
      </c>
      <c r="D158" s="894"/>
      <c r="E158" s="894"/>
      <c r="F158" s="870" t="s">
        <v>190</v>
      </c>
      <c r="G158" s="870"/>
      <c r="H158" s="870"/>
      <c r="I158" s="870" t="s">
        <v>129</v>
      </c>
      <c r="J158" s="870"/>
      <c r="K158" s="870"/>
    </row>
    <row r="159" spans="1:11" ht="23.25" thickBot="1">
      <c r="A159" s="877"/>
      <c r="B159" s="877"/>
      <c r="C159" s="432" t="s">
        <v>1904</v>
      </c>
      <c r="D159" s="432" t="s">
        <v>1905</v>
      </c>
      <c r="E159" s="319" t="s">
        <v>1898</v>
      </c>
      <c r="F159" s="432" t="s">
        <v>1904</v>
      </c>
      <c r="G159" s="432" t="s">
        <v>1905</v>
      </c>
      <c r="H159" s="432" t="s">
        <v>1898</v>
      </c>
      <c r="I159" s="432" t="s">
        <v>1904</v>
      </c>
      <c r="J159" s="432" t="s">
        <v>1905</v>
      </c>
      <c r="K159" s="433" t="s">
        <v>1898</v>
      </c>
    </row>
    <row r="160" spans="1:11" ht="15.75" thickTop="1">
      <c r="A160" s="84"/>
      <c r="B160" s="151" t="s">
        <v>28</v>
      </c>
      <c r="C160" s="464">
        <f>SUM(C162:C164)</f>
        <v>0</v>
      </c>
      <c r="D160" s="464">
        <f>SUM(D162:D164)</f>
        <v>0</v>
      </c>
      <c r="E160" s="465" t="e">
        <f t="shared" ref="E160" si="87">D160/C160</f>
        <v>#DIV/0!</v>
      </c>
      <c r="F160" s="464">
        <f>SUM(F162:F164)</f>
        <v>0</v>
      </c>
      <c r="G160" s="464">
        <f>SUM(G162:G164)</f>
        <v>0</v>
      </c>
      <c r="H160" s="465" t="e">
        <f t="shared" ref="H160" si="88">G160/F160</f>
        <v>#DIV/0!</v>
      </c>
      <c r="I160" s="466">
        <f t="shared" ref="I160" si="89">C160+F160</f>
        <v>0</v>
      </c>
      <c r="J160" s="466">
        <f t="shared" ref="J160" si="90">D160+G160</f>
        <v>0</v>
      </c>
      <c r="K160" s="479" t="e">
        <f t="shared" ref="K160" si="91">J160/I160</f>
        <v>#DIV/0!</v>
      </c>
    </row>
    <row r="161" spans="1:11" ht="12.75">
      <c r="A161" s="152"/>
      <c r="B161" s="153"/>
      <c r="C161" s="154"/>
      <c r="D161" s="154"/>
      <c r="E161" s="463"/>
      <c r="F161" s="434"/>
      <c r="G161" s="434"/>
      <c r="H161" s="463"/>
      <c r="I161" s="434"/>
      <c r="J161" s="434"/>
      <c r="K161" s="480"/>
    </row>
    <row r="162" spans="1:11" ht="14.25">
      <c r="A162" s="14"/>
      <c r="B162" s="154"/>
      <c r="C162" s="154"/>
      <c r="D162" s="154"/>
      <c r="E162" s="463" t="e">
        <f t="shared" ref="E162:E164" si="92">D162/C162</f>
        <v>#DIV/0!</v>
      </c>
      <c r="F162" s="434"/>
      <c r="G162" s="434"/>
      <c r="H162" s="463" t="e">
        <f t="shared" ref="H162:H164" si="93">G162/F162</f>
        <v>#DIV/0!</v>
      </c>
      <c r="I162" s="434">
        <f t="shared" ref="I162:I164" si="94">C162+F162</f>
        <v>0</v>
      </c>
      <c r="J162" s="434">
        <f t="shared" ref="J162:J164" si="95">D162+G162</f>
        <v>0</v>
      </c>
      <c r="K162" s="480" t="e">
        <f t="shared" ref="K162:K164" si="96">J162/I162</f>
        <v>#DIV/0!</v>
      </c>
    </row>
    <row r="163" spans="1:11" ht="14.25">
      <c r="A163" s="14"/>
      <c r="B163" s="154"/>
      <c r="C163" s="154"/>
      <c r="D163" s="154"/>
      <c r="E163" s="463" t="e">
        <f t="shared" si="92"/>
        <v>#DIV/0!</v>
      </c>
      <c r="F163" s="434"/>
      <c r="G163" s="434"/>
      <c r="H163" s="463" t="e">
        <f t="shared" si="93"/>
        <v>#DIV/0!</v>
      </c>
      <c r="I163" s="434">
        <f t="shared" si="94"/>
        <v>0</v>
      </c>
      <c r="J163" s="434">
        <f t="shared" si="95"/>
        <v>0</v>
      </c>
      <c r="K163" s="480" t="e">
        <f t="shared" si="96"/>
        <v>#DIV/0!</v>
      </c>
    </row>
    <row r="164" spans="1:11" ht="14.25">
      <c r="A164" s="155"/>
      <c r="B164" s="156"/>
      <c r="C164" s="154"/>
      <c r="D164" s="154"/>
      <c r="E164" s="463" t="e">
        <f t="shared" si="92"/>
        <v>#DIV/0!</v>
      </c>
      <c r="F164" s="434"/>
      <c r="G164" s="434"/>
      <c r="H164" s="463" t="e">
        <f t="shared" si="93"/>
        <v>#DIV/0!</v>
      </c>
      <c r="I164" s="434">
        <f t="shared" si="94"/>
        <v>0</v>
      </c>
      <c r="J164" s="434">
        <f t="shared" si="95"/>
        <v>0</v>
      </c>
      <c r="K164" s="480" t="e">
        <f t="shared" si="96"/>
        <v>#DIV/0!</v>
      </c>
    </row>
    <row r="165" spans="1:11" ht="14.25">
      <c r="A165" s="155"/>
      <c r="B165" s="156"/>
      <c r="C165" s="154"/>
      <c r="D165" s="154"/>
      <c r="E165" s="320"/>
      <c r="F165" s="434"/>
      <c r="G165" s="434"/>
      <c r="H165" s="434"/>
      <c r="I165" s="434"/>
      <c r="J165" s="434"/>
      <c r="K165" s="434"/>
    </row>
    <row r="166" spans="1:11" ht="15">
      <c r="A166" s="155"/>
      <c r="B166" s="467" t="s">
        <v>1637</v>
      </c>
      <c r="C166" s="475">
        <f>SUM(C168:C218)</f>
        <v>90800</v>
      </c>
      <c r="D166" s="475">
        <f>SUM(D168:D218)</f>
        <v>26239</v>
      </c>
      <c r="E166" s="469">
        <f t="shared" ref="E166" si="97">D166/C166</f>
        <v>0.28897577092511012</v>
      </c>
      <c r="F166" s="475">
        <f>SUM(F168:F218)</f>
        <v>0</v>
      </c>
      <c r="G166" s="475">
        <f>SUM(G168:G218)</f>
        <v>0</v>
      </c>
      <c r="H166" s="469" t="e">
        <f t="shared" ref="H166" si="98">G166/F166</f>
        <v>#DIV/0!</v>
      </c>
      <c r="I166" s="476">
        <f t="shared" ref="I166" si="99">C166+F166</f>
        <v>90800</v>
      </c>
      <c r="J166" s="476">
        <f t="shared" ref="J166" si="100">D166+G166</f>
        <v>26239</v>
      </c>
      <c r="K166" s="478">
        <f t="shared" ref="K166" si="101">J166/I166</f>
        <v>0.28897577092511012</v>
      </c>
    </row>
    <row r="167" spans="1:11" ht="14.25">
      <c r="A167" s="155"/>
      <c r="B167" s="156"/>
      <c r="C167" s="154"/>
      <c r="D167" s="154"/>
      <c r="E167" s="463"/>
      <c r="F167" s="434"/>
      <c r="G167" s="434"/>
      <c r="H167" s="463"/>
      <c r="I167" s="434"/>
      <c r="J167" s="434"/>
      <c r="K167" s="480"/>
    </row>
    <row r="168" spans="1:11" ht="12.75">
      <c r="A168" s="472" t="s">
        <v>2100</v>
      </c>
      <c r="B168" s="473" t="s">
        <v>2101</v>
      </c>
      <c r="C168" s="474">
        <v>1</v>
      </c>
      <c r="D168" s="485"/>
      <c r="E168" s="463">
        <f t="shared" ref="E168:E218" si="102">D168/C168</f>
        <v>0</v>
      </c>
      <c r="F168" s="434"/>
      <c r="G168" s="434"/>
      <c r="H168" s="463" t="e">
        <f t="shared" ref="H168:H218" si="103">G168/F168</f>
        <v>#DIV/0!</v>
      </c>
      <c r="I168" s="434">
        <f t="shared" ref="I168:I218" si="104">C168+F168</f>
        <v>1</v>
      </c>
      <c r="J168" s="434">
        <f t="shared" ref="J168:J218" si="105">D168+G168</f>
        <v>0</v>
      </c>
      <c r="K168" s="480">
        <f t="shared" ref="K168:K218" si="106">J168/I168</f>
        <v>0</v>
      </c>
    </row>
    <row r="169" spans="1:11" ht="12.75">
      <c r="A169" s="472" t="s">
        <v>2102</v>
      </c>
      <c r="B169" s="473" t="s">
        <v>2103</v>
      </c>
      <c r="C169" s="474">
        <v>6</v>
      </c>
      <c r="D169" s="485">
        <v>1</v>
      </c>
      <c r="E169" s="463">
        <f t="shared" si="102"/>
        <v>0.16666666666666666</v>
      </c>
      <c r="F169" s="434"/>
      <c r="G169" s="434"/>
      <c r="H169" s="463" t="e">
        <f t="shared" si="103"/>
        <v>#DIV/0!</v>
      </c>
      <c r="I169" s="434">
        <f t="shared" si="104"/>
        <v>6</v>
      </c>
      <c r="J169" s="434">
        <f t="shared" si="105"/>
        <v>1</v>
      </c>
      <c r="K169" s="480">
        <f t="shared" si="106"/>
        <v>0.16666666666666666</v>
      </c>
    </row>
    <row r="170" spans="1:11" ht="12.75">
      <c r="A170" s="472" t="s">
        <v>2104</v>
      </c>
      <c r="B170" s="473" t="s">
        <v>2105</v>
      </c>
      <c r="C170" s="474">
        <v>5497</v>
      </c>
      <c r="D170" s="485">
        <v>1704</v>
      </c>
      <c r="E170" s="463">
        <f t="shared" si="102"/>
        <v>0.30998726578133529</v>
      </c>
      <c r="F170" s="434"/>
      <c r="G170" s="434"/>
      <c r="H170" s="463" t="e">
        <f t="shared" si="103"/>
        <v>#DIV/0!</v>
      </c>
      <c r="I170" s="434">
        <f t="shared" si="104"/>
        <v>5497</v>
      </c>
      <c r="J170" s="434">
        <f t="shared" si="105"/>
        <v>1704</v>
      </c>
      <c r="K170" s="480">
        <f t="shared" si="106"/>
        <v>0.30998726578133529</v>
      </c>
    </row>
    <row r="171" spans="1:11" ht="12.75">
      <c r="A171" s="472" t="s">
        <v>2106</v>
      </c>
      <c r="B171" s="473" t="s">
        <v>2107</v>
      </c>
      <c r="C171" s="474">
        <v>4000</v>
      </c>
      <c r="D171" s="486">
        <v>1302</v>
      </c>
      <c r="E171" s="463">
        <f t="shared" si="102"/>
        <v>0.32550000000000001</v>
      </c>
      <c r="F171" s="434"/>
      <c r="G171" s="434"/>
      <c r="H171" s="463" t="e">
        <f t="shared" si="103"/>
        <v>#DIV/0!</v>
      </c>
      <c r="I171" s="434">
        <f t="shared" si="104"/>
        <v>4000</v>
      </c>
      <c r="J171" s="434">
        <f t="shared" si="105"/>
        <v>1302</v>
      </c>
      <c r="K171" s="480">
        <f t="shared" si="106"/>
        <v>0.32550000000000001</v>
      </c>
    </row>
    <row r="172" spans="1:11" ht="12.75">
      <c r="A172" s="472" t="s">
        <v>2108</v>
      </c>
      <c r="B172" s="473" t="s">
        <v>2109</v>
      </c>
      <c r="C172" s="474">
        <v>1</v>
      </c>
      <c r="D172" s="486">
        <v>2</v>
      </c>
      <c r="E172" s="463">
        <f t="shared" si="102"/>
        <v>2</v>
      </c>
      <c r="F172" s="434"/>
      <c r="G172" s="434"/>
      <c r="H172" s="463" t="e">
        <f t="shared" si="103"/>
        <v>#DIV/0!</v>
      </c>
      <c r="I172" s="434">
        <f t="shared" si="104"/>
        <v>1</v>
      </c>
      <c r="J172" s="434">
        <f t="shared" si="105"/>
        <v>2</v>
      </c>
      <c r="K172" s="480">
        <f t="shared" si="106"/>
        <v>2</v>
      </c>
    </row>
    <row r="173" spans="1:11" ht="12.75">
      <c r="A173" s="472" t="s">
        <v>2054</v>
      </c>
      <c r="B173" s="473" t="s">
        <v>2055</v>
      </c>
      <c r="C173" s="474">
        <v>90</v>
      </c>
      <c r="D173" s="487">
        <v>31</v>
      </c>
      <c r="E173" s="463">
        <f t="shared" si="102"/>
        <v>0.34444444444444444</v>
      </c>
      <c r="F173" s="434"/>
      <c r="G173" s="434"/>
      <c r="H173" s="463" t="e">
        <f t="shared" si="103"/>
        <v>#DIV/0!</v>
      </c>
      <c r="I173" s="434">
        <f t="shared" si="104"/>
        <v>90</v>
      </c>
      <c r="J173" s="434">
        <f t="shared" si="105"/>
        <v>31</v>
      </c>
      <c r="K173" s="480">
        <f t="shared" si="106"/>
        <v>0.34444444444444444</v>
      </c>
    </row>
    <row r="174" spans="1:11" ht="12.75">
      <c r="A174" s="472" t="s">
        <v>2110</v>
      </c>
      <c r="B174" s="473" t="s">
        <v>2111</v>
      </c>
      <c r="C174" s="474">
        <v>2</v>
      </c>
      <c r="D174" s="486"/>
      <c r="E174" s="463">
        <f t="shared" si="102"/>
        <v>0</v>
      </c>
      <c r="F174" s="434"/>
      <c r="G174" s="434"/>
      <c r="H174" s="463" t="e">
        <f t="shared" si="103"/>
        <v>#DIV/0!</v>
      </c>
      <c r="I174" s="434">
        <f t="shared" si="104"/>
        <v>2</v>
      </c>
      <c r="J174" s="434">
        <f t="shared" si="105"/>
        <v>0</v>
      </c>
      <c r="K174" s="480">
        <f t="shared" si="106"/>
        <v>0</v>
      </c>
    </row>
    <row r="175" spans="1:11" ht="12.75">
      <c r="A175" s="472" t="s">
        <v>2112</v>
      </c>
      <c r="B175" s="473" t="s">
        <v>2113</v>
      </c>
      <c r="C175" s="474">
        <v>2</v>
      </c>
      <c r="D175" s="486"/>
      <c r="E175" s="463">
        <f t="shared" si="102"/>
        <v>0</v>
      </c>
      <c r="F175" s="434"/>
      <c r="G175" s="434"/>
      <c r="H175" s="463" t="e">
        <f t="shared" si="103"/>
        <v>#DIV/0!</v>
      </c>
      <c r="I175" s="434">
        <f t="shared" si="104"/>
        <v>2</v>
      </c>
      <c r="J175" s="434">
        <f t="shared" si="105"/>
        <v>0</v>
      </c>
      <c r="K175" s="480">
        <f t="shared" si="106"/>
        <v>0</v>
      </c>
    </row>
    <row r="176" spans="1:11" ht="12.75">
      <c r="A176" s="472" t="s">
        <v>2114</v>
      </c>
      <c r="B176" s="473" t="s">
        <v>2115</v>
      </c>
      <c r="C176" s="474">
        <v>2</v>
      </c>
      <c r="D176" s="485">
        <v>2</v>
      </c>
      <c r="E176" s="463">
        <f t="shared" si="102"/>
        <v>1</v>
      </c>
      <c r="F176" s="434"/>
      <c r="G176" s="434"/>
      <c r="H176" s="463" t="e">
        <f t="shared" si="103"/>
        <v>#DIV/0!</v>
      </c>
      <c r="I176" s="434">
        <f t="shared" si="104"/>
        <v>2</v>
      </c>
      <c r="J176" s="434">
        <f t="shared" si="105"/>
        <v>2</v>
      </c>
      <c r="K176" s="480">
        <f t="shared" si="106"/>
        <v>1</v>
      </c>
    </row>
    <row r="177" spans="1:11" ht="12.75">
      <c r="A177" s="472" t="s">
        <v>2060</v>
      </c>
      <c r="B177" s="473" t="s">
        <v>2061</v>
      </c>
      <c r="C177" s="474">
        <v>118</v>
      </c>
      <c r="D177" s="485">
        <v>17</v>
      </c>
      <c r="E177" s="463">
        <f t="shared" si="102"/>
        <v>0.1440677966101695</v>
      </c>
      <c r="F177" s="434"/>
      <c r="G177" s="434"/>
      <c r="H177" s="463" t="e">
        <f t="shared" si="103"/>
        <v>#DIV/0!</v>
      </c>
      <c r="I177" s="434">
        <f t="shared" si="104"/>
        <v>118</v>
      </c>
      <c r="J177" s="434">
        <f t="shared" si="105"/>
        <v>17</v>
      </c>
      <c r="K177" s="480">
        <f t="shared" si="106"/>
        <v>0.1440677966101695</v>
      </c>
    </row>
    <row r="178" spans="1:11" ht="12.75">
      <c r="A178" s="472" t="s">
        <v>2116</v>
      </c>
      <c r="B178" s="473" t="s">
        <v>2117</v>
      </c>
      <c r="C178" s="474">
        <v>1</v>
      </c>
      <c r="D178" s="486">
        <v>1</v>
      </c>
      <c r="E178" s="463">
        <f t="shared" si="102"/>
        <v>1</v>
      </c>
      <c r="F178" s="434"/>
      <c r="G178" s="434"/>
      <c r="H178" s="463" t="e">
        <f t="shared" si="103"/>
        <v>#DIV/0!</v>
      </c>
      <c r="I178" s="434">
        <f t="shared" si="104"/>
        <v>1</v>
      </c>
      <c r="J178" s="434">
        <f t="shared" si="105"/>
        <v>1</v>
      </c>
      <c r="K178" s="480">
        <f t="shared" si="106"/>
        <v>1</v>
      </c>
    </row>
    <row r="179" spans="1:11" ht="12.75">
      <c r="A179" s="472" t="s">
        <v>2118</v>
      </c>
      <c r="B179" s="473" t="s">
        <v>2119</v>
      </c>
      <c r="C179" s="474">
        <v>12</v>
      </c>
      <c r="D179" s="486">
        <v>5</v>
      </c>
      <c r="E179" s="463">
        <f t="shared" si="102"/>
        <v>0.41666666666666669</v>
      </c>
      <c r="F179" s="434"/>
      <c r="G179" s="434"/>
      <c r="H179" s="463" t="e">
        <f t="shared" si="103"/>
        <v>#DIV/0!</v>
      </c>
      <c r="I179" s="434">
        <f t="shared" si="104"/>
        <v>12</v>
      </c>
      <c r="J179" s="434">
        <f t="shared" si="105"/>
        <v>5</v>
      </c>
      <c r="K179" s="480">
        <f t="shared" si="106"/>
        <v>0.41666666666666669</v>
      </c>
    </row>
    <row r="180" spans="1:11" ht="12.75">
      <c r="A180" s="472" t="s">
        <v>2120</v>
      </c>
      <c r="B180" s="473" t="s">
        <v>2121</v>
      </c>
      <c r="C180" s="474">
        <v>8</v>
      </c>
      <c r="D180" s="487"/>
      <c r="E180" s="463">
        <f t="shared" si="102"/>
        <v>0</v>
      </c>
      <c r="F180" s="434"/>
      <c r="G180" s="434"/>
      <c r="H180" s="463" t="e">
        <f t="shared" si="103"/>
        <v>#DIV/0!</v>
      </c>
      <c r="I180" s="434">
        <f t="shared" si="104"/>
        <v>8</v>
      </c>
      <c r="J180" s="434">
        <f t="shared" si="105"/>
        <v>0</v>
      </c>
      <c r="K180" s="480">
        <f t="shared" si="106"/>
        <v>0</v>
      </c>
    </row>
    <row r="181" spans="1:11" ht="12.75">
      <c r="A181" s="472" t="s">
        <v>2122</v>
      </c>
      <c r="B181" s="473" t="s">
        <v>2123</v>
      </c>
      <c r="C181" s="474">
        <v>1</v>
      </c>
      <c r="D181" s="485"/>
      <c r="E181" s="463">
        <f t="shared" si="102"/>
        <v>0</v>
      </c>
      <c r="F181" s="434"/>
      <c r="G181" s="434"/>
      <c r="H181" s="463" t="e">
        <f t="shared" si="103"/>
        <v>#DIV/0!</v>
      </c>
      <c r="I181" s="434">
        <f t="shared" si="104"/>
        <v>1</v>
      </c>
      <c r="J181" s="434">
        <f t="shared" si="105"/>
        <v>0</v>
      </c>
      <c r="K181" s="480">
        <f t="shared" si="106"/>
        <v>0</v>
      </c>
    </row>
    <row r="182" spans="1:11" ht="12.75">
      <c r="A182" s="472" t="s">
        <v>2124</v>
      </c>
      <c r="B182" s="473" t="s">
        <v>2125</v>
      </c>
      <c r="C182" s="474">
        <v>2</v>
      </c>
      <c r="D182" s="486"/>
      <c r="E182" s="463">
        <f t="shared" si="102"/>
        <v>0</v>
      </c>
      <c r="F182" s="434"/>
      <c r="G182" s="434"/>
      <c r="H182" s="463" t="e">
        <f t="shared" si="103"/>
        <v>#DIV/0!</v>
      </c>
      <c r="I182" s="434">
        <f t="shared" si="104"/>
        <v>2</v>
      </c>
      <c r="J182" s="434">
        <f t="shared" si="105"/>
        <v>0</v>
      </c>
      <c r="K182" s="480">
        <f t="shared" si="106"/>
        <v>0</v>
      </c>
    </row>
    <row r="183" spans="1:11" ht="12.75">
      <c r="A183" s="472" t="s">
        <v>2126</v>
      </c>
      <c r="B183" s="473" t="s">
        <v>2127</v>
      </c>
      <c r="C183" s="474">
        <v>39</v>
      </c>
      <c r="D183" s="486">
        <v>5</v>
      </c>
      <c r="E183" s="463">
        <f t="shared" si="102"/>
        <v>0.12820512820512819</v>
      </c>
      <c r="F183" s="434"/>
      <c r="G183" s="434"/>
      <c r="H183" s="463" t="e">
        <f t="shared" si="103"/>
        <v>#DIV/0!</v>
      </c>
      <c r="I183" s="434">
        <f t="shared" si="104"/>
        <v>39</v>
      </c>
      <c r="J183" s="434">
        <f t="shared" si="105"/>
        <v>5</v>
      </c>
      <c r="K183" s="480">
        <f t="shared" si="106"/>
        <v>0.12820512820512819</v>
      </c>
    </row>
    <row r="184" spans="1:11" ht="12.75">
      <c r="A184" s="472" t="s">
        <v>2128</v>
      </c>
      <c r="B184" s="473" t="s">
        <v>2129</v>
      </c>
      <c r="C184" s="474">
        <v>2645</v>
      </c>
      <c r="D184" s="487">
        <v>672</v>
      </c>
      <c r="E184" s="463">
        <f t="shared" si="102"/>
        <v>0.25406427221172023</v>
      </c>
      <c r="F184" s="434"/>
      <c r="G184" s="434"/>
      <c r="H184" s="463" t="e">
        <f t="shared" si="103"/>
        <v>#DIV/0!</v>
      </c>
      <c r="I184" s="434">
        <f t="shared" si="104"/>
        <v>2645</v>
      </c>
      <c r="J184" s="434">
        <f t="shared" si="105"/>
        <v>672</v>
      </c>
      <c r="K184" s="480">
        <f t="shared" si="106"/>
        <v>0.25406427221172023</v>
      </c>
    </row>
    <row r="185" spans="1:11" ht="12.75">
      <c r="A185" s="472" t="s">
        <v>2130</v>
      </c>
      <c r="B185" s="473" t="s">
        <v>2131</v>
      </c>
      <c r="C185" s="474">
        <v>91</v>
      </c>
      <c r="D185" s="486">
        <v>23</v>
      </c>
      <c r="E185" s="463">
        <f t="shared" si="102"/>
        <v>0.25274725274725274</v>
      </c>
      <c r="F185" s="434"/>
      <c r="G185" s="434"/>
      <c r="H185" s="463" t="e">
        <f t="shared" si="103"/>
        <v>#DIV/0!</v>
      </c>
      <c r="I185" s="434">
        <f t="shared" si="104"/>
        <v>91</v>
      </c>
      <c r="J185" s="434">
        <f t="shared" si="105"/>
        <v>23</v>
      </c>
      <c r="K185" s="480">
        <f t="shared" si="106"/>
        <v>0.25274725274725274</v>
      </c>
    </row>
    <row r="186" spans="1:11" ht="12.75">
      <c r="A186" s="472" t="s">
        <v>2132</v>
      </c>
      <c r="B186" s="473" t="s">
        <v>2133</v>
      </c>
      <c r="C186" s="474">
        <v>16000</v>
      </c>
      <c r="D186" s="486">
        <v>5217</v>
      </c>
      <c r="E186" s="463">
        <f t="shared" si="102"/>
        <v>0.32606249999999998</v>
      </c>
      <c r="F186" s="434"/>
      <c r="G186" s="434"/>
      <c r="H186" s="463" t="e">
        <f t="shared" si="103"/>
        <v>#DIV/0!</v>
      </c>
      <c r="I186" s="434">
        <f t="shared" si="104"/>
        <v>16000</v>
      </c>
      <c r="J186" s="434">
        <f t="shared" si="105"/>
        <v>5217</v>
      </c>
      <c r="K186" s="480">
        <f t="shared" si="106"/>
        <v>0.32606249999999998</v>
      </c>
    </row>
    <row r="187" spans="1:11" ht="12.75">
      <c r="A187" s="472" t="s">
        <v>2134</v>
      </c>
      <c r="B187" s="473" t="s">
        <v>2135</v>
      </c>
      <c r="C187" s="474">
        <v>16000</v>
      </c>
      <c r="D187" s="485">
        <v>5207</v>
      </c>
      <c r="E187" s="463">
        <f t="shared" si="102"/>
        <v>0.32543749999999999</v>
      </c>
      <c r="F187" s="434"/>
      <c r="G187" s="434"/>
      <c r="H187" s="463" t="e">
        <f t="shared" si="103"/>
        <v>#DIV/0!</v>
      </c>
      <c r="I187" s="434">
        <f t="shared" si="104"/>
        <v>16000</v>
      </c>
      <c r="J187" s="434">
        <f t="shared" si="105"/>
        <v>5207</v>
      </c>
      <c r="K187" s="480">
        <f t="shared" si="106"/>
        <v>0.32543749999999999</v>
      </c>
    </row>
    <row r="188" spans="1:11" ht="12.75">
      <c r="A188" s="472" t="s">
        <v>2136</v>
      </c>
      <c r="B188" s="473" t="s">
        <v>2137</v>
      </c>
      <c r="C188" s="474">
        <v>1</v>
      </c>
      <c r="D188" s="485">
        <v>2</v>
      </c>
      <c r="E188" s="463">
        <f t="shared" si="102"/>
        <v>2</v>
      </c>
      <c r="F188" s="434"/>
      <c r="G188" s="434"/>
      <c r="H188" s="463" t="e">
        <f t="shared" si="103"/>
        <v>#DIV/0!</v>
      </c>
      <c r="I188" s="434">
        <f t="shared" si="104"/>
        <v>1</v>
      </c>
      <c r="J188" s="434">
        <f t="shared" si="105"/>
        <v>2</v>
      </c>
      <c r="K188" s="480">
        <f t="shared" si="106"/>
        <v>2</v>
      </c>
    </row>
    <row r="189" spans="1:11" ht="12.75">
      <c r="A189" s="472" t="s">
        <v>2138</v>
      </c>
      <c r="B189" s="473" t="s">
        <v>2139</v>
      </c>
      <c r="C189" s="474">
        <v>18</v>
      </c>
      <c r="D189" s="486">
        <v>4</v>
      </c>
      <c r="E189" s="463">
        <f t="shared" si="102"/>
        <v>0.22222222222222221</v>
      </c>
      <c r="F189" s="434"/>
      <c r="G189" s="434"/>
      <c r="H189" s="463" t="e">
        <f t="shared" si="103"/>
        <v>#DIV/0!</v>
      </c>
      <c r="I189" s="434">
        <f t="shared" si="104"/>
        <v>18</v>
      </c>
      <c r="J189" s="434">
        <f t="shared" si="105"/>
        <v>4</v>
      </c>
      <c r="K189" s="480">
        <f t="shared" si="106"/>
        <v>0.22222222222222221</v>
      </c>
    </row>
    <row r="190" spans="1:11" ht="12.75">
      <c r="A190" s="472" t="s">
        <v>2140</v>
      </c>
      <c r="B190" s="473" t="s">
        <v>2141</v>
      </c>
      <c r="C190" s="474">
        <v>5300</v>
      </c>
      <c r="D190" s="486">
        <v>1753</v>
      </c>
      <c r="E190" s="463">
        <f t="shared" si="102"/>
        <v>0.33075471698113207</v>
      </c>
      <c r="F190" s="434"/>
      <c r="G190" s="434"/>
      <c r="H190" s="463" t="e">
        <f t="shared" si="103"/>
        <v>#DIV/0!</v>
      </c>
      <c r="I190" s="434">
        <f t="shared" si="104"/>
        <v>5300</v>
      </c>
      <c r="J190" s="434">
        <f t="shared" si="105"/>
        <v>1753</v>
      </c>
      <c r="K190" s="480">
        <f t="shared" si="106"/>
        <v>0.33075471698113207</v>
      </c>
    </row>
    <row r="191" spans="1:11" ht="12.75">
      <c r="A191" s="472" t="s">
        <v>2142</v>
      </c>
      <c r="B191" s="473" t="s">
        <v>2143</v>
      </c>
      <c r="C191" s="474">
        <v>13</v>
      </c>
      <c r="D191" s="485"/>
      <c r="E191" s="463">
        <f t="shared" ref="E191:E211" si="107">D191/C191</f>
        <v>0</v>
      </c>
      <c r="F191" s="434"/>
      <c r="G191" s="434"/>
      <c r="H191" s="463" t="e">
        <f t="shared" ref="H191:H211" si="108">G191/F191</f>
        <v>#DIV/0!</v>
      </c>
      <c r="I191" s="434">
        <f t="shared" ref="I191:I211" si="109">C191+F191</f>
        <v>13</v>
      </c>
      <c r="J191" s="434">
        <f t="shared" ref="J191:J211" si="110">D191+G191</f>
        <v>0</v>
      </c>
      <c r="K191" s="480">
        <f t="shared" ref="K191:K211" si="111">J191/I191</f>
        <v>0</v>
      </c>
    </row>
    <row r="192" spans="1:11" ht="12.75">
      <c r="A192" s="472" t="s">
        <v>2144</v>
      </c>
      <c r="B192" s="473" t="s">
        <v>2145</v>
      </c>
      <c r="C192" s="474">
        <v>82</v>
      </c>
      <c r="D192" s="486">
        <v>9</v>
      </c>
      <c r="E192" s="463">
        <f t="shared" si="107"/>
        <v>0.10975609756097561</v>
      </c>
      <c r="F192" s="434"/>
      <c r="G192" s="434"/>
      <c r="H192" s="463" t="e">
        <f t="shared" si="108"/>
        <v>#DIV/0!</v>
      </c>
      <c r="I192" s="434">
        <f t="shared" si="109"/>
        <v>82</v>
      </c>
      <c r="J192" s="434">
        <f t="shared" si="110"/>
        <v>9</v>
      </c>
      <c r="K192" s="480">
        <f t="shared" si="111"/>
        <v>0.10975609756097561</v>
      </c>
    </row>
    <row r="193" spans="1:11" ht="12.75">
      <c r="A193" s="472" t="s">
        <v>2146</v>
      </c>
      <c r="B193" s="473" t="s">
        <v>2147</v>
      </c>
      <c r="C193" s="474">
        <v>1</v>
      </c>
      <c r="D193" s="486"/>
      <c r="E193" s="463">
        <f t="shared" si="107"/>
        <v>0</v>
      </c>
      <c r="F193" s="434"/>
      <c r="G193" s="434"/>
      <c r="H193" s="463" t="e">
        <f t="shared" si="108"/>
        <v>#DIV/0!</v>
      </c>
      <c r="I193" s="434">
        <f t="shared" si="109"/>
        <v>1</v>
      </c>
      <c r="J193" s="434">
        <f t="shared" si="110"/>
        <v>0</v>
      </c>
      <c r="K193" s="480">
        <f t="shared" si="111"/>
        <v>0</v>
      </c>
    </row>
    <row r="194" spans="1:11" ht="12.75">
      <c r="A194" s="472" t="s">
        <v>2148</v>
      </c>
      <c r="B194" s="473" t="s">
        <v>2149</v>
      </c>
      <c r="C194" s="474">
        <v>413</v>
      </c>
      <c r="D194" s="487">
        <v>83</v>
      </c>
      <c r="E194" s="463">
        <f t="shared" si="107"/>
        <v>0.2009685230024213</v>
      </c>
      <c r="F194" s="434"/>
      <c r="G194" s="434"/>
      <c r="H194" s="463" t="e">
        <f t="shared" si="108"/>
        <v>#DIV/0!</v>
      </c>
      <c r="I194" s="434">
        <f t="shared" si="109"/>
        <v>413</v>
      </c>
      <c r="J194" s="434">
        <f t="shared" si="110"/>
        <v>83</v>
      </c>
      <c r="K194" s="480">
        <f t="shared" si="111"/>
        <v>0.2009685230024213</v>
      </c>
    </row>
    <row r="195" spans="1:11" ht="12.75">
      <c r="A195" s="472" t="s">
        <v>2084</v>
      </c>
      <c r="B195" s="473" t="s">
        <v>2085</v>
      </c>
      <c r="C195" s="474">
        <v>1</v>
      </c>
      <c r="D195" s="486"/>
      <c r="E195" s="463">
        <f t="shared" si="107"/>
        <v>0</v>
      </c>
      <c r="F195" s="434"/>
      <c r="G195" s="434"/>
      <c r="H195" s="463" t="e">
        <f t="shared" si="108"/>
        <v>#DIV/0!</v>
      </c>
      <c r="I195" s="434">
        <f t="shared" si="109"/>
        <v>1</v>
      </c>
      <c r="J195" s="434">
        <f t="shared" si="110"/>
        <v>0</v>
      </c>
      <c r="K195" s="480">
        <f t="shared" si="111"/>
        <v>0</v>
      </c>
    </row>
    <row r="196" spans="1:11" ht="12.75">
      <c r="A196" s="472" t="s">
        <v>2150</v>
      </c>
      <c r="B196" s="473" t="s">
        <v>2151</v>
      </c>
      <c r="C196" s="474">
        <v>212</v>
      </c>
      <c r="D196" s="486">
        <v>40</v>
      </c>
      <c r="E196" s="463">
        <f t="shared" si="107"/>
        <v>0.18867924528301888</v>
      </c>
      <c r="F196" s="434"/>
      <c r="G196" s="434"/>
      <c r="H196" s="463" t="e">
        <f t="shared" si="108"/>
        <v>#DIV/0!</v>
      </c>
      <c r="I196" s="434">
        <f t="shared" si="109"/>
        <v>212</v>
      </c>
      <c r="J196" s="434">
        <f t="shared" si="110"/>
        <v>40</v>
      </c>
      <c r="K196" s="480">
        <f t="shared" si="111"/>
        <v>0.18867924528301888</v>
      </c>
    </row>
    <row r="197" spans="1:11" ht="12.75">
      <c r="A197" s="472" t="s">
        <v>2152</v>
      </c>
      <c r="B197" s="473" t="s">
        <v>2153</v>
      </c>
      <c r="C197" s="474">
        <v>16</v>
      </c>
      <c r="D197" s="485">
        <v>4</v>
      </c>
      <c r="E197" s="463">
        <f t="shared" si="107"/>
        <v>0.25</v>
      </c>
      <c r="F197" s="434"/>
      <c r="G197" s="434"/>
      <c r="H197" s="463" t="e">
        <f t="shared" si="108"/>
        <v>#DIV/0!</v>
      </c>
      <c r="I197" s="434">
        <f t="shared" si="109"/>
        <v>16</v>
      </c>
      <c r="J197" s="434">
        <f t="shared" si="110"/>
        <v>4</v>
      </c>
      <c r="K197" s="480">
        <f t="shared" si="111"/>
        <v>0.25</v>
      </c>
    </row>
    <row r="198" spans="1:11" ht="12.75">
      <c r="A198" s="472" t="s">
        <v>2154</v>
      </c>
      <c r="B198" s="473" t="s">
        <v>2155</v>
      </c>
      <c r="C198" s="474">
        <v>419</v>
      </c>
      <c r="D198" s="485">
        <v>83</v>
      </c>
      <c r="E198" s="463">
        <f t="shared" si="107"/>
        <v>0.19809069212410502</v>
      </c>
      <c r="F198" s="434"/>
      <c r="G198" s="434"/>
      <c r="H198" s="463" t="e">
        <f t="shared" si="108"/>
        <v>#DIV/0!</v>
      </c>
      <c r="I198" s="434">
        <f t="shared" si="109"/>
        <v>419</v>
      </c>
      <c r="J198" s="434">
        <f t="shared" si="110"/>
        <v>83</v>
      </c>
      <c r="K198" s="480">
        <f t="shared" si="111"/>
        <v>0.19809069212410502</v>
      </c>
    </row>
    <row r="199" spans="1:11" ht="12.75">
      <c r="A199" s="472" t="s">
        <v>2156</v>
      </c>
      <c r="B199" s="473" t="s">
        <v>2157</v>
      </c>
      <c r="C199" s="474">
        <v>12</v>
      </c>
      <c r="D199" s="486">
        <v>2</v>
      </c>
      <c r="E199" s="463">
        <f t="shared" si="107"/>
        <v>0.16666666666666666</v>
      </c>
      <c r="F199" s="434"/>
      <c r="G199" s="434"/>
      <c r="H199" s="463" t="e">
        <f t="shared" si="108"/>
        <v>#DIV/0!</v>
      </c>
      <c r="I199" s="434">
        <f t="shared" si="109"/>
        <v>12</v>
      </c>
      <c r="J199" s="434">
        <f t="shared" si="110"/>
        <v>2</v>
      </c>
      <c r="K199" s="480">
        <f t="shared" si="111"/>
        <v>0.16666666666666666</v>
      </c>
    </row>
    <row r="200" spans="1:11" ht="12.75">
      <c r="A200" s="472" t="s">
        <v>2158</v>
      </c>
      <c r="B200" s="473" t="s">
        <v>2159</v>
      </c>
      <c r="C200" s="474">
        <v>336</v>
      </c>
      <c r="D200" s="486">
        <v>50</v>
      </c>
      <c r="E200" s="463">
        <f t="shared" si="107"/>
        <v>0.14880952380952381</v>
      </c>
      <c r="F200" s="434"/>
      <c r="G200" s="434"/>
      <c r="H200" s="463" t="e">
        <f t="shared" si="108"/>
        <v>#DIV/0!</v>
      </c>
      <c r="I200" s="434">
        <f t="shared" si="109"/>
        <v>336</v>
      </c>
      <c r="J200" s="434">
        <f t="shared" si="110"/>
        <v>50</v>
      </c>
      <c r="K200" s="480">
        <f t="shared" si="111"/>
        <v>0.14880952380952381</v>
      </c>
    </row>
    <row r="201" spans="1:11" ht="12.75">
      <c r="A201" s="472" t="s">
        <v>2160</v>
      </c>
      <c r="B201" s="473" t="s">
        <v>2161</v>
      </c>
      <c r="C201" s="474">
        <v>8336</v>
      </c>
      <c r="D201" s="487">
        <v>200</v>
      </c>
      <c r="E201" s="463">
        <f t="shared" si="107"/>
        <v>2.3992322456813819E-2</v>
      </c>
      <c r="F201" s="434"/>
      <c r="G201" s="434"/>
      <c r="H201" s="463" t="e">
        <f t="shared" si="108"/>
        <v>#DIV/0!</v>
      </c>
      <c r="I201" s="434">
        <f t="shared" si="109"/>
        <v>8336</v>
      </c>
      <c r="J201" s="434">
        <f t="shared" si="110"/>
        <v>200</v>
      </c>
      <c r="K201" s="480">
        <f t="shared" si="111"/>
        <v>2.3992322456813819E-2</v>
      </c>
    </row>
    <row r="202" spans="1:11" ht="12.75">
      <c r="A202" s="472" t="s">
        <v>2162</v>
      </c>
      <c r="B202" s="473" t="s">
        <v>2163</v>
      </c>
      <c r="C202" s="474">
        <v>15905</v>
      </c>
      <c r="D202" s="485">
        <v>5207</v>
      </c>
      <c r="E202" s="463">
        <f t="shared" si="107"/>
        <v>0.32738132662684688</v>
      </c>
      <c r="F202" s="434"/>
      <c r="G202" s="434"/>
      <c r="H202" s="463" t="e">
        <f t="shared" si="108"/>
        <v>#DIV/0!</v>
      </c>
      <c r="I202" s="434">
        <f t="shared" si="109"/>
        <v>15905</v>
      </c>
      <c r="J202" s="434">
        <f t="shared" si="110"/>
        <v>5207</v>
      </c>
      <c r="K202" s="480">
        <f t="shared" si="111"/>
        <v>0.32738132662684688</v>
      </c>
    </row>
    <row r="203" spans="1:11" ht="12.75">
      <c r="A203" s="472" t="s">
        <v>2164</v>
      </c>
      <c r="B203" s="473" t="s">
        <v>2165</v>
      </c>
      <c r="C203" s="474">
        <v>820</v>
      </c>
      <c r="D203" s="486">
        <v>156</v>
      </c>
      <c r="E203" s="463">
        <f t="shared" si="107"/>
        <v>0.19024390243902439</v>
      </c>
      <c r="F203" s="434"/>
      <c r="G203" s="434"/>
      <c r="H203" s="463" t="e">
        <f t="shared" si="108"/>
        <v>#DIV/0!</v>
      </c>
      <c r="I203" s="434">
        <f t="shared" si="109"/>
        <v>820</v>
      </c>
      <c r="J203" s="434">
        <f t="shared" si="110"/>
        <v>156</v>
      </c>
      <c r="K203" s="480">
        <f t="shared" si="111"/>
        <v>0.19024390243902439</v>
      </c>
    </row>
    <row r="204" spans="1:11" ht="12.75">
      <c r="A204" s="472" t="s">
        <v>2166</v>
      </c>
      <c r="B204" s="473" t="s">
        <v>2167</v>
      </c>
      <c r="C204" s="474">
        <v>3973</v>
      </c>
      <c r="D204" s="486">
        <v>1326</v>
      </c>
      <c r="E204" s="463">
        <f t="shared" si="107"/>
        <v>0.33375283161339037</v>
      </c>
      <c r="F204" s="434"/>
      <c r="G204" s="434"/>
      <c r="H204" s="463" t="e">
        <f t="shared" si="108"/>
        <v>#DIV/0!</v>
      </c>
      <c r="I204" s="434">
        <f t="shared" si="109"/>
        <v>3973</v>
      </c>
      <c r="J204" s="434">
        <f t="shared" si="110"/>
        <v>1326</v>
      </c>
      <c r="K204" s="480">
        <f t="shared" si="111"/>
        <v>0.33375283161339037</v>
      </c>
    </row>
    <row r="205" spans="1:11" ht="12.75">
      <c r="A205" s="472" t="s">
        <v>2168</v>
      </c>
      <c r="B205" s="473" t="s">
        <v>2169</v>
      </c>
      <c r="C205" s="474">
        <v>4800</v>
      </c>
      <c r="D205" s="487">
        <v>1482</v>
      </c>
      <c r="E205" s="463">
        <f t="shared" si="107"/>
        <v>0.30875000000000002</v>
      </c>
      <c r="F205" s="434"/>
      <c r="G205" s="434"/>
      <c r="H205" s="463" t="e">
        <f t="shared" si="108"/>
        <v>#DIV/0!</v>
      </c>
      <c r="I205" s="434">
        <f t="shared" si="109"/>
        <v>4800</v>
      </c>
      <c r="J205" s="434">
        <f t="shared" si="110"/>
        <v>1482</v>
      </c>
      <c r="K205" s="480">
        <f t="shared" si="111"/>
        <v>0.30875000000000002</v>
      </c>
    </row>
    <row r="206" spans="1:11" ht="12.75">
      <c r="A206" s="472" t="s">
        <v>2170</v>
      </c>
      <c r="B206" s="473" t="s">
        <v>2171</v>
      </c>
      <c r="C206" s="474">
        <v>4800</v>
      </c>
      <c r="D206" s="486">
        <v>1482</v>
      </c>
      <c r="E206" s="463">
        <f t="shared" si="107"/>
        <v>0.30875000000000002</v>
      </c>
      <c r="F206" s="434"/>
      <c r="G206" s="434"/>
      <c r="H206" s="463" t="e">
        <f t="shared" si="108"/>
        <v>#DIV/0!</v>
      </c>
      <c r="I206" s="434">
        <f t="shared" si="109"/>
        <v>4800</v>
      </c>
      <c r="J206" s="434">
        <f t="shared" si="110"/>
        <v>1482</v>
      </c>
      <c r="K206" s="480">
        <f t="shared" si="111"/>
        <v>0.30875000000000002</v>
      </c>
    </row>
    <row r="207" spans="1:11" ht="12.75">
      <c r="A207" s="472" t="s">
        <v>2172</v>
      </c>
      <c r="B207" s="473" t="s">
        <v>2173</v>
      </c>
      <c r="C207" s="474">
        <v>819</v>
      </c>
      <c r="D207" s="486">
        <v>156</v>
      </c>
      <c r="E207" s="463">
        <f t="shared" si="107"/>
        <v>0.19047619047619047</v>
      </c>
      <c r="F207" s="434"/>
      <c r="G207" s="434"/>
      <c r="H207" s="463" t="e">
        <f t="shared" si="108"/>
        <v>#DIV/0!</v>
      </c>
      <c r="I207" s="434">
        <f t="shared" si="109"/>
        <v>819</v>
      </c>
      <c r="J207" s="434">
        <f t="shared" si="110"/>
        <v>156</v>
      </c>
      <c r="K207" s="480">
        <f t="shared" si="111"/>
        <v>0.19047619047619047</v>
      </c>
    </row>
    <row r="208" spans="1:11" ht="12.75">
      <c r="A208" s="472" t="s">
        <v>2174</v>
      </c>
      <c r="B208" s="473" t="s">
        <v>2175</v>
      </c>
      <c r="C208" s="474">
        <v>1</v>
      </c>
      <c r="D208" s="485">
        <v>2</v>
      </c>
      <c r="E208" s="463">
        <f t="shared" si="107"/>
        <v>2</v>
      </c>
      <c r="F208" s="434"/>
      <c r="G208" s="434"/>
      <c r="H208" s="463" t="e">
        <f t="shared" si="108"/>
        <v>#DIV/0!</v>
      </c>
      <c r="I208" s="434">
        <f t="shared" si="109"/>
        <v>1</v>
      </c>
      <c r="J208" s="434">
        <f t="shared" si="110"/>
        <v>2</v>
      </c>
      <c r="K208" s="480">
        <f t="shared" si="111"/>
        <v>2</v>
      </c>
    </row>
    <row r="209" spans="1:11" ht="12.75">
      <c r="A209" s="472" t="s">
        <v>2176</v>
      </c>
      <c r="B209" s="473" t="s">
        <v>2177</v>
      </c>
      <c r="C209" s="474">
        <v>1</v>
      </c>
      <c r="D209" s="485">
        <v>1</v>
      </c>
      <c r="E209" s="463">
        <f t="shared" si="107"/>
        <v>1</v>
      </c>
      <c r="F209" s="434"/>
      <c r="G209" s="434"/>
      <c r="H209" s="463" t="e">
        <f t="shared" si="108"/>
        <v>#DIV/0!</v>
      </c>
      <c r="I209" s="434">
        <f t="shared" si="109"/>
        <v>1</v>
      </c>
      <c r="J209" s="434">
        <f t="shared" si="110"/>
        <v>1</v>
      </c>
      <c r="K209" s="480">
        <f t="shared" si="111"/>
        <v>1</v>
      </c>
    </row>
    <row r="210" spans="1:11" ht="12.75">
      <c r="A210" s="472" t="s">
        <v>2178</v>
      </c>
      <c r="B210" s="473" t="s">
        <v>2179</v>
      </c>
      <c r="C210" s="474">
        <v>1</v>
      </c>
      <c r="D210" s="486">
        <v>1</v>
      </c>
      <c r="E210" s="463">
        <f t="shared" si="107"/>
        <v>1</v>
      </c>
      <c r="F210" s="434"/>
      <c r="G210" s="434"/>
      <c r="H210" s="463" t="e">
        <f t="shared" si="108"/>
        <v>#DIV/0!</v>
      </c>
      <c r="I210" s="434">
        <f t="shared" si="109"/>
        <v>1</v>
      </c>
      <c r="J210" s="434">
        <f t="shared" si="110"/>
        <v>1</v>
      </c>
      <c r="K210" s="480">
        <f t="shared" si="111"/>
        <v>1</v>
      </c>
    </row>
    <row r="211" spans="1:11" ht="12.75">
      <c r="A211" s="472" t="s">
        <v>2180</v>
      </c>
      <c r="B211" s="473" t="s">
        <v>2181</v>
      </c>
      <c r="C211" s="474">
        <v>1</v>
      </c>
      <c r="D211" s="486">
        <v>1</v>
      </c>
      <c r="E211" s="463">
        <f t="shared" si="107"/>
        <v>1</v>
      </c>
      <c r="F211" s="434"/>
      <c r="G211" s="434"/>
      <c r="H211" s="463" t="e">
        <f t="shared" si="108"/>
        <v>#DIV/0!</v>
      </c>
      <c r="I211" s="434">
        <f t="shared" si="109"/>
        <v>1</v>
      </c>
      <c r="J211" s="434">
        <f t="shared" si="110"/>
        <v>1</v>
      </c>
      <c r="K211" s="480">
        <f t="shared" si="111"/>
        <v>1</v>
      </c>
    </row>
    <row r="212" spans="1:11" ht="12.75">
      <c r="A212" s="472" t="s">
        <v>2182</v>
      </c>
      <c r="B212" s="473" t="s">
        <v>2183</v>
      </c>
      <c r="C212" s="474">
        <v>1</v>
      </c>
      <c r="D212" s="485">
        <v>2</v>
      </c>
      <c r="E212" s="463">
        <f t="shared" si="102"/>
        <v>2</v>
      </c>
      <c r="F212" s="434"/>
      <c r="G212" s="434"/>
      <c r="H212" s="463" t="e">
        <f t="shared" si="103"/>
        <v>#DIV/0!</v>
      </c>
      <c r="I212" s="434">
        <f t="shared" si="104"/>
        <v>1</v>
      </c>
      <c r="J212" s="434">
        <f t="shared" si="105"/>
        <v>2</v>
      </c>
      <c r="K212" s="480">
        <f t="shared" si="106"/>
        <v>2</v>
      </c>
    </row>
    <row r="213" spans="1:11" ht="12.75">
      <c r="A213" s="472" t="s">
        <v>2184</v>
      </c>
      <c r="B213" s="473" t="s">
        <v>2185</v>
      </c>
      <c r="C213" s="483">
        <v>0</v>
      </c>
      <c r="D213" s="486">
        <v>1</v>
      </c>
      <c r="E213" s="463" t="e">
        <f t="shared" si="102"/>
        <v>#DIV/0!</v>
      </c>
      <c r="F213" s="434"/>
      <c r="G213" s="434"/>
      <c r="H213" s="463" t="e">
        <f t="shared" si="103"/>
        <v>#DIV/0!</v>
      </c>
      <c r="I213" s="434">
        <f t="shared" si="104"/>
        <v>0</v>
      </c>
      <c r="J213" s="434">
        <f t="shared" si="105"/>
        <v>1</v>
      </c>
      <c r="K213" s="480" t="e">
        <f t="shared" si="106"/>
        <v>#DIV/0!</v>
      </c>
    </row>
    <row r="214" spans="1:11" ht="12.75">
      <c r="A214" s="472" t="s">
        <v>2186</v>
      </c>
      <c r="B214" s="473" t="s">
        <v>2187</v>
      </c>
      <c r="C214" s="483">
        <v>0</v>
      </c>
      <c r="D214" s="486">
        <v>1</v>
      </c>
      <c r="E214" s="463" t="e">
        <f t="shared" si="102"/>
        <v>#DIV/0!</v>
      </c>
      <c r="F214" s="434"/>
      <c r="G214" s="434"/>
      <c r="H214" s="463" t="e">
        <f t="shared" si="103"/>
        <v>#DIV/0!</v>
      </c>
      <c r="I214" s="434">
        <f t="shared" si="104"/>
        <v>0</v>
      </c>
      <c r="J214" s="434">
        <f t="shared" si="105"/>
        <v>1</v>
      </c>
      <c r="K214" s="480" t="e">
        <f t="shared" si="106"/>
        <v>#DIV/0!</v>
      </c>
    </row>
    <row r="215" spans="1:11" ht="12.75">
      <c r="A215" s="472" t="s">
        <v>2188</v>
      </c>
      <c r="B215" s="473" t="s">
        <v>2189</v>
      </c>
      <c r="C215" s="483">
        <v>0</v>
      </c>
      <c r="D215" s="487">
        <v>1</v>
      </c>
      <c r="E215" s="463" t="e">
        <f t="shared" si="102"/>
        <v>#DIV/0!</v>
      </c>
      <c r="F215" s="434"/>
      <c r="G215" s="434"/>
      <c r="H215" s="463" t="e">
        <f t="shared" si="103"/>
        <v>#DIV/0!</v>
      </c>
      <c r="I215" s="434">
        <f t="shared" si="104"/>
        <v>0</v>
      </c>
      <c r="J215" s="434">
        <f t="shared" si="105"/>
        <v>1</v>
      </c>
      <c r="K215" s="480" t="e">
        <f t="shared" si="106"/>
        <v>#DIV/0!</v>
      </c>
    </row>
    <row r="216" spans="1:11" ht="12.75">
      <c r="A216" s="472" t="s">
        <v>2190</v>
      </c>
      <c r="B216" s="473" t="s">
        <v>2191</v>
      </c>
      <c r="C216" s="483">
        <v>0</v>
      </c>
      <c r="D216" s="486">
        <v>1</v>
      </c>
      <c r="E216" s="463" t="e">
        <f t="shared" si="102"/>
        <v>#DIV/0!</v>
      </c>
      <c r="F216" s="434"/>
      <c r="G216" s="434"/>
      <c r="H216" s="463" t="e">
        <f t="shared" si="103"/>
        <v>#DIV/0!</v>
      </c>
      <c r="I216" s="434">
        <f t="shared" si="104"/>
        <v>0</v>
      </c>
      <c r="J216" s="434">
        <f t="shared" si="105"/>
        <v>1</v>
      </c>
      <c r="K216" s="480" t="e">
        <f t="shared" si="106"/>
        <v>#DIV/0!</v>
      </c>
    </row>
    <row r="217" spans="1:11" ht="12.75">
      <c r="A217" s="481"/>
      <c r="B217" s="482"/>
      <c r="C217" s="483"/>
      <c r="D217" s="157"/>
      <c r="E217" s="463" t="e">
        <f t="shared" si="102"/>
        <v>#DIV/0!</v>
      </c>
      <c r="F217" s="434"/>
      <c r="G217" s="434"/>
      <c r="H217" s="463" t="e">
        <f t="shared" si="103"/>
        <v>#DIV/0!</v>
      </c>
      <c r="I217" s="434">
        <f t="shared" si="104"/>
        <v>0</v>
      </c>
      <c r="J217" s="434">
        <f t="shared" si="105"/>
        <v>0</v>
      </c>
      <c r="K217" s="480" t="e">
        <f t="shared" si="106"/>
        <v>#DIV/0!</v>
      </c>
    </row>
    <row r="218" spans="1:11" ht="14.25">
      <c r="A218" s="14"/>
      <c r="B218" s="157"/>
      <c r="C218" s="157"/>
      <c r="D218" s="157"/>
      <c r="E218" s="463" t="e">
        <f t="shared" si="102"/>
        <v>#DIV/0!</v>
      </c>
      <c r="F218" s="434"/>
      <c r="G218" s="434"/>
      <c r="H218" s="463" t="e">
        <f t="shared" si="103"/>
        <v>#DIV/0!</v>
      </c>
      <c r="I218" s="434">
        <f t="shared" si="104"/>
        <v>0</v>
      </c>
      <c r="J218" s="434">
        <f t="shared" si="105"/>
        <v>0</v>
      </c>
      <c r="K218" s="480" t="e">
        <f t="shared" si="106"/>
        <v>#DIV/0!</v>
      </c>
    </row>
    <row r="219" spans="1:11" ht="12.75">
      <c r="A219" s="29"/>
      <c r="B219" s="154"/>
      <c r="C219" s="154"/>
      <c r="D219" s="154"/>
      <c r="E219" s="320"/>
      <c r="F219" s="434"/>
      <c r="G219" s="434"/>
      <c r="H219" s="434"/>
      <c r="I219" s="434"/>
      <c r="J219" s="434"/>
      <c r="K219" s="434"/>
    </row>
    <row r="220" spans="1:11" ht="14.25">
      <c r="A220" s="159" t="s">
        <v>1638</v>
      </c>
      <c r="B220" s="160"/>
      <c r="C220" s="160"/>
      <c r="D220" s="160"/>
      <c r="E220" s="160"/>
      <c r="F220" s="338"/>
      <c r="G220" s="338"/>
      <c r="H220" s="338"/>
      <c r="I220" s="338"/>
      <c r="J220" s="338"/>
      <c r="K220" s="338"/>
    </row>
    <row r="221" spans="1:11" ht="14.25">
      <c r="A221" s="296" t="s">
        <v>1639</v>
      </c>
      <c r="B221" s="297" t="s">
        <v>1640</v>
      </c>
      <c r="C221" s="298"/>
      <c r="D221" s="298"/>
      <c r="E221" s="336"/>
      <c r="F221" s="299"/>
      <c r="G221" s="299"/>
      <c r="H221" s="299"/>
      <c r="I221" s="299"/>
      <c r="J221" s="299"/>
      <c r="K221" s="299"/>
    </row>
    <row r="222" spans="1:11" ht="14.25">
      <c r="A222" s="296" t="s">
        <v>1641</v>
      </c>
      <c r="B222" s="297" t="s">
        <v>1642</v>
      </c>
      <c r="C222" s="298"/>
      <c r="D222" s="298"/>
      <c r="E222" s="336"/>
      <c r="F222" s="299"/>
      <c r="G222" s="299"/>
      <c r="H222" s="299"/>
      <c r="I222" s="299"/>
      <c r="J222" s="299"/>
      <c r="K222" s="299"/>
    </row>
    <row r="223" spans="1:11" ht="14.25">
      <c r="A223" s="296" t="s">
        <v>1643</v>
      </c>
      <c r="B223" s="297" t="s">
        <v>1644</v>
      </c>
      <c r="C223" s="298"/>
      <c r="D223" s="298"/>
      <c r="E223" s="336"/>
      <c r="F223" s="299"/>
      <c r="G223" s="299"/>
      <c r="H223" s="299"/>
      <c r="I223" s="299"/>
      <c r="J223" s="299"/>
      <c r="K223" s="299"/>
    </row>
    <row r="224" spans="1:11" ht="25.5">
      <c r="A224" s="296" t="s">
        <v>1645</v>
      </c>
      <c r="B224" s="297" t="s">
        <v>1646</v>
      </c>
      <c r="C224" s="298"/>
      <c r="D224" s="298"/>
      <c r="E224" s="336"/>
      <c r="F224" s="299"/>
      <c r="G224" s="299"/>
      <c r="H224" s="299"/>
      <c r="I224" s="299"/>
      <c r="J224" s="299"/>
      <c r="K224" s="299"/>
    </row>
    <row r="225" spans="1:11" ht="14.25">
      <c r="A225" s="296" t="s">
        <v>1647</v>
      </c>
      <c r="B225" s="297" t="s">
        <v>1648</v>
      </c>
      <c r="C225" s="298"/>
      <c r="D225" s="298"/>
      <c r="E225" s="336"/>
      <c r="F225" s="299"/>
      <c r="G225" s="299"/>
      <c r="H225" s="299"/>
      <c r="I225" s="299"/>
      <c r="J225" s="299"/>
      <c r="K225" s="299"/>
    </row>
    <row r="226" spans="1:11" ht="25.5">
      <c r="A226" s="296" t="s">
        <v>1649</v>
      </c>
      <c r="B226" s="297" t="s">
        <v>1650</v>
      </c>
      <c r="C226" s="298"/>
      <c r="D226" s="298"/>
      <c r="E226" s="336"/>
      <c r="F226" s="299"/>
      <c r="G226" s="299"/>
      <c r="H226" s="299"/>
      <c r="I226" s="299"/>
      <c r="J226" s="299"/>
      <c r="K226" s="299"/>
    </row>
    <row r="227" spans="1:11" ht="51">
      <c r="A227" s="296" t="s">
        <v>1651</v>
      </c>
      <c r="B227" s="297" t="s">
        <v>1652</v>
      </c>
      <c r="C227" s="298"/>
      <c r="D227" s="298"/>
      <c r="E227" s="336"/>
      <c r="F227" s="299"/>
      <c r="G227" s="299"/>
      <c r="H227" s="299"/>
      <c r="I227" s="299"/>
      <c r="J227" s="299"/>
      <c r="K227" s="299"/>
    </row>
    <row r="228" spans="1:11" ht="63.75">
      <c r="A228" s="296" t="s">
        <v>1653</v>
      </c>
      <c r="B228" s="297" t="s">
        <v>1654</v>
      </c>
      <c r="C228" s="298"/>
      <c r="D228" s="298"/>
      <c r="E228" s="336"/>
      <c r="F228" s="299"/>
      <c r="G228" s="299"/>
      <c r="H228" s="299"/>
      <c r="I228" s="299"/>
      <c r="J228" s="299"/>
      <c r="K228" s="299"/>
    </row>
    <row r="229" spans="1:11" ht="12.75">
      <c r="A229" s="159" t="s">
        <v>1655</v>
      </c>
      <c r="B229" s="161"/>
      <c r="C229" s="161"/>
      <c r="D229" s="161"/>
      <c r="E229" s="337"/>
      <c r="F229" s="434"/>
      <c r="G229" s="434"/>
      <c r="H229" s="434"/>
      <c r="I229" s="434"/>
      <c r="J229" s="434"/>
      <c r="K229" s="434"/>
    </row>
    <row r="230" spans="1:11" ht="15">
      <c r="A230" s="162" t="s">
        <v>1656</v>
      </c>
      <c r="B230" s="88"/>
      <c r="C230" s="477">
        <f>SUM(C160,C166)</f>
        <v>90800</v>
      </c>
      <c r="D230" s="477">
        <f>SUM(D160,D166)</f>
        <v>26239</v>
      </c>
      <c r="E230" s="469">
        <f t="shared" ref="E230" si="112">D230/C230</f>
        <v>0.28897577092511012</v>
      </c>
      <c r="F230" s="477">
        <f>SUM(F160,F166)</f>
        <v>0</v>
      </c>
      <c r="G230" s="477">
        <f>SUM(G160,G166)</f>
        <v>0</v>
      </c>
      <c r="H230" s="469" t="e">
        <f t="shared" ref="H230" si="113">G230/F230</f>
        <v>#DIV/0!</v>
      </c>
      <c r="I230" s="476">
        <f t="shared" ref="I230" si="114">C230+F230</f>
        <v>90800</v>
      </c>
      <c r="J230" s="476">
        <f t="shared" ref="J230" si="115">D230+G230</f>
        <v>26239</v>
      </c>
      <c r="K230" s="478">
        <f t="shared" ref="K230" si="116">J230/I230</f>
        <v>0.28897577092511012</v>
      </c>
    </row>
    <row r="231" spans="1:11" ht="12.75">
      <c r="A231" s="892" t="s">
        <v>1657</v>
      </c>
      <c r="B231" s="892"/>
      <c r="C231" s="892"/>
      <c r="D231" s="892"/>
      <c r="E231" s="892"/>
      <c r="F231" s="892"/>
      <c r="G231" s="892"/>
      <c r="H231" s="892"/>
      <c r="I231" s="892"/>
      <c r="J231" s="892"/>
      <c r="K231" s="431"/>
    </row>
    <row r="232" spans="1:11" ht="12.75">
      <c r="A232" s="892" t="s">
        <v>1658</v>
      </c>
      <c r="B232" s="892"/>
      <c r="C232" s="892"/>
      <c r="D232" s="892"/>
      <c r="E232" s="892"/>
      <c r="F232" s="892"/>
      <c r="G232" s="892"/>
      <c r="H232" s="892"/>
      <c r="I232" s="892"/>
      <c r="J232" s="892"/>
      <c r="K232" s="431"/>
    </row>
    <row r="234" spans="1:11" ht="12.75">
      <c r="A234" s="1"/>
      <c r="B234" s="2" t="s">
        <v>51</v>
      </c>
      <c r="C234" s="3" t="s">
        <v>1970</v>
      </c>
      <c r="D234" s="4"/>
      <c r="E234" s="4"/>
      <c r="F234" s="4"/>
      <c r="G234" s="4"/>
      <c r="H234" s="4"/>
      <c r="I234" s="5"/>
      <c r="J234" s="6"/>
      <c r="K234" s="6"/>
    </row>
    <row r="235" spans="1:11" ht="12.75">
      <c r="A235" s="1"/>
      <c r="B235" s="2" t="s">
        <v>52</v>
      </c>
      <c r="C235" s="3">
        <v>17688383</v>
      </c>
      <c r="D235" s="4"/>
      <c r="E235" s="4"/>
      <c r="F235" s="4"/>
      <c r="G235" s="4"/>
      <c r="H235" s="4"/>
      <c r="I235" s="5"/>
      <c r="J235" s="6"/>
      <c r="K235" s="6"/>
    </row>
    <row r="236" spans="1:11" ht="12.75">
      <c r="A236" s="1"/>
      <c r="B236" s="2"/>
      <c r="C236" s="3"/>
      <c r="D236" s="4"/>
      <c r="E236" s="4"/>
      <c r="F236" s="4"/>
      <c r="G236" s="4"/>
      <c r="H236" s="4"/>
      <c r="I236" s="5"/>
      <c r="J236" s="6"/>
      <c r="K236" s="6"/>
    </row>
    <row r="237" spans="1:11" ht="14.25">
      <c r="A237" s="1"/>
      <c r="B237" s="2" t="s">
        <v>1634</v>
      </c>
      <c r="C237" s="7" t="s">
        <v>32</v>
      </c>
      <c r="D237" s="8"/>
      <c r="E237" s="8"/>
      <c r="F237" s="8"/>
      <c r="G237" s="8"/>
      <c r="H237" s="8"/>
      <c r="I237" s="9"/>
      <c r="J237" s="6"/>
      <c r="K237" s="6"/>
    </row>
    <row r="238" spans="1:11" ht="14.25">
      <c r="A238" s="1"/>
      <c r="B238" s="2" t="s">
        <v>186</v>
      </c>
      <c r="C238" s="439" t="s">
        <v>1980</v>
      </c>
      <c r="D238" s="8"/>
      <c r="E238" s="8"/>
      <c r="F238" s="8"/>
      <c r="G238" s="8"/>
      <c r="H238" s="8"/>
      <c r="I238" s="9"/>
      <c r="J238" s="6"/>
      <c r="K238" s="6"/>
    </row>
    <row r="239" spans="1:11" ht="15.75">
      <c r="A239" s="10"/>
      <c r="B239" s="10"/>
      <c r="C239" s="10"/>
      <c r="D239" s="10"/>
      <c r="E239" s="10"/>
      <c r="F239" s="10"/>
      <c r="G239" s="10"/>
      <c r="H239" s="10"/>
      <c r="I239" s="11"/>
      <c r="J239" s="11"/>
      <c r="K239" s="11"/>
    </row>
    <row r="240" spans="1:11" ht="12.75" customHeight="1">
      <c r="A240" s="876" t="s">
        <v>1635</v>
      </c>
      <c r="B240" s="876" t="s">
        <v>1636</v>
      </c>
      <c r="C240" s="893" t="s">
        <v>189</v>
      </c>
      <c r="D240" s="894"/>
      <c r="E240" s="894"/>
      <c r="F240" s="870" t="s">
        <v>190</v>
      </c>
      <c r="G240" s="870"/>
      <c r="H240" s="870"/>
      <c r="I240" s="870" t="s">
        <v>129</v>
      </c>
      <c r="J240" s="870"/>
      <c r="K240" s="870"/>
    </row>
    <row r="241" spans="1:11" ht="23.25" thickBot="1">
      <c r="A241" s="877"/>
      <c r="B241" s="877"/>
      <c r="C241" s="432" t="s">
        <v>1904</v>
      </c>
      <c r="D241" s="432" t="s">
        <v>1905</v>
      </c>
      <c r="E241" s="319" t="s">
        <v>1898</v>
      </c>
      <c r="F241" s="432" t="s">
        <v>1904</v>
      </c>
      <c r="G241" s="432" t="s">
        <v>1905</v>
      </c>
      <c r="H241" s="432" t="s">
        <v>1898</v>
      </c>
      <c r="I241" s="432" t="s">
        <v>1904</v>
      </c>
      <c r="J241" s="432" t="s">
        <v>1905</v>
      </c>
      <c r="K241" s="433" t="s">
        <v>1898</v>
      </c>
    </row>
    <row r="242" spans="1:11" ht="15.75" thickTop="1">
      <c r="A242" s="84"/>
      <c r="B242" s="151" t="s">
        <v>28</v>
      </c>
      <c r="C242" s="464">
        <f>SUM(C244:C246)</f>
        <v>0</v>
      </c>
      <c r="D242" s="464">
        <f>SUM(D244:D246)</f>
        <v>0</v>
      </c>
      <c r="E242" s="465" t="e">
        <f t="shared" ref="E242" si="117">D242/C242</f>
        <v>#DIV/0!</v>
      </c>
      <c r="F242" s="464">
        <f>SUM(F244:F246)</f>
        <v>0</v>
      </c>
      <c r="G242" s="464">
        <f>SUM(G244:G246)</f>
        <v>0</v>
      </c>
      <c r="H242" s="465" t="e">
        <f t="shared" ref="H242" si="118">G242/F242</f>
        <v>#DIV/0!</v>
      </c>
      <c r="I242" s="466">
        <f t="shared" ref="I242" si="119">C242+F242</f>
        <v>0</v>
      </c>
      <c r="J242" s="466">
        <f t="shared" ref="J242" si="120">D242+G242</f>
        <v>0</v>
      </c>
      <c r="K242" s="479" t="e">
        <f t="shared" ref="K242" si="121">J242/I242</f>
        <v>#DIV/0!</v>
      </c>
    </row>
    <row r="243" spans="1:11" ht="12.75">
      <c r="A243" s="152"/>
      <c r="B243" s="153"/>
      <c r="C243" s="154"/>
      <c r="D243" s="154"/>
      <c r="E243" s="463"/>
      <c r="F243" s="434"/>
      <c r="G243" s="434"/>
      <c r="H243" s="463"/>
      <c r="I243" s="434"/>
      <c r="J243" s="434"/>
      <c r="K243" s="480"/>
    </row>
    <row r="244" spans="1:11" ht="14.25">
      <c r="A244" s="14"/>
      <c r="B244" s="154"/>
      <c r="C244" s="154"/>
      <c r="D244" s="154"/>
      <c r="E244" s="463" t="e">
        <f t="shared" ref="E244:E246" si="122">D244/C244</f>
        <v>#DIV/0!</v>
      </c>
      <c r="F244" s="434"/>
      <c r="G244" s="434"/>
      <c r="H244" s="463" t="e">
        <f t="shared" ref="H244:H246" si="123">G244/F244</f>
        <v>#DIV/0!</v>
      </c>
      <c r="I244" s="434">
        <f t="shared" ref="I244:I246" si="124">C244+F244</f>
        <v>0</v>
      </c>
      <c r="J244" s="434">
        <f t="shared" ref="J244:J246" si="125">D244+G244</f>
        <v>0</v>
      </c>
      <c r="K244" s="480" t="e">
        <f t="shared" ref="K244:K246" si="126">J244/I244</f>
        <v>#DIV/0!</v>
      </c>
    </row>
    <row r="245" spans="1:11" ht="14.25">
      <c r="A245" s="14"/>
      <c r="B245" s="154"/>
      <c r="C245" s="154"/>
      <c r="D245" s="154"/>
      <c r="E245" s="463" t="e">
        <f t="shared" si="122"/>
        <v>#DIV/0!</v>
      </c>
      <c r="F245" s="434"/>
      <c r="G245" s="434"/>
      <c r="H245" s="463" t="e">
        <f t="shared" si="123"/>
        <v>#DIV/0!</v>
      </c>
      <c r="I245" s="434">
        <f t="shared" si="124"/>
        <v>0</v>
      </c>
      <c r="J245" s="434">
        <f t="shared" si="125"/>
        <v>0</v>
      </c>
      <c r="K245" s="480" t="e">
        <f t="shared" si="126"/>
        <v>#DIV/0!</v>
      </c>
    </row>
    <row r="246" spans="1:11" ht="14.25">
      <c r="A246" s="155"/>
      <c r="B246" s="156"/>
      <c r="C246" s="154"/>
      <c r="D246" s="154"/>
      <c r="E246" s="463" t="e">
        <f t="shared" si="122"/>
        <v>#DIV/0!</v>
      </c>
      <c r="F246" s="434"/>
      <c r="G246" s="434"/>
      <c r="H246" s="463" t="e">
        <f t="shared" si="123"/>
        <v>#DIV/0!</v>
      </c>
      <c r="I246" s="434">
        <f t="shared" si="124"/>
        <v>0</v>
      </c>
      <c r="J246" s="434">
        <f t="shared" si="125"/>
        <v>0</v>
      </c>
      <c r="K246" s="480" t="e">
        <f t="shared" si="126"/>
        <v>#DIV/0!</v>
      </c>
    </row>
    <row r="247" spans="1:11" ht="14.25">
      <c r="A247" s="155"/>
      <c r="B247" s="156"/>
      <c r="C247" s="154"/>
      <c r="D247" s="154"/>
      <c r="E247" s="320"/>
      <c r="F247" s="434"/>
      <c r="G247" s="434"/>
      <c r="H247" s="434"/>
      <c r="I247" s="434"/>
      <c r="J247" s="434"/>
      <c r="K247" s="434"/>
    </row>
    <row r="248" spans="1:11" ht="15">
      <c r="A248" s="155"/>
      <c r="B248" s="467" t="s">
        <v>1637</v>
      </c>
      <c r="C248" s="475">
        <f>SUM(C250:C352)</f>
        <v>69000</v>
      </c>
      <c r="D248" s="475">
        <f>SUM(D250:D352)</f>
        <v>15240</v>
      </c>
      <c r="E248" s="469">
        <f t="shared" ref="E248" si="127">D248/C248</f>
        <v>0.22086956521739132</v>
      </c>
      <c r="F248" s="475">
        <f>SUM(F250:F352)</f>
        <v>0</v>
      </c>
      <c r="G248" s="475">
        <f>SUM(G250:G352)</f>
        <v>0</v>
      </c>
      <c r="H248" s="469" t="e">
        <f t="shared" ref="H248" si="128">G248/F248</f>
        <v>#DIV/0!</v>
      </c>
      <c r="I248" s="476">
        <f t="shared" ref="I248" si="129">C248+F248</f>
        <v>69000</v>
      </c>
      <c r="J248" s="476">
        <f t="shared" ref="J248" si="130">D248+G248</f>
        <v>15240</v>
      </c>
      <c r="K248" s="478">
        <f t="shared" ref="K248" si="131">J248/I248</f>
        <v>0.22086956521739132</v>
      </c>
    </row>
    <row r="249" spans="1:11" ht="14.25">
      <c r="A249" s="155"/>
      <c r="B249" s="156"/>
      <c r="C249" s="154"/>
      <c r="D249" s="154"/>
      <c r="E249" s="463"/>
      <c r="F249" s="434"/>
      <c r="G249" s="434"/>
      <c r="H249" s="463"/>
      <c r="I249" s="434"/>
      <c r="J249" s="434"/>
      <c r="K249" s="480"/>
    </row>
    <row r="250" spans="1:11" ht="12.75">
      <c r="A250" s="472" t="s">
        <v>2192</v>
      </c>
      <c r="B250" s="473" t="s">
        <v>2193</v>
      </c>
      <c r="C250" s="474">
        <v>1</v>
      </c>
      <c r="D250" s="485"/>
      <c r="E250" s="463">
        <f t="shared" ref="E250:E352" si="132">D250/C250</f>
        <v>0</v>
      </c>
      <c r="F250" s="434"/>
      <c r="G250" s="434"/>
      <c r="H250" s="463" t="e">
        <f t="shared" ref="H250:H352" si="133">G250/F250</f>
        <v>#DIV/0!</v>
      </c>
      <c r="I250" s="434">
        <f t="shared" ref="I250:I352" si="134">C250+F250</f>
        <v>1</v>
      </c>
      <c r="J250" s="434">
        <f t="shared" ref="J250:J352" si="135">D250+G250</f>
        <v>0</v>
      </c>
      <c r="K250" s="480">
        <f t="shared" ref="K250:K352" si="136">J250/I250</f>
        <v>0</v>
      </c>
    </row>
    <row r="251" spans="1:11" ht="12.75">
      <c r="A251" s="472" t="s">
        <v>2194</v>
      </c>
      <c r="B251" s="473" t="s">
        <v>2195</v>
      </c>
      <c r="C251" s="474">
        <v>1</v>
      </c>
      <c r="D251" s="485">
        <v>1</v>
      </c>
      <c r="E251" s="463">
        <f t="shared" si="132"/>
        <v>1</v>
      </c>
      <c r="F251" s="434"/>
      <c r="G251" s="434"/>
      <c r="H251" s="463" t="e">
        <f t="shared" si="133"/>
        <v>#DIV/0!</v>
      </c>
      <c r="I251" s="434">
        <f t="shared" si="134"/>
        <v>1</v>
      </c>
      <c r="J251" s="434">
        <f t="shared" si="135"/>
        <v>1</v>
      </c>
      <c r="K251" s="480">
        <f t="shared" si="136"/>
        <v>1</v>
      </c>
    </row>
    <row r="252" spans="1:11" ht="12.75">
      <c r="A252" s="472" t="s">
        <v>2196</v>
      </c>
      <c r="B252" s="473" t="s">
        <v>2197</v>
      </c>
      <c r="C252" s="474">
        <v>1</v>
      </c>
      <c r="D252" s="486"/>
      <c r="E252" s="463">
        <f t="shared" si="132"/>
        <v>0</v>
      </c>
      <c r="F252" s="434"/>
      <c r="G252" s="434"/>
      <c r="H252" s="463" t="e">
        <f t="shared" si="133"/>
        <v>#DIV/0!</v>
      </c>
      <c r="I252" s="434">
        <f t="shared" si="134"/>
        <v>1</v>
      </c>
      <c r="J252" s="434">
        <f t="shared" si="135"/>
        <v>0</v>
      </c>
      <c r="K252" s="480">
        <f t="shared" si="136"/>
        <v>0</v>
      </c>
    </row>
    <row r="253" spans="1:11" ht="12.75">
      <c r="A253" s="472" t="s">
        <v>2198</v>
      </c>
      <c r="B253" s="473" t="s">
        <v>2199</v>
      </c>
      <c r="C253" s="474">
        <v>1</v>
      </c>
      <c r="D253" s="486"/>
      <c r="E253" s="463">
        <f t="shared" ref="E253:E295" si="137">D253/C253</f>
        <v>0</v>
      </c>
      <c r="F253" s="434"/>
      <c r="G253" s="434"/>
      <c r="H253" s="463" t="e">
        <f t="shared" ref="H253:H295" si="138">G253/F253</f>
        <v>#DIV/0!</v>
      </c>
      <c r="I253" s="434">
        <f t="shared" ref="I253:I295" si="139">C253+F253</f>
        <v>1</v>
      </c>
      <c r="J253" s="434">
        <f t="shared" ref="J253:J295" si="140">D253+G253</f>
        <v>0</v>
      </c>
      <c r="K253" s="480">
        <f t="shared" ref="K253:K295" si="141">J253/I253</f>
        <v>0</v>
      </c>
    </row>
    <row r="254" spans="1:11" ht="12.75">
      <c r="A254" s="472" t="s">
        <v>2104</v>
      </c>
      <c r="B254" s="473" t="s">
        <v>2105</v>
      </c>
      <c r="C254" s="474">
        <v>15</v>
      </c>
      <c r="D254" s="487">
        <v>2</v>
      </c>
      <c r="E254" s="463">
        <f t="shared" si="137"/>
        <v>0.13333333333333333</v>
      </c>
      <c r="F254" s="434"/>
      <c r="G254" s="434"/>
      <c r="H254" s="463" t="e">
        <f t="shared" si="138"/>
        <v>#DIV/0!</v>
      </c>
      <c r="I254" s="434">
        <f t="shared" si="139"/>
        <v>15</v>
      </c>
      <c r="J254" s="434">
        <f t="shared" si="140"/>
        <v>2</v>
      </c>
      <c r="K254" s="480">
        <f t="shared" si="141"/>
        <v>0.13333333333333333</v>
      </c>
    </row>
    <row r="255" spans="1:11" ht="12.75">
      <c r="A255" s="472" t="s">
        <v>2106</v>
      </c>
      <c r="B255" s="473" t="s">
        <v>2107</v>
      </c>
      <c r="C255" s="474">
        <v>14</v>
      </c>
      <c r="D255" s="486">
        <v>1</v>
      </c>
      <c r="E255" s="463">
        <f t="shared" si="137"/>
        <v>7.1428571428571425E-2</v>
      </c>
      <c r="F255" s="434"/>
      <c r="G255" s="434"/>
      <c r="H255" s="463" t="e">
        <f t="shared" si="138"/>
        <v>#DIV/0!</v>
      </c>
      <c r="I255" s="434">
        <f t="shared" si="139"/>
        <v>14</v>
      </c>
      <c r="J255" s="434">
        <f t="shared" si="140"/>
        <v>1</v>
      </c>
      <c r="K255" s="480">
        <f t="shared" si="141"/>
        <v>7.1428571428571425E-2</v>
      </c>
    </row>
    <row r="256" spans="1:11" ht="12.75">
      <c r="A256" s="472" t="s">
        <v>2200</v>
      </c>
      <c r="B256" s="473" t="s">
        <v>2201</v>
      </c>
      <c r="C256" s="474">
        <v>12</v>
      </c>
      <c r="D256" s="486">
        <v>9</v>
      </c>
      <c r="E256" s="463">
        <f t="shared" si="137"/>
        <v>0.75</v>
      </c>
      <c r="F256" s="434"/>
      <c r="G256" s="434"/>
      <c r="H256" s="463" t="e">
        <f t="shared" si="138"/>
        <v>#DIV/0!</v>
      </c>
      <c r="I256" s="434">
        <f t="shared" si="139"/>
        <v>12</v>
      </c>
      <c r="J256" s="434">
        <f t="shared" si="140"/>
        <v>9</v>
      </c>
      <c r="K256" s="480">
        <f t="shared" si="141"/>
        <v>0.75</v>
      </c>
    </row>
    <row r="257" spans="1:11" ht="12.75">
      <c r="A257" s="472" t="s">
        <v>2202</v>
      </c>
      <c r="B257" s="473" t="s">
        <v>2203</v>
      </c>
      <c r="C257" s="474">
        <v>1</v>
      </c>
      <c r="D257" s="485"/>
      <c r="E257" s="463">
        <f t="shared" si="137"/>
        <v>0</v>
      </c>
      <c r="F257" s="434"/>
      <c r="G257" s="434"/>
      <c r="H257" s="463" t="e">
        <f t="shared" si="138"/>
        <v>#DIV/0!</v>
      </c>
      <c r="I257" s="434">
        <f t="shared" si="139"/>
        <v>1</v>
      </c>
      <c r="J257" s="434">
        <f t="shared" si="140"/>
        <v>0</v>
      </c>
      <c r="K257" s="480">
        <f t="shared" si="141"/>
        <v>0</v>
      </c>
    </row>
    <row r="258" spans="1:11" ht="12.75">
      <c r="A258" s="472" t="s">
        <v>2204</v>
      </c>
      <c r="B258" s="473" t="s">
        <v>2205</v>
      </c>
      <c r="C258" s="474">
        <v>7</v>
      </c>
      <c r="D258" s="485">
        <v>2</v>
      </c>
      <c r="E258" s="463">
        <f t="shared" si="137"/>
        <v>0.2857142857142857</v>
      </c>
      <c r="F258" s="434"/>
      <c r="G258" s="434"/>
      <c r="H258" s="463" t="e">
        <f t="shared" si="138"/>
        <v>#DIV/0!</v>
      </c>
      <c r="I258" s="434">
        <f t="shared" si="139"/>
        <v>7</v>
      </c>
      <c r="J258" s="434">
        <f t="shared" si="140"/>
        <v>2</v>
      </c>
      <c r="K258" s="480">
        <f t="shared" si="141"/>
        <v>0.2857142857142857</v>
      </c>
    </row>
    <row r="259" spans="1:11" ht="12.75">
      <c r="A259" s="472" t="s">
        <v>2206</v>
      </c>
      <c r="B259" s="473" t="s">
        <v>2207</v>
      </c>
      <c r="C259" s="474">
        <v>8700</v>
      </c>
      <c r="D259" s="486">
        <v>1941</v>
      </c>
      <c r="E259" s="463">
        <f t="shared" si="137"/>
        <v>0.22310344827586207</v>
      </c>
      <c r="F259" s="434"/>
      <c r="G259" s="434"/>
      <c r="H259" s="463" t="e">
        <f t="shared" si="138"/>
        <v>#DIV/0!</v>
      </c>
      <c r="I259" s="434">
        <f t="shared" si="139"/>
        <v>8700</v>
      </c>
      <c r="J259" s="434">
        <f t="shared" si="140"/>
        <v>1941</v>
      </c>
      <c r="K259" s="480">
        <f t="shared" si="141"/>
        <v>0.22310344827586207</v>
      </c>
    </row>
    <row r="260" spans="1:11" ht="12.75">
      <c r="A260" s="472" t="s">
        <v>2208</v>
      </c>
      <c r="B260" s="473" t="s">
        <v>2209</v>
      </c>
      <c r="C260" s="474">
        <v>5</v>
      </c>
      <c r="D260" s="486"/>
      <c r="E260" s="463">
        <f t="shared" si="137"/>
        <v>0</v>
      </c>
      <c r="F260" s="434"/>
      <c r="G260" s="434"/>
      <c r="H260" s="463" t="e">
        <f t="shared" si="138"/>
        <v>#DIV/0!</v>
      </c>
      <c r="I260" s="434">
        <f t="shared" si="139"/>
        <v>5</v>
      </c>
      <c r="J260" s="434">
        <f t="shared" si="140"/>
        <v>0</v>
      </c>
      <c r="K260" s="480">
        <f t="shared" si="141"/>
        <v>0</v>
      </c>
    </row>
    <row r="261" spans="1:11" ht="12.75">
      <c r="A261" s="472" t="s">
        <v>2210</v>
      </c>
      <c r="B261" s="473" t="s">
        <v>2211</v>
      </c>
      <c r="C261" s="474">
        <v>9100</v>
      </c>
      <c r="D261" s="487">
        <v>2060</v>
      </c>
      <c r="E261" s="463">
        <f t="shared" si="137"/>
        <v>0.22637362637362637</v>
      </c>
      <c r="F261" s="434"/>
      <c r="G261" s="434"/>
      <c r="H261" s="463" t="e">
        <f t="shared" si="138"/>
        <v>#DIV/0!</v>
      </c>
      <c r="I261" s="434">
        <f t="shared" si="139"/>
        <v>9100</v>
      </c>
      <c r="J261" s="434">
        <f t="shared" si="140"/>
        <v>2060</v>
      </c>
      <c r="K261" s="480">
        <f t="shared" si="141"/>
        <v>0.22637362637362637</v>
      </c>
    </row>
    <row r="262" spans="1:11" ht="12.75">
      <c r="A262" s="472" t="s">
        <v>2212</v>
      </c>
      <c r="B262" s="473" t="s">
        <v>2213</v>
      </c>
      <c r="C262" s="474">
        <v>209</v>
      </c>
      <c r="D262" s="485">
        <v>52</v>
      </c>
      <c r="E262" s="463">
        <f t="shared" si="137"/>
        <v>0.24880382775119617</v>
      </c>
      <c r="F262" s="434"/>
      <c r="G262" s="434"/>
      <c r="H262" s="463" t="e">
        <f t="shared" si="138"/>
        <v>#DIV/0!</v>
      </c>
      <c r="I262" s="434">
        <f t="shared" si="139"/>
        <v>209</v>
      </c>
      <c r="J262" s="434">
        <f t="shared" si="140"/>
        <v>52</v>
      </c>
      <c r="K262" s="480">
        <f t="shared" si="141"/>
        <v>0.24880382775119617</v>
      </c>
    </row>
    <row r="263" spans="1:11" ht="12.75">
      <c r="A263" s="472" t="s">
        <v>2214</v>
      </c>
      <c r="B263" s="473" t="s">
        <v>2215</v>
      </c>
      <c r="C263" s="474">
        <v>5</v>
      </c>
      <c r="D263" s="486">
        <v>4</v>
      </c>
      <c r="E263" s="463">
        <f t="shared" si="137"/>
        <v>0.8</v>
      </c>
      <c r="F263" s="434"/>
      <c r="G263" s="434"/>
      <c r="H263" s="463" t="e">
        <f t="shared" si="138"/>
        <v>#DIV/0!</v>
      </c>
      <c r="I263" s="434">
        <f t="shared" si="139"/>
        <v>5</v>
      </c>
      <c r="J263" s="434">
        <f t="shared" si="140"/>
        <v>4</v>
      </c>
      <c r="K263" s="480">
        <f t="shared" si="141"/>
        <v>0.8</v>
      </c>
    </row>
    <row r="264" spans="1:11" ht="12.75">
      <c r="A264" s="472" t="s">
        <v>2216</v>
      </c>
      <c r="B264" s="473" t="s">
        <v>2217</v>
      </c>
      <c r="C264" s="474">
        <v>1</v>
      </c>
      <c r="D264" s="486"/>
      <c r="E264" s="463">
        <f t="shared" si="137"/>
        <v>0</v>
      </c>
      <c r="F264" s="434"/>
      <c r="G264" s="434"/>
      <c r="H264" s="463" t="e">
        <f t="shared" si="138"/>
        <v>#DIV/0!</v>
      </c>
      <c r="I264" s="434">
        <f t="shared" si="139"/>
        <v>1</v>
      </c>
      <c r="J264" s="434">
        <f t="shared" si="140"/>
        <v>0</v>
      </c>
      <c r="K264" s="480">
        <f t="shared" si="141"/>
        <v>0</v>
      </c>
    </row>
    <row r="265" spans="1:11" ht="12.75">
      <c r="A265" s="472" t="s">
        <v>2218</v>
      </c>
      <c r="B265" s="473" t="s">
        <v>2219</v>
      </c>
      <c r="C265" s="474">
        <v>2</v>
      </c>
      <c r="D265" s="487">
        <v>1</v>
      </c>
      <c r="E265" s="463">
        <f t="shared" si="137"/>
        <v>0.5</v>
      </c>
      <c r="F265" s="434"/>
      <c r="G265" s="434"/>
      <c r="H265" s="463" t="e">
        <f t="shared" si="138"/>
        <v>#DIV/0!</v>
      </c>
      <c r="I265" s="434">
        <f t="shared" si="139"/>
        <v>2</v>
      </c>
      <c r="J265" s="434">
        <f t="shared" si="140"/>
        <v>1</v>
      </c>
      <c r="K265" s="480">
        <f t="shared" si="141"/>
        <v>0.5</v>
      </c>
    </row>
    <row r="266" spans="1:11" ht="12.75">
      <c r="A266" s="472" t="s">
        <v>2220</v>
      </c>
      <c r="B266" s="473" t="s">
        <v>2221</v>
      </c>
      <c r="C266" s="474">
        <v>1</v>
      </c>
      <c r="D266" s="486"/>
      <c r="E266" s="463">
        <f t="shared" si="137"/>
        <v>0</v>
      </c>
      <c r="F266" s="434"/>
      <c r="G266" s="434"/>
      <c r="H266" s="463" t="e">
        <f t="shared" si="138"/>
        <v>#DIV/0!</v>
      </c>
      <c r="I266" s="434">
        <f t="shared" si="139"/>
        <v>1</v>
      </c>
      <c r="J266" s="434">
        <f t="shared" si="140"/>
        <v>0</v>
      </c>
      <c r="K266" s="480">
        <f t="shared" si="141"/>
        <v>0</v>
      </c>
    </row>
    <row r="267" spans="1:11" ht="12.75">
      <c r="A267" s="472" t="s">
        <v>2222</v>
      </c>
      <c r="B267" s="473" t="s">
        <v>2223</v>
      </c>
      <c r="C267" s="474">
        <v>7</v>
      </c>
      <c r="D267" s="486">
        <v>3</v>
      </c>
      <c r="E267" s="463">
        <f t="shared" si="137"/>
        <v>0.42857142857142855</v>
      </c>
      <c r="F267" s="434"/>
      <c r="G267" s="434"/>
      <c r="H267" s="463" t="e">
        <f t="shared" si="138"/>
        <v>#DIV/0!</v>
      </c>
      <c r="I267" s="434">
        <f t="shared" si="139"/>
        <v>7</v>
      </c>
      <c r="J267" s="434">
        <f t="shared" si="140"/>
        <v>3</v>
      </c>
      <c r="K267" s="480">
        <f t="shared" si="141"/>
        <v>0.42857142857142855</v>
      </c>
    </row>
    <row r="268" spans="1:11" ht="12.75">
      <c r="A268" s="472" t="s">
        <v>2224</v>
      </c>
      <c r="B268" s="473" t="s">
        <v>2225</v>
      </c>
      <c r="C268" s="474">
        <v>1</v>
      </c>
      <c r="D268" s="485"/>
      <c r="E268" s="463">
        <f t="shared" si="137"/>
        <v>0</v>
      </c>
      <c r="F268" s="434"/>
      <c r="G268" s="434"/>
      <c r="H268" s="463" t="e">
        <f t="shared" si="138"/>
        <v>#DIV/0!</v>
      </c>
      <c r="I268" s="434">
        <f t="shared" si="139"/>
        <v>1</v>
      </c>
      <c r="J268" s="434">
        <f t="shared" si="140"/>
        <v>0</v>
      </c>
      <c r="K268" s="480">
        <f t="shared" si="141"/>
        <v>0</v>
      </c>
    </row>
    <row r="269" spans="1:11" ht="12.75">
      <c r="A269" s="472" t="s">
        <v>2226</v>
      </c>
      <c r="B269" s="473" t="s">
        <v>2227</v>
      </c>
      <c r="C269" s="474">
        <v>20</v>
      </c>
      <c r="D269" s="485">
        <v>6</v>
      </c>
      <c r="E269" s="463">
        <f t="shared" si="137"/>
        <v>0.3</v>
      </c>
      <c r="F269" s="434"/>
      <c r="G269" s="434"/>
      <c r="H269" s="463" t="e">
        <f t="shared" si="138"/>
        <v>#DIV/0!</v>
      </c>
      <c r="I269" s="434">
        <f t="shared" si="139"/>
        <v>20</v>
      </c>
      <c r="J269" s="434">
        <f t="shared" si="140"/>
        <v>6</v>
      </c>
      <c r="K269" s="480">
        <f t="shared" si="141"/>
        <v>0.3</v>
      </c>
    </row>
    <row r="270" spans="1:11" ht="12.75">
      <c r="A270" s="472" t="s">
        <v>2228</v>
      </c>
      <c r="B270" s="473" t="s">
        <v>2229</v>
      </c>
      <c r="C270" s="474">
        <v>2</v>
      </c>
      <c r="D270" s="486">
        <v>1</v>
      </c>
      <c r="E270" s="463">
        <f t="shared" si="137"/>
        <v>0.5</v>
      </c>
      <c r="F270" s="434"/>
      <c r="G270" s="434"/>
      <c r="H270" s="463" t="e">
        <f t="shared" si="138"/>
        <v>#DIV/0!</v>
      </c>
      <c r="I270" s="434">
        <f t="shared" si="139"/>
        <v>2</v>
      </c>
      <c r="J270" s="434">
        <f t="shared" si="140"/>
        <v>1</v>
      </c>
      <c r="K270" s="480">
        <f t="shared" si="141"/>
        <v>0.5</v>
      </c>
    </row>
    <row r="271" spans="1:11" ht="12.75">
      <c r="A271" s="472" t="s">
        <v>2230</v>
      </c>
      <c r="B271" s="473" t="s">
        <v>2231</v>
      </c>
      <c r="C271" s="474">
        <v>1</v>
      </c>
      <c r="D271" s="486">
        <v>1</v>
      </c>
      <c r="E271" s="463">
        <f t="shared" si="137"/>
        <v>1</v>
      </c>
      <c r="F271" s="434"/>
      <c r="G271" s="434"/>
      <c r="H271" s="463" t="e">
        <f t="shared" si="138"/>
        <v>#DIV/0!</v>
      </c>
      <c r="I271" s="434">
        <f t="shared" si="139"/>
        <v>1</v>
      </c>
      <c r="J271" s="434">
        <f t="shared" si="140"/>
        <v>1</v>
      </c>
      <c r="K271" s="480">
        <f t="shared" si="141"/>
        <v>1</v>
      </c>
    </row>
    <row r="272" spans="1:11" ht="12.75">
      <c r="A272" s="472" t="s">
        <v>2058</v>
      </c>
      <c r="B272" s="473" t="s">
        <v>2059</v>
      </c>
      <c r="C272" s="474">
        <v>5</v>
      </c>
      <c r="D272" s="485"/>
      <c r="E272" s="463">
        <f t="shared" si="137"/>
        <v>0</v>
      </c>
      <c r="F272" s="434"/>
      <c r="G272" s="434"/>
      <c r="H272" s="463" t="e">
        <f t="shared" si="138"/>
        <v>#DIV/0!</v>
      </c>
      <c r="I272" s="434">
        <f t="shared" si="139"/>
        <v>5</v>
      </c>
      <c r="J272" s="434">
        <f t="shared" si="140"/>
        <v>0</v>
      </c>
      <c r="K272" s="480">
        <f t="shared" si="141"/>
        <v>0</v>
      </c>
    </row>
    <row r="273" spans="1:11" ht="12.75">
      <c r="A273" s="472" t="s">
        <v>2110</v>
      </c>
      <c r="B273" s="473" t="s">
        <v>2111</v>
      </c>
      <c r="C273" s="474">
        <v>160</v>
      </c>
      <c r="D273" s="486">
        <v>32</v>
      </c>
      <c r="E273" s="463">
        <f t="shared" si="137"/>
        <v>0.2</v>
      </c>
      <c r="F273" s="434"/>
      <c r="G273" s="434"/>
      <c r="H273" s="463" t="e">
        <f t="shared" si="138"/>
        <v>#DIV/0!</v>
      </c>
      <c r="I273" s="434">
        <f t="shared" si="139"/>
        <v>160</v>
      </c>
      <c r="J273" s="434">
        <f t="shared" si="140"/>
        <v>32</v>
      </c>
      <c r="K273" s="480">
        <f t="shared" si="141"/>
        <v>0.2</v>
      </c>
    </row>
    <row r="274" spans="1:11" ht="12.75">
      <c r="A274" s="472" t="s">
        <v>2232</v>
      </c>
      <c r="B274" s="473" t="s">
        <v>2233</v>
      </c>
      <c r="C274" s="474">
        <v>20</v>
      </c>
      <c r="D274" s="486">
        <v>3</v>
      </c>
      <c r="E274" s="463">
        <f t="shared" si="137"/>
        <v>0.15</v>
      </c>
      <c r="F274" s="434"/>
      <c r="G274" s="434"/>
      <c r="H274" s="463" t="e">
        <f t="shared" si="138"/>
        <v>#DIV/0!</v>
      </c>
      <c r="I274" s="434">
        <f t="shared" si="139"/>
        <v>20</v>
      </c>
      <c r="J274" s="434">
        <f t="shared" si="140"/>
        <v>3</v>
      </c>
      <c r="K274" s="480">
        <f t="shared" si="141"/>
        <v>0.15</v>
      </c>
    </row>
    <row r="275" spans="1:11" ht="12.75">
      <c r="A275" s="472" t="s">
        <v>2060</v>
      </c>
      <c r="B275" s="473" t="s">
        <v>2061</v>
      </c>
      <c r="C275" s="474">
        <v>550</v>
      </c>
      <c r="D275" s="487">
        <v>86</v>
      </c>
      <c r="E275" s="463">
        <f t="shared" si="137"/>
        <v>0.15636363636363637</v>
      </c>
      <c r="F275" s="434"/>
      <c r="G275" s="434"/>
      <c r="H275" s="463" t="e">
        <f t="shared" si="138"/>
        <v>#DIV/0!</v>
      </c>
      <c r="I275" s="434">
        <f t="shared" si="139"/>
        <v>550</v>
      </c>
      <c r="J275" s="434">
        <f t="shared" si="140"/>
        <v>86</v>
      </c>
      <c r="K275" s="480">
        <f t="shared" si="141"/>
        <v>0.15636363636363637</v>
      </c>
    </row>
    <row r="276" spans="1:11" ht="12.75">
      <c r="A276" s="472" t="s">
        <v>2234</v>
      </c>
      <c r="B276" s="473" t="s">
        <v>2235</v>
      </c>
      <c r="C276" s="474">
        <v>6</v>
      </c>
      <c r="D276" s="486"/>
      <c r="E276" s="463">
        <f t="shared" si="137"/>
        <v>0</v>
      </c>
      <c r="F276" s="434"/>
      <c r="G276" s="434"/>
      <c r="H276" s="463" t="e">
        <f t="shared" si="138"/>
        <v>#DIV/0!</v>
      </c>
      <c r="I276" s="434">
        <f t="shared" si="139"/>
        <v>6</v>
      </c>
      <c r="J276" s="434">
        <f t="shared" si="140"/>
        <v>0</v>
      </c>
      <c r="K276" s="480">
        <f t="shared" si="141"/>
        <v>0</v>
      </c>
    </row>
    <row r="277" spans="1:11" ht="12.75">
      <c r="A277" s="472" t="s">
        <v>2236</v>
      </c>
      <c r="B277" s="473" t="s">
        <v>2237</v>
      </c>
      <c r="C277" s="474">
        <v>1</v>
      </c>
      <c r="D277" s="486"/>
      <c r="E277" s="463">
        <f t="shared" si="137"/>
        <v>0</v>
      </c>
      <c r="F277" s="434"/>
      <c r="G277" s="434"/>
      <c r="H277" s="463" t="e">
        <f t="shared" si="138"/>
        <v>#DIV/0!</v>
      </c>
      <c r="I277" s="434">
        <f t="shared" si="139"/>
        <v>1</v>
      </c>
      <c r="J277" s="434">
        <f t="shared" si="140"/>
        <v>0</v>
      </c>
      <c r="K277" s="480">
        <f t="shared" si="141"/>
        <v>0</v>
      </c>
    </row>
    <row r="278" spans="1:11" ht="12.75">
      <c r="A278" s="472" t="s">
        <v>1649</v>
      </c>
      <c r="B278" s="473" t="s">
        <v>2238</v>
      </c>
      <c r="C278" s="474">
        <v>1</v>
      </c>
      <c r="D278" s="485"/>
      <c r="E278" s="463">
        <f t="shared" si="137"/>
        <v>0</v>
      </c>
      <c r="F278" s="434"/>
      <c r="G278" s="434"/>
      <c r="H278" s="463" t="e">
        <f t="shared" si="138"/>
        <v>#DIV/0!</v>
      </c>
      <c r="I278" s="434">
        <f t="shared" si="139"/>
        <v>1</v>
      </c>
      <c r="J278" s="434">
        <f t="shared" si="140"/>
        <v>0</v>
      </c>
      <c r="K278" s="480">
        <f t="shared" si="141"/>
        <v>0</v>
      </c>
    </row>
    <row r="279" spans="1:11" ht="12.75">
      <c r="A279" s="472" t="s">
        <v>2239</v>
      </c>
      <c r="B279" s="473" t="s">
        <v>2240</v>
      </c>
      <c r="C279" s="474">
        <v>6</v>
      </c>
      <c r="D279" s="485">
        <v>4</v>
      </c>
      <c r="E279" s="463">
        <f t="shared" si="137"/>
        <v>0.66666666666666663</v>
      </c>
      <c r="F279" s="434"/>
      <c r="G279" s="434"/>
      <c r="H279" s="463" t="e">
        <f t="shared" si="138"/>
        <v>#DIV/0!</v>
      </c>
      <c r="I279" s="434">
        <f t="shared" si="139"/>
        <v>6</v>
      </c>
      <c r="J279" s="434">
        <f t="shared" si="140"/>
        <v>4</v>
      </c>
      <c r="K279" s="480">
        <f t="shared" si="141"/>
        <v>0.66666666666666663</v>
      </c>
    </row>
    <row r="280" spans="1:11" ht="12.75">
      <c r="A280" s="472" t="s">
        <v>2241</v>
      </c>
      <c r="B280" s="473" t="s">
        <v>2242</v>
      </c>
      <c r="C280" s="474">
        <v>2</v>
      </c>
      <c r="D280" s="486">
        <v>1</v>
      </c>
      <c r="E280" s="463">
        <f t="shared" si="137"/>
        <v>0.5</v>
      </c>
      <c r="F280" s="434"/>
      <c r="G280" s="434"/>
      <c r="H280" s="463" t="e">
        <f t="shared" si="138"/>
        <v>#DIV/0!</v>
      </c>
      <c r="I280" s="434">
        <f t="shared" si="139"/>
        <v>2</v>
      </c>
      <c r="J280" s="434">
        <f t="shared" si="140"/>
        <v>1</v>
      </c>
      <c r="K280" s="480">
        <f t="shared" si="141"/>
        <v>0.5</v>
      </c>
    </row>
    <row r="281" spans="1:11" ht="12.75">
      <c r="A281" s="472" t="s">
        <v>2243</v>
      </c>
      <c r="B281" s="473" t="s">
        <v>2244</v>
      </c>
      <c r="C281" s="474">
        <v>800</v>
      </c>
      <c r="D281" s="486">
        <v>197</v>
      </c>
      <c r="E281" s="463">
        <f t="shared" si="137"/>
        <v>0.24625</v>
      </c>
      <c r="F281" s="434"/>
      <c r="G281" s="434"/>
      <c r="H281" s="463" t="e">
        <f t="shared" si="138"/>
        <v>#DIV/0!</v>
      </c>
      <c r="I281" s="434">
        <f t="shared" si="139"/>
        <v>800</v>
      </c>
      <c r="J281" s="434">
        <f t="shared" si="140"/>
        <v>197</v>
      </c>
      <c r="K281" s="480">
        <f t="shared" si="141"/>
        <v>0.24625</v>
      </c>
    </row>
    <row r="282" spans="1:11" ht="12.75">
      <c r="A282" s="472" t="s">
        <v>2126</v>
      </c>
      <c r="B282" s="473" t="s">
        <v>2127</v>
      </c>
      <c r="C282" s="474">
        <v>1</v>
      </c>
      <c r="D282" s="487"/>
      <c r="E282" s="463">
        <f t="shared" si="137"/>
        <v>0</v>
      </c>
      <c r="F282" s="434"/>
      <c r="G282" s="434"/>
      <c r="H282" s="463" t="e">
        <f t="shared" si="138"/>
        <v>#DIV/0!</v>
      </c>
      <c r="I282" s="434">
        <f t="shared" si="139"/>
        <v>1</v>
      </c>
      <c r="J282" s="434">
        <f t="shared" si="140"/>
        <v>0</v>
      </c>
      <c r="K282" s="480">
        <f t="shared" si="141"/>
        <v>0</v>
      </c>
    </row>
    <row r="283" spans="1:11" ht="12.75">
      <c r="A283" s="472" t="s">
        <v>2128</v>
      </c>
      <c r="B283" s="473" t="s">
        <v>2129</v>
      </c>
      <c r="C283" s="474">
        <v>14</v>
      </c>
      <c r="D283" s="485">
        <v>1</v>
      </c>
      <c r="E283" s="463">
        <f t="shared" si="137"/>
        <v>7.1428571428571425E-2</v>
      </c>
      <c r="F283" s="434"/>
      <c r="G283" s="434"/>
      <c r="H283" s="463" t="e">
        <f t="shared" si="138"/>
        <v>#DIV/0!</v>
      </c>
      <c r="I283" s="434">
        <f t="shared" si="139"/>
        <v>14</v>
      </c>
      <c r="J283" s="434">
        <f t="shared" si="140"/>
        <v>1</v>
      </c>
      <c r="K283" s="480">
        <f t="shared" si="141"/>
        <v>7.1428571428571425E-2</v>
      </c>
    </row>
    <row r="284" spans="1:11" ht="12.75">
      <c r="A284" s="472" t="s">
        <v>2132</v>
      </c>
      <c r="B284" s="473" t="s">
        <v>2133</v>
      </c>
      <c r="C284" s="474">
        <v>150</v>
      </c>
      <c r="D284" s="486">
        <v>42</v>
      </c>
      <c r="E284" s="463">
        <f t="shared" si="137"/>
        <v>0.28000000000000003</v>
      </c>
      <c r="F284" s="434"/>
      <c r="G284" s="434"/>
      <c r="H284" s="463" t="e">
        <f t="shared" si="138"/>
        <v>#DIV/0!</v>
      </c>
      <c r="I284" s="434">
        <f t="shared" si="139"/>
        <v>150</v>
      </c>
      <c r="J284" s="434">
        <f t="shared" si="140"/>
        <v>42</v>
      </c>
      <c r="K284" s="480">
        <f t="shared" si="141"/>
        <v>0.28000000000000003</v>
      </c>
    </row>
    <row r="285" spans="1:11" ht="12.75">
      <c r="A285" s="472" t="s">
        <v>2134</v>
      </c>
      <c r="B285" s="473" t="s">
        <v>2135</v>
      </c>
      <c r="C285" s="474">
        <v>158</v>
      </c>
      <c r="D285" s="486">
        <v>42</v>
      </c>
      <c r="E285" s="463">
        <f t="shared" si="137"/>
        <v>0.26582278481012656</v>
      </c>
      <c r="F285" s="434"/>
      <c r="G285" s="434"/>
      <c r="H285" s="463" t="e">
        <f t="shared" si="138"/>
        <v>#DIV/0!</v>
      </c>
      <c r="I285" s="434">
        <f t="shared" si="139"/>
        <v>158</v>
      </c>
      <c r="J285" s="434">
        <f t="shared" si="140"/>
        <v>42</v>
      </c>
      <c r="K285" s="480">
        <f t="shared" si="141"/>
        <v>0.26582278481012656</v>
      </c>
    </row>
    <row r="286" spans="1:11" ht="12.75">
      <c r="A286" s="472" t="s">
        <v>2138</v>
      </c>
      <c r="B286" s="473" t="s">
        <v>2139</v>
      </c>
      <c r="C286" s="474">
        <v>13</v>
      </c>
      <c r="D286" s="487">
        <v>4</v>
      </c>
      <c r="E286" s="463">
        <f t="shared" si="137"/>
        <v>0.30769230769230771</v>
      </c>
      <c r="F286" s="434"/>
      <c r="G286" s="434"/>
      <c r="H286" s="463" t="e">
        <f t="shared" si="138"/>
        <v>#DIV/0!</v>
      </c>
      <c r="I286" s="434">
        <f t="shared" si="139"/>
        <v>13</v>
      </c>
      <c r="J286" s="434">
        <f t="shared" si="140"/>
        <v>4</v>
      </c>
      <c r="K286" s="480">
        <f t="shared" si="141"/>
        <v>0.30769230769230771</v>
      </c>
    </row>
    <row r="287" spans="1:11" ht="12.75">
      <c r="A287" s="472" t="s">
        <v>2140</v>
      </c>
      <c r="B287" s="473" t="s">
        <v>2141</v>
      </c>
      <c r="C287" s="474">
        <v>51</v>
      </c>
      <c r="D287" s="486">
        <v>16</v>
      </c>
      <c r="E287" s="463">
        <f t="shared" si="137"/>
        <v>0.31372549019607843</v>
      </c>
      <c r="F287" s="434"/>
      <c r="G287" s="434"/>
      <c r="H287" s="463" t="e">
        <f t="shared" si="138"/>
        <v>#DIV/0!</v>
      </c>
      <c r="I287" s="434">
        <f t="shared" si="139"/>
        <v>51</v>
      </c>
      <c r="J287" s="434">
        <f t="shared" si="140"/>
        <v>16</v>
      </c>
      <c r="K287" s="480">
        <f t="shared" si="141"/>
        <v>0.31372549019607843</v>
      </c>
    </row>
    <row r="288" spans="1:11" ht="12.75">
      <c r="A288" s="472" t="s">
        <v>2245</v>
      </c>
      <c r="B288" s="473" t="s">
        <v>2246</v>
      </c>
      <c r="C288" s="474">
        <v>1</v>
      </c>
      <c r="D288" s="486"/>
      <c r="E288" s="463">
        <f t="shared" si="137"/>
        <v>0</v>
      </c>
      <c r="F288" s="434"/>
      <c r="G288" s="434"/>
      <c r="H288" s="463" t="e">
        <f t="shared" si="138"/>
        <v>#DIV/0!</v>
      </c>
      <c r="I288" s="434">
        <f t="shared" si="139"/>
        <v>1</v>
      </c>
      <c r="J288" s="434">
        <f t="shared" si="140"/>
        <v>0</v>
      </c>
      <c r="K288" s="480">
        <f t="shared" si="141"/>
        <v>0</v>
      </c>
    </row>
    <row r="289" spans="1:11" ht="12.75">
      <c r="A289" s="472" t="s">
        <v>2247</v>
      </c>
      <c r="B289" s="473" t="s">
        <v>2248</v>
      </c>
      <c r="C289" s="474">
        <v>1</v>
      </c>
      <c r="D289" s="485"/>
      <c r="E289" s="463">
        <f t="shared" si="137"/>
        <v>0</v>
      </c>
      <c r="F289" s="434"/>
      <c r="G289" s="434"/>
      <c r="H289" s="463" t="e">
        <f t="shared" si="138"/>
        <v>#DIV/0!</v>
      </c>
      <c r="I289" s="434">
        <f t="shared" si="139"/>
        <v>1</v>
      </c>
      <c r="J289" s="434">
        <f t="shared" si="140"/>
        <v>0</v>
      </c>
      <c r="K289" s="480">
        <f t="shared" si="141"/>
        <v>0</v>
      </c>
    </row>
    <row r="290" spans="1:11" ht="12.75">
      <c r="A290" s="472" t="s">
        <v>2142</v>
      </c>
      <c r="B290" s="473" t="s">
        <v>2143</v>
      </c>
      <c r="C290" s="474">
        <v>6</v>
      </c>
      <c r="D290" s="485"/>
      <c r="E290" s="463">
        <f t="shared" si="137"/>
        <v>0</v>
      </c>
      <c r="F290" s="434"/>
      <c r="G290" s="434"/>
      <c r="H290" s="463" t="e">
        <f t="shared" si="138"/>
        <v>#DIV/0!</v>
      </c>
      <c r="I290" s="434">
        <f t="shared" si="139"/>
        <v>6</v>
      </c>
      <c r="J290" s="434">
        <f t="shared" si="140"/>
        <v>0</v>
      </c>
      <c r="K290" s="480">
        <f t="shared" si="141"/>
        <v>0</v>
      </c>
    </row>
    <row r="291" spans="1:11" ht="12.75">
      <c r="A291" s="472" t="s">
        <v>2249</v>
      </c>
      <c r="B291" s="473" t="s">
        <v>2250</v>
      </c>
      <c r="C291" s="474">
        <v>110</v>
      </c>
      <c r="D291" s="486">
        <v>23</v>
      </c>
      <c r="E291" s="463">
        <f t="shared" si="137"/>
        <v>0.20909090909090908</v>
      </c>
      <c r="F291" s="434"/>
      <c r="G291" s="434"/>
      <c r="H291" s="463" t="e">
        <f t="shared" si="138"/>
        <v>#DIV/0!</v>
      </c>
      <c r="I291" s="434">
        <f t="shared" si="139"/>
        <v>110</v>
      </c>
      <c r="J291" s="434">
        <f t="shared" si="140"/>
        <v>23</v>
      </c>
      <c r="K291" s="480">
        <f t="shared" si="141"/>
        <v>0.20909090909090908</v>
      </c>
    </row>
    <row r="292" spans="1:11" ht="12.75">
      <c r="A292" s="472" t="s">
        <v>2144</v>
      </c>
      <c r="B292" s="473" t="s">
        <v>2145</v>
      </c>
      <c r="C292" s="474">
        <v>9</v>
      </c>
      <c r="D292" s="486"/>
      <c r="E292" s="463">
        <f t="shared" si="137"/>
        <v>0</v>
      </c>
      <c r="F292" s="434"/>
      <c r="G292" s="434"/>
      <c r="H292" s="463" t="e">
        <f t="shared" si="138"/>
        <v>#DIV/0!</v>
      </c>
      <c r="I292" s="434">
        <f t="shared" si="139"/>
        <v>9</v>
      </c>
      <c r="J292" s="434">
        <f t="shared" si="140"/>
        <v>0</v>
      </c>
      <c r="K292" s="480">
        <f t="shared" si="141"/>
        <v>0</v>
      </c>
    </row>
    <row r="293" spans="1:11" ht="12.75">
      <c r="A293" s="472" t="s">
        <v>2082</v>
      </c>
      <c r="B293" s="473" t="s">
        <v>2083</v>
      </c>
      <c r="C293" s="474">
        <v>7</v>
      </c>
      <c r="D293" s="485">
        <v>2</v>
      </c>
      <c r="E293" s="463">
        <f t="shared" si="137"/>
        <v>0.2857142857142857</v>
      </c>
      <c r="F293" s="434"/>
      <c r="G293" s="434"/>
      <c r="H293" s="463" t="e">
        <f t="shared" si="138"/>
        <v>#DIV/0!</v>
      </c>
      <c r="I293" s="434">
        <f t="shared" si="139"/>
        <v>7</v>
      </c>
      <c r="J293" s="434">
        <f t="shared" si="140"/>
        <v>2</v>
      </c>
      <c r="K293" s="480">
        <f t="shared" si="141"/>
        <v>0.2857142857142857</v>
      </c>
    </row>
    <row r="294" spans="1:11" ht="12.75">
      <c r="A294" s="472" t="s">
        <v>2084</v>
      </c>
      <c r="B294" s="473" t="s">
        <v>2085</v>
      </c>
      <c r="C294" s="474">
        <v>313</v>
      </c>
      <c r="D294" s="486">
        <v>51</v>
      </c>
      <c r="E294" s="463">
        <f t="shared" si="137"/>
        <v>0.16293929712460065</v>
      </c>
      <c r="F294" s="434"/>
      <c r="G294" s="434"/>
      <c r="H294" s="463" t="e">
        <f t="shared" si="138"/>
        <v>#DIV/0!</v>
      </c>
      <c r="I294" s="434">
        <f t="shared" si="139"/>
        <v>313</v>
      </c>
      <c r="J294" s="434">
        <f t="shared" si="140"/>
        <v>51</v>
      </c>
      <c r="K294" s="480">
        <f t="shared" si="141"/>
        <v>0.16293929712460065</v>
      </c>
    </row>
    <row r="295" spans="1:11" ht="12.75">
      <c r="A295" s="472" t="s">
        <v>2251</v>
      </c>
      <c r="B295" s="473" t="s">
        <v>2252</v>
      </c>
      <c r="C295" s="474">
        <v>2</v>
      </c>
      <c r="D295" s="486"/>
      <c r="E295" s="463">
        <f t="shared" si="137"/>
        <v>0</v>
      </c>
      <c r="F295" s="434"/>
      <c r="G295" s="434"/>
      <c r="H295" s="463" t="e">
        <f t="shared" si="138"/>
        <v>#DIV/0!</v>
      </c>
      <c r="I295" s="434">
        <f t="shared" si="139"/>
        <v>2</v>
      </c>
      <c r="J295" s="434">
        <f t="shared" si="140"/>
        <v>0</v>
      </c>
      <c r="K295" s="480">
        <f t="shared" si="141"/>
        <v>0</v>
      </c>
    </row>
    <row r="296" spans="1:11" ht="12.75">
      <c r="A296" s="472" t="s">
        <v>2253</v>
      </c>
      <c r="B296" s="473" t="s">
        <v>2254</v>
      </c>
      <c r="C296" s="474">
        <v>2</v>
      </c>
      <c r="D296" s="486"/>
      <c r="E296" s="463">
        <f t="shared" si="132"/>
        <v>0</v>
      </c>
      <c r="F296" s="434"/>
      <c r="G296" s="434"/>
      <c r="H296" s="463" t="e">
        <f t="shared" si="133"/>
        <v>#DIV/0!</v>
      </c>
      <c r="I296" s="434">
        <f t="shared" si="134"/>
        <v>2</v>
      </c>
      <c r="J296" s="434">
        <f t="shared" si="135"/>
        <v>0</v>
      </c>
      <c r="K296" s="480">
        <f t="shared" si="136"/>
        <v>0</v>
      </c>
    </row>
    <row r="297" spans="1:11" ht="12.75">
      <c r="A297" s="472" t="s">
        <v>2150</v>
      </c>
      <c r="B297" s="473" t="s">
        <v>2151</v>
      </c>
      <c r="C297" s="474">
        <v>2</v>
      </c>
      <c r="D297" s="487">
        <v>1</v>
      </c>
      <c r="E297" s="463">
        <f t="shared" si="132"/>
        <v>0.5</v>
      </c>
      <c r="F297" s="434"/>
      <c r="G297" s="434"/>
      <c r="H297" s="463" t="e">
        <f t="shared" si="133"/>
        <v>#DIV/0!</v>
      </c>
      <c r="I297" s="434">
        <f t="shared" si="134"/>
        <v>2</v>
      </c>
      <c r="J297" s="434">
        <f t="shared" si="135"/>
        <v>1</v>
      </c>
      <c r="K297" s="480">
        <f t="shared" si="136"/>
        <v>0.5</v>
      </c>
    </row>
    <row r="298" spans="1:11" ht="12.75">
      <c r="A298" s="472" t="s">
        <v>2255</v>
      </c>
      <c r="B298" s="473" t="s">
        <v>2256</v>
      </c>
      <c r="C298" s="474">
        <v>14</v>
      </c>
      <c r="D298" s="486">
        <v>3</v>
      </c>
      <c r="E298" s="463">
        <f t="shared" si="132"/>
        <v>0.21428571428571427</v>
      </c>
      <c r="F298" s="434"/>
      <c r="G298" s="434"/>
      <c r="H298" s="463" t="e">
        <f t="shared" si="133"/>
        <v>#DIV/0!</v>
      </c>
      <c r="I298" s="434">
        <f t="shared" si="134"/>
        <v>14</v>
      </c>
      <c r="J298" s="434">
        <f t="shared" si="135"/>
        <v>3</v>
      </c>
      <c r="K298" s="480">
        <f t="shared" si="136"/>
        <v>0.21428571428571427</v>
      </c>
    </row>
    <row r="299" spans="1:11" ht="12.75">
      <c r="A299" s="472" t="s">
        <v>2257</v>
      </c>
      <c r="B299" s="473" t="s">
        <v>2258</v>
      </c>
      <c r="C299" s="474">
        <v>1</v>
      </c>
      <c r="D299" s="486">
        <v>1</v>
      </c>
      <c r="E299" s="463">
        <f t="shared" si="132"/>
        <v>1</v>
      </c>
      <c r="F299" s="434"/>
      <c r="G299" s="434"/>
      <c r="H299" s="463" t="e">
        <f t="shared" si="133"/>
        <v>#DIV/0!</v>
      </c>
      <c r="I299" s="434">
        <f t="shared" si="134"/>
        <v>1</v>
      </c>
      <c r="J299" s="434">
        <f t="shared" si="135"/>
        <v>1</v>
      </c>
      <c r="K299" s="480">
        <f t="shared" si="136"/>
        <v>1</v>
      </c>
    </row>
    <row r="300" spans="1:11" ht="12.75">
      <c r="A300" s="472" t="s">
        <v>2259</v>
      </c>
      <c r="B300" s="473" t="s">
        <v>2260</v>
      </c>
      <c r="C300" s="474">
        <v>137</v>
      </c>
      <c r="D300" s="485">
        <v>17</v>
      </c>
      <c r="E300" s="463">
        <f t="shared" si="132"/>
        <v>0.12408759124087591</v>
      </c>
      <c r="F300" s="434"/>
      <c r="G300" s="434"/>
      <c r="H300" s="463" t="e">
        <f t="shared" si="133"/>
        <v>#DIV/0!</v>
      </c>
      <c r="I300" s="434">
        <f t="shared" si="134"/>
        <v>137</v>
      </c>
      <c r="J300" s="434">
        <f t="shared" si="135"/>
        <v>17</v>
      </c>
      <c r="K300" s="480">
        <f t="shared" si="136"/>
        <v>0.12408759124087591</v>
      </c>
    </row>
    <row r="301" spans="1:11" ht="12.75">
      <c r="A301" s="472" t="s">
        <v>2261</v>
      </c>
      <c r="B301" s="473" t="s">
        <v>2262</v>
      </c>
      <c r="C301" s="474">
        <v>432</v>
      </c>
      <c r="D301" s="485">
        <v>79</v>
      </c>
      <c r="E301" s="463">
        <f t="shared" si="132"/>
        <v>0.18287037037037038</v>
      </c>
      <c r="F301" s="434"/>
      <c r="G301" s="434"/>
      <c r="H301" s="463" t="e">
        <f t="shared" si="133"/>
        <v>#DIV/0!</v>
      </c>
      <c r="I301" s="434">
        <f t="shared" si="134"/>
        <v>432</v>
      </c>
      <c r="J301" s="434">
        <f t="shared" si="135"/>
        <v>79</v>
      </c>
      <c r="K301" s="480">
        <f t="shared" si="136"/>
        <v>0.18287037037037038</v>
      </c>
    </row>
    <row r="302" spans="1:11" ht="12.75">
      <c r="A302" s="472" t="s">
        <v>2263</v>
      </c>
      <c r="B302" s="473" t="s">
        <v>2264</v>
      </c>
      <c r="C302" s="474">
        <v>54</v>
      </c>
      <c r="D302" s="486">
        <v>8</v>
      </c>
      <c r="E302" s="463">
        <f t="shared" si="132"/>
        <v>0.14814814814814814</v>
      </c>
      <c r="F302" s="434"/>
      <c r="G302" s="434"/>
      <c r="H302" s="463" t="e">
        <f t="shared" si="133"/>
        <v>#DIV/0!</v>
      </c>
      <c r="I302" s="434">
        <f t="shared" si="134"/>
        <v>54</v>
      </c>
      <c r="J302" s="434">
        <f t="shared" si="135"/>
        <v>8</v>
      </c>
      <c r="K302" s="480">
        <f t="shared" si="136"/>
        <v>0.14814814814814814</v>
      </c>
    </row>
    <row r="303" spans="1:11" ht="12.75">
      <c r="A303" s="472" t="s">
        <v>2265</v>
      </c>
      <c r="B303" s="473" t="s">
        <v>2266</v>
      </c>
      <c r="C303" s="474">
        <v>2</v>
      </c>
      <c r="D303" s="486"/>
      <c r="E303" s="463">
        <f t="shared" si="132"/>
        <v>0</v>
      </c>
      <c r="F303" s="434"/>
      <c r="G303" s="434"/>
      <c r="H303" s="463" t="e">
        <f t="shared" si="133"/>
        <v>#DIV/0!</v>
      </c>
      <c r="I303" s="434">
        <f t="shared" si="134"/>
        <v>2</v>
      </c>
      <c r="J303" s="434">
        <f t="shared" si="135"/>
        <v>0</v>
      </c>
      <c r="K303" s="480">
        <f t="shared" si="136"/>
        <v>0</v>
      </c>
    </row>
    <row r="304" spans="1:11" ht="12.75">
      <c r="A304" s="472" t="s">
        <v>2267</v>
      </c>
      <c r="B304" s="473" t="s">
        <v>2268</v>
      </c>
      <c r="C304" s="474">
        <v>18</v>
      </c>
      <c r="D304" s="487"/>
      <c r="E304" s="463">
        <f t="shared" si="132"/>
        <v>0</v>
      </c>
      <c r="F304" s="434"/>
      <c r="G304" s="434"/>
      <c r="H304" s="463" t="e">
        <f t="shared" si="133"/>
        <v>#DIV/0!</v>
      </c>
      <c r="I304" s="434">
        <f t="shared" si="134"/>
        <v>18</v>
      </c>
      <c r="J304" s="434">
        <f t="shared" si="135"/>
        <v>0</v>
      </c>
      <c r="K304" s="480">
        <f t="shared" si="136"/>
        <v>0</v>
      </c>
    </row>
    <row r="305" spans="1:11" ht="12.75">
      <c r="A305" s="472" t="s">
        <v>2269</v>
      </c>
      <c r="B305" s="473" t="s">
        <v>2270</v>
      </c>
      <c r="C305" s="474">
        <v>1</v>
      </c>
      <c r="D305" s="485"/>
      <c r="E305" s="463">
        <f t="shared" si="132"/>
        <v>0</v>
      </c>
      <c r="F305" s="434"/>
      <c r="G305" s="434"/>
      <c r="H305" s="463" t="e">
        <f t="shared" si="133"/>
        <v>#DIV/0!</v>
      </c>
      <c r="I305" s="434">
        <f t="shared" si="134"/>
        <v>1</v>
      </c>
      <c r="J305" s="434">
        <f t="shared" si="135"/>
        <v>0</v>
      </c>
      <c r="K305" s="480">
        <f t="shared" si="136"/>
        <v>0</v>
      </c>
    </row>
    <row r="306" spans="1:11" ht="12.75">
      <c r="A306" s="472" t="s">
        <v>2271</v>
      </c>
      <c r="B306" s="473" t="s">
        <v>2272</v>
      </c>
      <c r="C306" s="474">
        <v>1</v>
      </c>
      <c r="D306" s="486"/>
      <c r="E306" s="463">
        <f t="shared" si="132"/>
        <v>0</v>
      </c>
      <c r="F306" s="434"/>
      <c r="G306" s="434"/>
      <c r="H306" s="463" t="e">
        <f t="shared" si="133"/>
        <v>#DIV/0!</v>
      </c>
      <c r="I306" s="434">
        <f t="shared" si="134"/>
        <v>1</v>
      </c>
      <c r="J306" s="434">
        <f t="shared" si="135"/>
        <v>0</v>
      </c>
      <c r="K306" s="480">
        <f t="shared" si="136"/>
        <v>0</v>
      </c>
    </row>
    <row r="307" spans="1:11" ht="12.75">
      <c r="A307" s="472" t="s">
        <v>2273</v>
      </c>
      <c r="B307" s="473" t="s">
        <v>2274</v>
      </c>
      <c r="C307" s="474">
        <v>1</v>
      </c>
      <c r="D307" s="486"/>
      <c r="E307" s="463">
        <f t="shared" si="132"/>
        <v>0</v>
      </c>
      <c r="F307" s="434"/>
      <c r="G307" s="434"/>
      <c r="H307" s="463" t="e">
        <f t="shared" si="133"/>
        <v>#DIV/0!</v>
      </c>
      <c r="I307" s="434">
        <f t="shared" si="134"/>
        <v>1</v>
      </c>
      <c r="J307" s="434">
        <f t="shared" si="135"/>
        <v>0</v>
      </c>
      <c r="K307" s="480">
        <f t="shared" si="136"/>
        <v>0</v>
      </c>
    </row>
    <row r="308" spans="1:11" ht="12.75">
      <c r="A308" s="472" t="s">
        <v>2275</v>
      </c>
      <c r="B308" s="473" t="s">
        <v>2276</v>
      </c>
      <c r="C308" s="474">
        <v>230</v>
      </c>
      <c r="D308" s="487">
        <v>46</v>
      </c>
      <c r="E308" s="463">
        <f t="shared" si="132"/>
        <v>0.2</v>
      </c>
      <c r="F308" s="434"/>
      <c r="G308" s="434"/>
      <c r="H308" s="463" t="e">
        <f t="shared" si="133"/>
        <v>#DIV/0!</v>
      </c>
      <c r="I308" s="434">
        <f t="shared" si="134"/>
        <v>230</v>
      </c>
      <c r="J308" s="434">
        <f t="shared" si="135"/>
        <v>46</v>
      </c>
      <c r="K308" s="480">
        <f t="shared" si="136"/>
        <v>0.2</v>
      </c>
    </row>
    <row r="309" spans="1:11" ht="12.75">
      <c r="A309" s="472" t="s">
        <v>1975</v>
      </c>
      <c r="B309" s="473" t="s">
        <v>2277</v>
      </c>
      <c r="C309" s="474">
        <v>251</v>
      </c>
      <c r="D309" s="486">
        <v>71</v>
      </c>
      <c r="E309" s="463">
        <f t="shared" si="132"/>
        <v>0.28286852589641437</v>
      </c>
      <c r="F309" s="434"/>
      <c r="G309" s="434"/>
      <c r="H309" s="463" t="e">
        <f t="shared" si="133"/>
        <v>#DIV/0!</v>
      </c>
      <c r="I309" s="434">
        <f t="shared" si="134"/>
        <v>251</v>
      </c>
      <c r="J309" s="434">
        <f t="shared" si="135"/>
        <v>71</v>
      </c>
      <c r="K309" s="480">
        <f t="shared" si="136"/>
        <v>0.28286852589641437</v>
      </c>
    </row>
    <row r="310" spans="1:11" ht="12.75">
      <c r="A310" s="472" t="s">
        <v>2158</v>
      </c>
      <c r="B310" s="473" t="s">
        <v>2159</v>
      </c>
      <c r="C310" s="474">
        <v>1</v>
      </c>
      <c r="D310" s="486"/>
      <c r="E310" s="463">
        <f t="shared" si="132"/>
        <v>0</v>
      </c>
      <c r="F310" s="434"/>
      <c r="G310" s="434"/>
      <c r="H310" s="463" t="e">
        <f t="shared" si="133"/>
        <v>#DIV/0!</v>
      </c>
      <c r="I310" s="434">
        <f t="shared" si="134"/>
        <v>1</v>
      </c>
      <c r="J310" s="434">
        <f t="shared" si="135"/>
        <v>0</v>
      </c>
      <c r="K310" s="480">
        <f t="shared" si="136"/>
        <v>0</v>
      </c>
    </row>
    <row r="311" spans="1:11" ht="12.75">
      <c r="A311" s="472" t="s">
        <v>2278</v>
      </c>
      <c r="B311" s="473" t="s">
        <v>2279</v>
      </c>
      <c r="C311" s="474">
        <v>14</v>
      </c>
      <c r="D311" s="485">
        <v>18</v>
      </c>
      <c r="E311" s="463">
        <f t="shared" si="132"/>
        <v>1.2857142857142858</v>
      </c>
      <c r="F311" s="434"/>
      <c r="G311" s="434"/>
      <c r="H311" s="463" t="e">
        <f t="shared" si="133"/>
        <v>#DIV/0!</v>
      </c>
      <c r="I311" s="434">
        <f t="shared" si="134"/>
        <v>14</v>
      </c>
      <c r="J311" s="434">
        <f t="shared" si="135"/>
        <v>18</v>
      </c>
      <c r="K311" s="480">
        <f t="shared" si="136"/>
        <v>1.2857142857142858</v>
      </c>
    </row>
    <row r="312" spans="1:11" ht="12.75">
      <c r="A312" s="472" t="s">
        <v>2280</v>
      </c>
      <c r="B312" s="473" t="s">
        <v>2281</v>
      </c>
      <c r="C312" s="474">
        <v>1</v>
      </c>
      <c r="D312" s="485"/>
      <c r="E312" s="463">
        <f t="shared" si="132"/>
        <v>0</v>
      </c>
      <c r="F312" s="434"/>
      <c r="G312" s="434"/>
      <c r="H312" s="463" t="e">
        <f t="shared" si="133"/>
        <v>#DIV/0!</v>
      </c>
      <c r="I312" s="434">
        <f t="shared" si="134"/>
        <v>1</v>
      </c>
      <c r="J312" s="434">
        <f t="shared" si="135"/>
        <v>0</v>
      </c>
      <c r="K312" s="480">
        <f t="shared" si="136"/>
        <v>0</v>
      </c>
    </row>
    <row r="313" spans="1:11" ht="12.75">
      <c r="A313" s="472" t="s">
        <v>2160</v>
      </c>
      <c r="B313" s="473" t="s">
        <v>2161</v>
      </c>
      <c r="C313" s="474">
        <v>112</v>
      </c>
      <c r="D313" s="486">
        <v>3</v>
      </c>
      <c r="E313" s="463">
        <f t="shared" si="132"/>
        <v>2.6785714285714284E-2</v>
      </c>
      <c r="F313" s="434"/>
      <c r="G313" s="434"/>
      <c r="H313" s="463" t="e">
        <f t="shared" si="133"/>
        <v>#DIV/0!</v>
      </c>
      <c r="I313" s="434">
        <f t="shared" si="134"/>
        <v>112</v>
      </c>
      <c r="J313" s="434">
        <f t="shared" si="135"/>
        <v>3</v>
      </c>
      <c r="K313" s="480">
        <f t="shared" si="136"/>
        <v>2.6785714285714284E-2</v>
      </c>
    </row>
    <row r="314" spans="1:11" ht="12.75">
      <c r="A314" s="472" t="s">
        <v>2282</v>
      </c>
      <c r="B314" s="473" t="s">
        <v>2283</v>
      </c>
      <c r="C314" s="474">
        <v>1</v>
      </c>
      <c r="D314" s="486"/>
      <c r="E314" s="463">
        <f t="shared" si="132"/>
        <v>0</v>
      </c>
      <c r="F314" s="434"/>
      <c r="G314" s="434"/>
      <c r="H314" s="463" t="e">
        <f t="shared" si="133"/>
        <v>#DIV/0!</v>
      </c>
      <c r="I314" s="434">
        <f t="shared" si="134"/>
        <v>1</v>
      </c>
      <c r="J314" s="434">
        <f t="shared" si="135"/>
        <v>0</v>
      </c>
      <c r="K314" s="480">
        <f t="shared" si="136"/>
        <v>0</v>
      </c>
    </row>
    <row r="315" spans="1:11" ht="12.75">
      <c r="A315" s="472" t="s">
        <v>2284</v>
      </c>
      <c r="B315" s="473" t="s">
        <v>2285</v>
      </c>
      <c r="C315" s="474">
        <v>1</v>
      </c>
      <c r="D315" s="485"/>
      <c r="E315" s="463">
        <f t="shared" si="132"/>
        <v>0</v>
      </c>
      <c r="F315" s="434"/>
      <c r="G315" s="434"/>
      <c r="H315" s="463" t="e">
        <f t="shared" si="133"/>
        <v>#DIV/0!</v>
      </c>
      <c r="I315" s="434">
        <f t="shared" si="134"/>
        <v>1</v>
      </c>
      <c r="J315" s="434">
        <f t="shared" si="135"/>
        <v>0</v>
      </c>
      <c r="K315" s="480">
        <f t="shared" si="136"/>
        <v>0</v>
      </c>
    </row>
    <row r="316" spans="1:11" ht="12.75">
      <c r="A316" s="472" t="s">
        <v>2286</v>
      </c>
      <c r="B316" s="473" t="s">
        <v>2287</v>
      </c>
      <c r="C316" s="474">
        <v>21600</v>
      </c>
      <c r="D316" s="486">
        <v>4128</v>
      </c>
      <c r="E316" s="463">
        <f t="shared" si="132"/>
        <v>0.19111111111111112</v>
      </c>
      <c r="F316" s="434"/>
      <c r="G316" s="434"/>
      <c r="H316" s="463" t="e">
        <f t="shared" si="133"/>
        <v>#DIV/0!</v>
      </c>
      <c r="I316" s="434">
        <f t="shared" si="134"/>
        <v>21600</v>
      </c>
      <c r="J316" s="434">
        <f t="shared" si="135"/>
        <v>4128</v>
      </c>
      <c r="K316" s="480">
        <f t="shared" si="136"/>
        <v>0.19111111111111112</v>
      </c>
    </row>
    <row r="317" spans="1:11" ht="12.75">
      <c r="A317" s="472" t="s">
        <v>2288</v>
      </c>
      <c r="B317" s="473" t="s">
        <v>2289</v>
      </c>
      <c r="C317" s="474">
        <v>1</v>
      </c>
      <c r="D317" s="486"/>
      <c r="E317" s="463">
        <f t="shared" si="132"/>
        <v>0</v>
      </c>
      <c r="F317" s="434"/>
      <c r="G317" s="434"/>
      <c r="H317" s="463" t="e">
        <f t="shared" si="133"/>
        <v>#DIV/0!</v>
      </c>
      <c r="I317" s="434">
        <f t="shared" si="134"/>
        <v>1</v>
      </c>
      <c r="J317" s="434">
        <f t="shared" si="135"/>
        <v>0</v>
      </c>
      <c r="K317" s="480">
        <f t="shared" si="136"/>
        <v>0</v>
      </c>
    </row>
    <row r="318" spans="1:11" ht="12.75">
      <c r="A318" s="472" t="s">
        <v>2290</v>
      </c>
      <c r="B318" s="473" t="s">
        <v>2291</v>
      </c>
      <c r="C318" s="474">
        <v>1</v>
      </c>
      <c r="D318" s="487"/>
      <c r="E318" s="463">
        <f t="shared" si="132"/>
        <v>0</v>
      </c>
      <c r="F318" s="434"/>
      <c r="G318" s="434"/>
      <c r="H318" s="463" t="e">
        <f t="shared" si="133"/>
        <v>#DIV/0!</v>
      </c>
      <c r="I318" s="434">
        <f t="shared" si="134"/>
        <v>1</v>
      </c>
      <c r="J318" s="434">
        <f t="shared" si="135"/>
        <v>0</v>
      </c>
      <c r="K318" s="480">
        <f t="shared" si="136"/>
        <v>0</v>
      </c>
    </row>
    <row r="319" spans="1:11" ht="12.75">
      <c r="A319" s="472" t="s">
        <v>2292</v>
      </c>
      <c r="B319" s="473" t="s">
        <v>2293</v>
      </c>
      <c r="C319" s="474">
        <v>12</v>
      </c>
      <c r="D319" s="486">
        <v>2</v>
      </c>
      <c r="E319" s="463">
        <f t="shared" si="132"/>
        <v>0.16666666666666666</v>
      </c>
      <c r="F319" s="434"/>
      <c r="G319" s="434"/>
      <c r="H319" s="463" t="e">
        <f t="shared" si="133"/>
        <v>#DIV/0!</v>
      </c>
      <c r="I319" s="434">
        <f t="shared" si="134"/>
        <v>12</v>
      </c>
      <c r="J319" s="434">
        <f t="shared" si="135"/>
        <v>2</v>
      </c>
      <c r="K319" s="480">
        <f t="shared" si="136"/>
        <v>0.16666666666666666</v>
      </c>
    </row>
    <row r="320" spans="1:11" ht="12.75">
      <c r="A320" s="472" t="s">
        <v>2294</v>
      </c>
      <c r="B320" s="473" t="s">
        <v>2295</v>
      </c>
      <c r="C320" s="474">
        <v>1</v>
      </c>
      <c r="D320" s="486"/>
      <c r="E320" s="463">
        <f t="shared" si="132"/>
        <v>0</v>
      </c>
      <c r="F320" s="434"/>
      <c r="G320" s="434"/>
      <c r="H320" s="463" t="e">
        <f t="shared" si="133"/>
        <v>#DIV/0!</v>
      </c>
      <c r="I320" s="434">
        <f t="shared" si="134"/>
        <v>1</v>
      </c>
      <c r="J320" s="434">
        <f t="shared" si="135"/>
        <v>0</v>
      </c>
      <c r="K320" s="480">
        <f t="shared" si="136"/>
        <v>0</v>
      </c>
    </row>
    <row r="321" spans="1:11" ht="12.75">
      <c r="A321" s="472" t="s">
        <v>2296</v>
      </c>
      <c r="B321" s="473" t="s">
        <v>2297</v>
      </c>
      <c r="C321" s="474">
        <v>6</v>
      </c>
      <c r="D321" s="485">
        <v>1</v>
      </c>
      <c r="E321" s="463">
        <f t="shared" si="132"/>
        <v>0.16666666666666666</v>
      </c>
      <c r="F321" s="434"/>
      <c r="G321" s="434"/>
      <c r="H321" s="463" t="e">
        <f t="shared" si="133"/>
        <v>#DIV/0!</v>
      </c>
      <c r="I321" s="434">
        <f t="shared" si="134"/>
        <v>6</v>
      </c>
      <c r="J321" s="434">
        <f t="shared" si="135"/>
        <v>1</v>
      </c>
      <c r="K321" s="480">
        <f t="shared" si="136"/>
        <v>0.16666666666666666</v>
      </c>
    </row>
    <row r="322" spans="1:11" ht="12.75">
      <c r="A322" s="472" t="s">
        <v>2298</v>
      </c>
      <c r="B322" s="473" t="s">
        <v>2299</v>
      </c>
      <c r="C322" s="474">
        <v>70</v>
      </c>
      <c r="D322" s="485">
        <v>17</v>
      </c>
      <c r="E322" s="463">
        <f t="shared" si="132"/>
        <v>0.24285714285714285</v>
      </c>
      <c r="F322" s="434"/>
      <c r="G322" s="434"/>
      <c r="H322" s="463" t="e">
        <f t="shared" si="133"/>
        <v>#DIV/0!</v>
      </c>
      <c r="I322" s="434">
        <f t="shared" si="134"/>
        <v>70</v>
      </c>
      <c r="J322" s="434">
        <f t="shared" si="135"/>
        <v>17</v>
      </c>
      <c r="K322" s="480">
        <f t="shared" si="136"/>
        <v>0.24285714285714285</v>
      </c>
    </row>
    <row r="323" spans="1:11" ht="12.75">
      <c r="A323" s="472" t="s">
        <v>2300</v>
      </c>
      <c r="B323" s="473" t="s">
        <v>2301</v>
      </c>
      <c r="C323" s="474">
        <v>1332</v>
      </c>
      <c r="D323" s="486">
        <v>254</v>
      </c>
      <c r="E323" s="463">
        <f t="shared" si="132"/>
        <v>0.1906906906906907</v>
      </c>
      <c r="F323" s="434"/>
      <c r="G323" s="434"/>
      <c r="H323" s="463" t="e">
        <f t="shared" si="133"/>
        <v>#DIV/0!</v>
      </c>
      <c r="I323" s="434">
        <f t="shared" si="134"/>
        <v>1332</v>
      </c>
      <c r="J323" s="434">
        <f t="shared" si="135"/>
        <v>254</v>
      </c>
      <c r="K323" s="480">
        <f t="shared" si="136"/>
        <v>0.1906906906906907</v>
      </c>
    </row>
    <row r="324" spans="1:11" ht="12.75">
      <c r="A324" s="472" t="s">
        <v>2302</v>
      </c>
      <c r="B324" s="473" t="s">
        <v>2303</v>
      </c>
      <c r="C324" s="474">
        <v>14</v>
      </c>
      <c r="D324" s="486"/>
      <c r="E324" s="463">
        <f t="shared" si="132"/>
        <v>0</v>
      </c>
      <c r="F324" s="434"/>
      <c r="G324" s="434"/>
      <c r="H324" s="463" t="e">
        <f t="shared" si="133"/>
        <v>#DIV/0!</v>
      </c>
      <c r="I324" s="434">
        <f t="shared" si="134"/>
        <v>14</v>
      </c>
      <c r="J324" s="434">
        <f t="shared" si="135"/>
        <v>0</v>
      </c>
      <c r="K324" s="480">
        <f t="shared" si="136"/>
        <v>0</v>
      </c>
    </row>
    <row r="325" spans="1:11" ht="12.75">
      <c r="A325" s="472" t="s">
        <v>2304</v>
      </c>
      <c r="B325" s="473" t="s">
        <v>2305</v>
      </c>
      <c r="C325" s="474">
        <v>312</v>
      </c>
      <c r="D325" s="487">
        <v>57</v>
      </c>
      <c r="E325" s="463">
        <f t="shared" si="132"/>
        <v>0.18269230769230768</v>
      </c>
      <c r="F325" s="434"/>
      <c r="G325" s="434"/>
      <c r="H325" s="463" t="e">
        <f t="shared" si="133"/>
        <v>#DIV/0!</v>
      </c>
      <c r="I325" s="434">
        <f t="shared" si="134"/>
        <v>312</v>
      </c>
      <c r="J325" s="434">
        <f t="shared" si="135"/>
        <v>57</v>
      </c>
      <c r="K325" s="480">
        <f t="shared" si="136"/>
        <v>0.18269230769230768</v>
      </c>
    </row>
    <row r="326" spans="1:11" ht="12.75">
      <c r="A326" s="472" t="s">
        <v>2306</v>
      </c>
      <c r="B326" s="473" t="s">
        <v>2307</v>
      </c>
      <c r="C326" s="474">
        <v>36</v>
      </c>
      <c r="D326" s="485">
        <v>12</v>
      </c>
      <c r="E326" s="463">
        <f t="shared" si="132"/>
        <v>0.33333333333333331</v>
      </c>
      <c r="F326" s="434"/>
      <c r="G326" s="434"/>
      <c r="H326" s="463" t="e">
        <f t="shared" si="133"/>
        <v>#DIV/0!</v>
      </c>
      <c r="I326" s="434">
        <f t="shared" si="134"/>
        <v>36</v>
      </c>
      <c r="J326" s="434">
        <f t="shared" si="135"/>
        <v>12</v>
      </c>
      <c r="K326" s="480">
        <f t="shared" si="136"/>
        <v>0.33333333333333331</v>
      </c>
    </row>
    <row r="327" spans="1:11" ht="12.75">
      <c r="A327" s="472" t="s">
        <v>2308</v>
      </c>
      <c r="B327" s="473" t="s">
        <v>2309</v>
      </c>
      <c r="C327" s="474">
        <v>212</v>
      </c>
      <c r="D327" s="486">
        <v>54</v>
      </c>
      <c r="E327" s="463">
        <f t="shared" si="132"/>
        <v>0.25471698113207547</v>
      </c>
      <c r="F327" s="434"/>
      <c r="G327" s="434"/>
      <c r="H327" s="463" t="e">
        <f t="shared" si="133"/>
        <v>#DIV/0!</v>
      </c>
      <c r="I327" s="434">
        <f t="shared" si="134"/>
        <v>212</v>
      </c>
      <c r="J327" s="434">
        <f t="shared" si="135"/>
        <v>54</v>
      </c>
      <c r="K327" s="480">
        <f t="shared" si="136"/>
        <v>0.25471698113207547</v>
      </c>
    </row>
    <row r="328" spans="1:11" ht="12.75">
      <c r="A328" s="472" t="s">
        <v>2310</v>
      </c>
      <c r="B328" s="473" t="s">
        <v>2311</v>
      </c>
      <c r="C328" s="474">
        <v>8900</v>
      </c>
      <c r="D328" s="486">
        <v>1922</v>
      </c>
      <c r="E328" s="463">
        <f t="shared" si="132"/>
        <v>0.21595505617977528</v>
      </c>
      <c r="F328" s="434"/>
      <c r="G328" s="434"/>
      <c r="H328" s="463" t="e">
        <f t="shared" si="133"/>
        <v>#DIV/0!</v>
      </c>
      <c r="I328" s="434">
        <f t="shared" si="134"/>
        <v>8900</v>
      </c>
      <c r="J328" s="434">
        <f t="shared" si="135"/>
        <v>1922</v>
      </c>
      <c r="K328" s="480">
        <f t="shared" si="136"/>
        <v>0.21595505617977528</v>
      </c>
    </row>
    <row r="329" spans="1:11" ht="12.75">
      <c r="A329" s="472" t="s">
        <v>2312</v>
      </c>
      <c r="B329" s="473" t="s">
        <v>2313</v>
      </c>
      <c r="C329" s="474">
        <v>9200</v>
      </c>
      <c r="D329" s="487">
        <v>2261</v>
      </c>
      <c r="E329" s="463">
        <f t="shared" si="132"/>
        <v>0.24576086956521739</v>
      </c>
      <c r="F329" s="434"/>
      <c r="G329" s="434"/>
      <c r="H329" s="463" t="e">
        <f t="shared" si="133"/>
        <v>#DIV/0!</v>
      </c>
      <c r="I329" s="434">
        <f t="shared" si="134"/>
        <v>9200</v>
      </c>
      <c r="J329" s="434">
        <f t="shared" si="135"/>
        <v>2261</v>
      </c>
      <c r="K329" s="480">
        <f t="shared" si="136"/>
        <v>0.24576086956521739</v>
      </c>
    </row>
    <row r="330" spans="1:11" ht="12.75">
      <c r="A330" s="472" t="s">
        <v>2314</v>
      </c>
      <c r="B330" s="473" t="s">
        <v>2315</v>
      </c>
      <c r="C330" s="474">
        <v>5</v>
      </c>
      <c r="D330" s="486"/>
      <c r="E330" s="463">
        <f t="shared" si="132"/>
        <v>0</v>
      </c>
      <c r="F330" s="434"/>
      <c r="G330" s="434"/>
      <c r="H330" s="463" t="e">
        <f t="shared" si="133"/>
        <v>#DIV/0!</v>
      </c>
      <c r="I330" s="434">
        <f t="shared" si="134"/>
        <v>5</v>
      </c>
      <c r="J330" s="434">
        <f t="shared" si="135"/>
        <v>0</v>
      </c>
      <c r="K330" s="480">
        <f t="shared" si="136"/>
        <v>0</v>
      </c>
    </row>
    <row r="331" spans="1:11" ht="12.75">
      <c r="A331" s="472" t="s">
        <v>2316</v>
      </c>
      <c r="B331" s="473" t="s">
        <v>2317</v>
      </c>
      <c r="C331" s="474">
        <v>21</v>
      </c>
      <c r="D331" s="486">
        <v>4</v>
      </c>
      <c r="E331" s="463">
        <f t="shared" si="132"/>
        <v>0.19047619047619047</v>
      </c>
      <c r="F331" s="434"/>
      <c r="G331" s="434"/>
      <c r="H331" s="463" t="e">
        <f t="shared" si="133"/>
        <v>#DIV/0!</v>
      </c>
      <c r="I331" s="434">
        <f t="shared" si="134"/>
        <v>21</v>
      </c>
      <c r="J331" s="434">
        <f t="shared" si="135"/>
        <v>4</v>
      </c>
      <c r="K331" s="480">
        <f t="shared" si="136"/>
        <v>0.19047619047619047</v>
      </c>
    </row>
    <row r="332" spans="1:11" ht="12.75">
      <c r="A332" s="472" t="s">
        <v>2318</v>
      </c>
      <c r="B332" s="473" t="s">
        <v>2319</v>
      </c>
      <c r="C332" s="474">
        <v>1300</v>
      </c>
      <c r="D332" s="485">
        <v>363</v>
      </c>
      <c r="E332" s="463">
        <f t="shared" si="132"/>
        <v>0.27923076923076923</v>
      </c>
      <c r="F332" s="434"/>
      <c r="G332" s="434"/>
      <c r="H332" s="463" t="e">
        <f t="shared" si="133"/>
        <v>#DIV/0!</v>
      </c>
      <c r="I332" s="434">
        <f t="shared" si="134"/>
        <v>1300</v>
      </c>
      <c r="J332" s="434">
        <f t="shared" si="135"/>
        <v>363</v>
      </c>
      <c r="K332" s="480">
        <f t="shared" si="136"/>
        <v>0.27923076923076923</v>
      </c>
    </row>
    <row r="333" spans="1:11" ht="12.75">
      <c r="A333" s="472" t="s">
        <v>2162</v>
      </c>
      <c r="B333" s="473" t="s">
        <v>2163</v>
      </c>
      <c r="C333" s="474">
        <v>160</v>
      </c>
      <c r="D333" s="485">
        <v>42</v>
      </c>
      <c r="E333" s="463">
        <f t="shared" si="132"/>
        <v>0.26250000000000001</v>
      </c>
      <c r="F333" s="434"/>
      <c r="G333" s="434"/>
      <c r="H333" s="463" t="e">
        <f t="shared" si="133"/>
        <v>#DIV/0!</v>
      </c>
      <c r="I333" s="434">
        <f t="shared" si="134"/>
        <v>160</v>
      </c>
      <c r="J333" s="434">
        <f t="shared" si="135"/>
        <v>42</v>
      </c>
      <c r="K333" s="480">
        <f t="shared" si="136"/>
        <v>0.26250000000000001</v>
      </c>
    </row>
    <row r="334" spans="1:11" ht="12.75">
      <c r="A334" s="472" t="s">
        <v>2164</v>
      </c>
      <c r="B334" s="473" t="s">
        <v>2165</v>
      </c>
      <c r="C334" s="474">
        <v>1</v>
      </c>
      <c r="D334" s="486">
        <v>1</v>
      </c>
      <c r="E334" s="463">
        <f t="shared" si="132"/>
        <v>1</v>
      </c>
      <c r="F334" s="434"/>
      <c r="G334" s="434"/>
      <c r="H334" s="463" t="e">
        <f t="shared" si="133"/>
        <v>#DIV/0!</v>
      </c>
      <c r="I334" s="434">
        <f t="shared" si="134"/>
        <v>1</v>
      </c>
      <c r="J334" s="434">
        <f t="shared" si="135"/>
        <v>1</v>
      </c>
      <c r="K334" s="480">
        <f t="shared" si="136"/>
        <v>1</v>
      </c>
    </row>
    <row r="335" spans="1:11" ht="12.75">
      <c r="A335" s="472" t="s">
        <v>2166</v>
      </c>
      <c r="B335" s="473" t="s">
        <v>2167</v>
      </c>
      <c r="C335" s="474">
        <v>14</v>
      </c>
      <c r="D335" s="486">
        <v>1</v>
      </c>
      <c r="E335" s="463">
        <f t="shared" si="132"/>
        <v>7.1428571428571425E-2</v>
      </c>
      <c r="F335" s="434"/>
      <c r="G335" s="434"/>
      <c r="H335" s="463" t="e">
        <f t="shared" si="133"/>
        <v>#DIV/0!</v>
      </c>
      <c r="I335" s="434">
        <f t="shared" si="134"/>
        <v>14</v>
      </c>
      <c r="J335" s="434">
        <f t="shared" si="135"/>
        <v>1</v>
      </c>
      <c r="K335" s="480">
        <f t="shared" si="136"/>
        <v>7.1428571428571425E-2</v>
      </c>
    </row>
    <row r="336" spans="1:11" ht="12.75">
      <c r="A336" s="472" t="s">
        <v>2168</v>
      </c>
      <c r="B336" s="473" t="s">
        <v>2169</v>
      </c>
      <c r="C336" s="474">
        <v>15</v>
      </c>
      <c r="D336" s="485">
        <v>2</v>
      </c>
      <c r="E336" s="463">
        <f t="shared" si="132"/>
        <v>0.13333333333333333</v>
      </c>
      <c r="F336" s="434"/>
      <c r="G336" s="434"/>
      <c r="H336" s="463" t="e">
        <f t="shared" si="133"/>
        <v>#DIV/0!</v>
      </c>
      <c r="I336" s="434">
        <f t="shared" si="134"/>
        <v>15</v>
      </c>
      <c r="J336" s="434">
        <f t="shared" si="135"/>
        <v>2</v>
      </c>
      <c r="K336" s="480">
        <f t="shared" si="136"/>
        <v>0.13333333333333333</v>
      </c>
    </row>
    <row r="337" spans="1:11" ht="12.75">
      <c r="A337" s="472" t="s">
        <v>2170</v>
      </c>
      <c r="B337" s="473" t="s">
        <v>2171</v>
      </c>
      <c r="C337" s="474">
        <v>15</v>
      </c>
      <c r="D337" s="486">
        <v>2</v>
      </c>
      <c r="E337" s="463">
        <f t="shared" si="132"/>
        <v>0.13333333333333333</v>
      </c>
      <c r="F337" s="434"/>
      <c r="G337" s="434"/>
      <c r="H337" s="463" t="e">
        <f t="shared" si="133"/>
        <v>#DIV/0!</v>
      </c>
      <c r="I337" s="434">
        <f t="shared" si="134"/>
        <v>15</v>
      </c>
      <c r="J337" s="434">
        <f t="shared" si="135"/>
        <v>2</v>
      </c>
      <c r="K337" s="480">
        <f t="shared" si="136"/>
        <v>0.13333333333333333</v>
      </c>
    </row>
    <row r="338" spans="1:11" ht="12.75">
      <c r="A338" s="472" t="s">
        <v>2172</v>
      </c>
      <c r="B338" s="473" t="s">
        <v>2173</v>
      </c>
      <c r="C338" s="474">
        <v>1</v>
      </c>
      <c r="D338" s="486">
        <v>1</v>
      </c>
      <c r="E338" s="463">
        <f t="shared" si="132"/>
        <v>1</v>
      </c>
      <c r="F338" s="434"/>
      <c r="G338" s="434"/>
      <c r="H338" s="463" t="e">
        <f t="shared" si="133"/>
        <v>#DIV/0!</v>
      </c>
      <c r="I338" s="434">
        <f t="shared" si="134"/>
        <v>1</v>
      </c>
      <c r="J338" s="434">
        <f t="shared" si="135"/>
        <v>1</v>
      </c>
      <c r="K338" s="480">
        <f t="shared" si="136"/>
        <v>1</v>
      </c>
    </row>
    <row r="339" spans="1:11" ht="12.75">
      <c r="A339" s="472" t="s">
        <v>2320</v>
      </c>
      <c r="B339" s="473" t="s">
        <v>2321</v>
      </c>
      <c r="C339" s="474">
        <v>1</v>
      </c>
      <c r="D339" s="487"/>
      <c r="E339" s="463">
        <f t="shared" si="132"/>
        <v>0</v>
      </c>
      <c r="F339" s="434"/>
      <c r="G339" s="434"/>
      <c r="H339" s="463" t="e">
        <f t="shared" si="133"/>
        <v>#DIV/0!</v>
      </c>
      <c r="I339" s="434">
        <f t="shared" si="134"/>
        <v>1</v>
      </c>
      <c r="J339" s="434">
        <f t="shared" si="135"/>
        <v>0</v>
      </c>
      <c r="K339" s="480">
        <f t="shared" si="136"/>
        <v>0</v>
      </c>
    </row>
    <row r="340" spans="1:11" ht="12.75">
      <c r="A340" s="472" t="s">
        <v>2322</v>
      </c>
      <c r="B340" s="473" t="s">
        <v>2323</v>
      </c>
      <c r="C340" s="474">
        <v>4000</v>
      </c>
      <c r="D340" s="486">
        <v>1269</v>
      </c>
      <c r="E340" s="463">
        <f t="shared" si="132"/>
        <v>0.31724999999999998</v>
      </c>
      <c r="F340" s="434"/>
      <c r="G340" s="434"/>
      <c r="H340" s="463" t="e">
        <f t="shared" si="133"/>
        <v>#DIV/0!</v>
      </c>
      <c r="I340" s="434">
        <f t="shared" si="134"/>
        <v>4000</v>
      </c>
      <c r="J340" s="434">
        <f t="shared" si="135"/>
        <v>1269</v>
      </c>
      <c r="K340" s="480">
        <f t="shared" si="136"/>
        <v>0.31724999999999998</v>
      </c>
    </row>
    <row r="341" spans="1:11" ht="12.75">
      <c r="A341" s="472" t="s">
        <v>2324</v>
      </c>
      <c r="B341" s="473" t="s">
        <v>2325</v>
      </c>
      <c r="C341" s="483">
        <v>0</v>
      </c>
      <c r="D341" s="488">
        <v>1</v>
      </c>
      <c r="E341" s="463" t="e">
        <f t="shared" ref="E341:E348" si="142">D341/C341</f>
        <v>#DIV/0!</v>
      </c>
      <c r="F341" s="434"/>
      <c r="G341" s="434"/>
      <c r="H341" s="463" t="e">
        <f t="shared" ref="H341:H348" si="143">G341/F341</f>
        <v>#DIV/0!</v>
      </c>
      <c r="I341" s="434">
        <f t="shared" ref="I341:I348" si="144">C341+F341</f>
        <v>0</v>
      </c>
      <c r="J341" s="434">
        <f t="shared" ref="J341:J348" si="145">D341+G341</f>
        <v>1</v>
      </c>
      <c r="K341" s="480" t="e">
        <f t="shared" ref="K341:K348" si="146">J341/I341</f>
        <v>#DIV/0!</v>
      </c>
    </row>
    <row r="342" spans="1:11" ht="12.75">
      <c r="A342" s="472" t="s">
        <v>2114</v>
      </c>
      <c r="B342" s="473" t="s">
        <v>2115</v>
      </c>
      <c r="C342" s="483">
        <v>0</v>
      </c>
      <c r="D342" s="488">
        <v>1</v>
      </c>
      <c r="E342" s="463" t="e">
        <f t="shared" si="142"/>
        <v>#DIV/0!</v>
      </c>
      <c r="F342" s="434"/>
      <c r="G342" s="434"/>
      <c r="H342" s="463" t="e">
        <f t="shared" si="143"/>
        <v>#DIV/0!</v>
      </c>
      <c r="I342" s="434">
        <f t="shared" si="144"/>
        <v>0</v>
      </c>
      <c r="J342" s="434">
        <f t="shared" si="145"/>
        <v>1</v>
      </c>
      <c r="K342" s="480" t="e">
        <f t="shared" si="146"/>
        <v>#DIV/0!</v>
      </c>
    </row>
    <row r="343" spans="1:11" ht="12.75">
      <c r="A343" s="472" t="s">
        <v>2326</v>
      </c>
      <c r="B343" s="473" t="s">
        <v>2327</v>
      </c>
      <c r="C343" s="483">
        <v>0</v>
      </c>
      <c r="D343" s="488">
        <v>1</v>
      </c>
      <c r="E343" s="463" t="e">
        <f t="shared" si="142"/>
        <v>#DIV/0!</v>
      </c>
      <c r="F343" s="434"/>
      <c r="G343" s="434"/>
      <c r="H343" s="463" t="e">
        <f t="shared" si="143"/>
        <v>#DIV/0!</v>
      </c>
      <c r="I343" s="434">
        <f t="shared" si="144"/>
        <v>0</v>
      </c>
      <c r="J343" s="434">
        <f t="shared" si="145"/>
        <v>1</v>
      </c>
      <c r="K343" s="480" t="e">
        <f t="shared" si="146"/>
        <v>#DIV/0!</v>
      </c>
    </row>
    <row r="344" spans="1:11" ht="12.75">
      <c r="A344" s="472" t="s">
        <v>2328</v>
      </c>
      <c r="B344" s="473" t="s">
        <v>2329</v>
      </c>
      <c r="C344" s="483">
        <v>0</v>
      </c>
      <c r="D344" s="488">
        <v>1</v>
      </c>
      <c r="E344" s="463" t="e">
        <f t="shared" si="142"/>
        <v>#DIV/0!</v>
      </c>
      <c r="F344" s="434"/>
      <c r="G344" s="434"/>
      <c r="H344" s="463" t="e">
        <f t="shared" si="143"/>
        <v>#DIV/0!</v>
      </c>
      <c r="I344" s="434">
        <f t="shared" si="144"/>
        <v>0</v>
      </c>
      <c r="J344" s="434">
        <f t="shared" si="145"/>
        <v>1</v>
      </c>
      <c r="K344" s="480" t="e">
        <f t="shared" si="146"/>
        <v>#DIV/0!</v>
      </c>
    </row>
    <row r="345" spans="1:11" ht="12.75">
      <c r="A345" s="472" t="s">
        <v>2148</v>
      </c>
      <c r="B345" s="473" t="s">
        <v>2149</v>
      </c>
      <c r="C345" s="483">
        <v>0</v>
      </c>
      <c r="D345" s="488">
        <v>2</v>
      </c>
      <c r="E345" s="463" t="e">
        <f t="shared" si="142"/>
        <v>#DIV/0!</v>
      </c>
      <c r="F345" s="434"/>
      <c r="G345" s="434"/>
      <c r="H345" s="463" t="e">
        <f t="shared" si="143"/>
        <v>#DIV/0!</v>
      </c>
      <c r="I345" s="434">
        <f t="shared" si="144"/>
        <v>0</v>
      </c>
      <c r="J345" s="434">
        <f t="shared" si="145"/>
        <v>2</v>
      </c>
      <c r="K345" s="480" t="e">
        <f t="shared" si="146"/>
        <v>#DIV/0!</v>
      </c>
    </row>
    <row r="346" spans="1:11" ht="12.75">
      <c r="A346" s="472" t="s">
        <v>2154</v>
      </c>
      <c r="B346" s="473" t="s">
        <v>2155</v>
      </c>
      <c r="C346" s="483">
        <v>0</v>
      </c>
      <c r="D346" s="488">
        <v>2</v>
      </c>
      <c r="E346" s="463" t="e">
        <f t="shared" si="142"/>
        <v>#DIV/0!</v>
      </c>
      <c r="F346" s="434"/>
      <c r="G346" s="434"/>
      <c r="H346" s="463" t="e">
        <f t="shared" si="143"/>
        <v>#DIV/0!</v>
      </c>
      <c r="I346" s="434">
        <f t="shared" si="144"/>
        <v>0</v>
      </c>
      <c r="J346" s="434">
        <f t="shared" si="145"/>
        <v>2</v>
      </c>
      <c r="K346" s="480" t="e">
        <f t="shared" si="146"/>
        <v>#DIV/0!</v>
      </c>
    </row>
    <row r="347" spans="1:11" ht="12.75">
      <c r="A347" s="472" t="s">
        <v>2330</v>
      </c>
      <c r="B347" s="473" t="s">
        <v>2331</v>
      </c>
      <c r="C347" s="483">
        <v>0</v>
      </c>
      <c r="D347" s="488">
        <v>1</v>
      </c>
      <c r="E347" s="463" t="e">
        <f t="shared" si="142"/>
        <v>#DIV/0!</v>
      </c>
      <c r="F347" s="434"/>
      <c r="G347" s="434"/>
      <c r="H347" s="463" t="e">
        <f t="shared" si="143"/>
        <v>#DIV/0!</v>
      </c>
      <c r="I347" s="434">
        <f t="shared" si="144"/>
        <v>0</v>
      </c>
      <c r="J347" s="434">
        <f t="shared" si="145"/>
        <v>1</v>
      </c>
      <c r="K347" s="480" t="e">
        <f t="shared" si="146"/>
        <v>#DIV/0!</v>
      </c>
    </row>
    <row r="348" spans="1:11" ht="12.75">
      <c r="A348" s="472" t="s">
        <v>2332</v>
      </c>
      <c r="B348" s="473" t="s">
        <v>2333</v>
      </c>
      <c r="C348" s="483">
        <v>0</v>
      </c>
      <c r="D348" s="488">
        <v>1</v>
      </c>
      <c r="E348" s="463" t="e">
        <f t="shared" si="142"/>
        <v>#DIV/0!</v>
      </c>
      <c r="F348" s="434"/>
      <c r="G348" s="434"/>
      <c r="H348" s="463" t="e">
        <f t="shared" si="143"/>
        <v>#DIV/0!</v>
      </c>
      <c r="I348" s="434">
        <f t="shared" si="144"/>
        <v>0</v>
      </c>
      <c r="J348" s="434">
        <f t="shared" si="145"/>
        <v>1</v>
      </c>
      <c r="K348" s="480" t="e">
        <f t="shared" si="146"/>
        <v>#DIV/0!</v>
      </c>
    </row>
    <row r="349" spans="1:11" ht="12.75">
      <c r="A349" s="472" t="s">
        <v>2334</v>
      </c>
      <c r="B349" s="473" t="s">
        <v>2335</v>
      </c>
      <c r="C349" s="483">
        <v>0</v>
      </c>
      <c r="D349" s="488">
        <v>1</v>
      </c>
      <c r="E349" s="463" t="e">
        <f t="shared" si="132"/>
        <v>#DIV/0!</v>
      </c>
      <c r="F349" s="434"/>
      <c r="G349" s="434"/>
      <c r="H349" s="463" t="e">
        <f t="shared" si="133"/>
        <v>#DIV/0!</v>
      </c>
      <c r="I349" s="434">
        <f t="shared" si="134"/>
        <v>0</v>
      </c>
      <c r="J349" s="434">
        <f t="shared" si="135"/>
        <v>1</v>
      </c>
      <c r="K349" s="480" t="e">
        <f t="shared" si="136"/>
        <v>#DIV/0!</v>
      </c>
    </row>
    <row r="350" spans="1:11" ht="12.75">
      <c r="A350" s="472" t="s">
        <v>2336</v>
      </c>
      <c r="B350" s="473" t="s">
        <v>2337</v>
      </c>
      <c r="C350" s="483">
        <v>0</v>
      </c>
      <c r="D350" s="488">
        <v>1</v>
      </c>
      <c r="E350" s="463" t="e">
        <f t="shared" si="132"/>
        <v>#DIV/0!</v>
      </c>
      <c r="F350" s="434"/>
      <c r="G350" s="434"/>
      <c r="H350" s="463" t="e">
        <f t="shared" si="133"/>
        <v>#DIV/0!</v>
      </c>
      <c r="I350" s="434">
        <f t="shared" si="134"/>
        <v>0</v>
      </c>
      <c r="J350" s="434">
        <f t="shared" si="135"/>
        <v>1</v>
      </c>
      <c r="K350" s="480" t="e">
        <f t="shared" si="136"/>
        <v>#DIV/0!</v>
      </c>
    </row>
    <row r="351" spans="1:11" ht="12.75">
      <c r="A351" s="481"/>
      <c r="B351" s="482"/>
      <c r="C351" s="483"/>
      <c r="D351" s="157"/>
      <c r="E351" s="463" t="e">
        <f t="shared" si="132"/>
        <v>#DIV/0!</v>
      </c>
      <c r="F351" s="434"/>
      <c r="G351" s="434"/>
      <c r="H351" s="463" t="e">
        <f t="shared" si="133"/>
        <v>#DIV/0!</v>
      </c>
      <c r="I351" s="434">
        <f t="shared" si="134"/>
        <v>0</v>
      </c>
      <c r="J351" s="434">
        <f t="shared" si="135"/>
        <v>0</v>
      </c>
      <c r="K351" s="480" t="e">
        <f t="shared" si="136"/>
        <v>#DIV/0!</v>
      </c>
    </row>
    <row r="352" spans="1:11" ht="14.25">
      <c r="A352" s="14"/>
      <c r="B352" s="157"/>
      <c r="C352" s="157"/>
      <c r="D352" s="157"/>
      <c r="E352" s="463" t="e">
        <f t="shared" si="132"/>
        <v>#DIV/0!</v>
      </c>
      <c r="F352" s="434"/>
      <c r="G352" s="434"/>
      <c r="H352" s="463" t="e">
        <f t="shared" si="133"/>
        <v>#DIV/0!</v>
      </c>
      <c r="I352" s="434">
        <f t="shared" si="134"/>
        <v>0</v>
      </c>
      <c r="J352" s="434">
        <f t="shared" si="135"/>
        <v>0</v>
      </c>
      <c r="K352" s="480" t="e">
        <f t="shared" si="136"/>
        <v>#DIV/0!</v>
      </c>
    </row>
    <row r="353" spans="1:11" ht="12.75">
      <c r="A353" s="29"/>
      <c r="B353" s="154"/>
      <c r="C353" s="154"/>
      <c r="D353" s="154"/>
      <c r="E353" s="320"/>
      <c r="F353" s="434"/>
      <c r="G353" s="434"/>
      <c r="H353" s="434"/>
      <c r="I353" s="434"/>
      <c r="J353" s="434"/>
      <c r="K353" s="434"/>
    </row>
    <row r="354" spans="1:11" ht="14.25">
      <c r="A354" s="159" t="s">
        <v>1638</v>
      </c>
      <c r="B354" s="160"/>
      <c r="C354" s="160"/>
      <c r="D354" s="160"/>
      <c r="E354" s="160"/>
      <c r="F354" s="338"/>
      <c r="G354" s="338"/>
      <c r="H354" s="338"/>
      <c r="I354" s="338"/>
      <c r="J354" s="338"/>
      <c r="K354" s="338"/>
    </row>
    <row r="355" spans="1:11" ht="14.25">
      <c r="A355" s="296" t="s">
        <v>1639</v>
      </c>
      <c r="B355" s="297" t="s">
        <v>1640</v>
      </c>
      <c r="C355" s="298"/>
      <c r="D355" s="298"/>
      <c r="E355" s="336"/>
      <c r="F355" s="299"/>
      <c r="G355" s="299"/>
      <c r="H355" s="299"/>
      <c r="I355" s="299"/>
      <c r="J355" s="299"/>
      <c r="K355" s="299"/>
    </row>
    <row r="356" spans="1:11" ht="14.25">
      <c r="A356" s="296" t="s">
        <v>1641</v>
      </c>
      <c r="B356" s="297" t="s">
        <v>1642</v>
      </c>
      <c r="C356" s="298"/>
      <c r="D356" s="298"/>
      <c r="E356" s="336"/>
      <c r="F356" s="299"/>
      <c r="G356" s="299"/>
      <c r="H356" s="299"/>
      <c r="I356" s="299"/>
      <c r="J356" s="299"/>
      <c r="K356" s="299"/>
    </row>
    <row r="357" spans="1:11" ht="14.25">
      <c r="A357" s="296" t="s">
        <v>1643</v>
      </c>
      <c r="B357" s="297" t="s">
        <v>1644</v>
      </c>
      <c r="C357" s="298"/>
      <c r="D357" s="298"/>
      <c r="E357" s="336"/>
      <c r="F357" s="299"/>
      <c r="G357" s="299"/>
      <c r="H357" s="299"/>
      <c r="I357" s="299"/>
      <c r="J357" s="299"/>
      <c r="K357" s="299"/>
    </row>
    <row r="358" spans="1:11" ht="25.5">
      <c r="A358" s="296" t="s">
        <v>1645</v>
      </c>
      <c r="B358" s="297" t="s">
        <v>1646</v>
      </c>
      <c r="C358" s="298"/>
      <c r="D358" s="298"/>
      <c r="E358" s="336"/>
      <c r="F358" s="299"/>
      <c r="G358" s="299"/>
      <c r="H358" s="299"/>
      <c r="I358" s="299"/>
      <c r="J358" s="299"/>
      <c r="K358" s="299"/>
    </row>
    <row r="359" spans="1:11" ht="14.25">
      <c r="A359" s="296" t="s">
        <v>1647</v>
      </c>
      <c r="B359" s="297" t="s">
        <v>1648</v>
      </c>
      <c r="C359" s="298"/>
      <c r="D359" s="298"/>
      <c r="E359" s="336"/>
      <c r="F359" s="299"/>
      <c r="G359" s="299"/>
      <c r="H359" s="299"/>
      <c r="I359" s="299"/>
      <c r="J359" s="299"/>
      <c r="K359" s="299"/>
    </row>
    <row r="360" spans="1:11" ht="25.5">
      <c r="A360" s="296" t="s">
        <v>1649</v>
      </c>
      <c r="B360" s="297" t="s">
        <v>1650</v>
      </c>
      <c r="C360" s="298"/>
      <c r="D360" s="298"/>
      <c r="E360" s="336"/>
      <c r="F360" s="299"/>
      <c r="G360" s="299"/>
      <c r="H360" s="299"/>
      <c r="I360" s="299"/>
      <c r="J360" s="299"/>
      <c r="K360" s="299"/>
    </row>
    <row r="361" spans="1:11" ht="51">
      <c r="A361" s="296" t="s">
        <v>1651</v>
      </c>
      <c r="B361" s="297" t="s">
        <v>1652</v>
      </c>
      <c r="C361" s="298"/>
      <c r="D361" s="298"/>
      <c r="E361" s="336"/>
      <c r="F361" s="299"/>
      <c r="G361" s="299"/>
      <c r="H361" s="299"/>
      <c r="I361" s="299"/>
      <c r="J361" s="299"/>
      <c r="K361" s="299"/>
    </row>
    <row r="362" spans="1:11" ht="63.75">
      <c r="A362" s="296" t="s">
        <v>1653</v>
      </c>
      <c r="B362" s="297" t="s">
        <v>1654</v>
      </c>
      <c r="C362" s="298"/>
      <c r="D362" s="298"/>
      <c r="E362" s="336"/>
      <c r="F362" s="299"/>
      <c r="G362" s="299"/>
      <c r="H362" s="299"/>
      <c r="I362" s="299"/>
      <c r="J362" s="299"/>
      <c r="K362" s="299"/>
    </row>
    <row r="363" spans="1:11" ht="12.75">
      <c r="A363" s="159" t="s">
        <v>1655</v>
      </c>
      <c r="B363" s="161"/>
      <c r="C363" s="161"/>
      <c r="D363" s="161"/>
      <c r="E363" s="337"/>
      <c r="F363" s="434"/>
      <c r="G363" s="434"/>
      <c r="H363" s="434"/>
      <c r="I363" s="434"/>
      <c r="J363" s="434"/>
      <c r="K363" s="434"/>
    </row>
    <row r="364" spans="1:11" ht="15">
      <c r="A364" s="162" t="s">
        <v>1656</v>
      </c>
      <c r="B364" s="88"/>
      <c r="C364" s="477">
        <f>SUM(C242,C248)</f>
        <v>69000</v>
      </c>
      <c r="D364" s="477">
        <f>SUM(D242,D248)</f>
        <v>15240</v>
      </c>
      <c r="E364" s="469">
        <f t="shared" ref="E364" si="147">D364/C364</f>
        <v>0.22086956521739132</v>
      </c>
      <c r="F364" s="477">
        <f>SUM(F242,F248)</f>
        <v>0</v>
      </c>
      <c r="G364" s="477">
        <f>SUM(G242,G248)</f>
        <v>0</v>
      </c>
      <c r="H364" s="469" t="e">
        <f t="shared" ref="H364" si="148">G364/F364</f>
        <v>#DIV/0!</v>
      </c>
      <c r="I364" s="476">
        <f t="shared" ref="I364" si="149">C364+F364</f>
        <v>69000</v>
      </c>
      <c r="J364" s="476">
        <f t="shared" ref="J364" si="150">D364+G364</f>
        <v>15240</v>
      </c>
      <c r="K364" s="478">
        <f t="shared" ref="K364" si="151">J364/I364</f>
        <v>0.22086956521739132</v>
      </c>
    </row>
    <row r="365" spans="1:11" ht="12.75">
      <c r="A365" s="892" t="s">
        <v>1657</v>
      </c>
      <c r="B365" s="892"/>
      <c r="C365" s="892"/>
      <c r="D365" s="892"/>
      <c r="E365" s="892"/>
      <c r="F365" s="892"/>
      <c r="G365" s="892"/>
      <c r="H365" s="892"/>
      <c r="I365" s="892"/>
      <c r="J365" s="892"/>
      <c r="K365" s="431"/>
    </row>
    <row r="366" spans="1:11" ht="12.75">
      <c r="A366" s="892" t="s">
        <v>1658</v>
      </c>
      <c r="B366" s="892"/>
      <c r="C366" s="892"/>
      <c r="D366" s="892"/>
      <c r="E366" s="892"/>
      <c r="F366" s="892"/>
      <c r="G366" s="892"/>
      <c r="H366" s="892"/>
      <c r="I366" s="892"/>
      <c r="J366" s="892"/>
      <c r="K366" s="431"/>
    </row>
    <row r="368" spans="1:11" ht="12.75">
      <c r="A368" s="1"/>
      <c r="B368" s="2" t="s">
        <v>51</v>
      </c>
      <c r="C368" s="3" t="s">
        <v>1970</v>
      </c>
      <c r="D368" s="4"/>
      <c r="E368" s="4"/>
      <c r="F368" s="4"/>
      <c r="G368" s="4"/>
      <c r="H368" s="4"/>
      <c r="I368" s="5"/>
      <c r="J368" s="6"/>
      <c r="K368" s="6"/>
    </row>
    <row r="369" spans="1:11" ht="12.75">
      <c r="A369" s="1"/>
      <c r="B369" s="2" t="s">
        <v>52</v>
      </c>
      <c r="C369" s="3">
        <v>17688383</v>
      </c>
      <c r="D369" s="4"/>
      <c r="E369" s="4"/>
      <c r="F369" s="4"/>
      <c r="G369" s="4"/>
      <c r="H369" s="4"/>
      <c r="I369" s="5"/>
      <c r="J369" s="6"/>
      <c r="K369" s="6"/>
    </row>
    <row r="370" spans="1:11" ht="12.75">
      <c r="A370" s="1"/>
      <c r="B370" s="2"/>
      <c r="C370" s="3"/>
      <c r="D370" s="4"/>
      <c r="E370" s="4"/>
      <c r="F370" s="4"/>
      <c r="G370" s="4"/>
      <c r="H370" s="4"/>
      <c r="I370" s="5"/>
      <c r="J370" s="6"/>
      <c r="K370" s="6"/>
    </row>
    <row r="371" spans="1:11" ht="14.25">
      <c r="A371" s="1"/>
      <c r="B371" s="2" t="s">
        <v>1634</v>
      </c>
      <c r="C371" s="7" t="s">
        <v>32</v>
      </c>
      <c r="D371" s="8"/>
      <c r="E371" s="8"/>
      <c r="F371" s="8"/>
      <c r="G371" s="8"/>
      <c r="H371" s="8"/>
      <c r="I371" s="9"/>
      <c r="J371" s="6"/>
      <c r="K371" s="6"/>
    </row>
    <row r="372" spans="1:11" ht="14.25">
      <c r="A372" s="1"/>
      <c r="B372" s="2" t="s">
        <v>186</v>
      </c>
      <c r="C372" s="439" t="s">
        <v>1985</v>
      </c>
      <c r="D372" s="8"/>
      <c r="E372" s="8"/>
      <c r="F372" s="8"/>
      <c r="G372" s="8"/>
      <c r="H372" s="8"/>
      <c r="I372" s="9"/>
      <c r="J372" s="6"/>
      <c r="K372" s="6"/>
    </row>
    <row r="373" spans="1:11" ht="15.75">
      <c r="A373" s="10"/>
      <c r="B373" s="10"/>
      <c r="C373" s="10"/>
      <c r="D373" s="10"/>
      <c r="E373" s="10"/>
      <c r="F373" s="10"/>
      <c r="G373" s="10"/>
      <c r="H373" s="10"/>
      <c r="I373" s="11"/>
      <c r="J373" s="11"/>
      <c r="K373" s="11"/>
    </row>
    <row r="374" spans="1:11" ht="12.75" customHeight="1">
      <c r="A374" s="876" t="s">
        <v>1635</v>
      </c>
      <c r="B374" s="876" t="s">
        <v>1636</v>
      </c>
      <c r="C374" s="893" t="s">
        <v>189</v>
      </c>
      <c r="D374" s="894"/>
      <c r="E374" s="894"/>
      <c r="F374" s="870" t="s">
        <v>190</v>
      </c>
      <c r="G374" s="870"/>
      <c r="H374" s="870"/>
      <c r="I374" s="870" t="s">
        <v>129</v>
      </c>
      <c r="J374" s="870"/>
      <c r="K374" s="870"/>
    </row>
    <row r="375" spans="1:11" ht="23.25" thickBot="1">
      <c r="A375" s="877"/>
      <c r="B375" s="877"/>
      <c r="C375" s="432" t="s">
        <v>1904</v>
      </c>
      <c r="D375" s="432" t="s">
        <v>1905</v>
      </c>
      <c r="E375" s="319" t="s">
        <v>1898</v>
      </c>
      <c r="F375" s="432" t="s">
        <v>1904</v>
      </c>
      <c r="G375" s="432" t="s">
        <v>1905</v>
      </c>
      <c r="H375" s="432" t="s">
        <v>1898</v>
      </c>
      <c r="I375" s="432" t="s">
        <v>1904</v>
      </c>
      <c r="J375" s="432" t="s">
        <v>1905</v>
      </c>
      <c r="K375" s="433" t="s">
        <v>1898</v>
      </c>
    </row>
    <row r="376" spans="1:11" ht="15.75" thickTop="1">
      <c r="A376" s="84"/>
      <c r="B376" s="151" t="s">
        <v>28</v>
      </c>
      <c r="C376" s="464">
        <f>SUM(C378:C380)</f>
        <v>0</v>
      </c>
      <c r="D376" s="464">
        <f>SUM(D378:D380)</f>
        <v>0</v>
      </c>
      <c r="E376" s="465" t="e">
        <f t="shared" ref="E376" si="152">D376/C376</f>
        <v>#DIV/0!</v>
      </c>
      <c r="F376" s="464">
        <f>SUM(F378:F380)</f>
        <v>0</v>
      </c>
      <c r="G376" s="464">
        <f>SUM(G378:G380)</f>
        <v>0</v>
      </c>
      <c r="H376" s="465" t="e">
        <f t="shared" ref="H376" si="153">G376/F376</f>
        <v>#DIV/0!</v>
      </c>
      <c r="I376" s="466">
        <f t="shared" ref="I376" si="154">C376+F376</f>
        <v>0</v>
      </c>
      <c r="J376" s="466">
        <f t="shared" ref="J376" si="155">D376+G376</f>
        <v>0</v>
      </c>
      <c r="K376" s="479" t="e">
        <f t="shared" ref="K376" si="156">J376/I376</f>
        <v>#DIV/0!</v>
      </c>
    </row>
    <row r="377" spans="1:11" ht="12.75">
      <c r="A377" s="152"/>
      <c r="B377" s="153"/>
      <c r="C377" s="154"/>
      <c r="D377" s="154"/>
      <c r="E377" s="463"/>
      <c r="F377" s="434"/>
      <c r="G377" s="434"/>
      <c r="H377" s="463"/>
      <c r="I377" s="434"/>
      <c r="J377" s="434"/>
      <c r="K377" s="480"/>
    </row>
    <row r="378" spans="1:11" ht="14.25">
      <c r="A378" s="14"/>
      <c r="B378" s="154"/>
      <c r="C378" s="154"/>
      <c r="D378" s="154"/>
      <c r="E378" s="463" t="e">
        <f t="shared" ref="E378:E380" si="157">D378/C378</f>
        <v>#DIV/0!</v>
      </c>
      <c r="F378" s="434"/>
      <c r="G378" s="434"/>
      <c r="H378" s="463" t="e">
        <f t="shared" ref="H378:H380" si="158">G378/F378</f>
        <v>#DIV/0!</v>
      </c>
      <c r="I378" s="434">
        <f t="shared" ref="I378:I380" si="159">C378+F378</f>
        <v>0</v>
      </c>
      <c r="J378" s="434">
        <f t="shared" ref="J378:J380" si="160">D378+G378</f>
        <v>0</v>
      </c>
      <c r="K378" s="480" t="e">
        <f t="shared" ref="K378:K380" si="161">J378/I378</f>
        <v>#DIV/0!</v>
      </c>
    </row>
    <row r="379" spans="1:11" ht="14.25">
      <c r="A379" s="14"/>
      <c r="B379" s="154"/>
      <c r="C379" s="154"/>
      <c r="D379" s="154"/>
      <c r="E379" s="463" t="e">
        <f t="shared" si="157"/>
        <v>#DIV/0!</v>
      </c>
      <c r="F379" s="434"/>
      <c r="G379" s="434"/>
      <c r="H379" s="463" t="e">
        <f t="shared" si="158"/>
        <v>#DIV/0!</v>
      </c>
      <c r="I379" s="434">
        <f t="shared" si="159"/>
        <v>0</v>
      </c>
      <c r="J379" s="434">
        <f t="shared" si="160"/>
        <v>0</v>
      </c>
      <c r="K379" s="480" t="e">
        <f t="shared" si="161"/>
        <v>#DIV/0!</v>
      </c>
    </row>
    <row r="380" spans="1:11" ht="14.25">
      <c r="A380" s="155"/>
      <c r="B380" s="156"/>
      <c r="C380" s="154"/>
      <c r="D380" s="154"/>
      <c r="E380" s="463" t="e">
        <f t="shared" si="157"/>
        <v>#DIV/0!</v>
      </c>
      <c r="F380" s="434"/>
      <c r="G380" s="434"/>
      <c r="H380" s="463" t="e">
        <f t="shared" si="158"/>
        <v>#DIV/0!</v>
      </c>
      <c r="I380" s="434">
        <f t="shared" si="159"/>
        <v>0</v>
      </c>
      <c r="J380" s="434">
        <f t="shared" si="160"/>
        <v>0</v>
      </c>
      <c r="K380" s="480" t="e">
        <f t="shared" si="161"/>
        <v>#DIV/0!</v>
      </c>
    </row>
    <row r="381" spans="1:11" ht="14.25">
      <c r="A381" s="155"/>
      <c r="B381" s="156"/>
      <c r="C381" s="154"/>
      <c r="D381" s="154"/>
      <c r="E381" s="320"/>
      <c r="F381" s="434"/>
      <c r="G381" s="434"/>
      <c r="H381" s="434"/>
      <c r="I381" s="434"/>
      <c r="J381" s="434"/>
      <c r="K381" s="434"/>
    </row>
    <row r="382" spans="1:11" ht="15">
      <c r="A382" s="155"/>
      <c r="B382" s="467" t="s">
        <v>1637</v>
      </c>
      <c r="C382" s="475">
        <f>SUM(C384:C394)</f>
        <v>280</v>
      </c>
      <c r="D382" s="475">
        <f>SUM(D384:D394)</f>
        <v>58</v>
      </c>
      <c r="E382" s="469">
        <f t="shared" ref="E382" si="162">D382/C382</f>
        <v>0.20714285714285716</v>
      </c>
      <c r="F382" s="475">
        <f>SUM(F384:F394)</f>
        <v>11420</v>
      </c>
      <c r="G382" s="475">
        <f>SUM(G384:G394)</f>
        <v>2571</v>
      </c>
      <c r="H382" s="469">
        <f t="shared" ref="H382" si="163">G382/F382</f>
        <v>0.22513134851138353</v>
      </c>
      <c r="I382" s="476">
        <f t="shared" ref="I382" si="164">C382+F382</f>
        <v>11700</v>
      </c>
      <c r="J382" s="476">
        <f t="shared" ref="J382" si="165">D382+G382</f>
        <v>2629</v>
      </c>
      <c r="K382" s="478">
        <f t="shared" ref="K382" si="166">J382/I382</f>
        <v>0.22470085470085471</v>
      </c>
    </row>
    <row r="383" spans="1:11" ht="14.25">
      <c r="A383" s="155"/>
      <c r="B383" s="156"/>
      <c r="C383" s="154"/>
      <c r="D383" s="154"/>
      <c r="E383" s="463"/>
      <c r="F383" s="434"/>
      <c r="G383" s="434"/>
      <c r="H383" s="463"/>
      <c r="I383" s="434"/>
      <c r="J383" s="434"/>
      <c r="K383" s="480"/>
    </row>
    <row r="384" spans="1:11" ht="12.75">
      <c r="A384" s="481" t="s">
        <v>2338</v>
      </c>
      <c r="B384" s="482" t="s">
        <v>2339</v>
      </c>
      <c r="C384" s="483">
        <v>0</v>
      </c>
      <c r="D384" s="485"/>
      <c r="E384" s="484" t="e">
        <f t="shared" ref="E384:E392" si="167">D384/C384</f>
        <v>#DIV/0!</v>
      </c>
      <c r="F384" s="490">
        <v>480</v>
      </c>
      <c r="G384" s="434">
        <v>118</v>
      </c>
      <c r="H384" s="463">
        <f t="shared" ref="H384:H392" si="168">G384/F384</f>
        <v>0.24583333333333332</v>
      </c>
      <c r="I384" s="434">
        <f t="shared" ref="I384:I394" si="169">C384+F384</f>
        <v>480</v>
      </c>
      <c r="J384" s="434">
        <f t="shared" ref="J384:J394" si="170">D384+G384</f>
        <v>118</v>
      </c>
      <c r="K384" s="480">
        <f t="shared" ref="K384:K392" si="171">J384/I384</f>
        <v>0.24583333333333332</v>
      </c>
    </row>
    <row r="385" spans="1:11" ht="12.75">
      <c r="A385" s="481" t="s">
        <v>2340</v>
      </c>
      <c r="B385" s="482" t="s">
        <v>2341</v>
      </c>
      <c r="C385" s="483">
        <v>0</v>
      </c>
      <c r="D385" s="485"/>
      <c r="E385" s="484" t="e">
        <f t="shared" si="167"/>
        <v>#DIV/0!</v>
      </c>
      <c r="F385" s="490">
        <v>120</v>
      </c>
      <c r="G385" s="434">
        <v>21</v>
      </c>
      <c r="H385" s="463">
        <f t="shared" si="168"/>
        <v>0.17499999999999999</v>
      </c>
      <c r="I385" s="434">
        <f t="shared" si="169"/>
        <v>120</v>
      </c>
      <c r="J385" s="434">
        <f t="shared" si="170"/>
        <v>21</v>
      </c>
      <c r="K385" s="480">
        <f t="shared" si="171"/>
        <v>0.17499999999999999</v>
      </c>
    </row>
    <row r="386" spans="1:11" ht="12.75">
      <c r="A386" s="481" t="s">
        <v>2342</v>
      </c>
      <c r="B386" s="482" t="s">
        <v>2343</v>
      </c>
      <c r="C386" s="483">
        <v>250</v>
      </c>
      <c r="D386" s="486">
        <v>56</v>
      </c>
      <c r="E386" s="484">
        <f t="shared" si="167"/>
        <v>0.224</v>
      </c>
      <c r="F386" s="490">
        <v>2</v>
      </c>
      <c r="G386" s="434"/>
      <c r="H386" s="463">
        <f t="shared" si="168"/>
        <v>0</v>
      </c>
      <c r="I386" s="434">
        <f t="shared" si="169"/>
        <v>252</v>
      </c>
      <c r="J386" s="434">
        <f t="shared" si="170"/>
        <v>56</v>
      </c>
      <c r="K386" s="480">
        <f t="shared" si="171"/>
        <v>0.22222222222222221</v>
      </c>
    </row>
    <row r="387" spans="1:11" ht="12.75">
      <c r="A387" s="481" t="s">
        <v>2344</v>
      </c>
      <c r="B387" s="482" t="s">
        <v>2345</v>
      </c>
      <c r="C387" s="483">
        <v>25</v>
      </c>
      <c r="D387" s="486">
        <v>2</v>
      </c>
      <c r="E387" s="484">
        <f t="shared" si="167"/>
        <v>0.08</v>
      </c>
      <c r="F387" s="490">
        <v>6</v>
      </c>
      <c r="G387" s="434"/>
      <c r="H387" s="463">
        <f t="shared" si="168"/>
        <v>0</v>
      </c>
      <c r="I387" s="434">
        <f t="shared" si="169"/>
        <v>31</v>
      </c>
      <c r="J387" s="434">
        <f t="shared" si="170"/>
        <v>2</v>
      </c>
      <c r="K387" s="480">
        <f t="shared" si="171"/>
        <v>6.4516129032258063E-2</v>
      </c>
    </row>
    <row r="388" spans="1:11" ht="12.75">
      <c r="A388" s="481" t="s">
        <v>2300</v>
      </c>
      <c r="B388" s="482" t="s">
        <v>2301</v>
      </c>
      <c r="C388" s="483">
        <v>5</v>
      </c>
      <c r="D388" s="487"/>
      <c r="E388" s="484">
        <f t="shared" si="167"/>
        <v>0</v>
      </c>
      <c r="F388" s="490">
        <v>2800</v>
      </c>
      <c r="G388" s="434">
        <v>628</v>
      </c>
      <c r="H388" s="463">
        <f t="shared" si="168"/>
        <v>0.22428571428571428</v>
      </c>
      <c r="I388" s="434">
        <f t="shared" si="169"/>
        <v>2805</v>
      </c>
      <c r="J388" s="434">
        <f t="shared" si="170"/>
        <v>628</v>
      </c>
      <c r="K388" s="480">
        <f t="shared" si="171"/>
        <v>0.22388591800356505</v>
      </c>
    </row>
    <row r="389" spans="1:11" ht="12.75">
      <c r="A389" s="481" t="s">
        <v>2346</v>
      </c>
      <c r="B389" s="482" t="s">
        <v>2347</v>
      </c>
      <c r="C389" s="483">
        <v>0</v>
      </c>
      <c r="D389" s="486"/>
      <c r="E389" s="484" t="e">
        <f t="shared" si="167"/>
        <v>#DIV/0!</v>
      </c>
      <c r="F389" s="490">
        <v>5297</v>
      </c>
      <c r="G389" s="434">
        <v>1194</v>
      </c>
      <c r="H389" s="463">
        <f t="shared" si="168"/>
        <v>0.22541060977912025</v>
      </c>
      <c r="I389" s="434">
        <f t="shared" si="169"/>
        <v>5297</v>
      </c>
      <c r="J389" s="434">
        <f t="shared" si="170"/>
        <v>1194</v>
      </c>
      <c r="K389" s="480">
        <f t="shared" si="171"/>
        <v>0.22541060977912025</v>
      </c>
    </row>
    <row r="390" spans="1:11" ht="12.75">
      <c r="A390" s="481" t="s">
        <v>2312</v>
      </c>
      <c r="B390" s="482" t="s">
        <v>2313</v>
      </c>
      <c r="C390" s="483">
        <v>0</v>
      </c>
      <c r="D390" s="486"/>
      <c r="E390" s="484" t="e">
        <f t="shared" si="167"/>
        <v>#DIV/0!</v>
      </c>
      <c r="F390" s="490">
        <v>2715</v>
      </c>
      <c r="G390" s="434">
        <v>608</v>
      </c>
      <c r="H390" s="463">
        <f t="shared" si="168"/>
        <v>0.22394106813996317</v>
      </c>
      <c r="I390" s="434">
        <f t="shared" si="169"/>
        <v>2715</v>
      </c>
      <c r="J390" s="434">
        <f t="shared" si="170"/>
        <v>608</v>
      </c>
      <c r="K390" s="480">
        <f t="shared" si="171"/>
        <v>0.22394106813996317</v>
      </c>
    </row>
    <row r="391" spans="1:11" ht="12.75">
      <c r="A391" s="481" t="s">
        <v>1639</v>
      </c>
      <c r="B391" s="482" t="s">
        <v>2348</v>
      </c>
      <c r="C391" s="474">
        <v>0</v>
      </c>
      <c r="D391" s="485"/>
      <c r="E391" s="463" t="e">
        <f t="shared" si="167"/>
        <v>#DIV/0!</v>
      </c>
      <c r="F391" s="434">
        <v>0</v>
      </c>
      <c r="G391" s="434">
        <v>2</v>
      </c>
      <c r="H391" s="463" t="e">
        <f t="shared" si="168"/>
        <v>#DIV/0!</v>
      </c>
      <c r="I391" s="434">
        <f t="shared" si="169"/>
        <v>0</v>
      </c>
      <c r="J391" s="434">
        <f t="shared" si="170"/>
        <v>2</v>
      </c>
      <c r="K391" s="480" t="e">
        <f t="shared" si="171"/>
        <v>#DIV/0!</v>
      </c>
    </row>
    <row r="392" spans="1:11" ht="12.75">
      <c r="A392" s="472"/>
      <c r="B392" s="473"/>
      <c r="C392" s="474"/>
      <c r="D392" s="485"/>
      <c r="E392" s="463" t="e">
        <f t="shared" si="167"/>
        <v>#DIV/0!</v>
      </c>
      <c r="F392" s="434"/>
      <c r="G392" s="434"/>
      <c r="H392" s="463" t="e">
        <f t="shared" si="168"/>
        <v>#DIV/0!</v>
      </c>
      <c r="I392" s="434">
        <f t="shared" si="169"/>
        <v>0</v>
      </c>
      <c r="J392" s="434">
        <f t="shared" si="170"/>
        <v>0</v>
      </c>
      <c r="K392" s="480" t="e">
        <f t="shared" si="171"/>
        <v>#DIV/0!</v>
      </c>
    </row>
    <row r="393" spans="1:11" ht="12.75">
      <c r="A393" s="481"/>
      <c r="B393" s="482"/>
      <c r="C393" s="483"/>
      <c r="D393" s="157"/>
      <c r="E393" s="463" t="e">
        <f t="shared" ref="E393:E394" si="172">D393/C393</f>
        <v>#DIV/0!</v>
      </c>
      <c r="F393" s="434"/>
      <c r="G393" s="434"/>
      <c r="H393" s="463" t="e">
        <f t="shared" ref="H393:H394" si="173">G393/F393</f>
        <v>#DIV/0!</v>
      </c>
      <c r="I393" s="434">
        <f t="shared" si="169"/>
        <v>0</v>
      </c>
      <c r="J393" s="434">
        <f t="shared" si="170"/>
        <v>0</v>
      </c>
      <c r="K393" s="480" t="e">
        <f t="shared" ref="K393:K394" si="174">J393/I393</f>
        <v>#DIV/0!</v>
      </c>
    </row>
    <row r="394" spans="1:11" ht="14.25">
      <c r="A394" s="14"/>
      <c r="B394" s="157"/>
      <c r="C394" s="157"/>
      <c r="D394" s="157"/>
      <c r="E394" s="463" t="e">
        <f t="shared" si="172"/>
        <v>#DIV/0!</v>
      </c>
      <c r="F394" s="434"/>
      <c r="G394" s="434"/>
      <c r="H394" s="463" t="e">
        <f t="shared" si="173"/>
        <v>#DIV/0!</v>
      </c>
      <c r="I394" s="434">
        <f t="shared" si="169"/>
        <v>0</v>
      </c>
      <c r="J394" s="434">
        <f t="shared" si="170"/>
        <v>0</v>
      </c>
      <c r="K394" s="480" t="e">
        <f t="shared" si="174"/>
        <v>#DIV/0!</v>
      </c>
    </row>
    <row r="395" spans="1:11" ht="12.75">
      <c r="A395" s="29"/>
      <c r="B395" s="154"/>
      <c r="C395" s="154"/>
      <c r="D395" s="154"/>
      <c r="E395" s="320"/>
      <c r="F395" s="434"/>
      <c r="G395" s="434"/>
      <c r="H395" s="434"/>
      <c r="I395" s="434"/>
      <c r="J395" s="434"/>
      <c r="K395" s="434"/>
    </row>
    <row r="396" spans="1:11" ht="14.25">
      <c r="A396" s="159" t="s">
        <v>1638</v>
      </c>
      <c r="B396" s="160"/>
      <c r="C396" s="160"/>
      <c r="D396" s="160"/>
      <c r="E396" s="160"/>
      <c r="F396" s="338"/>
      <c r="G396" s="338"/>
      <c r="H396" s="338"/>
      <c r="I396" s="338"/>
      <c r="J396" s="338"/>
      <c r="K396" s="338"/>
    </row>
    <row r="397" spans="1:11" ht="14.25">
      <c r="A397" s="296" t="s">
        <v>1639</v>
      </c>
      <c r="B397" s="297" t="s">
        <v>1640</v>
      </c>
      <c r="C397" s="298"/>
      <c r="D397" s="298"/>
      <c r="E397" s="336"/>
      <c r="F397" s="299"/>
      <c r="G397" s="299"/>
      <c r="H397" s="299"/>
      <c r="I397" s="299"/>
      <c r="J397" s="299"/>
      <c r="K397" s="299"/>
    </row>
    <row r="398" spans="1:11" ht="14.25">
      <c r="A398" s="296" t="s">
        <v>1641</v>
      </c>
      <c r="B398" s="297" t="s">
        <v>1642</v>
      </c>
      <c r="C398" s="298"/>
      <c r="D398" s="298"/>
      <c r="E398" s="336"/>
      <c r="F398" s="299"/>
      <c r="G398" s="299"/>
      <c r="H398" s="299"/>
      <c r="I398" s="299"/>
      <c r="J398" s="299"/>
      <c r="K398" s="299"/>
    </row>
    <row r="399" spans="1:11" ht="14.25">
      <c r="A399" s="296" t="s">
        <v>1643</v>
      </c>
      <c r="B399" s="297" t="s">
        <v>1644</v>
      </c>
      <c r="C399" s="298"/>
      <c r="D399" s="298"/>
      <c r="E399" s="336"/>
      <c r="F399" s="299"/>
      <c r="G399" s="299"/>
      <c r="H399" s="299"/>
      <c r="I399" s="299"/>
      <c r="J399" s="299"/>
      <c r="K399" s="299"/>
    </row>
    <row r="400" spans="1:11" ht="25.5">
      <c r="A400" s="296" t="s">
        <v>1645</v>
      </c>
      <c r="B400" s="297" t="s">
        <v>1646</v>
      </c>
      <c r="C400" s="298"/>
      <c r="D400" s="298"/>
      <c r="E400" s="336"/>
      <c r="F400" s="299"/>
      <c r="G400" s="299"/>
      <c r="H400" s="299"/>
      <c r="I400" s="299"/>
      <c r="J400" s="299"/>
      <c r="K400" s="299"/>
    </row>
    <row r="401" spans="1:11" ht="14.25">
      <c r="A401" s="296" t="s">
        <v>1647</v>
      </c>
      <c r="B401" s="297" t="s">
        <v>1648</v>
      </c>
      <c r="C401" s="298"/>
      <c r="D401" s="298"/>
      <c r="E401" s="336"/>
      <c r="F401" s="299"/>
      <c r="G401" s="299"/>
      <c r="H401" s="299"/>
      <c r="I401" s="299"/>
      <c r="J401" s="299"/>
      <c r="K401" s="299"/>
    </row>
    <row r="402" spans="1:11" ht="25.5">
      <c r="A402" s="296" t="s">
        <v>1649</v>
      </c>
      <c r="B402" s="297" t="s">
        <v>1650</v>
      </c>
      <c r="C402" s="298"/>
      <c r="D402" s="298"/>
      <c r="E402" s="336"/>
      <c r="F402" s="299"/>
      <c r="G402" s="299"/>
      <c r="H402" s="299"/>
      <c r="I402" s="299"/>
      <c r="J402" s="299"/>
      <c r="K402" s="299"/>
    </row>
    <row r="403" spans="1:11" ht="51">
      <c r="A403" s="296" t="s">
        <v>1651</v>
      </c>
      <c r="B403" s="297" t="s">
        <v>1652</v>
      </c>
      <c r="C403" s="298"/>
      <c r="D403" s="298"/>
      <c r="E403" s="336"/>
      <c r="F403" s="299"/>
      <c r="G403" s="299"/>
      <c r="H403" s="299"/>
      <c r="I403" s="299"/>
      <c r="J403" s="299"/>
      <c r="K403" s="299"/>
    </row>
    <row r="404" spans="1:11" ht="63.75">
      <c r="A404" s="296" t="s">
        <v>1653</v>
      </c>
      <c r="B404" s="297" t="s">
        <v>1654</v>
      </c>
      <c r="C404" s="298"/>
      <c r="D404" s="298"/>
      <c r="E404" s="336"/>
      <c r="F404" s="299"/>
      <c r="G404" s="299"/>
      <c r="H404" s="299"/>
      <c r="I404" s="299"/>
      <c r="J404" s="299"/>
      <c r="K404" s="299"/>
    </row>
    <row r="405" spans="1:11" ht="12.75">
      <c r="A405" s="159" t="s">
        <v>1655</v>
      </c>
      <c r="B405" s="161"/>
      <c r="C405" s="161"/>
      <c r="D405" s="161"/>
      <c r="E405" s="337"/>
      <c r="F405" s="434"/>
      <c r="G405" s="434"/>
      <c r="H405" s="434"/>
      <c r="I405" s="434"/>
      <c r="J405" s="434"/>
      <c r="K405" s="434"/>
    </row>
    <row r="406" spans="1:11" ht="15">
      <c r="A406" s="162" t="s">
        <v>1656</v>
      </c>
      <c r="B406" s="88"/>
      <c r="C406" s="477">
        <f>SUM(C376,C382)</f>
        <v>280</v>
      </c>
      <c r="D406" s="477">
        <f>SUM(D376,D382)</f>
        <v>58</v>
      </c>
      <c r="E406" s="469">
        <f t="shared" ref="E406" si="175">D406/C406</f>
        <v>0.20714285714285716</v>
      </c>
      <c r="F406" s="477">
        <f>SUM(F376,F382)</f>
        <v>11420</v>
      </c>
      <c r="G406" s="477">
        <f>SUM(G376,G382)</f>
        <v>2571</v>
      </c>
      <c r="H406" s="469">
        <f t="shared" ref="H406" si="176">G406/F406</f>
        <v>0.22513134851138353</v>
      </c>
      <c r="I406" s="476">
        <f t="shared" ref="I406" si="177">C406+F406</f>
        <v>11700</v>
      </c>
      <c r="J406" s="476">
        <f t="shared" ref="J406" si="178">D406+G406</f>
        <v>2629</v>
      </c>
      <c r="K406" s="478">
        <f t="shared" ref="K406" si="179">J406/I406</f>
        <v>0.22470085470085471</v>
      </c>
    </row>
    <row r="407" spans="1:11" ht="12.75">
      <c r="A407" s="892" t="s">
        <v>1657</v>
      </c>
      <c r="B407" s="892"/>
      <c r="C407" s="892"/>
      <c r="D407" s="892"/>
      <c r="E407" s="892"/>
      <c r="F407" s="892"/>
      <c r="G407" s="892"/>
      <c r="H407" s="892"/>
      <c r="I407" s="892"/>
      <c r="J407" s="892"/>
      <c r="K407" s="431"/>
    </row>
    <row r="408" spans="1:11" ht="12.75">
      <c r="A408" s="892" t="s">
        <v>1658</v>
      </c>
      <c r="B408" s="892"/>
      <c r="C408" s="892"/>
      <c r="D408" s="892"/>
      <c r="E408" s="892"/>
      <c r="F408" s="892"/>
      <c r="G408" s="892"/>
      <c r="H408" s="892"/>
      <c r="I408" s="892"/>
      <c r="J408" s="892"/>
      <c r="K408" s="431"/>
    </row>
    <row r="410" spans="1:11" ht="12.75">
      <c r="A410" s="1"/>
      <c r="B410" s="2" t="s">
        <v>51</v>
      </c>
      <c r="C410" s="3" t="s">
        <v>1970</v>
      </c>
      <c r="D410" s="4"/>
      <c r="E410" s="4"/>
      <c r="F410" s="4"/>
      <c r="G410" s="4"/>
      <c r="H410" s="4"/>
      <c r="I410" s="5"/>
      <c r="J410" s="6"/>
      <c r="K410" s="6"/>
    </row>
    <row r="411" spans="1:11" ht="12.75">
      <c r="A411" s="1"/>
      <c r="B411" s="2" t="s">
        <v>52</v>
      </c>
      <c r="C411" s="3">
        <v>17688383</v>
      </c>
      <c r="D411" s="4"/>
      <c r="E411" s="4"/>
      <c r="F411" s="4"/>
      <c r="G411" s="4"/>
      <c r="H411" s="4"/>
      <c r="I411" s="5"/>
      <c r="J411" s="6"/>
      <c r="K411" s="6"/>
    </row>
    <row r="412" spans="1:11" ht="12.75">
      <c r="A412" s="1"/>
      <c r="B412" s="2"/>
      <c r="C412" s="3"/>
      <c r="D412" s="4"/>
      <c r="E412" s="4"/>
      <c r="F412" s="4"/>
      <c r="G412" s="4"/>
      <c r="H412" s="4"/>
      <c r="I412" s="5"/>
      <c r="J412" s="6"/>
      <c r="K412" s="6"/>
    </row>
    <row r="413" spans="1:11" ht="14.25">
      <c r="A413" s="1"/>
      <c r="B413" s="2" t="s">
        <v>1634</v>
      </c>
      <c r="C413" s="7" t="s">
        <v>32</v>
      </c>
      <c r="D413" s="8"/>
      <c r="E413" s="8"/>
      <c r="F413" s="8"/>
      <c r="G413" s="8"/>
      <c r="H413" s="8"/>
      <c r="I413" s="9"/>
      <c r="J413" s="6"/>
      <c r="K413" s="6"/>
    </row>
    <row r="414" spans="1:11" ht="14.25">
      <c r="A414" s="1"/>
      <c r="B414" s="2" t="s">
        <v>186</v>
      </c>
      <c r="C414" s="439" t="s">
        <v>1986</v>
      </c>
      <c r="D414" s="8"/>
      <c r="E414" s="8"/>
      <c r="F414" s="8"/>
      <c r="G414" s="8"/>
      <c r="H414" s="8"/>
      <c r="I414" s="9"/>
      <c r="J414" s="6"/>
      <c r="K414" s="6"/>
    </row>
    <row r="415" spans="1:11" ht="15.75">
      <c r="A415" s="10"/>
      <c r="B415" s="10"/>
      <c r="C415" s="10"/>
      <c r="D415" s="10"/>
      <c r="E415" s="10"/>
      <c r="F415" s="10"/>
      <c r="G415" s="10"/>
      <c r="H415" s="10"/>
      <c r="I415" s="11"/>
      <c r="J415" s="11"/>
      <c r="K415" s="11"/>
    </row>
    <row r="416" spans="1:11" ht="12.75" customHeight="1">
      <c r="A416" s="876" t="s">
        <v>1635</v>
      </c>
      <c r="B416" s="876" t="s">
        <v>1636</v>
      </c>
      <c r="C416" s="893" t="s">
        <v>189</v>
      </c>
      <c r="D416" s="894"/>
      <c r="E416" s="894"/>
      <c r="F416" s="870" t="s">
        <v>190</v>
      </c>
      <c r="G416" s="870"/>
      <c r="H416" s="870"/>
      <c r="I416" s="870" t="s">
        <v>129</v>
      </c>
      <c r="J416" s="870"/>
      <c r="K416" s="870"/>
    </row>
    <row r="417" spans="1:11" ht="23.25" thickBot="1">
      <c r="A417" s="877"/>
      <c r="B417" s="877"/>
      <c r="C417" s="432" t="s">
        <v>1904</v>
      </c>
      <c r="D417" s="432" t="s">
        <v>1905</v>
      </c>
      <c r="E417" s="319" t="s">
        <v>1898</v>
      </c>
      <c r="F417" s="432" t="s">
        <v>1904</v>
      </c>
      <c r="G417" s="432" t="s">
        <v>1905</v>
      </c>
      <c r="H417" s="432" t="s">
        <v>1898</v>
      </c>
      <c r="I417" s="432" t="s">
        <v>1904</v>
      </c>
      <c r="J417" s="432" t="s">
        <v>1905</v>
      </c>
      <c r="K417" s="433" t="s">
        <v>1898</v>
      </c>
    </row>
    <row r="418" spans="1:11" ht="15.75" thickTop="1">
      <c r="A418" s="84"/>
      <c r="B418" s="151" t="s">
        <v>28</v>
      </c>
      <c r="C418" s="464">
        <f>SUM(C420:C469)</f>
        <v>0</v>
      </c>
      <c r="D418" s="464">
        <f>SUM(D420:D469)</f>
        <v>0</v>
      </c>
      <c r="E418" s="465" t="e">
        <f t="shared" ref="E418" si="180">D418/C418</f>
        <v>#DIV/0!</v>
      </c>
      <c r="F418" s="464">
        <f>SUM(F420:F469)</f>
        <v>600</v>
      </c>
      <c r="G418" s="464">
        <f>SUM(G420:G469)</f>
        <v>125</v>
      </c>
      <c r="H418" s="465">
        <f t="shared" ref="H418" si="181">G418/F418</f>
        <v>0.20833333333333334</v>
      </c>
      <c r="I418" s="466">
        <f t="shared" ref="I418" si="182">C418+F418</f>
        <v>600</v>
      </c>
      <c r="J418" s="466">
        <f t="shared" ref="J418" si="183">D418+G418</f>
        <v>125</v>
      </c>
      <c r="K418" s="479">
        <f t="shared" ref="K418" si="184">J418/I418</f>
        <v>0.20833333333333334</v>
      </c>
    </row>
    <row r="419" spans="1:11" ht="12.75">
      <c r="A419" s="152"/>
      <c r="B419" s="153"/>
      <c r="C419" s="154"/>
      <c r="D419" s="154"/>
      <c r="E419" s="463"/>
      <c r="F419" s="434"/>
      <c r="G419" s="434"/>
      <c r="H419" s="463"/>
      <c r="I419" s="434"/>
      <c r="J419" s="434"/>
      <c r="K419" s="480"/>
    </row>
    <row r="420" spans="1:11" ht="12.75">
      <c r="A420" s="491" t="s">
        <v>2349</v>
      </c>
      <c r="B420" s="492" t="s">
        <v>2350</v>
      </c>
      <c r="C420" s="154"/>
      <c r="D420" s="154"/>
      <c r="E420" s="463" t="e">
        <f t="shared" ref="E420:E469" si="185">D420/C420</f>
        <v>#DIV/0!</v>
      </c>
      <c r="F420" s="495">
        <v>1</v>
      </c>
      <c r="G420" s="434"/>
      <c r="H420" s="463">
        <f t="shared" ref="H420:H469" si="186">G420/F420</f>
        <v>0</v>
      </c>
      <c r="I420" s="434">
        <f t="shared" ref="I420:I469" si="187">C420+F420</f>
        <v>1</v>
      </c>
      <c r="J420" s="434">
        <f t="shared" ref="J420:J469" si="188">D420+G420</f>
        <v>0</v>
      </c>
      <c r="K420" s="480">
        <f t="shared" ref="K420:K469" si="189">J420/I420</f>
        <v>0</v>
      </c>
    </row>
    <row r="421" spans="1:11" ht="14.25">
      <c r="A421" s="493" t="s">
        <v>2351</v>
      </c>
      <c r="B421" s="494" t="s">
        <v>2352</v>
      </c>
      <c r="C421" s="154"/>
      <c r="D421" s="154"/>
      <c r="E421" s="463" t="e">
        <f t="shared" ref="E421:E465" si="190">D421/C421</f>
        <v>#DIV/0!</v>
      </c>
      <c r="F421" s="495">
        <v>5</v>
      </c>
      <c r="G421" s="434">
        <v>2</v>
      </c>
      <c r="H421" s="463">
        <f t="shared" ref="H421:H465" si="191">G421/F421</f>
        <v>0.4</v>
      </c>
      <c r="I421" s="434">
        <f t="shared" ref="I421:I465" si="192">C421+F421</f>
        <v>5</v>
      </c>
      <c r="J421" s="434">
        <f t="shared" ref="J421:J465" si="193">D421+G421</f>
        <v>2</v>
      </c>
      <c r="K421" s="480">
        <f t="shared" ref="K421:K465" si="194">J421/I421</f>
        <v>0.4</v>
      </c>
    </row>
    <row r="422" spans="1:11" ht="14.25">
      <c r="A422" s="493" t="s">
        <v>2353</v>
      </c>
      <c r="B422" s="494" t="s">
        <v>2354</v>
      </c>
      <c r="C422" s="154"/>
      <c r="D422" s="154"/>
      <c r="E422" s="463" t="e">
        <f t="shared" ref="E422:E450" si="195">D422/C422</f>
        <v>#DIV/0!</v>
      </c>
      <c r="F422" s="495">
        <v>50</v>
      </c>
      <c r="G422" s="434">
        <v>5</v>
      </c>
      <c r="H422" s="463">
        <f t="shared" ref="H422:H450" si="196">G422/F422</f>
        <v>0.1</v>
      </c>
      <c r="I422" s="434">
        <f t="shared" ref="I422:I450" si="197">C422+F422</f>
        <v>50</v>
      </c>
      <c r="J422" s="434">
        <f t="shared" ref="J422:J450" si="198">D422+G422</f>
        <v>5</v>
      </c>
      <c r="K422" s="480">
        <f t="shared" ref="K422:K450" si="199">J422/I422</f>
        <v>0.1</v>
      </c>
    </row>
    <row r="423" spans="1:11" ht="25.5">
      <c r="A423" s="493" t="s">
        <v>2355</v>
      </c>
      <c r="B423" s="494" t="s">
        <v>2356</v>
      </c>
      <c r="C423" s="154"/>
      <c r="D423" s="154"/>
      <c r="E423" s="463" t="e">
        <f t="shared" si="195"/>
        <v>#DIV/0!</v>
      </c>
      <c r="F423" s="495">
        <v>50</v>
      </c>
      <c r="G423" s="434">
        <v>1</v>
      </c>
      <c r="H423" s="463">
        <f t="shared" si="196"/>
        <v>0.02</v>
      </c>
      <c r="I423" s="434">
        <f t="shared" si="197"/>
        <v>50</v>
      </c>
      <c r="J423" s="434">
        <f t="shared" si="198"/>
        <v>1</v>
      </c>
      <c r="K423" s="480">
        <f t="shared" si="199"/>
        <v>0.02</v>
      </c>
    </row>
    <row r="424" spans="1:11" ht="25.5">
      <c r="A424" s="493" t="s">
        <v>2357</v>
      </c>
      <c r="B424" s="494" t="s">
        <v>2358</v>
      </c>
      <c r="C424" s="154"/>
      <c r="D424" s="154"/>
      <c r="E424" s="463" t="e">
        <f t="shared" si="195"/>
        <v>#DIV/0!</v>
      </c>
      <c r="F424" s="495">
        <v>1</v>
      </c>
      <c r="G424" s="434"/>
      <c r="H424" s="463">
        <f t="shared" si="196"/>
        <v>0</v>
      </c>
      <c r="I424" s="434">
        <f t="shared" si="197"/>
        <v>1</v>
      </c>
      <c r="J424" s="434">
        <f t="shared" si="198"/>
        <v>0</v>
      </c>
      <c r="K424" s="480">
        <f t="shared" si="199"/>
        <v>0</v>
      </c>
    </row>
    <row r="425" spans="1:11" ht="25.5">
      <c r="A425" s="493" t="s">
        <v>2359</v>
      </c>
      <c r="B425" s="494" t="s">
        <v>2360</v>
      </c>
      <c r="C425" s="154"/>
      <c r="D425" s="154"/>
      <c r="E425" s="463" t="e">
        <f t="shared" si="195"/>
        <v>#DIV/0!</v>
      </c>
      <c r="F425" s="495">
        <v>6</v>
      </c>
      <c r="G425" s="434">
        <v>5</v>
      </c>
      <c r="H425" s="463">
        <f t="shared" si="196"/>
        <v>0.83333333333333337</v>
      </c>
      <c r="I425" s="434">
        <f t="shared" si="197"/>
        <v>6</v>
      </c>
      <c r="J425" s="434">
        <f t="shared" si="198"/>
        <v>5</v>
      </c>
      <c r="K425" s="480">
        <f t="shared" si="199"/>
        <v>0.83333333333333337</v>
      </c>
    </row>
    <row r="426" spans="1:11" ht="25.5">
      <c r="A426" s="493" t="s">
        <v>1645</v>
      </c>
      <c r="B426" s="494" t="s">
        <v>2361</v>
      </c>
      <c r="C426" s="154"/>
      <c r="D426" s="154"/>
      <c r="E426" s="463" t="e">
        <f t="shared" si="195"/>
        <v>#DIV/0!</v>
      </c>
      <c r="F426" s="495">
        <v>150</v>
      </c>
      <c r="G426" s="434">
        <v>36</v>
      </c>
      <c r="H426" s="463">
        <f t="shared" si="196"/>
        <v>0.24</v>
      </c>
      <c r="I426" s="434">
        <f t="shared" si="197"/>
        <v>150</v>
      </c>
      <c r="J426" s="434">
        <f t="shared" si="198"/>
        <v>36</v>
      </c>
      <c r="K426" s="480">
        <f t="shared" si="199"/>
        <v>0.24</v>
      </c>
    </row>
    <row r="427" spans="1:11" ht="14.25">
      <c r="A427" s="493" t="s">
        <v>2362</v>
      </c>
      <c r="B427" s="494" t="s">
        <v>2363</v>
      </c>
      <c r="C427" s="154"/>
      <c r="D427" s="154"/>
      <c r="E427" s="463" t="e">
        <f t="shared" si="195"/>
        <v>#DIV/0!</v>
      </c>
      <c r="F427" s="495">
        <v>5</v>
      </c>
      <c r="G427" s="434">
        <v>1</v>
      </c>
      <c r="H427" s="463">
        <f t="shared" si="196"/>
        <v>0.2</v>
      </c>
      <c r="I427" s="434">
        <f t="shared" si="197"/>
        <v>5</v>
      </c>
      <c r="J427" s="434">
        <f t="shared" si="198"/>
        <v>1</v>
      </c>
      <c r="K427" s="480">
        <f t="shared" si="199"/>
        <v>0.2</v>
      </c>
    </row>
    <row r="428" spans="1:11" ht="14.25">
      <c r="A428" s="493" t="s">
        <v>2364</v>
      </c>
      <c r="B428" s="494" t="s">
        <v>2365</v>
      </c>
      <c r="C428" s="154"/>
      <c r="D428" s="154"/>
      <c r="E428" s="463" t="e">
        <f t="shared" si="195"/>
        <v>#DIV/0!</v>
      </c>
      <c r="F428" s="495">
        <v>15</v>
      </c>
      <c r="G428" s="434">
        <v>7</v>
      </c>
      <c r="H428" s="463">
        <f t="shared" si="196"/>
        <v>0.46666666666666667</v>
      </c>
      <c r="I428" s="434">
        <f t="shared" si="197"/>
        <v>15</v>
      </c>
      <c r="J428" s="434">
        <f t="shared" si="198"/>
        <v>7</v>
      </c>
      <c r="K428" s="480">
        <f t="shared" si="199"/>
        <v>0.46666666666666667</v>
      </c>
    </row>
    <row r="429" spans="1:11" ht="14.25">
      <c r="A429" s="493" t="s">
        <v>2366</v>
      </c>
      <c r="B429" s="494" t="s">
        <v>2367</v>
      </c>
      <c r="C429" s="154"/>
      <c r="D429" s="154"/>
      <c r="E429" s="463" t="e">
        <f t="shared" si="195"/>
        <v>#DIV/0!</v>
      </c>
      <c r="F429" s="495">
        <v>2</v>
      </c>
      <c r="G429" s="434"/>
      <c r="H429" s="463">
        <f t="shared" si="196"/>
        <v>0</v>
      </c>
      <c r="I429" s="434">
        <f t="shared" si="197"/>
        <v>2</v>
      </c>
      <c r="J429" s="434">
        <f t="shared" si="198"/>
        <v>0</v>
      </c>
      <c r="K429" s="480">
        <f t="shared" si="199"/>
        <v>0</v>
      </c>
    </row>
    <row r="430" spans="1:11" ht="14.25">
      <c r="A430" s="493" t="s">
        <v>2368</v>
      </c>
      <c r="B430" s="494" t="s">
        <v>2369</v>
      </c>
      <c r="C430" s="154"/>
      <c r="D430" s="154"/>
      <c r="E430" s="463" t="e">
        <f t="shared" si="195"/>
        <v>#DIV/0!</v>
      </c>
      <c r="F430" s="495">
        <v>1</v>
      </c>
      <c r="G430" s="434"/>
      <c r="H430" s="463">
        <f t="shared" si="196"/>
        <v>0</v>
      </c>
      <c r="I430" s="434">
        <f t="shared" si="197"/>
        <v>1</v>
      </c>
      <c r="J430" s="434">
        <f t="shared" si="198"/>
        <v>0</v>
      </c>
      <c r="K430" s="480">
        <f t="shared" si="199"/>
        <v>0</v>
      </c>
    </row>
    <row r="431" spans="1:11" ht="14.25">
      <c r="A431" s="493" t="s">
        <v>2370</v>
      </c>
      <c r="B431" s="494" t="s">
        <v>2371</v>
      </c>
      <c r="C431" s="154"/>
      <c r="D431" s="154"/>
      <c r="E431" s="463" t="e">
        <f t="shared" si="195"/>
        <v>#DIV/0!</v>
      </c>
      <c r="F431" s="495">
        <v>1</v>
      </c>
      <c r="G431" s="434"/>
      <c r="H431" s="463">
        <f t="shared" si="196"/>
        <v>0</v>
      </c>
      <c r="I431" s="434">
        <f t="shared" si="197"/>
        <v>1</v>
      </c>
      <c r="J431" s="434">
        <f t="shared" si="198"/>
        <v>0</v>
      </c>
      <c r="K431" s="480">
        <f t="shared" si="199"/>
        <v>0</v>
      </c>
    </row>
    <row r="432" spans="1:11" ht="14.25">
      <c r="A432" s="493" t="s">
        <v>2372</v>
      </c>
      <c r="B432" s="494" t="s">
        <v>2373</v>
      </c>
      <c r="C432" s="154"/>
      <c r="D432" s="154"/>
      <c r="E432" s="463" t="e">
        <f t="shared" si="195"/>
        <v>#DIV/0!</v>
      </c>
      <c r="F432" s="495">
        <v>1</v>
      </c>
      <c r="G432" s="434"/>
      <c r="H432" s="463">
        <f t="shared" si="196"/>
        <v>0</v>
      </c>
      <c r="I432" s="434">
        <f t="shared" si="197"/>
        <v>1</v>
      </c>
      <c r="J432" s="434">
        <f t="shared" si="198"/>
        <v>0</v>
      </c>
      <c r="K432" s="480">
        <f t="shared" si="199"/>
        <v>0</v>
      </c>
    </row>
    <row r="433" spans="1:11" ht="14.25">
      <c r="A433" s="493" t="s">
        <v>2374</v>
      </c>
      <c r="B433" s="494" t="s">
        <v>2375</v>
      </c>
      <c r="C433" s="154"/>
      <c r="D433" s="154"/>
      <c r="E433" s="463" t="e">
        <f t="shared" si="195"/>
        <v>#DIV/0!</v>
      </c>
      <c r="F433" s="495">
        <v>10</v>
      </c>
      <c r="G433" s="434">
        <v>3</v>
      </c>
      <c r="H433" s="463">
        <f t="shared" si="196"/>
        <v>0.3</v>
      </c>
      <c r="I433" s="434">
        <f t="shared" si="197"/>
        <v>10</v>
      </c>
      <c r="J433" s="434">
        <f t="shared" si="198"/>
        <v>3</v>
      </c>
      <c r="K433" s="480">
        <f t="shared" si="199"/>
        <v>0.3</v>
      </c>
    </row>
    <row r="434" spans="1:11" ht="14.25">
      <c r="A434" s="493" t="s">
        <v>2376</v>
      </c>
      <c r="B434" s="494" t="s">
        <v>2377</v>
      </c>
      <c r="C434" s="154"/>
      <c r="D434" s="154"/>
      <c r="E434" s="463" t="e">
        <f t="shared" si="195"/>
        <v>#DIV/0!</v>
      </c>
      <c r="F434" s="495">
        <v>35</v>
      </c>
      <c r="G434" s="434">
        <v>11</v>
      </c>
      <c r="H434" s="463">
        <f t="shared" si="196"/>
        <v>0.31428571428571428</v>
      </c>
      <c r="I434" s="434">
        <f t="shared" si="197"/>
        <v>35</v>
      </c>
      <c r="J434" s="434">
        <f t="shared" si="198"/>
        <v>11</v>
      </c>
      <c r="K434" s="480">
        <f t="shared" si="199"/>
        <v>0.31428571428571428</v>
      </c>
    </row>
    <row r="435" spans="1:11" ht="14.25">
      <c r="A435" s="493" t="s">
        <v>2378</v>
      </c>
      <c r="B435" s="494" t="s">
        <v>2379</v>
      </c>
      <c r="C435" s="154"/>
      <c r="D435" s="154"/>
      <c r="E435" s="463" t="e">
        <f t="shared" si="195"/>
        <v>#DIV/0!</v>
      </c>
      <c r="F435" s="495">
        <v>1</v>
      </c>
      <c r="G435" s="434"/>
      <c r="H435" s="463">
        <f t="shared" si="196"/>
        <v>0</v>
      </c>
      <c r="I435" s="434">
        <f t="shared" si="197"/>
        <v>1</v>
      </c>
      <c r="J435" s="434">
        <f t="shared" si="198"/>
        <v>0</v>
      </c>
      <c r="K435" s="480">
        <f t="shared" si="199"/>
        <v>0</v>
      </c>
    </row>
    <row r="436" spans="1:11" ht="25.5">
      <c r="A436" s="493" t="s">
        <v>2380</v>
      </c>
      <c r="B436" s="494" t="s">
        <v>2381</v>
      </c>
      <c r="C436" s="154"/>
      <c r="D436" s="154"/>
      <c r="E436" s="463" t="e">
        <f t="shared" si="195"/>
        <v>#DIV/0!</v>
      </c>
      <c r="F436" s="495">
        <v>2</v>
      </c>
      <c r="G436" s="434"/>
      <c r="H436" s="463">
        <f t="shared" si="196"/>
        <v>0</v>
      </c>
      <c r="I436" s="434">
        <f t="shared" si="197"/>
        <v>2</v>
      </c>
      <c r="J436" s="434">
        <f t="shared" si="198"/>
        <v>0</v>
      </c>
      <c r="K436" s="480">
        <f t="shared" si="199"/>
        <v>0</v>
      </c>
    </row>
    <row r="437" spans="1:11" ht="14.25">
      <c r="A437" s="493" t="s">
        <v>2382</v>
      </c>
      <c r="B437" s="494" t="s">
        <v>2383</v>
      </c>
      <c r="C437" s="154"/>
      <c r="D437" s="154"/>
      <c r="E437" s="463" t="e">
        <f t="shared" si="195"/>
        <v>#DIV/0!</v>
      </c>
      <c r="F437" s="495">
        <v>2</v>
      </c>
      <c r="G437" s="434">
        <v>1</v>
      </c>
      <c r="H437" s="463">
        <f t="shared" si="196"/>
        <v>0.5</v>
      </c>
      <c r="I437" s="434">
        <f t="shared" si="197"/>
        <v>2</v>
      </c>
      <c r="J437" s="434">
        <f t="shared" si="198"/>
        <v>1</v>
      </c>
      <c r="K437" s="480">
        <f t="shared" si="199"/>
        <v>0.5</v>
      </c>
    </row>
    <row r="438" spans="1:11" ht="14.25">
      <c r="A438" s="493" t="s">
        <v>2384</v>
      </c>
      <c r="B438" s="494" t="s">
        <v>2385</v>
      </c>
      <c r="C438" s="154"/>
      <c r="D438" s="154"/>
      <c r="E438" s="463" t="e">
        <f t="shared" si="195"/>
        <v>#DIV/0!</v>
      </c>
      <c r="F438" s="495">
        <v>1</v>
      </c>
      <c r="G438" s="434"/>
      <c r="H438" s="463">
        <f t="shared" si="196"/>
        <v>0</v>
      </c>
      <c r="I438" s="434">
        <f t="shared" si="197"/>
        <v>1</v>
      </c>
      <c r="J438" s="434">
        <f t="shared" si="198"/>
        <v>0</v>
      </c>
      <c r="K438" s="480">
        <f t="shared" si="199"/>
        <v>0</v>
      </c>
    </row>
    <row r="439" spans="1:11" ht="14.25">
      <c r="A439" s="493" t="s">
        <v>2386</v>
      </c>
      <c r="B439" s="494" t="s">
        <v>2387</v>
      </c>
      <c r="C439" s="154"/>
      <c r="D439" s="154"/>
      <c r="E439" s="463" t="e">
        <f t="shared" si="195"/>
        <v>#DIV/0!</v>
      </c>
      <c r="F439" s="495">
        <v>1</v>
      </c>
      <c r="G439" s="434"/>
      <c r="H439" s="463">
        <f t="shared" si="196"/>
        <v>0</v>
      </c>
      <c r="I439" s="434">
        <f t="shared" si="197"/>
        <v>1</v>
      </c>
      <c r="J439" s="434">
        <f t="shared" si="198"/>
        <v>0</v>
      </c>
      <c r="K439" s="480">
        <f t="shared" si="199"/>
        <v>0</v>
      </c>
    </row>
    <row r="440" spans="1:11" ht="14.25">
      <c r="A440" s="493" t="s">
        <v>2388</v>
      </c>
      <c r="B440" s="494" t="s">
        <v>2389</v>
      </c>
      <c r="C440" s="154"/>
      <c r="D440" s="154"/>
      <c r="E440" s="463" t="e">
        <f t="shared" si="195"/>
        <v>#DIV/0!</v>
      </c>
      <c r="F440" s="495">
        <v>2</v>
      </c>
      <c r="G440" s="434"/>
      <c r="H440" s="463">
        <f t="shared" si="196"/>
        <v>0</v>
      </c>
      <c r="I440" s="434">
        <f t="shared" si="197"/>
        <v>2</v>
      </c>
      <c r="J440" s="434">
        <f t="shared" si="198"/>
        <v>0</v>
      </c>
      <c r="K440" s="480">
        <f t="shared" si="199"/>
        <v>0</v>
      </c>
    </row>
    <row r="441" spans="1:11" ht="14.25">
      <c r="A441" s="493" t="s">
        <v>2390</v>
      </c>
      <c r="B441" s="494" t="s">
        <v>2391</v>
      </c>
      <c r="C441" s="154"/>
      <c r="D441" s="154"/>
      <c r="E441" s="463" t="e">
        <f t="shared" si="195"/>
        <v>#DIV/0!</v>
      </c>
      <c r="F441" s="495">
        <v>10</v>
      </c>
      <c r="G441" s="434">
        <v>2</v>
      </c>
      <c r="H441" s="463">
        <f t="shared" si="196"/>
        <v>0.2</v>
      </c>
      <c r="I441" s="434">
        <f t="shared" si="197"/>
        <v>10</v>
      </c>
      <c r="J441" s="434">
        <f t="shared" si="198"/>
        <v>2</v>
      </c>
      <c r="K441" s="480">
        <f t="shared" si="199"/>
        <v>0.2</v>
      </c>
    </row>
    <row r="442" spans="1:11" ht="14.25">
      <c r="A442" s="493" t="s">
        <v>2392</v>
      </c>
      <c r="B442" s="494" t="s">
        <v>2393</v>
      </c>
      <c r="C442" s="154"/>
      <c r="D442" s="154"/>
      <c r="E442" s="463" t="e">
        <f t="shared" si="195"/>
        <v>#DIV/0!</v>
      </c>
      <c r="F442" s="495">
        <v>1</v>
      </c>
      <c r="G442" s="434"/>
      <c r="H442" s="463">
        <f t="shared" si="196"/>
        <v>0</v>
      </c>
      <c r="I442" s="434">
        <f t="shared" si="197"/>
        <v>1</v>
      </c>
      <c r="J442" s="434">
        <f t="shared" si="198"/>
        <v>0</v>
      </c>
      <c r="K442" s="480">
        <f t="shared" si="199"/>
        <v>0</v>
      </c>
    </row>
    <row r="443" spans="1:11" ht="14.25">
      <c r="A443" s="493" t="s">
        <v>2394</v>
      </c>
      <c r="B443" s="494" t="s">
        <v>2395</v>
      </c>
      <c r="C443" s="154"/>
      <c r="D443" s="154"/>
      <c r="E443" s="463" t="e">
        <f t="shared" si="195"/>
        <v>#DIV/0!</v>
      </c>
      <c r="F443" s="495">
        <v>6</v>
      </c>
      <c r="G443" s="434">
        <v>3</v>
      </c>
      <c r="H443" s="463">
        <f t="shared" si="196"/>
        <v>0.5</v>
      </c>
      <c r="I443" s="434">
        <f t="shared" si="197"/>
        <v>6</v>
      </c>
      <c r="J443" s="434">
        <f t="shared" si="198"/>
        <v>3</v>
      </c>
      <c r="K443" s="480">
        <f t="shared" si="199"/>
        <v>0.5</v>
      </c>
    </row>
    <row r="444" spans="1:11" ht="25.5">
      <c r="A444" s="493" t="s">
        <v>2396</v>
      </c>
      <c r="B444" s="494" t="s">
        <v>2397</v>
      </c>
      <c r="C444" s="154"/>
      <c r="D444" s="154"/>
      <c r="E444" s="463" t="e">
        <f t="shared" si="195"/>
        <v>#DIV/0!</v>
      </c>
      <c r="F444" s="495">
        <v>120</v>
      </c>
      <c r="G444" s="434">
        <v>13</v>
      </c>
      <c r="H444" s="463">
        <f t="shared" si="196"/>
        <v>0.10833333333333334</v>
      </c>
      <c r="I444" s="434">
        <f t="shared" si="197"/>
        <v>120</v>
      </c>
      <c r="J444" s="434">
        <f t="shared" si="198"/>
        <v>13</v>
      </c>
      <c r="K444" s="480">
        <f t="shared" si="199"/>
        <v>0.10833333333333334</v>
      </c>
    </row>
    <row r="445" spans="1:11" ht="25.5">
      <c r="A445" s="493" t="s">
        <v>2398</v>
      </c>
      <c r="B445" s="494" t="s">
        <v>2399</v>
      </c>
      <c r="C445" s="154"/>
      <c r="D445" s="154"/>
      <c r="E445" s="463" t="e">
        <f t="shared" si="195"/>
        <v>#DIV/0!</v>
      </c>
      <c r="F445" s="495">
        <v>65</v>
      </c>
      <c r="G445" s="434">
        <v>13</v>
      </c>
      <c r="H445" s="463">
        <f t="shared" si="196"/>
        <v>0.2</v>
      </c>
      <c r="I445" s="434">
        <f t="shared" si="197"/>
        <v>65</v>
      </c>
      <c r="J445" s="434">
        <f t="shared" si="198"/>
        <v>13</v>
      </c>
      <c r="K445" s="480">
        <f t="shared" si="199"/>
        <v>0.2</v>
      </c>
    </row>
    <row r="446" spans="1:11" ht="25.5">
      <c r="A446" s="493" t="s">
        <v>2400</v>
      </c>
      <c r="B446" s="494" t="s">
        <v>2401</v>
      </c>
      <c r="C446" s="154"/>
      <c r="D446" s="154"/>
      <c r="E446" s="463" t="e">
        <f t="shared" si="195"/>
        <v>#DIV/0!</v>
      </c>
      <c r="F446" s="495">
        <v>6</v>
      </c>
      <c r="G446" s="434">
        <v>1</v>
      </c>
      <c r="H446" s="463">
        <f t="shared" si="196"/>
        <v>0.16666666666666666</v>
      </c>
      <c r="I446" s="434">
        <f t="shared" si="197"/>
        <v>6</v>
      </c>
      <c r="J446" s="434">
        <f t="shared" si="198"/>
        <v>1</v>
      </c>
      <c r="K446" s="480">
        <f t="shared" si="199"/>
        <v>0.16666666666666666</v>
      </c>
    </row>
    <row r="447" spans="1:11" ht="25.5">
      <c r="A447" s="493" t="s">
        <v>2402</v>
      </c>
      <c r="B447" s="494" t="s">
        <v>2403</v>
      </c>
      <c r="C447" s="154"/>
      <c r="D447" s="154"/>
      <c r="E447" s="463" t="e">
        <f t="shared" si="195"/>
        <v>#DIV/0!</v>
      </c>
      <c r="F447" s="495">
        <v>1</v>
      </c>
      <c r="G447" s="434"/>
      <c r="H447" s="463">
        <f t="shared" si="196"/>
        <v>0</v>
      </c>
      <c r="I447" s="434">
        <f t="shared" si="197"/>
        <v>1</v>
      </c>
      <c r="J447" s="434">
        <f t="shared" si="198"/>
        <v>0</v>
      </c>
      <c r="K447" s="480">
        <f t="shared" si="199"/>
        <v>0</v>
      </c>
    </row>
    <row r="448" spans="1:11" ht="14.25">
      <c r="A448" s="493" t="s">
        <v>2404</v>
      </c>
      <c r="B448" s="494" t="s">
        <v>2405</v>
      </c>
      <c r="C448" s="154"/>
      <c r="D448" s="154"/>
      <c r="E448" s="463" t="e">
        <f t="shared" si="195"/>
        <v>#DIV/0!</v>
      </c>
      <c r="F448" s="495">
        <v>1</v>
      </c>
      <c r="G448" s="434">
        <v>2</v>
      </c>
      <c r="H448" s="463">
        <f t="shared" si="196"/>
        <v>2</v>
      </c>
      <c r="I448" s="434">
        <f t="shared" si="197"/>
        <v>1</v>
      </c>
      <c r="J448" s="434">
        <f t="shared" si="198"/>
        <v>2</v>
      </c>
      <c r="K448" s="480">
        <f t="shared" si="199"/>
        <v>2</v>
      </c>
    </row>
    <row r="449" spans="1:11" ht="25.5">
      <c r="A449" s="493" t="s">
        <v>2406</v>
      </c>
      <c r="B449" s="494" t="s">
        <v>2407</v>
      </c>
      <c r="C449" s="154"/>
      <c r="D449" s="154"/>
      <c r="E449" s="463" t="e">
        <f t="shared" si="195"/>
        <v>#DIV/0!</v>
      </c>
      <c r="F449" s="495">
        <v>1</v>
      </c>
      <c r="G449" s="434"/>
      <c r="H449" s="463">
        <f t="shared" si="196"/>
        <v>0</v>
      </c>
      <c r="I449" s="434">
        <f t="shared" si="197"/>
        <v>1</v>
      </c>
      <c r="J449" s="434">
        <f t="shared" si="198"/>
        <v>0</v>
      </c>
      <c r="K449" s="480">
        <f t="shared" si="199"/>
        <v>0</v>
      </c>
    </row>
    <row r="450" spans="1:11" ht="14.25">
      <c r="A450" s="493" t="s">
        <v>2408</v>
      </c>
      <c r="B450" s="494" t="s">
        <v>2409</v>
      </c>
      <c r="C450" s="154"/>
      <c r="D450" s="154"/>
      <c r="E450" s="463" t="e">
        <f t="shared" si="195"/>
        <v>#DIV/0!</v>
      </c>
      <c r="F450" s="495">
        <v>35</v>
      </c>
      <c r="G450" s="434">
        <v>4</v>
      </c>
      <c r="H450" s="463">
        <f t="shared" si="196"/>
        <v>0.11428571428571428</v>
      </c>
      <c r="I450" s="434">
        <f t="shared" si="197"/>
        <v>35</v>
      </c>
      <c r="J450" s="434">
        <f t="shared" si="198"/>
        <v>4</v>
      </c>
      <c r="K450" s="480">
        <f t="shared" si="199"/>
        <v>0.11428571428571428</v>
      </c>
    </row>
    <row r="451" spans="1:11" ht="14.25">
      <c r="A451" s="493" t="s">
        <v>2410</v>
      </c>
      <c r="B451" s="494" t="s">
        <v>2411</v>
      </c>
      <c r="C451" s="154"/>
      <c r="D451" s="154"/>
      <c r="E451" s="463" t="e">
        <f t="shared" si="190"/>
        <v>#DIV/0!</v>
      </c>
      <c r="F451" s="495">
        <v>1</v>
      </c>
      <c r="G451" s="434"/>
      <c r="H451" s="463">
        <f t="shared" si="191"/>
        <v>0</v>
      </c>
      <c r="I451" s="434">
        <f t="shared" si="192"/>
        <v>1</v>
      </c>
      <c r="J451" s="434">
        <f t="shared" si="193"/>
        <v>0</v>
      </c>
      <c r="K451" s="480">
        <f t="shared" si="194"/>
        <v>0</v>
      </c>
    </row>
    <row r="452" spans="1:11" ht="14.25">
      <c r="A452" s="493" t="s">
        <v>2412</v>
      </c>
      <c r="B452" s="494" t="s">
        <v>2413</v>
      </c>
      <c r="C452" s="154"/>
      <c r="D452" s="154"/>
      <c r="E452" s="463" t="e">
        <f t="shared" si="190"/>
        <v>#DIV/0!</v>
      </c>
      <c r="F452" s="495">
        <v>1</v>
      </c>
      <c r="G452" s="434"/>
      <c r="H452" s="463">
        <f t="shared" si="191"/>
        <v>0</v>
      </c>
      <c r="I452" s="434">
        <f t="shared" si="192"/>
        <v>1</v>
      </c>
      <c r="J452" s="434">
        <f t="shared" si="193"/>
        <v>0</v>
      </c>
      <c r="K452" s="480">
        <f t="shared" si="194"/>
        <v>0</v>
      </c>
    </row>
    <row r="453" spans="1:11" ht="14.25">
      <c r="A453" s="493" t="s">
        <v>2414</v>
      </c>
      <c r="B453" s="494" t="s">
        <v>2415</v>
      </c>
      <c r="C453" s="154"/>
      <c r="D453" s="154"/>
      <c r="E453" s="463" t="e">
        <f t="shared" si="190"/>
        <v>#DIV/0!</v>
      </c>
      <c r="F453" s="495">
        <v>1</v>
      </c>
      <c r="G453" s="434"/>
      <c r="H453" s="463">
        <f t="shared" si="191"/>
        <v>0</v>
      </c>
      <c r="I453" s="434">
        <f t="shared" si="192"/>
        <v>1</v>
      </c>
      <c r="J453" s="434">
        <f t="shared" si="193"/>
        <v>0</v>
      </c>
      <c r="K453" s="480">
        <f t="shared" si="194"/>
        <v>0</v>
      </c>
    </row>
    <row r="454" spans="1:11" ht="25.5">
      <c r="A454" s="493" t="s">
        <v>2416</v>
      </c>
      <c r="B454" s="494" t="s">
        <v>2417</v>
      </c>
      <c r="C454" s="154"/>
      <c r="D454" s="154"/>
      <c r="E454" s="463" t="e">
        <f t="shared" si="190"/>
        <v>#DIV/0!</v>
      </c>
      <c r="F454" s="495">
        <v>1</v>
      </c>
      <c r="G454" s="434"/>
      <c r="H454" s="463">
        <f t="shared" si="191"/>
        <v>0</v>
      </c>
      <c r="I454" s="434">
        <f t="shared" si="192"/>
        <v>1</v>
      </c>
      <c r="J454" s="434">
        <f t="shared" si="193"/>
        <v>0</v>
      </c>
      <c r="K454" s="480">
        <f t="shared" si="194"/>
        <v>0</v>
      </c>
    </row>
    <row r="455" spans="1:11" ht="14.25">
      <c r="A455" s="493" t="s">
        <v>2418</v>
      </c>
      <c r="B455" s="494" t="s">
        <v>2419</v>
      </c>
      <c r="C455" s="154"/>
      <c r="D455" s="154"/>
      <c r="E455" s="463" t="e">
        <f t="shared" si="190"/>
        <v>#DIV/0!</v>
      </c>
      <c r="F455" s="495">
        <v>1</v>
      </c>
      <c r="G455" s="434"/>
      <c r="H455" s="463">
        <f t="shared" si="191"/>
        <v>0</v>
      </c>
      <c r="I455" s="434">
        <f t="shared" si="192"/>
        <v>1</v>
      </c>
      <c r="J455" s="434">
        <f t="shared" si="193"/>
        <v>0</v>
      </c>
      <c r="K455" s="480">
        <f t="shared" si="194"/>
        <v>0</v>
      </c>
    </row>
    <row r="456" spans="1:11" ht="25.5">
      <c r="A456" s="493" t="s">
        <v>2420</v>
      </c>
      <c r="B456" s="494" t="s">
        <v>2421</v>
      </c>
      <c r="C456" s="154"/>
      <c r="D456" s="154"/>
      <c r="E456" s="463" t="e">
        <f t="shared" si="190"/>
        <v>#DIV/0!</v>
      </c>
      <c r="F456" s="495">
        <v>1</v>
      </c>
      <c r="G456" s="434"/>
      <c r="H456" s="463">
        <f t="shared" si="191"/>
        <v>0</v>
      </c>
      <c r="I456" s="434">
        <f t="shared" si="192"/>
        <v>1</v>
      </c>
      <c r="J456" s="434">
        <f t="shared" si="193"/>
        <v>0</v>
      </c>
      <c r="K456" s="480">
        <f t="shared" si="194"/>
        <v>0</v>
      </c>
    </row>
    <row r="457" spans="1:11" ht="25.5">
      <c r="A457" s="493" t="s">
        <v>2422</v>
      </c>
      <c r="B457" s="494" t="s">
        <v>2423</v>
      </c>
      <c r="C457" s="154"/>
      <c r="D457" s="154"/>
      <c r="E457" s="463" t="e">
        <f t="shared" si="190"/>
        <v>#DIV/0!</v>
      </c>
      <c r="F457" s="495">
        <v>1</v>
      </c>
      <c r="G457" s="434"/>
      <c r="H457" s="463">
        <f t="shared" si="191"/>
        <v>0</v>
      </c>
      <c r="I457" s="434">
        <f t="shared" si="192"/>
        <v>1</v>
      </c>
      <c r="J457" s="434">
        <f t="shared" si="193"/>
        <v>0</v>
      </c>
      <c r="K457" s="480">
        <f t="shared" si="194"/>
        <v>0</v>
      </c>
    </row>
    <row r="458" spans="1:11" ht="14.25">
      <c r="A458" s="493" t="s">
        <v>2424</v>
      </c>
      <c r="B458" s="494" t="s">
        <v>2425</v>
      </c>
      <c r="C458" s="154"/>
      <c r="D458" s="154"/>
      <c r="E458" s="463" t="e">
        <f t="shared" si="190"/>
        <v>#DIV/0!</v>
      </c>
      <c r="F458" s="495">
        <v>1</v>
      </c>
      <c r="G458" s="434"/>
      <c r="H458" s="463">
        <f t="shared" si="191"/>
        <v>0</v>
      </c>
      <c r="I458" s="434">
        <f t="shared" si="192"/>
        <v>1</v>
      </c>
      <c r="J458" s="434">
        <f t="shared" si="193"/>
        <v>0</v>
      </c>
      <c r="K458" s="480">
        <f t="shared" si="194"/>
        <v>0</v>
      </c>
    </row>
    <row r="459" spans="1:11" ht="25.5">
      <c r="A459" s="493" t="s">
        <v>2426</v>
      </c>
      <c r="B459" s="494" t="s">
        <v>2427</v>
      </c>
      <c r="C459" s="154"/>
      <c r="D459" s="154"/>
      <c r="E459" s="463" t="e">
        <f t="shared" si="190"/>
        <v>#DIV/0!</v>
      </c>
      <c r="F459" s="495">
        <v>1</v>
      </c>
      <c r="G459" s="434"/>
      <c r="H459" s="463">
        <f t="shared" si="191"/>
        <v>0</v>
      </c>
      <c r="I459" s="434">
        <f t="shared" si="192"/>
        <v>1</v>
      </c>
      <c r="J459" s="434">
        <f t="shared" si="193"/>
        <v>0</v>
      </c>
      <c r="K459" s="480">
        <f t="shared" si="194"/>
        <v>0</v>
      </c>
    </row>
    <row r="460" spans="1:11" ht="14.25">
      <c r="A460" s="493" t="s">
        <v>2428</v>
      </c>
      <c r="B460" s="494" t="s">
        <v>2429</v>
      </c>
      <c r="C460" s="154"/>
      <c r="D460" s="154"/>
      <c r="E460" s="463" t="e">
        <f t="shared" si="190"/>
        <v>#DIV/0!</v>
      </c>
      <c r="F460" s="495">
        <v>1</v>
      </c>
      <c r="G460" s="434"/>
      <c r="H460" s="463">
        <f t="shared" si="191"/>
        <v>0</v>
      </c>
      <c r="I460" s="434">
        <f t="shared" si="192"/>
        <v>1</v>
      </c>
      <c r="J460" s="434">
        <f t="shared" si="193"/>
        <v>0</v>
      </c>
      <c r="K460" s="480">
        <f t="shared" si="194"/>
        <v>0</v>
      </c>
    </row>
    <row r="461" spans="1:11" ht="14.25">
      <c r="A461" s="493" t="s">
        <v>2430</v>
      </c>
      <c r="B461" s="494" t="s">
        <v>2431</v>
      </c>
      <c r="C461" s="154"/>
      <c r="D461" s="154"/>
      <c r="E461" s="463" t="e">
        <f t="shared" si="190"/>
        <v>#DIV/0!</v>
      </c>
      <c r="F461" s="495">
        <v>1</v>
      </c>
      <c r="G461" s="434"/>
      <c r="H461" s="463">
        <f t="shared" si="191"/>
        <v>0</v>
      </c>
      <c r="I461" s="434">
        <f t="shared" si="192"/>
        <v>1</v>
      </c>
      <c r="J461" s="434">
        <f t="shared" si="193"/>
        <v>0</v>
      </c>
      <c r="K461" s="480">
        <f t="shared" si="194"/>
        <v>0</v>
      </c>
    </row>
    <row r="462" spans="1:11" ht="14.25">
      <c r="A462" s="493" t="s">
        <v>2432</v>
      </c>
      <c r="B462" s="494" t="s">
        <v>2433</v>
      </c>
      <c r="C462" s="154"/>
      <c r="D462" s="154"/>
      <c r="E462" s="463" t="e">
        <f t="shared" si="190"/>
        <v>#DIV/0!</v>
      </c>
      <c r="F462" s="495">
        <v>1</v>
      </c>
      <c r="G462" s="434"/>
      <c r="H462" s="463">
        <f t="shared" si="191"/>
        <v>0</v>
      </c>
      <c r="I462" s="434">
        <f t="shared" si="192"/>
        <v>1</v>
      </c>
      <c r="J462" s="434">
        <f t="shared" si="193"/>
        <v>0</v>
      </c>
      <c r="K462" s="480">
        <f t="shared" si="194"/>
        <v>0</v>
      </c>
    </row>
    <row r="463" spans="1:11" ht="12.75">
      <c r="A463" s="498" t="s">
        <v>2485</v>
      </c>
      <c r="B463" s="473" t="s">
        <v>2486</v>
      </c>
      <c r="C463" s="154"/>
      <c r="D463" s="154"/>
      <c r="E463" s="463" t="e">
        <f t="shared" si="190"/>
        <v>#DIV/0!</v>
      </c>
      <c r="F463" s="434"/>
      <c r="G463" s="434">
        <v>1</v>
      </c>
      <c r="H463" s="463" t="e">
        <f t="shared" si="191"/>
        <v>#DIV/0!</v>
      </c>
      <c r="I463" s="434">
        <f t="shared" si="192"/>
        <v>0</v>
      </c>
      <c r="J463" s="434">
        <f t="shared" si="193"/>
        <v>1</v>
      </c>
      <c r="K463" s="480" t="e">
        <f t="shared" si="194"/>
        <v>#DIV/0!</v>
      </c>
    </row>
    <row r="464" spans="1:11" ht="12.75">
      <c r="A464" s="498" t="s">
        <v>2487</v>
      </c>
      <c r="B464" s="473" t="s">
        <v>2488</v>
      </c>
      <c r="C464" s="154"/>
      <c r="D464" s="154"/>
      <c r="E464" s="463" t="e">
        <f t="shared" si="190"/>
        <v>#DIV/0!</v>
      </c>
      <c r="F464" s="434"/>
      <c r="G464" s="434">
        <v>8</v>
      </c>
      <c r="H464" s="463" t="e">
        <f t="shared" si="191"/>
        <v>#DIV/0!</v>
      </c>
      <c r="I464" s="434">
        <f t="shared" si="192"/>
        <v>0</v>
      </c>
      <c r="J464" s="434">
        <f t="shared" si="193"/>
        <v>8</v>
      </c>
      <c r="K464" s="480" t="e">
        <f t="shared" si="194"/>
        <v>#DIV/0!</v>
      </c>
    </row>
    <row r="465" spans="1:11" ht="12.75">
      <c r="A465" s="498" t="s">
        <v>2489</v>
      </c>
      <c r="B465" s="473" t="s">
        <v>2490</v>
      </c>
      <c r="C465" s="154"/>
      <c r="D465" s="154"/>
      <c r="E465" s="463" t="e">
        <f t="shared" si="190"/>
        <v>#DIV/0!</v>
      </c>
      <c r="F465" s="434"/>
      <c r="G465" s="434">
        <v>3</v>
      </c>
      <c r="H465" s="463" t="e">
        <f t="shared" si="191"/>
        <v>#DIV/0!</v>
      </c>
      <c r="I465" s="434">
        <f t="shared" si="192"/>
        <v>0</v>
      </c>
      <c r="J465" s="434">
        <f t="shared" si="193"/>
        <v>3</v>
      </c>
      <c r="K465" s="480" t="e">
        <f t="shared" si="194"/>
        <v>#DIV/0!</v>
      </c>
    </row>
    <row r="466" spans="1:11" ht="12.75">
      <c r="A466" s="498" t="s">
        <v>2491</v>
      </c>
      <c r="B466" s="473" t="s">
        <v>2492</v>
      </c>
      <c r="C466" s="154"/>
      <c r="D466" s="154"/>
      <c r="E466" s="463" t="e">
        <f t="shared" si="185"/>
        <v>#DIV/0!</v>
      </c>
      <c r="F466" s="434"/>
      <c r="G466" s="434">
        <v>3</v>
      </c>
      <c r="H466" s="463" t="e">
        <f t="shared" si="186"/>
        <v>#DIV/0!</v>
      </c>
      <c r="I466" s="434">
        <f t="shared" si="187"/>
        <v>0</v>
      </c>
      <c r="J466" s="434">
        <f t="shared" si="188"/>
        <v>3</v>
      </c>
      <c r="K466" s="480" t="e">
        <f t="shared" si="189"/>
        <v>#DIV/0!</v>
      </c>
    </row>
    <row r="467" spans="1:11" ht="14.25">
      <c r="A467" s="155"/>
      <c r="B467" s="156"/>
      <c r="C467" s="154"/>
      <c r="D467" s="154"/>
      <c r="E467" s="463" t="e">
        <f t="shared" si="185"/>
        <v>#DIV/0!</v>
      </c>
      <c r="F467" s="434"/>
      <c r="G467" s="434"/>
      <c r="H467" s="463" t="e">
        <f t="shared" si="186"/>
        <v>#DIV/0!</v>
      </c>
      <c r="I467" s="434">
        <f t="shared" si="187"/>
        <v>0</v>
      </c>
      <c r="J467" s="434">
        <f t="shared" si="188"/>
        <v>0</v>
      </c>
      <c r="K467" s="480" t="e">
        <f t="shared" si="189"/>
        <v>#DIV/0!</v>
      </c>
    </row>
    <row r="468" spans="1:11" ht="14.25">
      <c r="A468" s="155"/>
      <c r="B468" s="156"/>
      <c r="C468" s="154"/>
      <c r="D468" s="154"/>
      <c r="E468" s="463" t="e">
        <f t="shared" ref="E468" si="200">D468/C468</f>
        <v>#DIV/0!</v>
      </c>
      <c r="F468" s="434"/>
      <c r="G468" s="434"/>
      <c r="H468" s="463" t="e">
        <f t="shared" ref="H468" si="201">G468/F468</f>
        <v>#DIV/0!</v>
      </c>
      <c r="I468" s="434">
        <f t="shared" ref="I468" si="202">C468+F468</f>
        <v>0</v>
      </c>
      <c r="J468" s="434">
        <f t="shared" ref="J468" si="203">D468+G468</f>
        <v>0</v>
      </c>
      <c r="K468" s="480" t="e">
        <f t="shared" ref="K468" si="204">J468/I468</f>
        <v>#DIV/0!</v>
      </c>
    </row>
    <row r="469" spans="1:11" ht="14.25">
      <c r="A469" s="155"/>
      <c r="B469" s="156"/>
      <c r="C469" s="154"/>
      <c r="D469" s="154"/>
      <c r="E469" s="463" t="e">
        <f t="shared" si="185"/>
        <v>#DIV/0!</v>
      </c>
      <c r="F469" s="434"/>
      <c r="G469" s="434"/>
      <c r="H469" s="463" t="e">
        <f t="shared" si="186"/>
        <v>#DIV/0!</v>
      </c>
      <c r="I469" s="434">
        <f t="shared" si="187"/>
        <v>0</v>
      </c>
      <c r="J469" s="434">
        <f t="shared" si="188"/>
        <v>0</v>
      </c>
      <c r="K469" s="480" t="e">
        <f t="shared" si="189"/>
        <v>#DIV/0!</v>
      </c>
    </row>
    <row r="470" spans="1:11" ht="14.25">
      <c r="A470" s="155"/>
      <c r="B470" s="156"/>
      <c r="C470" s="154"/>
      <c r="D470" s="154"/>
      <c r="E470" s="320"/>
      <c r="F470" s="434"/>
      <c r="G470" s="434"/>
      <c r="H470" s="434"/>
      <c r="I470" s="434"/>
      <c r="J470" s="434"/>
      <c r="K470" s="434"/>
    </row>
    <row r="471" spans="1:11" ht="15">
      <c r="A471" s="155"/>
      <c r="B471" s="467" t="s">
        <v>1637</v>
      </c>
      <c r="C471" s="475">
        <f>SUM(C473:C613)</f>
        <v>10200</v>
      </c>
      <c r="D471" s="475">
        <f>SUM(D473:D613)</f>
        <v>1736</v>
      </c>
      <c r="E471" s="469">
        <f t="shared" ref="E471" si="205">D471/C471</f>
        <v>0.17019607843137255</v>
      </c>
      <c r="F471" s="475">
        <f>SUM(F473:F613)</f>
        <v>11000</v>
      </c>
      <c r="G471" s="475">
        <f>SUM(G473:G613)</f>
        <v>2205</v>
      </c>
      <c r="H471" s="469">
        <f t="shared" ref="H471" si="206">G471/F471</f>
        <v>0.20045454545454544</v>
      </c>
      <c r="I471" s="476">
        <f t="shared" ref="I471" si="207">C471+F471</f>
        <v>21200</v>
      </c>
      <c r="J471" s="476">
        <f t="shared" ref="J471" si="208">D471+G471</f>
        <v>3941</v>
      </c>
      <c r="K471" s="478">
        <f t="shared" ref="K471" si="209">J471/I471</f>
        <v>0.18589622641509435</v>
      </c>
    </row>
    <row r="472" spans="1:11" ht="14.25">
      <c r="A472" s="155"/>
      <c r="B472" s="156"/>
      <c r="C472" s="154"/>
      <c r="D472" s="154"/>
      <c r="E472" s="463"/>
      <c r="F472" s="434"/>
      <c r="G472" s="434"/>
      <c r="H472" s="463"/>
      <c r="I472" s="434"/>
      <c r="J472" s="434"/>
      <c r="K472" s="480"/>
    </row>
    <row r="473" spans="1:11" ht="12.75">
      <c r="A473" s="472" t="s">
        <v>2192</v>
      </c>
      <c r="B473" s="473" t="s">
        <v>2193</v>
      </c>
      <c r="C473" s="496">
        <v>0</v>
      </c>
      <c r="D473" s="486"/>
      <c r="E473" s="480" t="e">
        <f t="shared" ref="E473:E536" si="210">D473/C473</f>
        <v>#DIV/0!</v>
      </c>
      <c r="F473" s="497">
        <v>1</v>
      </c>
      <c r="G473" s="434"/>
      <c r="H473" s="480">
        <f t="shared" ref="H473:H536" si="211">G473/F473</f>
        <v>0</v>
      </c>
      <c r="I473" s="434">
        <f t="shared" ref="I473:J572" si="212">C473+F473</f>
        <v>1</v>
      </c>
      <c r="J473" s="434">
        <f t="shared" si="212"/>
        <v>0</v>
      </c>
      <c r="K473" s="480">
        <f t="shared" ref="K473:K536" si="213">J473/I473</f>
        <v>0</v>
      </c>
    </row>
    <row r="474" spans="1:11" ht="12.75">
      <c r="A474" s="472" t="s">
        <v>2196</v>
      </c>
      <c r="B474" s="473" t="s">
        <v>2197</v>
      </c>
      <c r="C474" s="496">
        <v>0</v>
      </c>
      <c r="D474" s="486"/>
      <c r="E474" s="480" t="e">
        <f t="shared" si="210"/>
        <v>#DIV/0!</v>
      </c>
      <c r="F474" s="497">
        <v>1</v>
      </c>
      <c r="G474" s="434"/>
      <c r="H474" s="480">
        <f t="shared" si="211"/>
        <v>0</v>
      </c>
      <c r="I474" s="434">
        <f t="shared" si="212"/>
        <v>1</v>
      </c>
      <c r="J474" s="434">
        <f t="shared" si="212"/>
        <v>0</v>
      </c>
      <c r="K474" s="480">
        <f t="shared" si="213"/>
        <v>0</v>
      </c>
    </row>
    <row r="475" spans="1:11" ht="12.75">
      <c r="A475" s="472" t="s">
        <v>2108</v>
      </c>
      <c r="B475" s="473" t="s">
        <v>2109</v>
      </c>
      <c r="C475" s="496">
        <v>0</v>
      </c>
      <c r="D475" s="486"/>
      <c r="E475" s="480" t="e">
        <f t="shared" si="210"/>
        <v>#DIV/0!</v>
      </c>
      <c r="F475" s="497">
        <v>32</v>
      </c>
      <c r="G475" s="434">
        <v>1</v>
      </c>
      <c r="H475" s="480">
        <f t="shared" si="211"/>
        <v>3.125E-2</v>
      </c>
      <c r="I475" s="434">
        <f t="shared" si="212"/>
        <v>32</v>
      </c>
      <c r="J475" s="434">
        <f t="shared" si="212"/>
        <v>1</v>
      </c>
      <c r="K475" s="480">
        <f t="shared" si="213"/>
        <v>3.125E-2</v>
      </c>
    </row>
    <row r="476" spans="1:11" ht="12.75">
      <c r="A476" s="472" t="s">
        <v>2206</v>
      </c>
      <c r="B476" s="473" t="s">
        <v>2207</v>
      </c>
      <c r="C476" s="496">
        <v>0</v>
      </c>
      <c r="D476" s="486"/>
      <c r="E476" s="480" t="e">
        <f t="shared" si="210"/>
        <v>#DIV/0!</v>
      </c>
      <c r="F476" s="497">
        <v>500</v>
      </c>
      <c r="G476" s="434">
        <v>131</v>
      </c>
      <c r="H476" s="480">
        <f t="shared" si="211"/>
        <v>0.26200000000000001</v>
      </c>
      <c r="I476" s="434">
        <f t="shared" si="212"/>
        <v>500</v>
      </c>
      <c r="J476" s="434">
        <f t="shared" si="212"/>
        <v>131</v>
      </c>
      <c r="K476" s="480">
        <f t="shared" si="213"/>
        <v>0.26200000000000001</v>
      </c>
    </row>
    <row r="477" spans="1:11" ht="12.75">
      <c r="A477" s="472" t="s">
        <v>2434</v>
      </c>
      <c r="B477" s="473" t="s">
        <v>2435</v>
      </c>
      <c r="C477" s="496">
        <v>0</v>
      </c>
      <c r="D477" s="486"/>
      <c r="E477" s="480" t="e">
        <f t="shared" si="210"/>
        <v>#DIV/0!</v>
      </c>
      <c r="F477" s="497">
        <v>1</v>
      </c>
      <c r="G477" s="434"/>
      <c r="H477" s="480">
        <f t="shared" si="211"/>
        <v>0</v>
      </c>
      <c r="I477" s="434">
        <f t="shared" si="212"/>
        <v>1</v>
      </c>
      <c r="J477" s="434">
        <f t="shared" si="212"/>
        <v>0</v>
      </c>
      <c r="K477" s="480">
        <f t="shared" si="213"/>
        <v>0</v>
      </c>
    </row>
    <row r="478" spans="1:11" ht="12.75">
      <c r="A478" s="472" t="s">
        <v>2436</v>
      </c>
      <c r="B478" s="473" t="s">
        <v>2437</v>
      </c>
      <c r="C478" s="496">
        <v>2</v>
      </c>
      <c r="D478" s="486">
        <v>2</v>
      </c>
      <c r="E478" s="480">
        <f t="shared" si="210"/>
        <v>1</v>
      </c>
      <c r="F478" s="497">
        <v>0</v>
      </c>
      <c r="G478" s="434"/>
      <c r="H478" s="480" t="e">
        <f t="shared" si="211"/>
        <v>#DIV/0!</v>
      </c>
      <c r="I478" s="434">
        <f t="shared" si="212"/>
        <v>2</v>
      </c>
      <c r="J478" s="434">
        <f t="shared" si="212"/>
        <v>2</v>
      </c>
      <c r="K478" s="480">
        <f t="shared" si="213"/>
        <v>1</v>
      </c>
    </row>
    <row r="479" spans="1:11" ht="12.75">
      <c r="A479" s="472" t="s">
        <v>2438</v>
      </c>
      <c r="B479" s="473" t="s">
        <v>2439</v>
      </c>
      <c r="C479" s="496">
        <v>0</v>
      </c>
      <c r="D479" s="486"/>
      <c r="E479" s="480" t="e">
        <f t="shared" si="210"/>
        <v>#DIV/0!</v>
      </c>
      <c r="F479" s="497">
        <v>160</v>
      </c>
      <c r="G479" s="434">
        <v>20</v>
      </c>
      <c r="H479" s="480">
        <f t="shared" si="211"/>
        <v>0.125</v>
      </c>
      <c r="I479" s="434">
        <f t="shared" si="212"/>
        <v>160</v>
      </c>
      <c r="J479" s="434">
        <f t="shared" si="212"/>
        <v>20</v>
      </c>
      <c r="K479" s="480">
        <f t="shared" si="213"/>
        <v>0.125</v>
      </c>
    </row>
    <row r="480" spans="1:11" ht="12.75">
      <c r="A480" s="472" t="s">
        <v>2440</v>
      </c>
      <c r="B480" s="473" t="s">
        <v>2441</v>
      </c>
      <c r="C480" s="496">
        <v>0</v>
      </c>
      <c r="D480" s="486"/>
      <c r="E480" s="480" t="e">
        <f t="shared" si="210"/>
        <v>#DIV/0!</v>
      </c>
      <c r="F480" s="497">
        <v>21</v>
      </c>
      <c r="G480" s="434">
        <v>18</v>
      </c>
      <c r="H480" s="480">
        <f t="shared" si="211"/>
        <v>0.8571428571428571</v>
      </c>
      <c r="I480" s="434">
        <f t="shared" si="212"/>
        <v>21</v>
      </c>
      <c r="J480" s="434">
        <f t="shared" si="212"/>
        <v>18</v>
      </c>
      <c r="K480" s="480">
        <f t="shared" si="213"/>
        <v>0.8571428571428571</v>
      </c>
    </row>
    <row r="481" spans="1:11" ht="12.75">
      <c r="A481" s="472" t="s">
        <v>2442</v>
      </c>
      <c r="B481" s="473" t="s">
        <v>2443</v>
      </c>
      <c r="C481" s="496">
        <v>0</v>
      </c>
      <c r="D481" s="486"/>
      <c r="E481" s="480" t="e">
        <f t="shared" si="210"/>
        <v>#DIV/0!</v>
      </c>
      <c r="F481" s="497">
        <v>1</v>
      </c>
      <c r="G481" s="434">
        <v>2</v>
      </c>
      <c r="H481" s="480">
        <f t="shared" si="211"/>
        <v>2</v>
      </c>
      <c r="I481" s="434">
        <f t="shared" si="212"/>
        <v>1</v>
      </c>
      <c r="J481" s="434">
        <f t="shared" si="212"/>
        <v>2</v>
      </c>
      <c r="K481" s="480">
        <f t="shared" si="213"/>
        <v>2</v>
      </c>
    </row>
    <row r="482" spans="1:11" ht="12.75">
      <c r="A482" s="472" t="s">
        <v>2218</v>
      </c>
      <c r="B482" s="473" t="s">
        <v>2219</v>
      </c>
      <c r="C482" s="496">
        <v>0</v>
      </c>
      <c r="D482" s="486"/>
      <c r="E482" s="480" t="e">
        <f t="shared" si="210"/>
        <v>#DIV/0!</v>
      </c>
      <c r="F482" s="497">
        <v>270</v>
      </c>
      <c r="G482" s="434">
        <v>69</v>
      </c>
      <c r="H482" s="480">
        <f t="shared" si="211"/>
        <v>0.25555555555555554</v>
      </c>
      <c r="I482" s="434">
        <f t="shared" si="212"/>
        <v>270</v>
      </c>
      <c r="J482" s="434">
        <f t="shared" si="212"/>
        <v>69</v>
      </c>
      <c r="K482" s="480">
        <f t="shared" si="213"/>
        <v>0.25555555555555554</v>
      </c>
    </row>
    <row r="483" spans="1:11" ht="12.75">
      <c r="A483" s="472" t="s">
        <v>2444</v>
      </c>
      <c r="B483" s="473" t="s">
        <v>2445</v>
      </c>
      <c r="C483" s="496">
        <v>0</v>
      </c>
      <c r="D483" s="486"/>
      <c r="E483" s="480" t="e">
        <f t="shared" si="210"/>
        <v>#DIV/0!</v>
      </c>
      <c r="F483" s="497">
        <v>14</v>
      </c>
      <c r="G483" s="434"/>
      <c r="H483" s="480">
        <f t="shared" si="211"/>
        <v>0</v>
      </c>
      <c r="I483" s="434">
        <f t="shared" si="212"/>
        <v>14</v>
      </c>
      <c r="J483" s="434">
        <f t="shared" si="212"/>
        <v>0</v>
      </c>
      <c r="K483" s="480">
        <f t="shared" si="213"/>
        <v>0</v>
      </c>
    </row>
    <row r="484" spans="1:11" ht="12.75">
      <c r="A484" s="472" t="s">
        <v>2446</v>
      </c>
      <c r="B484" s="473" t="s">
        <v>2447</v>
      </c>
      <c r="C484" s="496">
        <v>0</v>
      </c>
      <c r="D484" s="486"/>
      <c r="E484" s="480" t="e">
        <f t="shared" si="210"/>
        <v>#DIV/0!</v>
      </c>
      <c r="F484" s="497">
        <v>2</v>
      </c>
      <c r="G484" s="434"/>
      <c r="H484" s="480">
        <f t="shared" si="211"/>
        <v>0</v>
      </c>
      <c r="I484" s="434">
        <f t="shared" si="212"/>
        <v>2</v>
      </c>
      <c r="J484" s="434">
        <f t="shared" si="212"/>
        <v>0</v>
      </c>
      <c r="K484" s="480">
        <f t="shared" si="213"/>
        <v>0</v>
      </c>
    </row>
    <row r="485" spans="1:11" ht="12.75">
      <c r="A485" s="472" t="s">
        <v>2224</v>
      </c>
      <c r="B485" s="473" t="s">
        <v>2225</v>
      </c>
      <c r="C485" s="496">
        <v>985</v>
      </c>
      <c r="D485" s="486">
        <v>164</v>
      </c>
      <c r="E485" s="480">
        <f t="shared" si="210"/>
        <v>0.166497461928934</v>
      </c>
      <c r="F485" s="497">
        <v>510</v>
      </c>
      <c r="G485" s="434">
        <v>101</v>
      </c>
      <c r="H485" s="480">
        <f t="shared" si="211"/>
        <v>0.1980392156862745</v>
      </c>
      <c r="I485" s="434">
        <f t="shared" si="212"/>
        <v>1495</v>
      </c>
      <c r="J485" s="434">
        <f t="shared" si="212"/>
        <v>265</v>
      </c>
      <c r="K485" s="480">
        <f t="shared" si="213"/>
        <v>0.17725752508361203</v>
      </c>
    </row>
    <row r="486" spans="1:11" ht="12.75">
      <c r="A486" s="472" t="s">
        <v>2448</v>
      </c>
      <c r="B486" s="473" t="s">
        <v>2449</v>
      </c>
      <c r="C486" s="496">
        <v>0</v>
      </c>
      <c r="D486" s="486"/>
      <c r="E486" s="480" t="e">
        <f t="shared" si="210"/>
        <v>#DIV/0!</v>
      </c>
      <c r="F486" s="497">
        <v>5</v>
      </c>
      <c r="G486" s="434">
        <v>3</v>
      </c>
      <c r="H486" s="480">
        <f t="shared" si="211"/>
        <v>0.6</v>
      </c>
      <c r="I486" s="434">
        <f t="shared" si="212"/>
        <v>5</v>
      </c>
      <c r="J486" s="434">
        <f t="shared" si="212"/>
        <v>3</v>
      </c>
      <c r="K486" s="480">
        <f t="shared" si="213"/>
        <v>0.6</v>
      </c>
    </row>
    <row r="487" spans="1:11" ht="12.75">
      <c r="A487" s="472" t="s">
        <v>2450</v>
      </c>
      <c r="B487" s="473" t="s">
        <v>2451</v>
      </c>
      <c r="C487" s="496">
        <v>0</v>
      </c>
      <c r="D487" s="486"/>
      <c r="E487" s="480" t="e">
        <f t="shared" si="210"/>
        <v>#DIV/0!</v>
      </c>
      <c r="F487" s="497">
        <v>1</v>
      </c>
      <c r="G487" s="434"/>
      <c r="H487" s="480">
        <f t="shared" si="211"/>
        <v>0</v>
      </c>
      <c r="I487" s="434">
        <f t="shared" si="212"/>
        <v>1</v>
      </c>
      <c r="J487" s="434">
        <f t="shared" si="212"/>
        <v>0</v>
      </c>
      <c r="K487" s="480">
        <f t="shared" si="213"/>
        <v>0</v>
      </c>
    </row>
    <row r="488" spans="1:11" ht="12.75">
      <c r="A488" s="472" t="s">
        <v>2452</v>
      </c>
      <c r="B488" s="473" t="s">
        <v>2453</v>
      </c>
      <c r="C488" s="496">
        <v>0</v>
      </c>
      <c r="D488" s="486"/>
      <c r="E488" s="480" t="e">
        <f t="shared" si="210"/>
        <v>#DIV/0!</v>
      </c>
      <c r="F488" s="497">
        <v>20</v>
      </c>
      <c r="G488" s="434"/>
      <c r="H488" s="480">
        <f t="shared" si="211"/>
        <v>0</v>
      </c>
      <c r="I488" s="434">
        <f t="shared" si="212"/>
        <v>20</v>
      </c>
      <c r="J488" s="434">
        <f t="shared" si="212"/>
        <v>0</v>
      </c>
      <c r="K488" s="480">
        <f t="shared" si="213"/>
        <v>0</v>
      </c>
    </row>
    <row r="489" spans="1:11" ht="12.75">
      <c r="A489" s="472" t="s">
        <v>2454</v>
      </c>
      <c r="B489" s="473" t="s">
        <v>2455</v>
      </c>
      <c r="C489" s="496">
        <v>0</v>
      </c>
      <c r="D489" s="486"/>
      <c r="E489" s="480" t="e">
        <f t="shared" si="210"/>
        <v>#DIV/0!</v>
      </c>
      <c r="F489" s="497">
        <v>1</v>
      </c>
      <c r="G489" s="434">
        <v>1</v>
      </c>
      <c r="H489" s="480">
        <f t="shared" si="211"/>
        <v>1</v>
      </c>
      <c r="I489" s="434">
        <f t="shared" si="212"/>
        <v>1</v>
      </c>
      <c r="J489" s="434">
        <f t="shared" si="212"/>
        <v>1</v>
      </c>
      <c r="K489" s="480">
        <f t="shared" si="213"/>
        <v>1</v>
      </c>
    </row>
    <row r="490" spans="1:11" ht="12.75">
      <c r="A490" s="472" t="s">
        <v>2456</v>
      </c>
      <c r="B490" s="473" t="s">
        <v>2457</v>
      </c>
      <c r="C490" s="496">
        <v>0</v>
      </c>
      <c r="D490" s="486"/>
      <c r="E490" s="480" t="e">
        <f t="shared" si="210"/>
        <v>#DIV/0!</v>
      </c>
      <c r="F490" s="497">
        <v>30</v>
      </c>
      <c r="G490" s="434">
        <v>8</v>
      </c>
      <c r="H490" s="480">
        <f t="shared" si="211"/>
        <v>0.26666666666666666</v>
      </c>
      <c r="I490" s="434">
        <f t="shared" si="212"/>
        <v>30</v>
      </c>
      <c r="J490" s="434">
        <f t="shared" si="212"/>
        <v>8</v>
      </c>
      <c r="K490" s="480">
        <f t="shared" si="213"/>
        <v>0.26666666666666666</v>
      </c>
    </row>
    <row r="491" spans="1:11" ht="12.75">
      <c r="A491" s="472" t="s">
        <v>2458</v>
      </c>
      <c r="B491" s="473" t="s">
        <v>2459</v>
      </c>
      <c r="C491" s="496">
        <v>0</v>
      </c>
      <c r="D491" s="486"/>
      <c r="E491" s="480" t="e">
        <f t="shared" si="210"/>
        <v>#DIV/0!</v>
      </c>
      <c r="F491" s="497">
        <v>95</v>
      </c>
      <c r="G491" s="434">
        <v>20</v>
      </c>
      <c r="H491" s="480">
        <f t="shared" si="211"/>
        <v>0.21052631578947367</v>
      </c>
      <c r="I491" s="434">
        <f t="shared" si="212"/>
        <v>95</v>
      </c>
      <c r="J491" s="434">
        <f t="shared" si="212"/>
        <v>20</v>
      </c>
      <c r="K491" s="480">
        <f t="shared" si="213"/>
        <v>0.21052631578947367</v>
      </c>
    </row>
    <row r="492" spans="1:11" ht="12.75">
      <c r="A492" s="472" t="s">
        <v>2226</v>
      </c>
      <c r="B492" s="473" t="s">
        <v>2227</v>
      </c>
      <c r="C492" s="496">
        <v>0</v>
      </c>
      <c r="D492" s="486"/>
      <c r="E492" s="480" t="e">
        <f t="shared" si="210"/>
        <v>#DIV/0!</v>
      </c>
      <c r="F492" s="497">
        <v>164</v>
      </c>
      <c r="G492" s="434">
        <v>37</v>
      </c>
      <c r="H492" s="480">
        <f t="shared" si="211"/>
        <v>0.22560975609756098</v>
      </c>
      <c r="I492" s="434">
        <f t="shared" si="212"/>
        <v>164</v>
      </c>
      <c r="J492" s="434">
        <f t="shared" si="212"/>
        <v>37</v>
      </c>
      <c r="K492" s="480">
        <f t="shared" si="213"/>
        <v>0.22560975609756098</v>
      </c>
    </row>
    <row r="493" spans="1:11" ht="12.75">
      <c r="A493" s="472" t="s">
        <v>2228</v>
      </c>
      <c r="B493" s="473" t="s">
        <v>2229</v>
      </c>
      <c r="C493" s="496">
        <v>0</v>
      </c>
      <c r="D493" s="486"/>
      <c r="E493" s="480" t="e">
        <f t="shared" si="210"/>
        <v>#DIV/0!</v>
      </c>
      <c r="F493" s="497">
        <v>164</v>
      </c>
      <c r="G493" s="434">
        <v>37</v>
      </c>
      <c r="H493" s="480">
        <f t="shared" si="211"/>
        <v>0.22560975609756098</v>
      </c>
      <c r="I493" s="434">
        <f t="shared" si="212"/>
        <v>164</v>
      </c>
      <c r="J493" s="434">
        <f t="shared" si="212"/>
        <v>37</v>
      </c>
      <c r="K493" s="480">
        <f t="shared" si="213"/>
        <v>0.22560975609756098</v>
      </c>
    </row>
    <row r="494" spans="1:11" ht="12.75">
      <c r="A494" s="472" t="s">
        <v>2060</v>
      </c>
      <c r="B494" s="473" t="s">
        <v>2061</v>
      </c>
      <c r="C494" s="496">
        <v>74</v>
      </c>
      <c r="D494" s="486">
        <v>8</v>
      </c>
      <c r="E494" s="480">
        <f t="shared" si="210"/>
        <v>0.10810810810810811</v>
      </c>
      <c r="F494" s="497">
        <v>72</v>
      </c>
      <c r="G494" s="434">
        <v>11</v>
      </c>
      <c r="H494" s="480">
        <f t="shared" si="211"/>
        <v>0.15277777777777779</v>
      </c>
      <c r="I494" s="434">
        <f t="shared" si="212"/>
        <v>146</v>
      </c>
      <c r="J494" s="434">
        <f t="shared" si="212"/>
        <v>19</v>
      </c>
      <c r="K494" s="480">
        <f t="shared" si="213"/>
        <v>0.13013698630136986</v>
      </c>
    </row>
    <row r="495" spans="1:11" ht="12.75">
      <c r="A495" s="472" t="s">
        <v>2068</v>
      </c>
      <c r="B495" s="473" t="s">
        <v>2069</v>
      </c>
      <c r="C495" s="496">
        <v>0</v>
      </c>
      <c r="D495" s="486"/>
      <c r="E495" s="480" t="e">
        <f t="shared" si="210"/>
        <v>#DIV/0!</v>
      </c>
      <c r="F495" s="497">
        <v>1</v>
      </c>
      <c r="G495" s="434"/>
      <c r="H495" s="480">
        <f t="shared" si="211"/>
        <v>0</v>
      </c>
      <c r="I495" s="434">
        <f t="shared" si="212"/>
        <v>1</v>
      </c>
      <c r="J495" s="434">
        <f t="shared" si="212"/>
        <v>0</v>
      </c>
      <c r="K495" s="480">
        <f t="shared" si="213"/>
        <v>0</v>
      </c>
    </row>
    <row r="496" spans="1:11" ht="12.75">
      <c r="A496" s="472" t="s">
        <v>2460</v>
      </c>
      <c r="B496" s="473" t="s">
        <v>2461</v>
      </c>
      <c r="C496" s="496">
        <v>0</v>
      </c>
      <c r="D496" s="486"/>
      <c r="E496" s="480" t="e">
        <f t="shared" si="210"/>
        <v>#DIV/0!</v>
      </c>
      <c r="F496" s="497">
        <v>1</v>
      </c>
      <c r="G496" s="434"/>
      <c r="H496" s="480">
        <f t="shared" si="211"/>
        <v>0</v>
      </c>
      <c r="I496" s="434">
        <f t="shared" si="212"/>
        <v>1</v>
      </c>
      <c r="J496" s="434">
        <f t="shared" si="212"/>
        <v>0</v>
      </c>
      <c r="K496" s="480">
        <f t="shared" si="213"/>
        <v>0</v>
      </c>
    </row>
    <row r="497" spans="1:11" ht="12.75">
      <c r="A497" s="472" t="s">
        <v>2462</v>
      </c>
      <c r="B497" s="473" t="s">
        <v>2463</v>
      </c>
      <c r="C497" s="496">
        <v>0</v>
      </c>
      <c r="D497" s="486"/>
      <c r="E497" s="480" t="e">
        <f t="shared" si="210"/>
        <v>#DIV/0!</v>
      </c>
      <c r="F497" s="497">
        <v>1</v>
      </c>
      <c r="G497" s="434"/>
      <c r="H497" s="480">
        <f t="shared" si="211"/>
        <v>0</v>
      </c>
      <c r="I497" s="434">
        <f t="shared" si="212"/>
        <v>1</v>
      </c>
      <c r="J497" s="434">
        <f t="shared" si="212"/>
        <v>0</v>
      </c>
      <c r="K497" s="480">
        <f t="shared" si="213"/>
        <v>0</v>
      </c>
    </row>
    <row r="498" spans="1:11" ht="12.75">
      <c r="A498" s="472" t="s">
        <v>2464</v>
      </c>
      <c r="B498" s="473" t="s">
        <v>2465</v>
      </c>
      <c r="C498" s="496">
        <v>0</v>
      </c>
      <c r="D498" s="486"/>
      <c r="E498" s="480" t="e">
        <f t="shared" si="210"/>
        <v>#DIV/0!</v>
      </c>
      <c r="F498" s="497">
        <v>2</v>
      </c>
      <c r="G498" s="434">
        <v>1</v>
      </c>
      <c r="H498" s="480">
        <f t="shared" si="211"/>
        <v>0.5</v>
      </c>
      <c r="I498" s="434">
        <f t="shared" si="212"/>
        <v>2</v>
      </c>
      <c r="J498" s="434">
        <f t="shared" si="212"/>
        <v>1</v>
      </c>
      <c r="K498" s="480">
        <f t="shared" si="213"/>
        <v>0.5</v>
      </c>
    </row>
    <row r="499" spans="1:11" ht="12.75">
      <c r="A499" s="472" t="s">
        <v>2241</v>
      </c>
      <c r="B499" s="473" t="s">
        <v>2242</v>
      </c>
      <c r="C499" s="496">
        <v>5500</v>
      </c>
      <c r="D499" s="486">
        <v>1052</v>
      </c>
      <c r="E499" s="480">
        <f t="shared" si="210"/>
        <v>0.19127272727272726</v>
      </c>
      <c r="F499" s="497">
        <v>308</v>
      </c>
      <c r="G499" s="434">
        <v>79</v>
      </c>
      <c r="H499" s="480">
        <f t="shared" si="211"/>
        <v>0.2564935064935065</v>
      </c>
      <c r="I499" s="434">
        <f t="shared" si="212"/>
        <v>5808</v>
      </c>
      <c r="J499" s="434">
        <f t="shared" si="212"/>
        <v>1131</v>
      </c>
      <c r="K499" s="480">
        <f t="shared" si="213"/>
        <v>0.19473140495867769</v>
      </c>
    </row>
    <row r="500" spans="1:11" ht="12.75">
      <c r="A500" s="472" t="s">
        <v>2466</v>
      </c>
      <c r="B500" s="473" t="s">
        <v>2467</v>
      </c>
      <c r="C500" s="496">
        <v>0</v>
      </c>
      <c r="D500" s="486"/>
      <c r="E500" s="480" t="e">
        <f t="shared" si="210"/>
        <v>#DIV/0!</v>
      </c>
      <c r="F500" s="497">
        <v>7</v>
      </c>
      <c r="G500" s="434">
        <v>3</v>
      </c>
      <c r="H500" s="480">
        <f t="shared" si="211"/>
        <v>0.42857142857142855</v>
      </c>
      <c r="I500" s="434">
        <f t="shared" si="212"/>
        <v>7</v>
      </c>
      <c r="J500" s="434">
        <f t="shared" si="212"/>
        <v>3</v>
      </c>
      <c r="K500" s="480">
        <f t="shared" si="213"/>
        <v>0.42857142857142855</v>
      </c>
    </row>
    <row r="501" spans="1:11" ht="12.75">
      <c r="A501" s="472" t="s">
        <v>2468</v>
      </c>
      <c r="B501" s="473" t="s">
        <v>2469</v>
      </c>
      <c r="C501" s="496">
        <v>0</v>
      </c>
      <c r="D501" s="486"/>
      <c r="E501" s="480" t="e">
        <f t="shared" si="210"/>
        <v>#DIV/0!</v>
      </c>
      <c r="F501" s="497">
        <v>1</v>
      </c>
      <c r="G501" s="434"/>
      <c r="H501" s="480">
        <f t="shared" si="211"/>
        <v>0</v>
      </c>
      <c r="I501" s="434">
        <f t="shared" si="212"/>
        <v>1</v>
      </c>
      <c r="J501" s="434">
        <f t="shared" si="212"/>
        <v>0</v>
      </c>
      <c r="K501" s="480">
        <f t="shared" si="213"/>
        <v>0</v>
      </c>
    </row>
    <row r="502" spans="1:11" ht="12.75">
      <c r="A502" s="472" t="s">
        <v>2098</v>
      </c>
      <c r="B502" s="473" t="s">
        <v>2099</v>
      </c>
      <c r="C502" s="496">
        <v>0</v>
      </c>
      <c r="D502" s="486"/>
      <c r="E502" s="480" t="e">
        <f t="shared" si="210"/>
        <v>#DIV/0!</v>
      </c>
      <c r="F502" s="497">
        <v>1</v>
      </c>
      <c r="G502" s="434">
        <v>2</v>
      </c>
      <c r="H502" s="480">
        <f t="shared" si="211"/>
        <v>2</v>
      </c>
      <c r="I502" s="434">
        <f t="shared" si="212"/>
        <v>1</v>
      </c>
      <c r="J502" s="434">
        <f t="shared" si="212"/>
        <v>2</v>
      </c>
      <c r="K502" s="480">
        <f t="shared" si="213"/>
        <v>2</v>
      </c>
    </row>
    <row r="503" spans="1:11" ht="12.75">
      <c r="A503" s="472" t="s">
        <v>2470</v>
      </c>
      <c r="B503" s="473" t="s">
        <v>2471</v>
      </c>
      <c r="C503" s="496">
        <v>0</v>
      </c>
      <c r="D503" s="486"/>
      <c r="E503" s="480" t="e">
        <f t="shared" si="210"/>
        <v>#DIV/0!</v>
      </c>
      <c r="F503" s="497">
        <v>1</v>
      </c>
      <c r="G503" s="434"/>
      <c r="H503" s="480">
        <f t="shared" si="211"/>
        <v>0</v>
      </c>
      <c r="I503" s="434">
        <f t="shared" si="212"/>
        <v>1</v>
      </c>
      <c r="J503" s="434">
        <f t="shared" si="212"/>
        <v>0</v>
      </c>
      <c r="K503" s="480">
        <f t="shared" si="213"/>
        <v>0</v>
      </c>
    </row>
    <row r="504" spans="1:11" ht="12.75">
      <c r="A504" s="472" t="s">
        <v>2472</v>
      </c>
      <c r="B504" s="473" t="s">
        <v>2473</v>
      </c>
      <c r="C504" s="496">
        <v>5</v>
      </c>
      <c r="D504" s="486">
        <v>2</v>
      </c>
      <c r="E504" s="480">
        <f t="shared" si="210"/>
        <v>0.4</v>
      </c>
      <c r="F504" s="497">
        <v>0</v>
      </c>
      <c r="G504" s="434"/>
      <c r="H504" s="480" t="e">
        <f t="shared" si="211"/>
        <v>#DIV/0!</v>
      </c>
      <c r="I504" s="434">
        <f t="shared" si="212"/>
        <v>5</v>
      </c>
      <c r="J504" s="434">
        <f t="shared" si="212"/>
        <v>2</v>
      </c>
      <c r="K504" s="480">
        <f t="shared" si="213"/>
        <v>0.4</v>
      </c>
    </row>
    <row r="505" spans="1:11" ht="12.75">
      <c r="A505" s="472" t="s">
        <v>2474</v>
      </c>
      <c r="B505" s="473" t="s">
        <v>2475</v>
      </c>
      <c r="C505" s="496">
        <v>0</v>
      </c>
      <c r="D505" s="486"/>
      <c r="E505" s="480" t="e">
        <f t="shared" si="210"/>
        <v>#DIV/0!</v>
      </c>
      <c r="F505" s="497">
        <v>28</v>
      </c>
      <c r="G505" s="434">
        <v>5</v>
      </c>
      <c r="H505" s="480">
        <f t="shared" si="211"/>
        <v>0.17857142857142858</v>
      </c>
      <c r="I505" s="434">
        <f t="shared" si="212"/>
        <v>28</v>
      </c>
      <c r="J505" s="434">
        <f t="shared" si="212"/>
        <v>5</v>
      </c>
      <c r="K505" s="480">
        <f t="shared" si="213"/>
        <v>0.17857142857142858</v>
      </c>
    </row>
    <row r="506" spans="1:11" ht="12.75">
      <c r="A506" s="472" t="s">
        <v>2476</v>
      </c>
      <c r="B506" s="473" t="s">
        <v>2477</v>
      </c>
      <c r="C506" s="496">
        <v>0</v>
      </c>
      <c r="D506" s="486"/>
      <c r="E506" s="480" t="e">
        <f t="shared" si="210"/>
        <v>#DIV/0!</v>
      </c>
      <c r="F506" s="497">
        <v>61</v>
      </c>
      <c r="G506" s="434">
        <v>18</v>
      </c>
      <c r="H506" s="480">
        <f t="shared" si="211"/>
        <v>0.29508196721311475</v>
      </c>
      <c r="I506" s="434">
        <f t="shared" si="212"/>
        <v>61</v>
      </c>
      <c r="J506" s="434">
        <f t="shared" si="212"/>
        <v>18</v>
      </c>
      <c r="K506" s="480">
        <f t="shared" si="213"/>
        <v>0.29508196721311475</v>
      </c>
    </row>
    <row r="507" spans="1:11" ht="12.75">
      <c r="A507" s="472" t="s">
        <v>2362</v>
      </c>
      <c r="B507" s="473" t="s">
        <v>2478</v>
      </c>
      <c r="C507" s="496">
        <v>230</v>
      </c>
      <c r="D507" s="486"/>
      <c r="E507" s="480">
        <f t="shared" si="210"/>
        <v>0</v>
      </c>
      <c r="F507" s="497">
        <v>0</v>
      </c>
      <c r="G507" s="434"/>
      <c r="H507" s="480" t="e">
        <f t="shared" si="211"/>
        <v>#DIV/0!</v>
      </c>
      <c r="I507" s="434">
        <f t="shared" si="212"/>
        <v>230</v>
      </c>
      <c r="J507" s="434">
        <f t="shared" si="212"/>
        <v>0</v>
      </c>
      <c r="K507" s="480">
        <f t="shared" si="213"/>
        <v>0</v>
      </c>
    </row>
    <row r="508" spans="1:11" ht="12.75">
      <c r="A508" s="472" t="s">
        <v>2479</v>
      </c>
      <c r="B508" s="473" t="s">
        <v>2480</v>
      </c>
      <c r="C508" s="496">
        <v>0</v>
      </c>
      <c r="D508" s="486"/>
      <c r="E508" s="480" t="e">
        <f t="shared" si="210"/>
        <v>#DIV/0!</v>
      </c>
      <c r="F508" s="497">
        <v>6</v>
      </c>
      <c r="G508" s="434">
        <v>3</v>
      </c>
      <c r="H508" s="480">
        <f t="shared" si="211"/>
        <v>0.5</v>
      </c>
      <c r="I508" s="434">
        <f t="shared" si="212"/>
        <v>6</v>
      </c>
      <c r="J508" s="434">
        <f t="shared" si="212"/>
        <v>3</v>
      </c>
      <c r="K508" s="480">
        <f t="shared" si="213"/>
        <v>0.5</v>
      </c>
    </row>
    <row r="509" spans="1:11" ht="12.75">
      <c r="A509" s="472" t="s">
        <v>2481</v>
      </c>
      <c r="B509" s="473" t="s">
        <v>2482</v>
      </c>
      <c r="C509" s="496">
        <v>0</v>
      </c>
      <c r="D509" s="486"/>
      <c r="E509" s="480" t="e">
        <f t="shared" si="210"/>
        <v>#DIV/0!</v>
      </c>
      <c r="F509" s="497">
        <v>5</v>
      </c>
      <c r="G509" s="434">
        <v>3</v>
      </c>
      <c r="H509" s="480">
        <f t="shared" si="211"/>
        <v>0.6</v>
      </c>
      <c r="I509" s="434">
        <f t="shared" si="212"/>
        <v>5</v>
      </c>
      <c r="J509" s="434">
        <f t="shared" si="212"/>
        <v>3</v>
      </c>
      <c r="K509" s="480">
        <f t="shared" si="213"/>
        <v>0.6</v>
      </c>
    </row>
    <row r="510" spans="1:11" ht="12.75">
      <c r="A510" s="472" t="s">
        <v>2483</v>
      </c>
      <c r="B510" s="473" t="s">
        <v>2484</v>
      </c>
      <c r="C510" s="496">
        <v>0</v>
      </c>
      <c r="D510" s="486"/>
      <c r="E510" s="480" t="e">
        <f t="shared" si="210"/>
        <v>#DIV/0!</v>
      </c>
      <c r="F510" s="497">
        <v>392</v>
      </c>
      <c r="G510" s="434">
        <v>85</v>
      </c>
      <c r="H510" s="480">
        <f t="shared" si="211"/>
        <v>0.21683673469387754</v>
      </c>
      <c r="I510" s="434">
        <f t="shared" si="212"/>
        <v>392</v>
      </c>
      <c r="J510" s="434">
        <f t="shared" si="212"/>
        <v>85</v>
      </c>
      <c r="K510" s="480">
        <f t="shared" si="213"/>
        <v>0.21683673469387754</v>
      </c>
    </row>
    <row r="511" spans="1:11" ht="12.75">
      <c r="A511" s="472" t="s">
        <v>2485</v>
      </c>
      <c r="B511" s="473" t="s">
        <v>2486</v>
      </c>
      <c r="C511" s="496">
        <v>0</v>
      </c>
      <c r="D511" s="486"/>
      <c r="E511" s="480" t="e">
        <f t="shared" si="210"/>
        <v>#DIV/0!</v>
      </c>
      <c r="F511" s="497">
        <v>9</v>
      </c>
      <c r="G511" s="434"/>
      <c r="H511" s="480">
        <f t="shared" si="211"/>
        <v>0</v>
      </c>
      <c r="I511" s="434">
        <f t="shared" si="212"/>
        <v>9</v>
      </c>
      <c r="J511" s="434">
        <f t="shared" si="212"/>
        <v>0</v>
      </c>
      <c r="K511" s="480">
        <f t="shared" si="213"/>
        <v>0</v>
      </c>
    </row>
    <row r="512" spans="1:11" ht="12.75">
      <c r="A512" s="472" t="s">
        <v>2487</v>
      </c>
      <c r="B512" s="473" t="s">
        <v>2488</v>
      </c>
      <c r="C512" s="496">
        <v>0</v>
      </c>
      <c r="D512" s="486"/>
      <c r="E512" s="480" t="e">
        <f t="shared" si="210"/>
        <v>#DIV/0!</v>
      </c>
      <c r="F512" s="497">
        <v>101</v>
      </c>
      <c r="G512" s="434"/>
      <c r="H512" s="480">
        <f t="shared" si="211"/>
        <v>0</v>
      </c>
      <c r="I512" s="434">
        <f t="shared" si="212"/>
        <v>101</v>
      </c>
      <c r="J512" s="434">
        <f t="shared" si="212"/>
        <v>0</v>
      </c>
      <c r="K512" s="480">
        <f t="shared" si="213"/>
        <v>0</v>
      </c>
    </row>
    <row r="513" spans="1:11" ht="12.75">
      <c r="A513" s="472" t="s">
        <v>2489</v>
      </c>
      <c r="B513" s="473" t="s">
        <v>2490</v>
      </c>
      <c r="C513" s="496">
        <v>0</v>
      </c>
      <c r="D513" s="486"/>
      <c r="E513" s="480" t="e">
        <f t="shared" si="210"/>
        <v>#DIV/0!</v>
      </c>
      <c r="F513" s="497">
        <v>2</v>
      </c>
      <c r="G513" s="434"/>
      <c r="H513" s="480">
        <f t="shared" si="211"/>
        <v>0</v>
      </c>
      <c r="I513" s="434">
        <f t="shared" si="212"/>
        <v>2</v>
      </c>
      <c r="J513" s="434">
        <f t="shared" si="212"/>
        <v>0</v>
      </c>
      <c r="K513" s="480">
        <f t="shared" si="213"/>
        <v>0</v>
      </c>
    </row>
    <row r="514" spans="1:11" ht="12.75">
      <c r="A514" s="472" t="s">
        <v>2491</v>
      </c>
      <c r="B514" s="473" t="s">
        <v>2492</v>
      </c>
      <c r="C514" s="496">
        <v>0</v>
      </c>
      <c r="D514" s="486"/>
      <c r="E514" s="480" t="e">
        <f t="shared" si="210"/>
        <v>#DIV/0!</v>
      </c>
      <c r="F514" s="497">
        <v>8</v>
      </c>
      <c r="G514" s="434"/>
      <c r="H514" s="480">
        <f t="shared" si="211"/>
        <v>0</v>
      </c>
      <c r="I514" s="434">
        <f t="shared" si="212"/>
        <v>8</v>
      </c>
      <c r="J514" s="434">
        <f t="shared" si="212"/>
        <v>0</v>
      </c>
      <c r="K514" s="480">
        <f t="shared" si="213"/>
        <v>0</v>
      </c>
    </row>
    <row r="515" spans="1:11" ht="12.75">
      <c r="A515" s="472" t="s">
        <v>2493</v>
      </c>
      <c r="B515" s="473" t="s">
        <v>2494</v>
      </c>
      <c r="C515" s="496">
        <v>0</v>
      </c>
      <c r="D515" s="486"/>
      <c r="E515" s="480" t="e">
        <f t="shared" si="210"/>
        <v>#DIV/0!</v>
      </c>
      <c r="F515" s="497">
        <v>2</v>
      </c>
      <c r="G515" s="434"/>
      <c r="H515" s="480">
        <f t="shared" si="211"/>
        <v>0</v>
      </c>
      <c r="I515" s="434">
        <f t="shared" si="212"/>
        <v>2</v>
      </c>
      <c r="J515" s="434">
        <f t="shared" si="212"/>
        <v>0</v>
      </c>
      <c r="K515" s="480">
        <f t="shared" si="213"/>
        <v>0</v>
      </c>
    </row>
    <row r="516" spans="1:11" ht="12.75">
      <c r="A516" s="472" t="s">
        <v>2243</v>
      </c>
      <c r="B516" s="473" t="s">
        <v>2244</v>
      </c>
      <c r="C516" s="496">
        <v>0</v>
      </c>
      <c r="D516" s="486"/>
      <c r="E516" s="480" t="e">
        <f t="shared" si="210"/>
        <v>#DIV/0!</v>
      </c>
      <c r="F516" s="497">
        <v>44</v>
      </c>
      <c r="G516" s="434">
        <v>13</v>
      </c>
      <c r="H516" s="480">
        <f t="shared" si="211"/>
        <v>0.29545454545454547</v>
      </c>
      <c r="I516" s="434">
        <f t="shared" si="212"/>
        <v>44</v>
      </c>
      <c r="J516" s="434">
        <f t="shared" si="212"/>
        <v>13</v>
      </c>
      <c r="K516" s="480">
        <f t="shared" si="213"/>
        <v>0.29545454545454547</v>
      </c>
    </row>
    <row r="517" spans="1:11" ht="12.75">
      <c r="A517" s="472" t="s">
        <v>2495</v>
      </c>
      <c r="B517" s="473" t="s">
        <v>2496</v>
      </c>
      <c r="C517" s="496">
        <v>0</v>
      </c>
      <c r="D517" s="486"/>
      <c r="E517" s="480" t="e">
        <f t="shared" si="210"/>
        <v>#DIV/0!</v>
      </c>
      <c r="F517" s="497">
        <v>1</v>
      </c>
      <c r="G517" s="434"/>
      <c r="H517" s="480">
        <f t="shared" si="211"/>
        <v>0</v>
      </c>
      <c r="I517" s="434">
        <f t="shared" si="212"/>
        <v>1</v>
      </c>
      <c r="J517" s="434">
        <f t="shared" si="212"/>
        <v>0</v>
      </c>
      <c r="K517" s="480">
        <f t="shared" si="213"/>
        <v>0</v>
      </c>
    </row>
    <row r="518" spans="1:11" ht="12.75">
      <c r="A518" s="472" t="s">
        <v>2132</v>
      </c>
      <c r="B518" s="473" t="s">
        <v>2133</v>
      </c>
      <c r="C518" s="496">
        <v>0</v>
      </c>
      <c r="D518" s="486"/>
      <c r="E518" s="480" t="e">
        <f t="shared" si="210"/>
        <v>#DIV/0!</v>
      </c>
      <c r="F518" s="497">
        <v>1</v>
      </c>
      <c r="G518" s="434">
        <v>4</v>
      </c>
      <c r="H518" s="480">
        <f t="shared" si="211"/>
        <v>4</v>
      </c>
      <c r="I518" s="434">
        <f t="shared" si="212"/>
        <v>1</v>
      </c>
      <c r="J518" s="434">
        <f t="shared" si="212"/>
        <v>4</v>
      </c>
      <c r="K518" s="480">
        <f t="shared" si="213"/>
        <v>4</v>
      </c>
    </row>
    <row r="519" spans="1:11" ht="12.75">
      <c r="A519" s="472" t="s">
        <v>2134</v>
      </c>
      <c r="B519" s="473" t="s">
        <v>2135</v>
      </c>
      <c r="C519" s="496">
        <v>0</v>
      </c>
      <c r="D519" s="486"/>
      <c r="E519" s="480" t="e">
        <f t="shared" si="210"/>
        <v>#DIV/0!</v>
      </c>
      <c r="F519" s="497">
        <v>1</v>
      </c>
      <c r="G519" s="434">
        <v>4</v>
      </c>
      <c r="H519" s="480">
        <f t="shared" si="211"/>
        <v>4</v>
      </c>
      <c r="I519" s="434">
        <f t="shared" si="212"/>
        <v>1</v>
      </c>
      <c r="J519" s="434">
        <f t="shared" si="212"/>
        <v>4</v>
      </c>
      <c r="K519" s="480">
        <f t="shared" si="213"/>
        <v>4</v>
      </c>
    </row>
    <row r="520" spans="1:11" ht="12.75">
      <c r="A520" s="472" t="s">
        <v>2140</v>
      </c>
      <c r="B520" s="473" t="s">
        <v>2141</v>
      </c>
      <c r="C520" s="496">
        <v>0</v>
      </c>
      <c r="D520" s="486"/>
      <c r="E520" s="480" t="e">
        <f t="shared" si="210"/>
        <v>#DIV/0!</v>
      </c>
      <c r="F520" s="497">
        <v>1</v>
      </c>
      <c r="G520" s="434"/>
      <c r="H520" s="480">
        <f t="shared" si="211"/>
        <v>0</v>
      </c>
      <c r="I520" s="434">
        <f t="shared" si="212"/>
        <v>1</v>
      </c>
      <c r="J520" s="434">
        <f t="shared" si="212"/>
        <v>0</v>
      </c>
      <c r="K520" s="480">
        <f t="shared" si="213"/>
        <v>0</v>
      </c>
    </row>
    <row r="521" spans="1:11" ht="12.75">
      <c r="A521" s="472" t="s">
        <v>2497</v>
      </c>
      <c r="B521" s="473" t="s">
        <v>2498</v>
      </c>
      <c r="C521" s="496">
        <v>0</v>
      </c>
      <c r="D521" s="486"/>
      <c r="E521" s="480" t="e">
        <f t="shared" si="210"/>
        <v>#DIV/0!</v>
      </c>
      <c r="F521" s="497">
        <v>1</v>
      </c>
      <c r="G521" s="434"/>
      <c r="H521" s="480">
        <f t="shared" si="211"/>
        <v>0</v>
      </c>
      <c r="I521" s="434">
        <f t="shared" si="212"/>
        <v>1</v>
      </c>
      <c r="J521" s="434">
        <f t="shared" si="212"/>
        <v>0</v>
      </c>
      <c r="K521" s="480">
        <f t="shared" si="213"/>
        <v>0</v>
      </c>
    </row>
    <row r="522" spans="1:11" ht="12.75">
      <c r="A522" s="472" t="s">
        <v>2499</v>
      </c>
      <c r="B522" s="473" t="s">
        <v>2500</v>
      </c>
      <c r="C522" s="496">
        <v>1300</v>
      </c>
      <c r="D522" s="486">
        <v>179</v>
      </c>
      <c r="E522" s="480">
        <f t="shared" si="210"/>
        <v>0.1376923076923077</v>
      </c>
      <c r="F522" s="497">
        <v>220</v>
      </c>
      <c r="G522" s="434">
        <v>39</v>
      </c>
      <c r="H522" s="480">
        <f t="shared" si="211"/>
        <v>0.17727272727272728</v>
      </c>
      <c r="I522" s="434">
        <f t="shared" si="212"/>
        <v>1520</v>
      </c>
      <c r="J522" s="434">
        <f t="shared" si="212"/>
        <v>218</v>
      </c>
      <c r="K522" s="480">
        <f t="shared" si="213"/>
        <v>0.14342105263157895</v>
      </c>
    </row>
    <row r="523" spans="1:11" ht="12.75">
      <c r="A523" s="472" t="s">
        <v>2501</v>
      </c>
      <c r="B523" s="473" t="s">
        <v>2502</v>
      </c>
      <c r="C523" s="496">
        <v>1550</v>
      </c>
      <c r="D523" s="486">
        <v>244</v>
      </c>
      <c r="E523" s="480">
        <f t="shared" si="210"/>
        <v>0.15741935483870967</v>
      </c>
      <c r="F523" s="497">
        <v>336</v>
      </c>
      <c r="G523" s="434">
        <v>58</v>
      </c>
      <c r="H523" s="480">
        <f t="shared" si="211"/>
        <v>0.17261904761904762</v>
      </c>
      <c r="I523" s="434">
        <f t="shared" si="212"/>
        <v>1886</v>
      </c>
      <c r="J523" s="434">
        <f t="shared" si="212"/>
        <v>302</v>
      </c>
      <c r="K523" s="480">
        <f t="shared" si="213"/>
        <v>0.16012725344644752</v>
      </c>
    </row>
    <row r="524" spans="1:11" ht="12.75">
      <c r="A524" s="472" t="s">
        <v>2503</v>
      </c>
      <c r="B524" s="473" t="s">
        <v>2504</v>
      </c>
      <c r="C524" s="496">
        <v>0</v>
      </c>
      <c r="D524" s="486"/>
      <c r="E524" s="480" t="e">
        <f t="shared" si="210"/>
        <v>#DIV/0!</v>
      </c>
      <c r="F524" s="497">
        <v>1</v>
      </c>
      <c r="G524" s="434"/>
      <c r="H524" s="480">
        <f t="shared" si="211"/>
        <v>0</v>
      </c>
      <c r="I524" s="434">
        <f t="shared" si="212"/>
        <v>1</v>
      </c>
      <c r="J524" s="434">
        <f t="shared" si="212"/>
        <v>0</v>
      </c>
      <c r="K524" s="480">
        <f t="shared" si="213"/>
        <v>0</v>
      </c>
    </row>
    <row r="525" spans="1:11" ht="12.75">
      <c r="A525" s="472" t="s">
        <v>2505</v>
      </c>
      <c r="B525" s="473" t="s">
        <v>2506</v>
      </c>
      <c r="C525" s="496">
        <v>0</v>
      </c>
      <c r="D525" s="486"/>
      <c r="E525" s="480" t="e">
        <f t="shared" si="210"/>
        <v>#DIV/0!</v>
      </c>
      <c r="F525" s="497">
        <v>1</v>
      </c>
      <c r="G525" s="434"/>
      <c r="H525" s="480">
        <f t="shared" si="211"/>
        <v>0</v>
      </c>
      <c r="I525" s="434">
        <f t="shared" si="212"/>
        <v>1</v>
      </c>
      <c r="J525" s="434">
        <f t="shared" si="212"/>
        <v>0</v>
      </c>
      <c r="K525" s="480">
        <f t="shared" si="213"/>
        <v>0</v>
      </c>
    </row>
    <row r="526" spans="1:11" ht="12.75">
      <c r="A526" s="472" t="s">
        <v>2507</v>
      </c>
      <c r="B526" s="473" t="s">
        <v>2508</v>
      </c>
      <c r="C526" s="496">
        <v>0</v>
      </c>
      <c r="D526" s="486"/>
      <c r="E526" s="480" t="e">
        <f t="shared" si="210"/>
        <v>#DIV/0!</v>
      </c>
      <c r="F526" s="497">
        <v>1</v>
      </c>
      <c r="G526" s="434"/>
      <c r="H526" s="480">
        <f t="shared" si="211"/>
        <v>0</v>
      </c>
      <c r="I526" s="434">
        <f t="shared" si="212"/>
        <v>1</v>
      </c>
      <c r="J526" s="434">
        <f t="shared" si="212"/>
        <v>0</v>
      </c>
      <c r="K526" s="480">
        <f t="shared" si="213"/>
        <v>0</v>
      </c>
    </row>
    <row r="527" spans="1:11" ht="12.75">
      <c r="A527" s="472" t="s">
        <v>2509</v>
      </c>
      <c r="B527" s="473" t="s">
        <v>2510</v>
      </c>
      <c r="C527" s="496">
        <v>0</v>
      </c>
      <c r="D527" s="486"/>
      <c r="E527" s="480" t="e">
        <f t="shared" si="210"/>
        <v>#DIV/0!</v>
      </c>
      <c r="F527" s="497">
        <v>8</v>
      </c>
      <c r="G527" s="434">
        <v>1</v>
      </c>
      <c r="H527" s="480">
        <f t="shared" si="211"/>
        <v>0.125</v>
      </c>
      <c r="I527" s="434">
        <f t="shared" si="212"/>
        <v>8</v>
      </c>
      <c r="J527" s="434">
        <f t="shared" si="212"/>
        <v>1</v>
      </c>
      <c r="K527" s="480">
        <f t="shared" si="213"/>
        <v>0.125</v>
      </c>
    </row>
    <row r="528" spans="1:11" ht="12.75">
      <c r="A528" s="472" t="s">
        <v>2511</v>
      </c>
      <c r="B528" s="473" t="s">
        <v>2512</v>
      </c>
      <c r="C528" s="496">
        <v>0</v>
      </c>
      <c r="D528" s="486"/>
      <c r="E528" s="480" t="e">
        <f t="shared" si="210"/>
        <v>#DIV/0!</v>
      </c>
      <c r="F528" s="497">
        <v>32</v>
      </c>
      <c r="G528" s="434">
        <v>2</v>
      </c>
      <c r="H528" s="480">
        <f t="shared" si="211"/>
        <v>6.25E-2</v>
      </c>
      <c r="I528" s="434">
        <f t="shared" si="212"/>
        <v>32</v>
      </c>
      <c r="J528" s="434">
        <f t="shared" si="212"/>
        <v>2</v>
      </c>
      <c r="K528" s="480">
        <f t="shared" si="213"/>
        <v>6.25E-2</v>
      </c>
    </row>
    <row r="529" spans="1:11" ht="12.75">
      <c r="A529" s="472" t="s">
        <v>2513</v>
      </c>
      <c r="B529" s="473" t="s">
        <v>2514</v>
      </c>
      <c r="C529" s="496">
        <v>0</v>
      </c>
      <c r="D529" s="486"/>
      <c r="E529" s="480" t="e">
        <f t="shared" si="210"/>
        <v>#DIV/0!</v>
      </c>
      <c r="F529" s="497">
        <v>81</v>
      </c>
      <c r="G529" s="434">
        <v>14</v>
      </c>
      <c r="H529" s="480">
        <f t="shared" si="211"/>
        <v>0.1728395061728395</v>
      </c>
      <c r="I529" s="434">
        <f t="shared" si="212"/>
        <v>81</v>
      </c>
      <c r="J529" s="434">
        <f t="shared" si="212"/>
        <v>14</v>
      </c>
      <c r="K529" s="480">
        <f t="shared" si="213"/>
        <v>0.1728395061728395</v>
      </c>
    </row>
    <row r="530" spans="1:11" ht="12.75">
      <c r="A530" s="472" t="s">
        <v>2515</v>
      </c>
      <c r="B530" s="473" t="s">
        <v>2516</v>
      </c>
      <c r="C530" s="496">
        <v>0</v>
      </c>
      <c r="D530" s="486"/>
      <c r="E530" s="480" t="e">
        <f t="shared" si="210"/>
        <v>#DIV/0!</v>
      </c>
      <c r="F530" s="497">
        <v>46</v>
      </c>
      <c r="G530" s="434">
        <v>13</v>
      </c>
      <c r="H530" s="480">
        <f t="shared" si="211"/>
        <v>0.28260869565217389</v>
      </c>
      <c r="I530" s="434">
        <f t="shared" si="212"/>
        <v>46</v>
      </c>
      <c r="J530" s="434">
        <f t="shared" si="212"/>
        <v>13</v>
      </c>
      <c r="K530" s="480">
        <f t="shared" si="213"/>
        <v>0.28260869565217389</v>
      </c>
    </row>
    <row r="531" spans="1:11" ht="12.75">
      <c r="A531" s="472" t="s">
        <v>2517</v>
      </c>
      <c r="B531" s="473" t="s">
        <v>2518</v>
      </c>
      <c r="C531" s="496">
        <v>0</v>
      </c>
      <c r="D531" s="486"/>
      <c r="E531" s="480" t="e">
        <f t="shared" si="210"/>
        <v>#DIV/0!</v>
      </c>
      <c r="F531" s="497">
        <v>178</v>
      </c>
      <c r="G531" s="434">
        <v>32</v>
      </c>
      <c r="H531" s="480">
        <f t="shared" si="211"/>
        <v>0.1797752808988764</v>
      </c>
      <c r="I531" s="434">
        <f t="shared" si="212"/>
        <v>178</v>
      </c>
      <c r="J531" s="434">
        <f t="shared" si="212"/>
        <v>32</v>
      </c>
      <c r="K531" s="480">
        <f t="shared" si="213"/>
        <v>0.1797752808988764</v>
      </c>
    </row>
    <row r="532" spans="1:11" ht="12.75">
      <c r="A532" s="472" t="s">
        <v>2519</v>
      </c>
      <c r="B532" s="473" t="s">
        <v>2520</v>
      </c>
      <c r="C532" s="496">
        <v>0</v>
      </c>
      <c r="D532" s="486"/>
      <c r="E532" s="480" t="e">
        <f t="shared" si="210"/>
        <v>#DIV/0!</v>
      </c>
      <c r="F532" s="497">
        <v>347</v>
      </c>
      <c r="G532" s="434">
        <v>74</v>
      </c>
      <c r="H532" s="480">
        <f t="shared" si="211"/>
        <v>0.2132564841498559</v>
      </c>
      <c r="I532" s="434">
        <f t="shared" si="212"/>
        <v>347</v>
      </c>
      <c r="J532" s="434">
        <f t="shared" si="212"/>
        <v>74</v>
      </c>
      <c r="K532" s="480">
        <f t="shared" si="213"/>
        <v>0.2132564841498559</v>
      </c>
    </row>
    <row r="533" spans="1:11" ht="12.75">
      <c r="A533" s="472" t="s">
        <v>2521</v>
      </c>
      <c r="B533" s="473" t="s">
        <v>2522</v>
      </c>
      <c r="C533" s="496">
        <v>0</v>
      </c>
      <c r="D533" s="486"/>
      <c r="E533" s="480" t="e">
        <f t="shared" si="210"/>
        <v>#DIV/0!</v>
      </c>
      <c r="F533" s="497">
        <v>6</v>
      </c>
      <c r="G533" s="434"/>
      <c r="H533" s="480">
        <f t="shared" si="211"/>
        <v>0</v>
      </c>
      <c r="I533" s="434">
        <f t="shared" si="212"/>
        <v>6</v>
      </c>
      <c r="J533" s="434">
        <f t="shared" si="212"/>
        <v>0</v>
      </c>
      <c r="K533" s="480">
        <f t="shared" si="213"/>
        <v>0</v>
      </c>
    </row>
    <row r="534" spans="1:11" ht="12.75">
      <c r="A534" s="472" t="s">
        <v>2523</v>
      </c>
      <c r="B534" s="473" t="s">
        <v>2524</v>
      </c>
      <c r="C534" s="496">
        <v>0</v>
      </c>
      <c r="D534" s="486"/>
      <c r="E534" s="480" t="e">
        <f t="shared" si="210"/>
        <v>#DIV/0!</v>
      </c>
      <c r="F534" s="497">
        <v>1</v>
      </c>
      <c r="G534" s="434">
        <v>2</v>
      </c>
      <c r="H534" s="480">
        <f t="shared" si="211"/>
        <v>2</v>
      </c>
      <c r="I534" s="434">
        <f t="shared" si="212"/>
        <v>1</v>
      </c>
      <c r="J534" s="434">
        <f t="shared" si="212"/>
        <v>2</v>
      </c>
      <c r="K534" s="480">
        <f t="shared" si="213"/>
        <v>2</v>
      </c>
    </row>
    <row r="535" spans="1:11" ht="12.75">
      <c r="A535" s="472" t="s">
        <v>2525</v>
      </c>
      <c r="B535" s="473" t="s">
        <v>2526</v>
      </c>
      <c r="C535" s="496">
        <v>0</v>
      </c>
      <c r="D535" s="486"/>
      <c r="E535" s="480" t="e">
        <f t="shared" si="210"/>
        <v>#DIV/0!</v>
      </c>
      <c r="F535" s="497">
        <v>118</v>
      </c>
      <c r="G535" s="434">
        <v>26</v>
      </c>
      <c r="H535" s="480">
        <f t="shared" si="211"/>
        <v>0.22033898305084745</v>
      </c>
      <c r="I535" s="434">
        <f t="shared" si="212"/>
        <v>118</v>
      </c>
      <c r="J535" s="434">
        <f t="shared" si="212"/>
        <v>26</v>
      </c>
      <c r="K535" s="480">
        <f t="shared" si="213"/>
        <v>0.22033898305084745</v>
      </c>
    </row>
    <row r="536" spans="1:11" ht="12.75">
      <c r="A536" s="472" t="s">
        <v>2527</v>
      </c>
      <c r="B536" s="473" t="s">
        <v>2528</v>
      </c>
      <c r="C536" s="496">
        <v>0</v>
      </c>
      <c r="D536" s="486"/>
      <c r="E536" s="480" t="e">
        <f t="shared" si="210"/>
        <v>#DIV/0!</v>
      </c>
      <c r="F536" s="497">
        <v>16</v>
      </c>
      <c r="G536" s="434">
        <v>4</v>
      </c>
      <c r="H536" s="480">
        <f t="shared" si="211"/>
        <v>0.25</v>
      </c>
      <c r="I536" s="434">
        <f t="shared" si="212"/>
        <v>16</v>
      </c>
      <c r="J536" s="434">
        <f t="shared" si="212"/>
        <v>4</v>
      </c>
      <c r="K536" s="480">
        <f t="shared" si="213"/>
        <v>0.25</v>
      </c>
    </row>
    <row r="537" spans="1:11" ht="12.75">
      <c r="A537" s="472" t="s">
        <v>2529</v>
      </c>
      <c r="B537" s="473" t="s">
        <v>2530</v>
      </c>
      <c r="C537" s="496">
        <v>0</v>
      </c>
      <c r="D537" s="486"/>
      <c r="E537" s="480" t="e">
        <f t="shared" ref="E537:E572" si="214">D537/C537</f>
        <v>#DIV/0!</v>
      </c>
      <c r="F537" s="497">
        <v>75</v>
      </c>
      <c r="G537" s="434">
        <v>15</v>
      </c>
      <c r="H537" s="480">
        <f t="shared" ref="H537:H572" si="215">G537/F537</f>
        <v>0.2</v>
      </c>
      <c r="I537" s="434">
        <f t="shared" si="212"/>
        <v>75</v>
      </c>
      <c r="J537" s="434">
        <f t="shared" si="212"/>
        <v>15</v>
      </c>
      <c r="K537" s="480">
        <f t="shared" ref="K537:K572" si="216">J537/I537</f>
        <v>0.2</v>
      </c>
    </row>
    <row r="538" spans="1:11" ht="12.75">
      <c r="A538" s="472" t="s">
        <v>2531</v>
      </c>
      <c r="B538" s="473" t="s">
        <v>2532</v>
      </c>
      <c r="C538" s="496">
        <v>0</v>
      </c>
      <c r="D538" s="486"/>
      <c r="E538" s="480" t="e">
        <f t="shared" si="214"/>
        <v>#DIV/0!</v>
      </c>
      <c r="F538" s="497">
        <v>1</v>
      </c>
      <c r="G538" s="434"/>
      <c r="H538" s="480">
        <f t="shared" si="215"/>
        <v>0</v>
      </c>
      <c r="I538" s="434">
        <f t="shared" si="212"/>
        <v>1</v>
      </c>
      <c r="J538" s="434">
        <f t="shared" si="212"/>
        <v>0</v>
      </c>
      <c r="K538" s="480">
        <f t="shared" si="216"/>
        <v>0</v>
      </c>
    </row>
    <row r="539" spans="1:11" ht="12.75">
      <c r="A539" s="472" t="s">
        <v>2533</v>
      </c>
      <c r="B539" s="473" t="s">
        <v>2534</v>
      </c>
      <c r="C539" s="496">
        <v>0</v>
      </c>
      <c r="D539" s="486"/>
      <c r="E539" s="480" t="e">
        <f t="shared" si="214"/>
        <v>#DIV/0!</v>
      </c>
      <c r="F539" s="497">
        <v>15</v>
      </c>
      <c r="G539" s="434">
        <v>1</v>
      </c>
      <c r="H539" s="480">
        <f t="shared" si="215"/>
        <v>6.6666666666666666E-2</v>
      </c>
      <c r="I539" s="434">
        <f t="shared" si="212"/>
        <v>15</v>
      </c>
      <c r="J539" s="434">
        <f t="shared" si="212"/>
        <v>1</v>
      </c>
      <c r="K539" s="480">
        <f t="shared" si="216"/>
        <v>6.6666666666666666E-2</v>
      </c>
    </row>
    <row r="540" spans="1:11" ht="12.75">
      <c r="A540" s="472" t="s">
        <v>2535</v>
      </c>
      <c r="B540" s="473" t="s">
        <v>2536</v>
      </c>
      <c r="C540" s="496">
        <v>0</v>
      </c>
      <c r="D540" s="486"/>
      <c r="E540" s="480" t="e">
        <f t="shared" si="214"/>
        <v>#DIV/0!</v>
      </c>
      <c r="F540" s="497">
        <v>1</v>
      </c>
      <c r="G540" s="434"/>
      <c r="H540" s="480">
        <f t="shared" si="215"/>
        <v>0</v>
      </c>
      <c r="I540" s="434">
        <f t="shared" si="212"/>
        <v>1</v>
      </c>
      <c r="J540" s="434">
        <f t="shared" si="212"/>
        <v>0</v>
      </c>
      <c r="K540" s="480">
        <f t="shared" si="216"/>
        <v>0</v>
      </c>
    </row>
    <row r="541" spans="1:11" ht="12.75">
      <c r="A541" s="472" t="s">
        <v>2537</v>
      </c>
      <c r="B541" s="473" t="s">
        <v>2538</v>
      </c>
      <c r="C541" s="496">
        <v>0</v>
      </c>
      <c r="D541" s="486"/>
      <c r="E541" s="480" t="e">
        <f t="shared" si="214"/>
        <v>#DIV/0!</v>
      </c>
      <c r="F541" s="497">
        <v>1</v>
      </c>
      <c r="G541" s="434"/>
      <c r="H541" s="480">
        <f t="shared" si="215"/>
        <v>0</v>
      </c>
      <c r="I541" s="434">
        <f t="shared" si="212"/>
        <v>1</v>
      </c>
      <c r="J541" s="434">
        <f t="shared" si="212"/>
        <v>0</v>
      </c>
      <c r="K541" s="480">
        <f t="shared" si="216"/>
        <v>0</v>
      </c>
    </row>
    <row r="542" spans="1:11" ht="12.75">
      <c r="A542" s="472" t="s">
        <v>2539</v>
      </c>
      <c r="B542" s="473" t="s">
        <v>2540</v>
      </c>
      <c r="C542" s="496">
        <v>0</v>
      </c>
      <c r="D542" s="486"/>
      <c r="E542" s="480" t="e">
        <f t="shared" si="214"/>
        <v>#DIV/0!</v>
      </c>
      <c r="F542" s="497">
        <v>74</v>
      </c>
      <c r="G542" s="434">
        <v>19</v>
      </c>
      <c r="H542" s="480">
        <f t="shared" si="215"/>
        <v>0.25675675675675674</v>
      </c>
      <c r="I542" s="434">
        <f t="shared" si="212"/>
        <v>74</v>
      </c>
      <c r="J542" s="434">
        <f t="shared" si="212"/>
        <v>19</v>
      </c>
      <c r="K542" s="480">
        <f t="shared" si="216"/>
        <v>0.25675675675675674</v>
      </c>
    </row>
    <row r="543" spans="1:11" ht="12.75">
      <c r="A543" s="472" t="s">
        <v>2084</v>
      </c>
      <c r="B543" s="473" t="s">
        <v>2085</v>
      </c>
      <c r="C543" s="496">
        <v>0</v>
      </c>
      <c r="D543" s="486"/>
      <c r="E543" s="480" t="e">
        <f t="shared" si="214"/>
        <v>#DIV/0!</v>
      </c>
      <c r="F543" s="497">
        <v>2</v>
      </c>
      <c r="G543" s="434"/>
      <c r="H543" s="480">
        <f t="shared" si="215"/>
        <v>0</v>
      </c>
      <c r="I543" s="434">
        <f t="shared" si="212"/>
        <v>2</v>
      </c>
      <c r="J543" s="434">
        <f t="shared" si="212"/>
        <v>0</v>
      </c>
      <c r="K543" s="480">
        <f t="shared" si="216"/>
        <v>0</v>
      </c>
    </row>
    <row r="544" spans="1:11" ht="12.75">
      <c r="A544" s="472" t="s">
        <v>2541</v>
      </c>
      <c r="B544" s="473" t="s">
        <v>2542</v>
      </c>
      <c r="C544" s="496">
        <v>0</v>
      </c>
      <c r="D544" s="486"/>
      <c r="E544" s="480" t="e">
        <f t="shared" si="214"/>
        <v>#DIV/0!</v>
      </c>
      <c r="F544" s="497">
        <v>2</v>
      </c>
      <c r="G544" s="434"/>
      <c r="H544" s="480">
        <f t="shared" si="215"/>
        <v>0</v>
      </c>
      <c r="I544" s="434">
        <f t="shared" si="212"/>
        <v>2</v>
      </c>
      <c r="J544" s="434">
        <f t="shared" si="212"/>
        <v>0</v>
      </c>
      <c r="K544" s="480">
        <f t="shared" si="216"/>
        <v>0</v>
      </c>
    </row>
    <row r="545" spans="1:11" ht="12.75">
      <c r="A545" s="472" t="s">
        <v>2261</v>
      </c>
      <c r="B545" s="473" t="s">
        <v>2262</v>
      </c>
      <c r="C545" s="496">
        <v>0</v>
      </c>
      <c r="D545" s="486"/>
      <c r="E545" s="480" t="e">
        <f t="shared" si="214"/>
        <v>#DIV/0!</v>
      </c>
      <c r="F545" s="497">
        <v>270</v>
      </c>
      <c r="G545" s="434">
        <v>4</v>
      </c>
      <c r="H545" s="480">
        <f t="shared" si="215"/>
        <v>1.4814814814814815E-2</v>
      </c>
      <c r="I545" s="434">
        <f t="shared" si="212"/>
        <v>270</v>
      </c>
      <c r="J545" s="434">
        <f t="shared" si="212"/>
        <v>4</v>
      </c>
      <c r="K545" s="480">
        <f t="shared" si="216"/>
        <v>1.4814814814814815E-2</v>
      </c>
    </row>
    <row r="546" spans="1:11" ht="12.75">
      <c r="A546" s="472" t="s">
        <v>2543</v>
      </c>
      <c r="B546" s="473" t="s">
        <v>2544</v>
      </c>
      <c r="C546" s="496">
        <v>0</v>
      </c>
      <c r="D546" s="486"/>
      <c r="E546" s="480" t="e">
        <f t="shared" si="214"/>
        <v>#DIV/0!</v>
      </c>
      <c r="F546" s="497">
        <v>1</v>
      </c>
      <c r="G546" s="434"/>
      <c r="H546" s="480">
        <f t="shared" si="215"/>
        <v>0</v>
      </c>
      <c r="I546" s="434">
        <f t="shared" si="212"/>
        <v>1</v>
      </c>
      <c r="J546" s="434">
        <f t="shared" si="212"/>
        <v>0</v>
      </c>
      <c r="K546" s="480">
        <f t="shared" si="216"/>
        <v>0</v>
      </c>
    </row>
    <row r="547" spans="1:11" ht="12.75">
      <c r="A547" s="472" t="s">
        <v>2545</v>
      </c>
      <c r="B547" s="473" t="s">
        <v>2546</v>
      </c>
      <c r="C547" s="496">
        <v>0</v>
      </c>
      <c r="D547" s="486"/>
      <c r="E547" s="480" t="e">
        <f t="shared" si="214"/>
        <v>#DIV/0!</v>
      </c>
      <c r="F547" s="497">
        <v>5</v>
      </c>
      <c r="G547" s="434">
        <v>3</v>
      </c>
      <c r="H547" s="480">
        <f t="shared" si="215"/>
        <v>0.6</v>
      </c>
      <c r="I547" s="434">
        <f t="shared" si="212"/>
        <v>5</v>
      </c>
      <c r="J547" s="434">
        <f t="shared" si="212"/>
        <v>3</v>
      </c>
      <c r="K547" s="480">
        <f t="shared" si="216"/>
        <v>0.6</v>
      </c>
    </row>
    <row r="548" spans="1:11" ht="12.75">
      <c r="A548" s="472" t="s">
        <v>2547</v>
      </c>
      <c r="B548" s="473" t="s">
        <v>2548</v>
      </c>
      <c r="C548" s="496">
        <v>2</v>
      </c>
      <c r="D548" s="486"/>
      <c r="E548" s="480">
        <f t="shared" si="214"/>
        <v>0</v>
      </c>
      <c r="F548" s="497">
        <v>0</v>
      </c>
      <c r="G548" s="434"/>
      <c r="H548" s="480" t="e">
        <f t="shared" si="215"/>
        <v>#DIV/0!</v>
      </c>
      <c r="I548" s="434">
        <f t="shared" si="212"/>
        <v>2</v>
      </c>
      <c r="J548" s="434">
        <f t="shared" si="212"/>
        <v>0</v>
      </c>
      <c r="K548" s="480">
        <f t="shared" si="216"/>
        <v>0</v>
      </c>
    </row>
    <row r="549" spans="1:11" ht="12.75">
      <c r="A549" s="472" t="s">
        <v>2549</v>
      </c>
      <c r="B549" s="473" t="s">
        <v>2550</v>
      </c>
      <c r="C549" s="496">
        <v>243</v>
      </c>
      <c r="D549" s="486">
        <v>43</v>
      </c>
      <c r="E549" s="480">
        <f t="shared" si="214"/>
        <v>0.17695473251028807</v>
      </c>
      <c r="F549" s="497">
        <v>5</v>
      </c>
      <c r="G549" s="434">
        <v>1</v>
      </c>
      <c r="H549" s="480">
        <f t="shared" si="215"/>
        <v>0.2</v>
      </c>
      <c r="I549" s="434">
        <f t="shared" si="212"/>
        <v>248</v>
      </c>
      <c r="J549" s="434">
        <f t="shared" si="212"/>
        <v>44</v>
      </c>
      <c r="K549" s="480">
        <f t="shared" si="216"/>
        <v>0.17741935483870969</v>
      </c>
    </row>
    <row r="550" spans="1:11" ht="12.75">
      <c r="A550" s="472" t="s">
        <v>2551</v>
      </c>
      <c r="B550" s="473" t="s">
        <v>2552</v>
      </c>
      <c r="C550" s="496">
        <v>0</v>
      </c>
      <c r="D550" s="486"/>
      <c r="E550" s="480" t="e">
        <f t="shared" si="214"/>
        <v>#DIV/0!</v>
      </c>
      <c r="F550" s="497">
        <v>7</v>
      </c>
      <c r="G550" s="434"/>
      <c r="H550" s="480">
        <f t="shared" si="215"/>
        <v>0</v>
      </c>
      <c r="I550" s="434">
        <f t="shared" si="212"/>
        <v>7</v>
      </c>
      <c r="J550" s="434">
        <f t="shared" si="212"/>
        <v>0</v>
      </c>
      <c r="K550" s="480">
        <f t="shared" si="216"/>
        <v>0</v>
      </c>
    </row>
    <row r="551" spans="1:11" ht="12.75">
      <c r="A551" s="472" t="s">
        <v>2156</v>
      </c>
      <c r="B551" s="473" t="s">
        <v>2157</v>
      </c>
      <c r="C551" s="496">
        <v>82</v>
      </c>
      <c r="D551" s="486">
        <v>12</v>
      </c>
      <c r="E551" s="480">
        <f t="shared" si="214"/>
        <v>0.14634146341463414</v>
      </c>
      <c r="F551" s="497">
        <v>0</v>
      </c>
      <c r="G551" s="434"/>
      <c r="H551" s="480" t="e">
        <f t="shared" si="215"/>
        <v>#DIV/0!</v>
      </c>
      <c r="I551" s="434">
        <f t="shared" si="212"/>
        <v>82</v>
      </c>
      <c r="J551" s="434">
        <f t="shared" si="212"/>
        <v>12</v>
      </c>
      <c r="K551" s="480">
        <f t="shared" si="216"/>
        <v>0.14634146341463414</v>
      </c>
    </row>
    <row r="552" spans="1:11" ht="12.75">
      <c r="A552" s="472" t="s">
        <v>2553</v>
      </c>
      <c r="B552" s="473" t="s">
        <v>2554</v>
      </c>
      <c r="C552" s="496">
        <v>0</v>
      </c>
      <c r="D552" s="486"/>
      <c r="E552" s="480" t="e">
        <f t="shared" si="214"/>
        <v>#DIV/0!</v>
      </c>
      <c r="F552" s="497">
        <v>391</v>
      </c>
      <c r="G552" s="434">
        <v>94</v>
      </c>
      <c r="H552" s="480">
        <f t="shared" si="215"/>
        <v>0.24040920716112532</v>
      </c>
      <c r="I552" s="434">
        <f t="shared" si="212"/>
        <v>391</v>
      </c>
      <c r="J552" s="434">
        <f t="shared" si="212"/>
        <v>94</v>
      </c>
      <c r="K552" s="480">
        <f t="shared" si="216"/>
        <v>0.24040920716112532</v>
      </c>
    </row>
    <row r="553" spans="1:11" ht="12.75">
      <c r="A553" s="472" t="s">
        <v>2555</v>
      </c>
      <c r="B553" s="473" t="s">
        <v>2556</v>
      </c>
      <c r="C553" s="496">
        <v>0</v>
      </c>
      <c r="D553" s="486"/>
      <c r="E553" s="480" t="e">
        <f t="shared" si="214"/>
        <v>#DIV/0!</v>
      </c>
      <c r="F553" s="497">
        <v>1</v>
      </c>
      <c r="G553" s="434"/>
      <c r="H553" s="480">
        <f t="shared" si="215"/>
        <v>0</v>
      </c>
      <c r="I553" s="434">
        <f t="shared" si="212"/>
        <v>1</v>
      </c>
      <c r="J553" s="434">
        <f t="shared" si="212"/>
        <v>0</v>
      </c>
      <c r="K553" s="480">
        <f t="shared" si="216"/>
        <v>0</v>
      </c>
    </row>
    <row r="554" spans="1:11" ht="12.75">
      <c r="A554" s="472" t="s">
        <v>2557</v>
      </c>
      <c r="B554" s="473" t="s">
        <v>2558</v>
      </c>
      <c r="C554" s="496">
        <v>0</v>
      </c>
      <c r="D554" s="486"/>
      <c r="E554" s="480" t="e">
        <f t="shared" si="214"/>
        <v>#DIV/0!</v>
      </c>
      <c r="F554" s="497">
        <v>37</v>
      </c>
      <c r="G554" s="434">
        <v>3</v>
      </c>
      <c r="H554" s="480">
        <f t="shared" si="215"/>
        <v>8.1081081081081086E-2</v>
      </c>
      <c r="I554" s="434">
        <f t="shared" si="212"/>
        <v>37</v>
      </c>
      <c r="J554" s="434">
        <f t="shared" si="212"/>
        <v>3</v>
      </c>
      <c r="K554" s="480">
        <f t="shared" si="216"/>
        <v>8.1081081081081086E-2</v>
      </c>
    </row>
    <row r="555" spans="1:11" ht="12.75">
      <c r="A555" s="472" t="s">
        <v>2559</v>
      </c>
      <c r="B555" s="473" t="s">
        <v>2560</v>
      </c>
      <c r="C555" s="496">
        <v>0</v>
      </c>
      <c r="D555" s="486"/>
      <c r="E555" s="480" t="e">
        <f t="shared" si="214"/>
        <v>#DIV/0!</v>
      </c>
      <c r="F555" s="497">
        <v>6</v>
      </c>
      <c r="G555" s="434">
        <v>1</v>
      </c>
      <c r="H555" s="480">
        <f t="shared" si="215"/>
        <v>0.16666666666666666</v>
      </c>
      <c r="I555" s="434">
        <f t="shared" si="212"/>
        <v>6</v>
      </c>
      <c r="J555" s="434">
        <f t="shared" si="212"/>
        <v>1</v>
      </c>
      <c r="K555" s="480">
        <f t="shared" si="216"/>
        <v>0.16666666666666666</v>
      </c>
    </row>
    <row r="556" spans="1:11" ht="12.75">
      <c r="A556" s="472" t="s">
        <v>2561</v>
      </c>
      <c r="B556" s="473" t="s">
        <v>2562</v>
      </c>
      <c r="C556" s="496">
        <v>0</v>
      </c>
      <c r="D556" s="486"/>
      <c r="E556" s="480" t="e">
        <f t="shared" si="214"/>
        <v>#DIV/0!</v>
      </c>
      <c r="F556" s="497">
        <v>22</v>
      </c>
      <c r="G556" s="434">
        <v>10</v>
      </c>
      <c r="H556" s="480">
        <f t="shared" si="215"/>
        <v>0.45454545454545453</v>
      </c>
      <c r="I556" s="434">
        <f t="shared" si="212"/>
        <v>22</v>
      </c>
      <c r="J556" s="434">
        <f t="shared" si="212"/>
        <v>10</v>
      </c>
      <c r="K556" s="480">
        <f t="shared" si="216"/>
        <v>0.45454545454545453</v>
      </c>
    </row>
    <row r="557" spans="1:11" ht="12.75">
      <c r="A557" s="472" t="s">
        <v>2563</v>
      </c>
      <c r="B557" s="473" t="s">
        <v>2564</v>
      </c>
      <c r="C557" s="496">
        <v>0</v>
      </c>
      <c r="D557" s="486"/>
      <c r="E557" s="480" t="e">
        <f t="shared" si="214"/>
        <v>#DIV/0!</v>
      </c>
      <c r="F557" s="497">
        <v>14</v>
      </c>
      <c r="G557" s="434">
        <v>4</v>
      </c>
      <c r="H557" s="480">
        <f t="shared" si="215"/>
        <v>0.2857142857142857</v>
      </c>
      <c r="I557" s="434">
        <f t="shared" si="212"/>
        <v>14</v>
      </c>
      <c r="J557" s="434">
        <f t="shared" si="212"/>
        <v>4</v>
      </c>
      <c r="K557" s="480">
        <f t="shared" si="216"/>
        <v>0.2857142857142857</v>
      </c>
    </row>
    <row r="558" spans="1:11" ht="12.75">
      <c r="A558" s="472" t="s">
        <v>2565</v>
      </c>
      <c r="B558" s="473" t="s">
        <v>2566</v>
      </c>
      <c r="C558" s="496">
        <v>0</v>
      </c>
      <c r="D558" s="486"/>
      <c r="E558" s="480" t="e">
        <f t="shared" si="214"/>
        <v>#DIV/0!</v>
      </c>
      <c r="F558" s="497">
        <v>37</v>
      </c>
      <c r="G558" s="434">
        <v>8</v>
      </c>
      <c r="H558" s="480">
        <f t="shared" si="215"/>
        <v>0.21621621621621623</v>
      </c>
      <c r="I558" s="434">
        <f t="shared" si="212"/>
        <v>37</v>
      </c>
      <c r="J558" s="434">
        <f t="shared" si="212"/>
        <v>8</v>
      </c>
      <c r="K558" s="480">
        <f t="shared" si="216"/>
        <v>0.21621621621621623</v>
      </c>
    </row>
    <row r="559" spans="1:11" ht="12.75">
      <c r="A559" s="472" t="s">
        <v>2567</v>
      </c>
      <c r="B559" s="473" t="s">
        <v>2568</v>
      </c>
      <c r="C559" s="496">
        <v>0</v>
      </c>
      <c r="D559" s="486"/>
      <c r="E559" s="480" t="e">
        <f t="shared" si="214"/>
        <v>#DIV/0!</v>
      </c>
      <c r="F559" s="497">
        <v>2</v>
      </c>
      <c r="G559" s="434">
        <v>2</v>
      </c>
      <c r="H559" s="480">
        <f t="shared" si="215"/>
        <v>1</v>
      </c>
      <c r="I559" s="434">
        <f t="shared" si="212"/>
        <v>2</v>
      </c>
      <c r="J559" s="434">
        <f t="shared" si="212"/>
        <v>2</v>
      </c>
      <c r="K559" s="480">
        <f t="shared" si="216"/>
        <v>1</v>
      </c>
    </row>
    <row r="560" spans="1:11" ht="12.75">
      <c r="A560" s="472" t="s">
        <v>2569</v>
      </c>
      <c r="B560" s="473" t="s">
        <v>2570</v>
      </c>
      <c r="C560" s="496">
        <v>0</v>
      </c>
      <c r="D560" s="486"/>
      <c r="E560" s="480" t="e">
        <f t="shared" si="214"/>
        <v>#DIV/0!</v>
      </c>
      <c r="F560" s="497">
        <v>2</v>
      </c>
      <c r="G560" s="434"/>
      <c r="H560" s="480">
        <f t="shared" si="215"/>
        <v>0</v>
      </c>
      <c r="I560" s="434">
        <f t="shared" si="212"/>
        <v>2</v>
      </c>
      <c r="J560" s="434">
        <f t="shared" si="212"/>
        <v>0</v>
      </c>
      <c r="K560" s="480">
        <f t="shared" si="216"/>
        <v>0</v>
      </c>
    </row>
    <row r="561" spans="1:11" ht="12.75">
      <c r="A561" s="472" t="s">
        <v>2571</v>
      </c>
      <c r="B561" s="473" t="s">
        <v>2572</v>
      </c>
      <c r="C561" s="496">
        <v>0</v>
      </c>
      <c r="D561" s="486"/>
      <c r="E561" s="480" t="e">
        <f t="shared" si="214"/>
        <v>#DIV/0!</v>
      </c>
      <c r="F561" s="497">
        <v>41</v>
      </c>
      <c r="G561" s="434">
        <v>9</v>
      </c>
      <c r="H561" s="480">
        <f t="shared" si="215"/>
        <v>0.21951219512195122</v>
      </c>
      <c r="I561" s="434">
        <f t="shared" si="212"/>
        <v>41</v>
      </c>
      <c r="J561" s="434">
        <f t="shared" si="212"/>
        <v>9</v>
      </c>
      <c r="K561" s="480">
        <f t="shared" si="216"/>
        <v>0.21951219512195122</v>
      </c>
    </row>
    <row r="562" spans="1:11" ht="12.75">
      <c r="A562" s="472" t="s">
        <v>2573</v>
      </c>
      <c r="B562" s="473" t="s">
        <v>2574</v>
      </c>
      <c r="C562" s="496">
        <v>0</v>
      </c>
      <c r="D562" s="486"/>
      <c r="E562" s="480" t="e">
        <f t="shared" si="214"/>
        <v>#DIV/0!</v>
      </c>
      <c r="F562" s="497">
        <v>1</v>
      </c>
      <c r="G562" s="434"/>
      <c r="H562" s="480">
        <f t="shared" si="215"/>
        <v>0</v>
      </c>
      <c r="I562" s="434">
        <f t="shared" si="212"/>
        <v>1</v>
      </c>
      <c r="J562" s="434">
        <f t="shared" si="212"/>
        <v>0</v>
      </c>
      <c r="K562" s="480">
        <f t="shared" si="216"/>
        <v>0</v>
      </c>
    </row>
    <row r="563" spans="1:11" ht="12.75">
      <c r="A563" s="472" t="s">
        <v>2575</v>
      </c>
      <c r="B563" s="473" t="s">
        <v>2576</v>
      </c>
      <c r="C563" s="496">
        <v>0</v>
      </c>
      <c r="D563" s="488"/>
      <c r="E563" s="480" t="e">
        <f t="shared" si="214"/>
        <v>#DIV/0!</v>
      </c>
      <c r="F563" s="497">
        <v>26</v>
      </c>
      <c r="G563" s="434">
        <v>3</v>
      </c>
      <c r="H563" s="480">
        <f t="shared" si="215"/>
        <v>0.11538461538461539</v>
      </c>
      <c r="I563" s="434">
        <f t="shared" si="212"/>
        <v>26</v>
      </c>
      <c r="J563" s="434">
        <f t="shared" si="212"/>
        <v>3</v>
      </c>
      <c r="K563" s="480">
        <f t="shared" si="216"/>
        <v>0.11538461538461539</v>
      </c>
    </row>
    <row r="564" spans="1:11" ht="12.75">
      <c r="A564" s="472" t="s">
        <v>2577</v>
      </c>
      <c r="B564" s="473" t="s">
        <v>2578</v>
      </c>
      <c r="C564" s="496">
        <v>0</v>
      </c>
      <c r="D564" s="488"/>
      <c r="E564" s="480" t="e">
        <f t="shared" si="214"/>
        <v>#DIV/0!</v>
      </c>
      <c r="F564" s="497">
        <v>59</v>
      </c>
      <c r="G564" s="434">
        <v>9</v>
      </c>
      <c r="H564" s="480">
        <f t="shared" si="215"/>
        <v>0.15254237288135594</v>
      </c>
      <c r="I564" s="434">
        <f t="shared" si="212"/>
        <v>59</v>
      </c>
      <c r="J564" s="434">
        <f t="shared" si="212"/>
        <v>9</v>
      </c>
      <c r="K564" s="480">
        <f t="shared" si="216"/>
        <v>0.15254237288135594</v>
      </c>
    </row>
    <row r="565" spans="1:11" ht="12.75">
      <c r="A565" s="472" t="s">
        <v>2579</v>
      </c>
      <c r="B565" s="473" t="s">
        <v>2580</v>
      </c>
      <c r="C565" s="496">
        <v>0</v>
      </c>
      <c r="D565" s="488"/>
      <c r="E565" s="480" t="e">
        <f t="shared" si="214"/>
        <v>#DIV/0!</v>
      </c>
      <c r="F565" s="497">
        <v>21</v>
      </c>
      <c r="G565" s="434">
        <v>3</v>
      </c>
      <c r="H565" s="480">
        <f t="shared" si="215"/>
        <v>0.14285714285714285</v>
      </c>
      <c r="I565" s="434">
        <f t="shared" si="212"/>
        <v>21</v>
      </c>
      <c r="J565" s="434">
        <f t="shared" si="212"/>
        <v>3</v>
      </c>
      <c r="K565" s="480">
        <f t="shared" si="216"/>
        <v>0.14285714285714285</v>
      </c>
    </row>
    <row r="566" spans="1:11" ht="12.75">
      <c r="A566" s="472" t="s">
        <v>2581</v>
      </c>
      <c r="B566" s="473" t="s">
        <v>2582</v>
      </c>
      <c r="C566" s="496">
        <v>0</v>
      </c>
      <c r="D566" s="488"/>
      <c r="E566" s="480" t="e">
        <f t="shared" si="214"/>
        <v>#DIV/0!</v>
      </c>
      <c r="F566" s="497">
        <v>69</v>
      </c>
      <c r="G566" s="434">
        <v>26</v>
      </c>
      <c r="H566" s="480">
        <f t="shared" si="215"/>
        <v>0.37681159420289856</v>
      </c>
      <c r="I566" s="434">
        <f t="shared" si="212"/>
        <v>69</v>
      </c>
      <c r="J566" s="434">
        <f t="shared" si="212"/>
        <v>26</v>
      </c>
      <c r="K566" s="480">
        <f t="shared" si="216"/>
        <v>0.37681159420289856</v>
      </c>
    </row>
    <row r="567" spans="1:11" ht="12.75">
      <c r="A567" s="472" t="s">
        <v>2583</v>
      </c>
      <c r="B567" s="473" t="s">
        <v>2584</v>
      </c>
      <c r="C567" s="496">
        <v>0</v>
      </c>
      <c r="D567" s="488"/>
      <c r="E567" s="480" t="e">
        <f t="shared" si="214"/>
        <v>#DIV/0!</v>
      </c>
      <c r="F567" s="497">
        <v>1</v>
      </c>
      <c r="G567" s="434"/>
      <c r="H567" s="480">
        <f t="shared" si="215"/>
        <v>0</v>
      </c>
      <c r="I567" s="434">
        <f t="shared" si="212"/>
        <v>1</v>
      </c>
      <c r="J567" s="434">
        <f t="shared" si="212"/>
        <v>0</v>
      </c>
      <c r="K567" s="480">
        <f t="shared" si="216"/>
        <v>0</v>
      </c>
    </row>
    <row r="568" spans="1:11" ht="12.75">
      <c r="A568" s="472" t="s">
        <v>2585</v>
      </c>
      <c r="B568" s="473" t="s">
        <v>2586</v>
      </c>
      <c r="C568" s="496">
        <v>0</v>
      </c>
      <c r="D568" s="488"/>
      <c r="E568" s="480" t="e">
        <f t="shared" si="214"/>
        <v>#DIV/0!</v>
      </c>
      <c r="F568" s="497">
        <v>7</v>
      </c>
      <c r="G568" s="434"/>
      <c r="H568" s="480">
        <f t="shared" si="215"/>
        <v>0</v>
      </c>
      <c r="I568" s="434">
        <f t="shared" si="212"/>
        <v>7</v>
      </c>
      <c r="J568" s="434">
        <f t="shared" si="212"/>
        <v>0</v>
      </c>
      <c r="K568" s="480">
        <f t="shared" si="216"/>
        <v>0</v>
      </c>
    </row>
    <row r="569" spans="1:11" ht="12.75">
      <c r="A569" s="472" t="s">
        <v>2273</v>
      </c>
      <c r="B569" s="473" t="s">
        <v>2274</v>
      </c>
      <c r="C569" s="496">
        <v>0</v>
      </c>
      <c r="D569" s="488"/>
      <c r="E569" s="480" t="e">
        <f t="shared" si="214"/>
        <v>#DIV/0!</v>
      </c>
      <c r="F569" s="497">
        <v>30</v>
      </c>
      <c r="G569" s="434">
        <v>5</v>
      </c>
      <c r="H569" s="480">
        <f t="shared" si="215"/>
        <v>0.16666666666666666</v>
      </c>
      <c r="I569" s="434">
        <f t="shared" si="212"/>
        <v>30</v>
      </c>
      <c r="J569" s="434">
        <f t="shared" si="212"/>
        <v>5</v>
      </c>
      <c r="K569" s="480">
        <f t="shared" si="216"/>
        <v>0.16666666666666666</v>
      </c>
    </row>
    <row r="570" spans="1:11" ht="12.75">
      <c r="A570" s="472" t="s">
        <v>2587</v>
      </c>
      <c r="B570" s="473" t="s">
        <v>2588</v>
      </c>
      <c r="C570" s="496">
        <v>0</v>
      </c>
      <c r="D570" s="488"/>
      <c r="E570" s="480" t="e">
        <f t="shared" si="214"/>
        <v>#DIV/0!</v>
      </c>
      <c r="F570" s="497">
        <v>128</v>
      </c>
      <c r="G570" s="434">
        <v>25</v>
      </c>
      <c r="H570" s="480">
        <f t="shared" si="215"/>
        <v>0.1953125</v>
      </c>
      <c r="I570" s="434">
        <f t="shared" si="212"/>
        <v>128</v>
      </c>
      <c r="J570" s="434">
        <f t="shared" si="212"/>
        <v>25</v>
      </c>
      <c r="K570" s="480">
        <f t="shared" si="216"/>
        <v>0.1953125</v>
      </c>
    </row>
    <row r="571" spans="1:11" ht="12.75">
      <c r="A571" s="472" t="s">
        <v>2589</v>
      </c>
      <c r="B571" s="473" t="s">
        <v>2590</v>
      </c>
      <c r="C571" s="496">
        <v>0</v>
      </c>
      <c r="D571" s="488"/>
      <c r="E571" s="480" t="e">
        <f t="shared" si="214"/>
        <v>#DIV/0!</v>
      </c>
      <c r="F571" s="497">
        <v>40</v>
      </c>
      <c r="G571" s="434">
        <v>8</v>
      </c>
      <c r="H571" s="480">
        <f t="shared" si="215"/>
        <v>0.2</v>
      </c>
      <c r="I571" s="434">
        <f t="shared" si="212"/>
        <v>40</v>
      </c>
      <c r="J571" s="434">
        <f t="shared" si="212"/>
        <v>8</v>
      </c>
      <c r="K571" s="480">
        <f t="shared" si="216"/>
        <v>0.2</v>
      </c>
    </row>
    <row r="572" spans="1:11" ht="12.75">
      <c r="A572" s="472" t="s">
        <v>2591</v>
      </c>
      <c r="B572" s="473" t="s">
        <v>2592</v>
      </c>
      <c r="C572" s="496">
        <v>0</v>
      </c>
      <c r="D572" s="488"/>
      <c r="E572" s="480" t="e">
        <f t="shared" si="214"/>
        <v>#DIV/0!</v>
      </c>
      <c r="F572" s="497">
        <v>141</v>
      </c>
      <c r="G572" s="434">
        <v>46</v>
      </c>
      <c r="H572" s="480">
        <f t="shared" si="215"/>
        <v>0.32624113475177308</v>
      </c>
      <c r="I572" s="434">
        <f t="shared" si="212"/>
        <v>141</v>
      </c>
      <c r="J572" s="434">
        <f t="shared" si="212"/>
        <v>46</v>
      </c>
      <c r="K572" s="480">
        <f t="shared" si="216"/>
        <v>0.32624113475177308</v>
      </c>
    </row>
    <row r="573" spans="1:11" ht="12.75">
      <c r="A573" s="472" t="s">
        <v>2593</v>
      </c>
      <c r="B573" s="473" t="s">
        <v>2594</v>
      </c>
      <c r="C573" s="496">
        <v>0</v>
      </c>
      <c r="D573" s="486"/>
      <c r="E573" s="480" t="e">
        <f t="shared" ref="E573:E603" si="217">D573/C573</f>
        <v>#DIV/0!</v>
      </c>
      <c r="F573" s="497">
        <v>3</v>
      </c>
      <c r="G573" s="434">
        <v>3</v>
      </c>
      <c r="H573" s="480">
        <f t="shared" ref="H573:H603" si="218">G573/F573</f>
        <v>1</v>
      </c>
      <c r="I573" s="434">
        <f t="shared" ref="I573:I613" si="219">C573+F573</f>
        <v>3</v>
      </c>
      <c r="J573" s="434">
        <f t="shared" ref="J573:J613" si="220">D573+G573</f>
        <v>3</v>
      </c>
      <c r="K573" s="480">
        <f t="shared" ref="K573:K603" si="221">J573/I573</f>
        <v>1</v>
      </c>
    </row>
    <row r="574" spans="1:11" ht="12.75">
      <c r="A574" s="472" t="s">
        <v>2595</v>
      </c>
      <c r="B574" s="473" t="s">
        <v>2596</v>
      </c>
      <c r="C574" s="496">
        <v>0</v>
      </c>
      <c r="D574" s="486"/>
      <c r="E574" s="480" t="e">
        <f t="shared" si="217"/>
        <v>#DIV/0!</v>
      </c>
      <c r="F574" s="497">
        <v>22</v>
      </c>
      <c r="G574" s="434">
        <v>4</v>
      </c>
      <c r="H574" s="480">
        <f t="shared" si="218"/>
        <v>0.18181818181818182</v>
      </c>
      <c r="I574" s="434">
        <f t="shared" si="219"/>
        <v>22</v>
      </c>
      <c r="J574" s="434">
        <f t="shared" si="220"/>
        <v>4</v>
      </c>
      <c r="K574" s="480">
        <f t="shared" si="221"/>
        <v>0.18181818181818182</v>
      </c>
    </row>
    <row r="575" spans="1:11" ht="12.75">
      <c r="A575" s="472" t="s">
        <v>2275</v>
      </c>
      <c r="B575" s="473" t="s">
        <v>2276</v>
      </c>
      <c r="C575" s="496">
        <v>0</v>
      </c>
      <c r="D575" s="486"/>
      <c r="E575" s="480" t="e">
        <f t="shared" si="217"/>
        <v>#DIV/0!</v>
      </c>
      <c r="F575" s="497">
        <v>2</v>
      </c>
      <c r="G575" s="434"/>
      <c r="H575" s="480">
        <f t="shared" si="218"/>
        <v>0</v>
      </c>
      <c r="I575" s="434">
        <f t="shared" si="219"/>
        <v>2</v>
      </c>
      <c r="J575" s="434">
        <f t="shared" si="220"/>
        <v>0</v>
      </c>
      <c r="K575" s="480">
        <f t="shared" si="221"/>
        <v>0</v>
      </c>
    </row>
    <row r="576" spans="1:11" ht="12.75">
      <c r="A576" s="472" t="s">
        <v>1975</v>
      </c>
      <c r="B576" s="473" t="s">
        <v>2277</v>
      </c>
      <c r="C576" s="496">
        <v>0</v>
      </c>
      <c r="D576" s="486"/>
      <c r="E576" s="480" t="e">
        <f t="shared" si="217"/>
        <v>#DIV/0!</v>
      </c>
      <c r="F576" s="497">
        <v>3</v>
      </c>
      <c r="G576" s="434"/>
      <c r="H576" s="480">
        <f t="shared" si="218"/>
        <v>0</v>
      </c>
      <c r="I576" s="434">
        <f t="shared" si="219"/>
        <v>3</v>
      </c>
      <c r="J576" s="434">
        <f t="shared" si="220"/>
        <v>0</v>
      </c>
      <c r="K576" s="480">
        <f t="shared" si="221"/>
        <v>0</v>
      </c>
    </row>
    <row r="577" spans="1:11" ht="12.75">
      <c r="A577" s="472" t="s">
        <v>2278</v>
      </c>
      <c r="B577" s="473" t="s">
        <v>2279</v>
      </c>
      <c r="C577" s="496">
        <v>0</v>
      </c>
      <c r="D577" s="486"/>
      <c r="E577" s="480" t="e">
        <f t="shared" si="217"/>
        <v>#DIV/0!</v>
      </c>
      <c r="F577" s="497">
        <v>5</v>
      </c>
      <c r="G577" s="434">
        <v>1</v>
      </c>
      <c r="H577" s="480">
        <f t="shared" si="218"/>
        <v>0.2</v>
      </c>
      <c r="I577" s="434">
        <f t="shared" si="219"/>
        <v>5</v>
      </c>
      <c r="J577" s="434">
        <f t="shared" si="220"/>
        <v>1</v>
      </c>
      <c r="K577" s="480">
        <f t="shared" si="221"/>
        <v>0.2</v>
      </c>
    </row>
    <row r="578" spans="1:11" ht="12.75">
      <c r="A578" s="472" t="s">
        <v>2597</v>
      </c>
      <c r="B578" s="473" t="s">
        <v>2598</v>
      </c>
      <c r="C578" s="496">
        <v>1</v>
      </c>
      <c r="D578" s="486"/>
      <c r="E578" s="480">
        <f t="shared" si="217"/>
        <v>0</v>
      </c>
      <c r="F578" s="497">
        <v>0</v>
      </c>
      <c r="G578" s="434"/>
      <c r="H578" s="480" t="e">
        <f t="shared" si="218"/>
        <v>#DIV/0!</v>
      </c>
      <c r="I578" s="434">
        <f t="shared" si="219"/>
        <v>1</v>
      </c>
      <c r="J578" s="434">
        <f t="shared" si="220"/>
        <v>0</v>
      </c>
      <c r="K578" s="480">
        <f t="shared" si="221"/>
        <v>0</v>
      </c>
    </row>
    <row r="579" spans="1:11" ht="12.75">
      <c r="A579" s="472" t="s">
        <v>2330</v>
      </c>
      <c r="B579" s="473" t="s">
        <v>2331</v>
      </c>
      <c r="C579" s="496">
        <v>214</v>
      </c>
      <c r="D579" s="486">
        <v>29</v>
      </c>
      <c r="E579" s="480">
        <f t="shared" si="217"/>
        <v>0.13551401869158877</v>
      </c>
      <c r="F579" s="497">
        <v>26</v>
      </c>
      <c r="G579" s="434">
        <v>6</v>
      </c>
      <c r="H579" s="480">
        <f t="shared" si="218"/>
        <v>0.23076923076923078</v>
      </c>
      <c r="I579" s="434">
        <f t="shared" si="219"/>
        <v>240</v>
      </c>
      <c r="J579" s="434">
        <f t="shared" si="220"/>
        <v>35</v>
      </c>
      <c r="K579" s="480">
        <f t="shared" si="221"/>
        <v>0.14583333333333334</v>
      </c>
    </row>
    <row r="580" spans="1:11" ht="12.75">
      <c r="A580" s="472" t="s">
        <v>2282</v>
      </c>
      <c r="B580" s="473" t="s">
        <v>2283</v>
      </c>
      <c r="C580" s="496">
        <v>9</v>
      </c>
      <c r="D580" s="486"/>
      <c r="E580" s="480">
        <f t="shared" si="217"/>
        <v>0</v>
      </c>
      <c r="F580" s="497">
        <v>0</v>
      </c>
      <c r="G580" s="434"/>
      <c r="H580" s="480" t="e">
        <f t="shared" si="218"/>
        <v>#DIV/0!</v>
      </c>
      <c r="I580" s="434">
        <f t="shared" si="219"/>
        <v>9</v>
      </c>
      <c r="J580" s="434">
        <f t="shared" si="220"/>
        <v>0</v>
      </c>
      <c r="K580" s="480">
        <f t="shared" si="221"/>
        <v>0</v>
      </c>
    </row>
    <row r="581" spans="1:11" ht="12.75">
      <c r="A581" s="472" t="s">
        <v>2599</v>
      </c>
      <c r="B581" s="473" t="s">
        <v>2600</v>
      </c>
      <c r="C581" s="496">
        <v>0</v>
      </c>
      <c r="D581" s="486"/>
      <c r="E581" s="480" t="e">
        <f t="shared" si="217"/>
        <v>#DIV/0!</v>
      </c>
      <c r="F581" s="497">
        <v>2</v>
      </c>
      <c r="G581" s="434">
        <v>1</v>
      </c>
      <c r="H581" s="480">
        <f t="shared" si="218"/>
        <v>0.5</v>
      </c>
      <c r="I581" s="434">
        <f t="shared" si="219"/>
        <v>2</v>
      </c>
      <c r="J581" s="434">
        <f t="shared" si="220"/>
        <v>1</v>
      </c>
      <c r="K581" s="480">
        <f t="shared" si="221"/>
        <v>0.5</v>
      </c>
    </row>
    <row r="582" spans="1:11" ht="12.75">
      <c r="A582" s="472" t="s">
        <v>2286</v>
      </c>
      <c r="B582" s="473" t="s">
        <v>2287</v>
      </c>
      <c r="C582" s="496">
        <v>0</v>
      </c>
      <c r="D582" s="486"/>
      <c r="E582" s="480" t="e">
        <f t="shared" si="217"/>
        <v>#DIV/0!</v>
      </c>
      <c r="F582" s="497">
        <v>1</v>
      </c>
      <c r="G582" s="434"/>
      <c r="H582" s="480">
        <f t="shared" si="218"/>
        <v>0</v>
      </c>
      <c r="I582" s="434">
        <f t="shared" si="219"/>
        <v>1</v>
      </c>
      <c r="J582" s="434">
        <f t="shared" si="220"/>
        <v>0</v>
      </c>
      <c r="K582" s="480">
        <f t="shared" si="221"/>
        <v>0</v>
      </c>
    </row>
    <row r="583" spans="1:11" ht="12.75">
      <c r="A583" s="472" t="s">
        <v>2601</v>
      </c>
      <c r="B583" s="473" t="s">
        <v>2602</v>
      </c>
      <c r="C583" s="496">
        <v>0</v>
      </c>
      <c r="D583" s="486"/>
      <c r="E583" s="480" t="e">
        <f t="shared" si="217"/>
        <v>#DIV/0!</v>
      </c>
      <c r="F583" s="497">
        <v>642</v>
      </c>
      <c r="G583" s="434">
        <v>102</v>
      </c>
      <c r="H583" s="480">
        <f t="shared" si="218"/>
        <v>0.15887850467289719</v>
      </c>
      <c r="I583" s="434">
        <f t="shared" si="219"/>
        <v>642</v>
      </c>
      <c r="J583" s="434">
        <f t="shared" si="220"/>
        <v>102</v>
      </c>
      <c r="K583" s="480">
        <f t="shared" si="221"/>
        <v>0.15887850467289719</v>
      </c>
    </row>
    <row r="584" spans="1:11" ht="12.75">
      <c r="A584" s="472" t="s">
        <v>2292</v>
      </c>
      <c r="B584" s="473" t="s">
        <v>2293</v>
      </c>
      <c r="C584" s="496">
        <v>0</v>
      </c>
      <c r="D584" s="486"/>
      <c r="E584" s="480" t="e">
        <f t="shared" si="217"/>
        <v>#DIV/0!</v>
      </c>
      <c r="F584" s="497">
        <v>28</v>
      </c>
      <c r="G584" s="434">
        <v>9</v>
      </c>
      <c r="H584" s="480">
        <f t="shared" si="218"/>
        <v>0.32142857142857145</v>
      </c>
      <c r="I584" s="434">
        <f t="shared" si="219"/>
        <v>28</v>
      </c>
      <c r="J584" s="434">
        <f t="shared" si="220"/>
        <v>9</v>
      </c>
      <c r="K584" s="480">
        <f t="shared" si="221"/>
        <v>0.32142857142857145</v>
      </c>
    </row>
    <row r="585" spans="1:11" ht="12.75">
      <c r="A585" s="472" t="s">
        <v>2296</v>
      </c>
      <c r="B585" s="473" t="s">
        <v>2297</v>
      </c>
      <c r="C585" s="496">
        <v>0</v>
      </c>
      <c r="D585" s="486"/>
      <c r="E585" s="480" t="e">
        <f t="shared" si="217"/>
        <v>#DIV/0!</v>
      </c>
      <c r="F585" s="497">
        <v>659</v>
      </c>
      <c r="G585" s="434">
        <v>111</v>
      </c>
      <c r="H585" s="480">
        <f t="shared" si="218"/>
        <v>0.16843702579666162</v>
      </c>
      <c r="I585" s="434">
        <f t="shared" si="219"/>
        <v>659</v>
      </c>
      <c r="J585" s="434">
        <f t="shared" si="220"/>
        <v>111</v>
      </c>
      <c r="K585" s="480">
        <f t="shared" si="221"/>
        <v>0.16843702579666162</v>
      </c>
    </row>
    <row r="586" spans="1:11" ht="12.75">
      <c r="A586" s="472" t="s">
        <v>2298</v>
      </c>
      <c r="B586" s="473" t="s">
        <v>2299</v>
      </c>
      <c r="C586" s="496">
        <v>0</v>
      </c>
      <c r="D586" s="486"/>
      <c r="E586" s="480" t="e">
        <f t="shared" si="217"/>
        <v>#DIV/0!</v>
      </c>
      <c r="F586" s="497">
        <v>22</v>
      </c>
      <c r="G586" s="434"/>
      <c r="H586" s="480">
        <f t="shared" si="218"/>
        <v>0</v>
      </c>
      <c r="I586" s="434">
        <f t="shared" si="219"/>
        <v>22</v>
      </c>
      <c r="J586" s="434">
        <f t="shared" si="220"/>
        <v>0</v>
      </c>
      <c r="K586" s="480">
        <f t="shared" si="221"/>
        <v>0</v>
      </c>
    </row>
    <row r="587" spans="1:11" ht="12.75">
      <c r="A587" s="472" t="s">
        <v>2300</v>
      </c>
      <c r="B587" s="473" t="s">
        <v>2301</v>
      </c>
      <c r="C587" s="496">
        <v>2</v>
      </c>
      <c r="D587" s="486"/>
      <c r="E587" s="480">
        <f t="shared" si="217"/>
        <v>0</v>
      </c>
      <c r="F587" s="497">
        <v>650</v>
      </c>
      <c r="G587" s="434">
        <v>130</v>
      </c>
      <c r="H587" s="480">
        <f t="shared" si="218"/>
        <v>0.2</v>
      </c>
      <c r="I587" s="434">
        <f t="shared" si="219"/>
        <v>652</v>
      </c>
      <c r="J587" s="434">
        <f t="shared" si="220"/>
        <v>130</v>
      </c>
      <c r="K587" s="480">
        <f t="shared" si="221"/>
        <v>0.19938650306748465</v>
      </c>
    </row>
    <row r="588" spans="1:11" ht="12.75">
      <c r="A588" s="472" t="s">
        <v>2603</v>
      </c>
      <c r="B588" s="473" t="s">
        <v>2604</v>
      </c>
      <c r="C588" s="496">
        <v>0</v>
      </c>
      <c r="D588" s="486"/>
      <c r="E588" s="480" t="e">
        <f t="shared" si="217"/>
        <v>#DIV/0!</v>
      </c>
      <c r="F588" s="497">
        <v>2</v>
      </c>
      <c r="G588" s="434">
        <v>1</v>
      </c>
      <c r="H588" s="480">
        <f t="shared" si="218"/>
        <v>0.5</v>
      </c>
      <c r="I588" s="434">
        <f t="shared" si="219"/>
        <v>2</v>
      </c>
      <c r="J588" s="434">
        <f t="shared" si="220"/>
        <v>1</v>
      </c>
      <c r="K588" s="480">
        <f t="shared" si="221"/>
        <v>0.5</v>
      </c>
    </row>
    <row r="589" spans="1:11" ht="12.75">
      <c r="A589" s="472" t="s">
        <v>2302</v>
      </c>
      <c r="B589" s="473" t="s">
        <v>2303</v>
      </c>
      <c r="C589" s="496">
        <v>0</v>
      </c>
      <c r="D589" s="486"/>
      <c r="E589" s="480" t="e">
        <f t="shared" si="217"/>
        <v>#DIV/0!</v>
      </c>
      <c r="F589" s="497">
        <v>219</v>
      </c>
      <c r="G589" s="434">
        <v>39</v>
      </c>
      <c r="H589" s="480">
        <f t="shared" si="218"/>
        <v>0.17808219178082191</v>
      </c>
      <c r="I589" s="434">
        <f t="shared" si="219"/>
        <v>219</v>
      </c>
      <c r="J589" s="434">
        <f t="shared" si="220"/>
        <v>39</v>
      </c>
      <c r="K589" s="480">
        <f t="shared" si="221"/>
        <v>0.17808219178082191</v>
      </c>
    </row>
    <row r="590" spans="1:11" ht="12.75">
      <c r="A590" s="472" t="s">
        <v>2605</v>
      </c>
      <c r="B590" s="473" t="s">
        <v>2606</v>
      </c>
      <c r="C590" s="496">
        <v>0</v>
      </c>
      <c r="D590" s="486"/>
      <c r="E590" s="480" t="e">
        <f t="shared" si="217"/>
        <v>#DIV/0!</v>
      </c>
      <c r="F590" s="497">
        <v>396</v>
      </c>
      <c r="G590" s="434">
        <v>94</v>
      </c>
      <c r="H590" s="480">
        <f t="shared" si="218"/>
        <v>0.23737373737373738</v>
      </c>
      <c r="I590" s="434">
        <f t="shared" si="219"/>
        <v>396</v>
      </c>
      <c r="J590" s="434">
        <f t="shared" si="220"/>
        <v>94</v>
      </c>
      <c r="K590" s="480">
        <f t="shared" si="221"/>
        <v>0.23737373737373738</v>
      </c>
    </row>
    <row r="591" spans="1:11" ht="12.75">
      <c r="A591" s="472" t="s">
        <v>2308</v>
      </c>
      <c r="B591" s="473" t="s">
        <v>2309</v>
      </c>
      <c r="C591" s="496">
        <v>0</v>
      </c>
      <c r="D591" s="486"/>
      <c r="E591" s="480" t="e">
        <f t="shared" si="217"/>
        <v>#DIV/0!</v>
      </c>
      <c r="F591" s="497">
        <v>228</v>
      </c>
      <c r="G591" s="434">
        <v>56</v>
      </c>
      <c r="H591" s="480">
        <f t="shared" si="218"/>
        <v>0.24561403508771928</v>
      </c>
      <c r="I591" s="434">
        <f t="shared" si="219"/>
        <v>228</v>
      </c>
      <c r="J591" s="434">
        <f t="shared" si="220"/>
        <v>56</v>
      </c>
      <c r="K591" s="480">
        <f t="shared" si="221"/>
        <v>0.24561403508771928</v>
      </c>
    </row>
    <row r="592" spans="1:11" ht="12.75">
      <c r="A592" s="472" t="s">
        <v>2310</v>
      </c>
      <c r="B592" s="473" t="s">
        <v>2311</v>
      </c>
      <c r="C592" s="496">
        <v>0</v>
      </c>
      <c r="D592" s="486"/>
      <c r="E592" s="480" t="e">
        <f t="shared" si="217"/>
        <v>#DIV/0!</v>
      </c>
      <c r="F592" s="497">
        <v>733</v>
      </c>
      <c r="G592" s="434">
        <v>130</v>
      </c>
      <c r="H592" s="480">
        <f t="shared" si="218"/>
        <v>0.17735334242837653</v>
      </c>
      <c r="I592" s="434">
        <f t="shared" si="219"/>
        <v>733</v>
      </c>
      <c r="J592" s="434">
        <f t="shared" si="220"/>
        <v>130</v>
      </c>
      <c r="K592" s="480">
        <f t="shared" si="221"/>
        <v>0.17735334242837653</v>
      </c>
    </row>
    <row r="593" spans="1:11" ht="12.75">
      <c r="A593" s="472" t="s">
        <v>2312</v>
      </c>
      <c r="B593" s="473" t="s">
        <v>2313</v>
      </c>
      <c r="C593" s="496">
        <v>1</v>
      </c>
      <c r="D593" s="486"/>
      <c r="E593" s="480">
        <f t="shared" si="217"/>
        <v>0</v>
      </c>
      <c r="F593" s="497">
        <v>684</v>
      </c>
      <c r="G593" s="434">
        <v>121</v>
      </c>
      <c r="H593" s="480">
        <f t="shared" si="218"/>
        <v>0.17690058479532164</v>
      </c>
      <c r="I593" s="434">
        <f t="shared" si="219"/>
        <v>685</v>
      </c>
      <c r="J593" s="434">
        <f t="shared" si="220"/>
        <v>121</v>
      </c>
      <c r="K593" s="480">
        <f t="shared" si="221"/>
        <v>0.17664233576642335</v>
      </c>
    </row>
    <row r="594" spans="1:11" ht="12.75">
      <c r="A594" s="472" t="s">
        <v>2607</v>
      </c>
      <c r="B594" s="473" t="s">
        <v>2608</v>
      </c>
      <c r="C594" s="496">
        <v>0</v>
      </c>
      <c r="D594" s="486"/>
      <c r="E594" s="480" t="e">
        <f t="shared" si="217"/>
        <v>#DIV/0!</v>
      </c>
      <c r="F594" s="497">
        <v>2</v>
      </c>
      <c r="G594" s="434">
        <v>1</v>
      </c>
      <c r="H594" s="480">
        <f t="shared" si="218"/>
        <v>0.5</v>
      </c>
      <c r="I594" s="434">
        <f t="shared" si="219"/>
        <v>2</v>
      </c>
      <c r="J594" s="434">
        <f t="shared" si="220"/>
        <v>1</v>
      </c>
      <c r="K594" s="480">
        <f t="shared" si="221"/>
        <v>0.5</v>
      </c>
    </row>
    <row r="595" spans="1:11" ht="12.75">
      <c r="A595" s="472" t="s">
        <v>2609</v>
      </c>
      <c r="B595" s="473" t="s">
        <v>2610</v>
      </c>
      <c r="C595" s="496">
        <v>0</v>
      </c>
      <c r="D595" s="486"/>
      <c r="E595" s="480" t="e">
        <f t="shared" si="217"/>
        <v>#DIV/0!</v>
      </c>
      <c r="F595" s="497">
        <v>64</v>
      </c>
      <c r="G595" s="434">
        <v>23</v>
      </c>
      <c r="H595" s="480">
        <f t="shared" si="218"/>
        <v>0.359375</v>
      </c>
      <c r="I595" s="434">
        <f t="shared" si="219"/>
        <v>64</v>
      </c>
      <c r="J595" s="434">
        <f t="shared" si="220"/>
        <v>23</v>
      </c>
      <c r="K595" s="480">
        <f t="shared" si="221"/>
        <v>0.359375</v>
      </c>
    </row>
    <row r="596" spans="1:11" ht="12.75">
      <c r="A596" s="472" t="s">
        <v>2611</v>
      </c>
      <c r="B596" s="473" t="s">
        <v>2612</v>
      </c>
      <c r="C596" s="496">
        <v>0</v>
      </c>
      <c r="D596" s="486"/>
      <c r="E596" s="480" t="e">
        <f t="shared" si="217"/>
        <v>#DIV/0!</v>
      </c>
      <c r="F596" s="497">
        <v>1</v>
      </c>
      <c r="G596" s="434"/>
      <c r="H596" s="480">
        <f t="shared" si="218"/>
        <v>0</v>
      </c>
      <c r="I596" s="434">
        <f t="shared" si="219"/>
        <v>1</v>
      </c>
      <c r="J596" s="434">
        <f t="shared" si="220"/>
        <v>0</v>
      </c>
      <c r="K596" s="480">
        <f t="shared" si="221"/>
        <v>0</v>
      </c>
    </row>
    <row r="597" spans="1:11" ht="12.75">
      <c r="A597" s="472" t="s">
        <v>2314</v>
      </c>
      <c r="B597" s="473" t="s">
        <v>2315</v>
      </c>
      <c r="C597" s="496">
        <v>0</v>
      </c>
      <c r="D597" s="486"/>
      <c r="E597" s="480" t="e">
        <f t="shared" si="217"/>
        <v>#DIV/0!</v>
      </c>
      <c r="F597" s="497">
        <v>545</v>
      </c>
      <c r="G597" s="434">
        <v>103</v>
      </c>
      <c r="H597" s="480">
        <f t="shared" si="218"/>
        <v>0.1889908256880734</v>
      </c>
      <c r="I597" s="434">
        <f t="shared" si="219"/>
        <v>545</v>
      </c>
      <c r="J597" s="434">
        <f t="shared" si="220"/>
        <v>103</v>
      </c>
      <c r="K597" s="480">
        <f t="shared" si="221"/>
        <v>0.1889908256880734</v>
      </c>
    </row>
    <row r="598" spans="1:11" ht="12.75">
      <c r="A598" s="472" t="s">
        <v>2613</v>
      </c>
      <c r="B598" s="473" t="s">
        <v>2614</v>
      </c>
      <c r="C598" s="496">
        <v>0</v>
      </c>
      <c r="D598" s="486"/>
      <c r="E598" s="480" t="e">
        <f t="shared" si="217"/>
        <v>#DIV/0!</v>
      </c>
      <c r="F598" s="497">
        <v>6</v>
      </c>
      <c r="G598" s="434">
        <v>4</v>
      </c>
      <c r="H598" s="480">
        <f t="shared" si="218"/>
        <v>0.66666666666666663</v>
      </c>
      <c r="I598" s="434">
        <f t="shared" si="219"/>
        <v>6</v>
      </c>
      <c r="J598" s="434">
        <f t="shared" si="220"/>
        <v>4</v>
      </c>
      <c r="K598" s="480">
        <f t="shared" si="221"/>
        <v>0.66666666666666663</v>
      </c>
    </row>
    <row r="599" spans="1:11" ht="12.75">
      <c r="A599" s="472" t="s">
        <v>2316</v>
      </c>
      <c r="B599" s="473" t="s">
        <v>2317</v>
      </c>
      <c r="C599" s="496">
        <v>0</v>
      </c>
      <c r="D599" s="486"/>
      <c r="E599" s="480" t="e">
        <f t="shared" si="217"/>
        <v>#DIV/0!</v>
      </c>
      <c r="F599" s="497">
        <v>32</v>
      </c>
      <c r="G599" s="434">
        <v>5</v>
      </c>
      <c r="H599" s="480">
        <f t="shared" si="218"/>
        <v>0.15625</v>
      </c>
      <c r="I599" s="434">
        <f t="shared" si="219"/>
        <v>32</v>
      </c>
      <c r="J599" s="434">
        <f t="shared" si="220"/>
        <v>5</v>
      </c>
      <c r="K599" s="480">
        <f t="shared" si="221"/>
        <v>0.15625</v>
      </c>
    </row>
    <row r="600" spans="1:11" ht="12.75">
      <c r="A600" s="472" t="s">
        <v>2318</v>
      </c>
      <c r="B600" s="473" t="s">
        <v>2319</v>
      </c>
      <c r="C600" s="496">
        <v>0</v>
      </c>
      <c r="D600" s="486">
        <v>1</v>
      </c>
      <c r="E600" s="480" t="e">
        <f t="shared" si="217"/>
        <v>#DIV/0!</v>
      </c>
      <c r="F600" s="497">
        <v>38</v>
      </c>
      <c r="G600" s="434">
        <v>4</v>
      </c>
      <c r="H600" s="480">
        <f t="shared" si="218"/>
        <v>0.10526315789473684</v>
      </c>
      <c r="I600" s="434">
        <f t="shared" si="219"/>
        <v>38</v>
      </c>
      <c r="J600" s="434">
        <f t="shared" si="220"/>
        <v>5</v>
      </c>
      <c r="K600" s="480">
        <f t="shared" si="221"/>
        <v>0.13157894736842105</v>
      </c>
    </row>
    <row r="601" spans="1:11" ht="12.75">
      <c r="A601" s="472" t="s">
        <v>2615</v>
      </c>
      <c r="B601" s="473" t="s">
        <v>2616</v>
      </c>
      <c r="C601" s="496">
        <v>0</v>
      </c>
      <c r="D601" s="486"/>
      <c r="E601" s="480" t="e">
        <f t="shared" si="217"/>
        <v>#DIV/0!</v>
      </c>
      <c r="F601" s="497">
        <v>5</v>
      </c>
      <c r="G601" s="434"/>
      <c r="H601" s="480">
        <f t="shared" si="218"/>
        <v>0</v>
      </c>
      <c r="I601" s="434">
        <f t="shared" si="219"/>
        <v>5</v>
      </c>
      <c r="J601" s="434">
        <f t="shared" si="220"/>
        <v>0</v>
      </c>
      <c r="K601" s="480">
        <f t="shared" si="221"/>
        <v>0</v>
      </c>
    </row>
    <row r="602" spans="1:11" ht="12.75">
      <c r="A602" s="472" t="s">
        <v>2617</v>
      </c>
      <c r="B602" s="473" t="s">
        <v>2618</v>
      </c>
      <c r="C602" s="496">
        <v>0</v>
      </c>
      <c r="D602" s="486"/>
      <c r="E602" s="480" t="e">
        <f t="shared" si="217"/>
        <v>#DIV/0!</v>
      </c>
      <c r="F602" s="497">
        <v>1</v>
      </c>
      <c r="G602" s="434"/>
      <c r="H602" s="480">
        <f t="shared" si="218"/>
        <v>0</v>
      </c>
      <c r="I602" s="434">
        <f t="shared" si="219"/>
        <v>1</v>
      </c>
      <c r="J602" s="434">
        <f t="shared" si="220"/>
        <v>0</v>
      </c>
      <c r="K602" s="480">
        <f t="shared" si="221"/>
        <v>0</v>
      </c>
    </row>
    <row r="603" spans="1:11" ht="12.75">
      <c r="A603" s="472" t="s">
        <v>2162</v>
      </c>
      <c r="B603" s="473" t="s">
        <v>2163</v>
      </c>
      <c r="C603" s="496">
        <v>0</v>
      </c>
      <c r="D603" s="486"/>
      <c r="E603" s="480" t="e">
        <f t="shared" si="217"/>
        <v>#DIV/0!</v>
      </c>
      <c r="F603" s="497">
        <v>1</v>
      </c>
      <c r="G603" s="434">
        <v>4</v>
      </c>
      <c r="H603" s="480">
        <f t="shared" si="218"/>
        <v>4</v>
      </c>
      <c r="I603" s="434">
        <f t="shared" si="219"/>
        <v>1</v>
      </c>
      <c r="J603" s="434">
        <f t="shared" si="220"/>
        <v>4</v>
      </c>
      <c r="K603" s="480">
        <f t="shared" si="221"/>
        <v>4</v>
      </c>
    </row>
    <row r="604" spans="1:11" ht="12.75">
      <c r="A604" s="472" t="s">
        <v>2619</v>
      </c>
      <c r="B604" s="473" t="s">
        <v>2620</v>
      </c>
      <c r="C604" s="496">
        <v>0</v>
      </c>
      <c r="D604" s="486"/>
      <c r="E604" s="480" t="e">
        <f t="shared" ref="E604:E612" si="222">D604/C604</f>
        <v>#DIV/0!</v>
      </c>
      <c r="F604" s="434">
        <v>0</v>
      </c>
      <c r="G604" s="434">
        <v>1</v>
      </c>
      <c r="H604" s="480" t="e">
        <f t="shared" ref="H604:H612" si="223">G604/F604</f>
        <v>#DIV/0!</v>
      </c>
      <c r="I604" s="434">
        <f t="shared" ref="I604:I612" si="224">C604+F604</f>
        <v>0</v>
      </c>
      <c r="J604" s="434">
        <f t="shared" ref="J604:J612" si="225">D604+G604</f>
        <v>1</v>
      </c>
      <c r="K604" s="480" t="e">
        <f t="shared" ref="K604:K612" si="226">J604/I604</f>
        <v>#DIV/0!</v>
      </c>
    </row>
    <row r="605" spans="1:11" ht="12.75">
      <c r="A605" s="472" t="s">
        <v>2621</v>
      </c>
      <c r="B605" s="473" t="s">
        <v>2622</v>
      </c>
      <c r="C605" s="496">
        <v>0</v>
      </c>
      <c r="D605" s="486"/>
      <c r="E605" s="480" t="e">
        <f t="shared" si="222"/>
        <v>#DIV/0!</v>
      </c>
      <c r="F605" s="434">
        <v>0</v>
      </c>
      <c r="G605" s="434">
        <v>1</v>
      </c>
      <c r="H605" s="480" t="e">
        <f t="shared" si="223"/>
        <v>#DIV/0!</v>
      </c>
      <c r="I605" s="434">
        <f t="shared" si="224"/>
        <v>0</v>
      </c>
      <c r="J605" s="434">
        <f t="shared" si="225"/>
        <v>1</v>
      </c>
      <c r="K605" s="480" t="e">
        <f t="shared" si="226"/>
        <v>#DIV/0!</v>
      </c>
    </row>
    <row r="606" spans="1:11" ht="12.75">
      <c r="A606" s="472" t="s">
        <v>2239</v>
      </c>
      <c r="B606" s="473" t="s">
        <v>2240</v>
      </c>
      <c r="C606" s="474">
        <v>0</v>
      </c>
      <c r="D606" s="486"/>
      <c r="E606" s="463" t="e">
        <f t="shared" si="222"/>
        <v>#DIV/0!</v>
      </c>
      <c r="F606" s="434">
        <v>0</v>
      </c>
      <c r="G606" s="434">
        <v>1</v>
      </c>
      <c r="H606" s="463" t="e">
        <f t="shared" si="223"/>
        <v>#DIV/0!</v>
      </c>
      <c r="I606" s="434">
        <f t="shared" si="224"/>
        <v>0</v>
      </c>
      <c r="J606" s="434">
        <f t="shared" si="225"/>
        <v>1</v>
      </c>
      <c r="K606" s="480" t="e">
        <f t="shared" si="226"/>
        <v>#DIV/0!</v>
      </c>
    </row>
    <row r="607" spans="1:11" ht="12.75">
      <c r="A607" s="472" t="s">
        <v>2623</v>
      </c>
      <c r="B607" s="473" t="s">
        <v>2624</v>
      </c>
      <c r="C607" s="474">
        <v>0</v>
      </c>
      <c r="D607" s="486"/>
      <c r="E607" s="463" t="e">
        <f t="shared" si="222"/>
        <v>#DIV/0!</v>
      </c>
      <c r="F607" s="434">
        <v>0</v>
      </c>
      <c r="G607" s="434">
        <v>1</v>
      </c>
      <c r="H607" s="463" t="e">
        <f t="shared" si="223"/>
        <v>#DIV/0!</v>
      </c>
      <c r="I607" s="434">
        <f t="shared" si="224"/>
        <v>0</v>
      </c>
      <c r="J607" s="434">
        <f t="shared" si="225"/>
        <v>1</v>
      </c>
      <c r="K607" s="480" t="e">
        <f t="shared" si="226"/>
        <v>#DIV/0!</v>
      </c>
    </row>
    <row r="608" spans="1:11" ht="12.75">
      <c r="A608" s="472" t="s">
        <v>2625</v>
      </c>
      <c r="B608" s="473" t="s">
        <v>2626</v>
      </c>
      <c r="C608" s="474">
        <v>0</v>
      </c>
      <c r="D608" s="487"/>
      <c r="E608" s="463" t="e">
        <f t="shared" si="222"/>
        <v>#DIV/0!</v>
      </c>
      <c r="F608" s="434">
        <v>0</v>
      </c>
      <c r="G608" s="434">
        <v>1</v>
      </c>
      <c r="H608" s="463" t="e">
        <f t="shared" si="223"/>
        <v>#DIV/0!</v>
      </c>
      <c r="I608" s="434">
        <f t="shared" si="224"/>
        <v>0</v>
      </c>
      <c r="J608" s="434">
        <f t="shared" si="225"/>
        <v>1</v>
      </c>
      <c r="K608" s="480" t="e">
        <f t="shared" si="226"/>
        <v>#DIV/0!</v>
      </c>
    </row>
    <row r="609" spans="1:11" ht="12.75">
      <c r="A609" s="472" t="s">
        <v>2627</v>
      </c>
      <c r="B609" s="473" t="s">
        <v>2628</v>
      </c>
      <c r="C609" s="496">
        <v>0</v>
      </c>
      <c r="D609" s="486"/>
      <c r="E609" s="480" t="e">
        <f t="shared" si="222"/>
        <v>#DIV/0!</v>
      </c>
      <c r="F609" s="434">
        <v>0</v>
      </c>
      <c r="G609" s="434">
        <v>1</v>
      </c>
      <c r="H609" s="480" t="e">
        <f t="shared" si="223"/>
        <v>#DIV/0!</v>
      </c>
      <c r="I609" s="434">
        <f t="shared" si="224"/>
        <v>0</v>
      </c>
      <c r="J609" s="434">
        <f t="shared" si="225"/>
        <v>1</v>
      </c>
      <c r="K609" s="480" t="e">
        <f t="shared" si="226"/>
        <v>#DIV/0!</v>
      </c>
    </row>
    <row r="610" spans="1:11" ht="12.75">
      <c r="A610" s="472" t="s">
        <v>2336</v>
      </c>
      <c r="B610" s="473" t="s">
        <v>2337</v>
      </c>
      <c r="C610" s="496">
        <v>0</v>
      </c>
      <c r="D610" s="486"/>
      <c r="E610" s="480" t="e">
        <f t="shared" si="222"/>
        <v>#DIV/0!</v>
      </c>
      <c r="F610" s="434">
        <v>0</v>
      </c>
      <c r="G610" s="434">
        <v>1</v>
      </c>
      <c r="H610" s="480" t="e">
        <f t="shared" si="223"/>
        <v>#DIV/0!</v>
      </c>
      <c r="I610" s="434">
        <f t="shared" si="224"/>
        <v>0</v>
      </c>
      <c r="J610" s="434">
        <f t="shared" si="225"/>
        <v>1</v>
      </c>
      <c r="K610" s="480" t="e">
        <f t="shared" si="226"/>
        <v>#DIV/0!</v>
      </c>
    </row>
    <row r="611" spans="1:11" ht="12.75">
      <c r="A611" s="472" t="s">
        <v>2322</v>
      </c>
      <c r="B611" s="473" t="s">
        <v>2323</v>
      </c>
      <c r="C611" s="474">
        <v>0</v>
      </c>
      <c r="D611" s="486"/>
      <c r="E611" s="463" t="e">
        <f t="shared" si="222"/>
        <v>#DIV/0!</v>
      </c>
      <c r="F611" s="434">
        <v>0</v>
      </c>
      <c r="G611" s="434">
        <v>3</v>
      </c>
      <c r="H611" s="463" t="e">
        <f t="shared" si="223"/>
        <v>#DIV/0!</v>
      </c>
      <c r="I611" s="434">
        <f t="shared" si="224"/>
        <v>0</v>
      </c>
      <c r="J611" s="434">
        <f t="shared" si="225"/>
        <v>3</v>
      </c>
      <c r="K611" s="480" t="e">
        <f t="shared" si="226"/>
        <v>#DIV/0!</v>
      </c>
    </row>
    <row r="612" spans="1:11" ht="12.75">
      <c r="A612" s="472"/>
      <c r="B612" s="473"/>
      <c r="C612" s="474"/>
      <c r="D612" s="486"/>
      <c r="E612" s="463" t="e">
        <f t="shared" si="222"/>
        <v>#DIV/0!</v>
      </c>
      <c r="F612" s="434"/>
      <c r="G612" s="434"/>
      <c r="H612" s="463" t="e">
        <f t="shared" si="223"/>
        <v>#DIV/0!</v>
      </c>
      <c r="I612" s="434">
        <f t="shared" si="224"/>
        <v>0</v>
      </c>
      <c r="J612" s="434">
        <f t="shared" si="225"/>
        <v>0</v>
      </c>
      <c r="K612" s="480" t="e">
        <f t="shared" si="226"/>
        <v>#DIV/0!</v>
      </c>
    </row>
    <row r="613" spans="1:11" ht="14.25">
      <c r="A613" s="14"/>
      <c r="B613" s="157"/>
      <c r="C613" s="157"/>
      <c r="D613" s="157"/>
      <c r="E613" s="463" t="e">
        <f t="shared" ref="E613" si="227">D613/C613</f>
        <v>#DIV/0!</v>
      </c>
      <c r="F613" s="434"/>
      <c r="G613" s="434"/>
      <c r="H613" s="463" t="e">
        <f t="shared" ref="H613" si="228">G613/F613</f>
        <v>#DIV/0!</v>
      </c>
      <c r="I613" s="434">
        <f t="shared" si="219"/>
        <v>0</v>
      </c>
      <c r="J613" s="434">
        <f t="shared" si="220"/>
        <v>0</v>
      </c>
      <c r="K613" s="480" t="e">
        <f t="shared" ref="K613" si="229">J613/I613</f>
        <v>#DIV/0!</v>
      </c>
    </row>
    <row r="614" spans="1:11" ht="12.75">
      <c r="A614" s="29"/>
      <c r="B614" s="154"/>
      <c r="C614" s="154"/>
      <c r="D614" s="154"/>
      <c r="E614" s="320"/>
      <c r="F614" s="434"/>
      <c r="G614" s="434"/>
      <c r="H614" s="434"/>
      <c r="I614" s="434"/>
      <c r="J614" s="434"/>
      <c r="K614" s="434"/>
    </row>
    <row r="615" spans="1:11" ht="14.25">
      <c r="A615" s="159" t="s">
        <v>1638</v>
      </c>
      <c r="B615" s="160"/>
      <c r="C615" s="160"/>
      <c r="D615" s="160"/>
      <c r="E615" s="160"/>
      <c r="F615" s="338"/>
      <c r="G615" s="338"/>
      <c r="H615" s="338"/>
      <c r="I615" s="338"/>
      <c r="J615" s="338"/>
      <c r="K615" s="338"/>
    </row>
    <row r="616" spans="1:11" ht="14.25">
      <c r="A616" s="296" t="s">
        <v>1639</v>
      </c>
      <c r="B616" s="297" t="s">
        <v>1640</v>
      </c>
      <c r="C616" s="298"/>
      <c r="D616" s="298"/>
      <c r="E616" s="336"/>
      <c r="F616" s="299"/>
      <c r="G616" s="299"/>
      <c r="H616" s="299"/>
      <c r="I616" s="299"/>
      <c r="J616" s="299"/>
      <c r="K616" s="299"/>
    </row>
    <row r="617" spans="1:11" ht="14.25">
      <c r="A617" s="296" t="s">
        <v>1641</v>
      </c>
      <c r="B617" s="297" t="s">
        <v>1642</v>
      </c>
      <c r="C617" s="298"/>
      <c r="D617" s="298"/>
      <c r="E617" s="336"/>
      <c r="F617" s="299"/>
      <c r="G617" s="299"/>
      <c r="H617" s="299"/>
      <c r="I617" s="299"/>
      <c r="J617" s="299"/>
      <c r="K617" s="299"/>
    </row>
    <row r="618" spans="1:11" ht="14.25">
      <c r="A618" s="296" t="s">
        <v>1643</v>
      </c>
      <c r="B618" s="297" t="s">
        <v>1644</v>
      </c>
      <c r="C618" s="298"/>
      <c r="D618" s="298"/>
      <c r="E618" s="336"/>
      <c r="F618" s="299"/>
      <c r="G618" s="299"/>
      <c r="H618" s="299"/>
      <c r="I618" s="299"/>
      <c r="J618" s="299"/>
      <c r="K618" s="299"/>
    </row>
    <row r="619" spans="1:11" ht="25.5">
      <c r="A619" s="296" t="s">
        <v>1645</v>
      </c>
      <c r="B619" s="297" t="s">
        <v>1646</v>
      </c>
      <c r="C619" s="298"/>
      <c r="D619" s="298"/>
      <c r="E619" s="336"/>
      <c r="F619" s="299"/>
      <c r="G619" s="299"/>
      <c r="H619" s="299"/>
      <c r="I619" s="299"/>
      <c r="J619" s="299"/>
      <c r="K619" s="299"/>
    </row>
    <row r="620" spans="1:11" ht="14.25">
      <c r="A620" s="296" t="s">
        <v>1647</v>
      </c>
      <c r="B620" s="297" t="s">
        <v>1648</v>
      </c>
      <c r="C620" s="298"/>
      <c r="D620" s="298"/>
      <c r="E620" s="336"/>
      <c r="F620" s="299"/>
      <c r="G620" s="299"/>
      <c r="H620" s="299"/>
      <c r="I620" s="299"/>
      <c r="J620" s="299"/>
      <c r="K620" s="299"/>
    </row>
    <row r="621" spans="1:11" ht="25.5">
      <c r="A621" s="296" t="s">
        <v>1649</v>
      </c>
      <c r="B621" s="297" t="s">
        <v>1650</v>
      </c>
      <c r="C621" s="298"/>
      <c r="D621" s="298"/>
      <c r="E621" s="336"/>
      <c r="F621" s="299"/>
      <c r="G621" s="299"/>
      <c r="H621" s="299"/>
      <c r="I621" s="299"/>
      <c r="J621" s="299"/>
      <c r="K621" s="299"/>
    </row>
    <row r="622" spans="1:11" ht="51">
      <c r="A622" s="296" t="s">
        <v>1651</v>
      </c>
      <c r="B622" s="297" t="s">
        <v>1652</v>
      </c>
      <c r="C622" s="298"/>
      <c r="D622" s="298"/>
      <c r="E622" s="336"/>
      <c r="F622" s="299"/>
      <c r="G622" s="299"/>
      <c r="H622" s="299"/>
      <c r="I622" s="299"/>
      <c r="J622" s="299"/>
      <c r="K622" s="299"/>
    </row>
    <row r="623" spans="1:11" ht="63.75">
      <c r="A623" s="296" t="s">
        <v>1653</v>
      </c>
      <c r="B623" s="297" t="s">
        <v>1654</v>
      </c>
      <c r="C623" s="298"/>
      <c r="D623" s="298"/>
      <c r="E623" s="336"/>
      <c r="F623" s="299"/>
      <c r="G623" s="299"/>
      <c r="H623" s="299"/>
      <c r="I623" s="299"/>
      <c r="J623" s="299"/>
      <c r="K623" s="299"/>
    </row>
    <row r="624" spans="1:11" ht="12.75">
      <c r="A624" s="159" t="s">
        <v>1655</v>
      </c>
      <c r="B624" s="161"/>
      <c r="C624" s="161"/>
      <c r="D624" s="161"/>
      <c r="E624" s="337"/>
      <c r="F624" s="434"/>
      <c r="G624" s="434"/>
      <c r="H624" s="434"/>
      <c r="I624" s="434"/>
      <c r="J624" s="434"/>
      <c r="K624" s="434"/>
    </row>
    <row r="625" spans="1:11" ht="15">
      <c r="A625" s="162" t="s">
        <v>1656</v>
      </c>
      <c r="B625" s="88"/>
      <c r="C625" s="477">
        <f>SUM(C418,C471)</f>
        <v>10200</v>
      </c>
      <c r="D625" s="477">
        <f>SUM(D418,D471)</f>
        <v>1736</v>
      </c>
      <c r="E625" s="469">
        <f t="shared" ref="E625" si="230">D625/C625</f>
        <v>0.17019607843137255</v>
      </c>
      <c r="F625" s="477">
        <f>SUM(F418,F471)</f>
        <v>11600</v>
      </c>
      <c r="G625" s="477">
        <f>SUM(G418,G471)</f>
        <v>2330</v>
      </c>
      <c r="H625" s="469">
        <f t="shared" ref="H625" si="231">G625/F625</f>
        <v>0.20086206896551725</v>
      </c>
      <c r="I625" s="476">
        <f t="shared" ref="I625" si="232">C625+F625</f>
        <v>21800</v>
      </c>
      <c r="J625" s="476">
        <f t="shared" ref="J625" si="233">D625+G625</f>
        <v>4066</v>
      </c>
      <c r="K625" s="478">
        <f t="shared" ref="K625" si="234">J625/I625</f>
        <v>0.18651376146788992</v>
      </c>
    </row>
    <row r="626" spans="1:11" ht="12.75">
      <c r="A626" s="892" t="s">
        <v>1657</v>
      </c>
      <c r="B626" s="892"/>
      <c r="C626" s="892"/>
      <c r="D626" s="892"/>
      <c r="E626" s="892"/>
      <c r="F626" s="892"/>
      <c r="G626" s="892"/>
      <c r="H626" s="892"/>
      <c r="I626" s="892"/>
      <c r="J626" s="892"/>
      <c r="K626" s="431"/>
    </row>
    <row r="627" spans="1:11" ht="12.75">
      <c r="A627" s="892" t="s">
        <v>1658</v>
      </c>
      <c r="B627" s="892"/>
      <c r="C627" s="892"/>
      <c r="D627" s="892"/>
      <c r="E627" s="892"/>
      <c r="F627" s="892"/>
      <c r="G627" s="892"/>
      <c r="H627" s="892"/>
      <c r="I627" s="892"/>
      <c r="J627" s="892"/>
      <c r="K627" s="431"/>
    </row>
    <row r="629" spans="1:11" ht="12.75">
      <c r="A629" s="1"/>
      <c r="B629" s="2" t="s">
        <v>51</v>
      </c>
      <c r="C629" s="3" t="s">
        <v>1970</v>
      </c>
      <c r="D629" s="4"/>
      <c r="E629" s="4"/>
      <c r="F629" s="4"/>
      <c r="G629" s="4"/>
      <c r="H629" s="4"/>
      <c r="I629" s="5"/>
      <c r="J629" s="6"/>
      <c r="K629" s="6"/>
    </row>
    <row r="630" spans="1:11" ht="12.75">
      <c r="A630" s="1"/>
      <c r="B630" s="2" t="s">
        <v>52</v>
      </c>
      <c r="C630" s="3">
        <v>17688383</v>
      </c>
      <c r="D630" s="4"/>
      <c r="E630" s="4"/>
      <c r="F630" s="4"/>
      <c r="G630" s="4"/>
      <c r="H630" s="4"/>
      <c r="I630" s="5"/>
      <c r="J630" s="6"/>
      <c r="K630" s="6"/>
    </row>
    <row r="631" spans="1:11" ht="12.75">
      <c r="A631" s="1"/>
      <c r="B631" s="2"/>
      <c r="C631" s="3"/>
      <c r="D631" s="4"/>
      <c r="E631" s="4"/>
      <c r="F631" s="4"/>
      <c r="G631" s="4"/>
      <c r="H631" s="4"/>
      <c r="I631" s="5"/>
      <c r="J631" s="6"/>
      <c r="K631" s="6"/>
    </row>
    <row r="632" spans="1:11" ht="14.25">
      <c r="A632" s="1"/>
      <c r="B632" s="2" t="s">
        <v>1634</v>
      </c>
      <c r="C632" s="7" t="s">
        <v>32</v>
      </c>
      <c r="D632" s="8"/>
      <c r="E632" s="8"/>
      <c r="F632" s="8"/>
      <c r="G632" s="8"/>
      <c r="H632" s="8"/>
      <c r="I632" s="9"/>
      <c r="J632" s="6"/>
      <c r="K632" s="6"/>
    </row>
    <row r="633" spans="1:11" ht="14.25">
      <c r="A633" s="1"/>
      <c r="B633" s="2" t="s">
        <v>186</v>
      </c>
      <c r="C633" s="439" t="s">
        <v>1991</v>
      </c>
      <c r="D633" s="8"/>
      <c r="E633" s="8"/>
      <c r="F633" s="8"/>
      <c r="G633" s="8"/>
      <c r="H633" s="8"/>
      <c r="I633" s="9"/>
      <c r="J633" s="6"/>
      <c r="K633" s="6"/>
    </row>
    <row r="634" spans="1:11" ht="15.75">
      <c r="A634" s="10"/>
      <c r="B634" s="10"/>
      <c r="C634" s="10"/>
      <c r="D634" s="10"/>
      <c r="E634" s="10"/>
      <c r="F634" s="10"/>
      <c r="G634" s="10"/>
      <c r="H634" s="10"/>
      <c r="I634" s="11"/>
      <c r="J634" s="11"/>
      <c r="K634" s="11"/>
    </row>
    <row r="635" spans="1:11" ht="12.75" customHeight="1">
      <c r="A635" s="876" t="s">
        <v>1635</v>
      </c>
      <c r="B635" s="876" t="s">
        <v>1636</v>
      </c>
      <c r="C635" s="893" t="s">
        <v>189</v>
      </c>
      <c r="D635" s="894"/>
      <c r="E635" s="894"/>
      <c r="F635" s="870" t="s">
        <v>190</v>
      </c>
      <c r="G635" s="870"/>
      <c r="H635" s="870"/>
      <c r="I635" s="870" t="s">
        <v>129</v>
      </c>
      <c r="J635" s="870"/>
      <c r="K635" s="870"/>
    </row>
    <row r="636" spans="1:11" ht="23.25" thickBot="1">
      <c r="A636" s="877"/>
      <c r="B636" s="877"/>
      <c r="C636" s="432" t="s">
        <v>1904</v>
      </c>
      <c r="D636" s="432" t="s">
        <v>1905</v>
      </c>
      <c r="E636" s="319" t="s">
        <v>1898</v>
      </c>
      <c r="F636" s="432" t="s">
        <v>1904</v>
      </c>
      <c r="G636" s="432" t="s">
        <v>1905</v>
      </c>
      <c r="H636" s="432" t="s">
        <v>1898</v>
      </c>
      <c r="I636" s="432" t="s">
        <v>1904</v>
      </c>
      <c r="J636" s="432" t="s">
        <v>1905</v>
      </c>
      <c r="K636" s="433" t="s">
        <v>1898</v>
      </c>
    </row>
    <row r="637" spans="1:11" ht="15.75" thickTop="1">
      <c r="A637" s="84"/>
      <c r="B637" s="151" t="s">
        <v>28</v>
      </c>
      <c r="C637" s="464">
        <f>SUM(C639:C644)</f>
        <v>0</v>
      </c>
      <c r="D637" s="464">
        <f>SUM(D639:D644)</f>
        <v>0</v>
      </c>
      <c r="E637" s="465" t="e">
        <f t="shared" ref="E637" si="235">D637/C637</f>
        <v>#DIV/0!</v>
      </c>
      <c r="F637" s="464">
        <f>SUM(F639:F644)</f>
        <v>0</v>
      </c>
      <c r="G637" s="464">
        <f>SUM(G639:G644)</f>
        <v>0</v>
      </c>
      <c r="H637" s="465" t="e">
        <f t="shared" ref="H637" si="236">G637/F637</f>
        <v>#DIV/0!</v>
      </c>
      <c r="I637" s="466">
        <f t="shared" ref="I637" si="237">C637+F637</f>
        <v>0</v>
      </c>
      <c r="J637" s="466">
        <f t="shared" ref="J637" si="238">D637+G637</f>
        <v>0</v>
      </c>
      <c r="K637" s="479" t="e">
        <f t="shared" ref="K637" si="239">J637/I637</f>
        <v>#DIV/0!</v>
      </c>
    </row>
    <row r="638" spans="1:11" ht="12.75">
      <c r="A638" s="152"/>
      <c r="B638" s="153"/>
      <c r="C638" s="154"/>
      <c r="D638" s="154"/>
      <c r="E638" s="463"/>
      <c r="F638" s="434"/>
      <c r="G638" s="434"/>
      <c r="H638" s="463"/>
      <c r="I638" s="434"/>
      <c r="J638" s="434"/>
      <c r="K638" s="480"/>
    </row>
    <row r="639" spans="1:11" ht="12.75">
      <c r="A639" s="491"/>
      <c r="B639" s="492"/>
      <c r="C639" s="154"/>
      <c r="D639" s="154"/>
      <c r="E639" s="463" t="e">
        <f t="shared" ref="E639:E644" si="240">D639/C639</f>
        <v>#DIV/0!</v>
      </c>
      <c r="F639" s="495"/>
      <c r="G639" s="434"/>
      <c r="H639" s="463" t="e">
        <f t="shared" ref="H639:H644" si="241">G639/F639</f>
        <v>#DIV/0!</v>
      </c>
      <c r="I639" s="434">
        <f t="shared" ref="I639:I644" si="242">C639+F639</f>
        <v>0</v>
      </c>
      <c r="J639" s="434">
        <f t="shared" ref="J639:J644" si="243">D639+G639</f>
        <v>0</v>
      </c>
      <c r="K639" s="480" t="e">
        <f t="shared" ref="K639:K644" si="244">J639/I639</f>
        <v>#DIV/0!</v>
      </c>
    </row>
    <row r="640" spans="1:11" ht="14.25">
      <c r="A640" s="493"/>
      <c r="B640" s="494"/>
      <c r="C640" s="154"/>
      <c r="D640" s="154"/>
      <c r="E640" s="463" t="e">
        <f t="shared" si="240"/>
        <v>#DIV/0!</v>
      </c>
      <c r="F640" s="495"/>
      <c r="G640" s="434"/>
      <c r="H640" s="463" t="e">
        <f t="shared" si="241"/>
        <v>#DIV/0!</v>
      </c>
      <c r="I640" s="434">
        <f t="shared" si="242"/>
        <v>0</v>
      </c>
      <c r="J640" s="434">
        <f t="shared" si="243"/>
        <v>0</v>
      </c>
      <c r="K640" s="480" t="e">
        <f t="shared" si="244"/>
        <v>#DIV/0!</v>
      </c>
    </row>
    <row r="641" spans="1:11" ht="14.25">
      <c r="A641" s="493"/>
      <c r="B641" s="494"/>
      <c r="C641" s="154"/>
      <c r="D641" s="154"/>
      <c r="E641" s="463" t="e">
        <f t="shared" si="240"/>
        <v>#DIV/0!</v>
      </c>
      <c r="F641" s="495"/>
      <c r="G641" s="434"/>
      <c r="H641" s="463" t="e">
        <f t="shared" si="241"/>
        <v>#DIV/0!</v>
      </c>
      <c r="I641" s="434">
        <f t="shared" si="242"/>
        <v>0</v>
      </c>
      <c r="J641" s="434">
        <f t="shared" si="243"/>
        <v>0</v>
      </c>
      <c r="K641" s="480" t="e">
        <f t="shared" si="244"/>
        <v>#DIV/0!</v>
      </c>
    </row>
    <row r="642" spans="1:11" ht="14.25">
      <c r="A642" s="493"/>
      <c r="B642" s="494"/>
      <c r="C642" s="154"/>
      <c r="D642" s="154"/>
      <c r="E642" s="463" t="e">
        <f t="shared" si="240"/>
        <v>#DIV/0!</v>
      </c>
      <c r="F642" s="495"/>
      <c r="G642" s="434"/>
      <c r="H642" s="463" t="e">
        <f t="shared" si="241"/>
        <v>#DIV/0!</v>
      </c>
      <c r="I642" s="434">
        <f t="shared" si="242"/>
        <v>0</v>
      </c>
      <c r="J642" s="434">
        <f t="shared" si="243"/>
        <v>0</v>
      </c>
      <c r="K642" s="480" t="e">
        <f t="shared" si="244"/>
        <v>#DIV/0!</v>
      </c>
    </row>
    <row r="643" spans="1:11" ht="14.25">
      <c r="A643" s="155"/>
      <c r="B643" s="156"/>
      <c r="C643" s="154"/>
      <c r="D643" s="154"/>
      <c r="E643" s="463" t="e">
        <f t="shared" si="240"/>
        <v>#DIV/0!</v>
      </c>
      <c r="F643" s="434"/>
      <c r="G643" s="434"/>
      <c r="H643" s="463" t="e">
        <f t="shared" si="241"/>
        <v>#DIV/0!</v>
      </c>
      <c r="I643" s="434">
        <f t="shared" si="242"/>
        <v>0</v>
      </c>
      <c r="J643" s="434">
        <f t="shared" si="243"/>
        <v>0</v>
      </c>
      <c r="K643" s="480" t="e">
        <f t="shared" si="244"/>
        <v>#DIV/0!</v>
      </c>
    </row>
    <row r="644" spans="1:11" ht="14.25">
      <c r="A644" s="155"/>
      <c r="B644" s="156"/>
      <c r="C644" s="154"/>
      <c r="D644" s="154"/>
      <c r="E644" s="463" t="e">
        <f t="shared" si="240"/>
        <v>#DIV/0!</v>
      </c>
      <c r="F644" s="434"/>
      <c r="G644" s="434"/>
      <c r="H644" s="463" t="e">
        <f t="shared" si="241"/>
        <v>#DIV/0!</v>
      </c>
      <c r="I644" s="434">
        <f t="shared" si="242"/>
        <v>0</v>
      </c>
      <c r="J644" s="434">
        <f t="shared" si="243"/>
        <v>0</v>
      </c>
      <c r="K644" s="480" t="e">
        <f t="shared" si="244"/>
        <v>#DIV/0!</v>
      </c>
    </row>
    <row r="645" spans="1:11" ht="14.25">
      <c r="A645" s="155"/>
      <c r="B645" s="156"/>
      <c r="C645" s="154"/>
      <c r="D645" s="154"/>
      <c r="E645" s="320"/>
      <c r="F645" s="434"/>
      <c r="G645" s="434"/>
      <c r="H645" s="434"/>
      <c r="I645" s="434"/>
      <c r="J645" s="434"/>
      <c r="K645" s="434"/>
    </row>
    <row r="646" spans="1:11" ht="15">
      <c r="A646" s="155"/>
      <c r="B646" s="467" t="s">
        <v>1637</v>
      </c>
      <c r="C646" s="475">
        <f>SUM(C648:C707)</f>
        <v>297000</v>
      </c>
      <c r="D646" s="475">
        <f>SUM(D648:D707)</f>
        <v>64740</v>
      </c>
      <c r="E646" s="469">
        <f t="shared" ref="E646" si="245">D646/C646</f>
        <v>0.21797979797979797</v>
      </c>
      <c r="F646" s="475">
        <f>SUM(F648:F707)</f>
        <v>0</v>
      </c>
      <c r="G646" s="475">
        <f>SUM(G648:G707)</f>
        <v>0</v>
      </c>
      <c r="H646" s="469" t="e">
        <f t="shared" ref="H646" si="246">G646/F646</f>
        <v>#DIV/0!</v>
      </c>
      <c r="I646" s="476">
        <f t="shared" ref="I646" si="247">C646+F646</f>
        <v>297000</v>
      </c>
      <c r="J646" s="476">
        <f t="shared" ref="J646" si="248">D646+G646</f>
        <v>64740</v>
      </c>
      <c r="K646" s="478">
        <f t="shared" ref="K646" si="249">J646/I646</f>
        <v>0.21797979797979797</v>
      </c>
    </row>
    <row r="647" spans="1:11" ht="14.25">
      <c r="A647" s="155"/>
      <c r="B647" s="156"/>
      <c r="C647" s="154"/>
      <c r="D647" s="154"/>
      <c r="E647" s="463"/>
      <c r="F647" s="434"/>
      <c r="G647" s="434"/>
      <c r="H647" s="463"/>
      <c r="I647" s="434"/>
      <c r="J647" s="434"/>
      <c r="K647" s="480"/>
    </row>
    <row r="648" spans="1:11" ht="12.75">
      <c r="A648" s="481" t="s">
        <v>2464</v>
      </c>
      <c r="B648" s="482" t="s">
        <v>2465</v>
      </c>
      <c r="C648" s="499">
        <v>500</v>
      </c>
      <c r="D648" s="486">
        <v>5</v>
      </c>
      <c r="E648" s="480">
        <f t="shared" ref="E648:E706" si="250">D648/C648</f>
        <v>0.01</v>
      </c>
      <c r="F648" s="497"/>
      <c r="G648" s="434"/>
      <c r="H648" s="480" t="e">
        <f t="shared" ref="H648:H706" si="251">G648/F648</f>
        <v>#DIV/0!</v>
      </c>
      <c r="I648" s="434">
        <f t="shared" ref="I648:I706" si="252">C648+F648</f>
        <v>500</v>
      </c>
      <c r="J648" s="434">
        <f t="shared" ref="J648:J706" si="253">D648+G648</f>
        <v>5</v>
      </c>
      <c r="K648" s="480">
        <f t="shared" ref="K648:K706" si="254">J648/I648</f>
        <v>0.01</v>
      </c>
    </row>
    <row r="649" spans="1:11" ht="12.75">
      <c r="A649" s="481" t="s">
        <v>2629</v>
      </c>
      <c r="B649" s="482" t="s">
        <v>2630</v>
      </c>
      <c r="C649" s="499">
        <v>28</v>
      </c>
      <c r="D649" s="486"/>
      <c r="E649" s="480">
        <f t="shared" si="250"/>
        <v>0</v>
      </c>
      <c r="F649" s="497"/>
      <c r="G649" s="434"/>
      <c r="H649" s="480" t="e">
        <f t="shared" si="251"/>
        <v>#DIV/0!</v>
      </c>
      <c r="I649" s="434">
        <f t="shared" si="252"/>
        <v>28</v>
      </c>
      <c r="J649" s="434">
        <f t="shared" si="253"/>
        <v>0</v>
      </c>
      <c r="K649" s="480">
        <f t="shared" si="254"/>
        <v>0</v>
      </c>
    </row>
    <row r="650" spans="1:11" ht="12.75">
      <c r="A650" s="481" t="s">
        <v>2631</v>
      </c>
      <c r="B650" s="482" t="s">
        <v>2632</v>
      </c>
      <c r="C650" s="499">
        <v>2400</v>
      </c>
      <c r="D650" s="486">
        <v>366</v>
      </c>
      <c r="E650" s="480">
        <f t="shared" si="250"/>
        <v>0.1525</v>
      </c>
      <c r="F650" s="497"/>
      <c r="G650" s="434"/>
      <c r="H650" s="480" t="e">
        <f t="shared" si="251"/>
        <v>#DIV/0!</v>
      </c>
      <c r="I650" s="434">
        <f t="shared" si="252"/>
        <v>2400</v>
      </c>
      <c r="J650" s="434">
        <f t="shared" si="253"/>
        <v>366</v>
      </c>
      <c r="K650" s="480">
        <f t="shared" si="254"/>
        <v>0.1525</v>
      </c>
    </row>
    <row r="651" spans="1:11" ht="12.75">
      <c r="A651" s="481" t="s">
        <v>2633</v>
      </c>
      <c r="B651" s="482" t="s">
        <v>2634</v>
      </c>
      <c r="C651" s="499">
        <v>4000</v>
      </c>
      <c r="D651" s="486">
        <v>1225</v>
      </c>
      <c r="E651" s="480">
        <f t="shared" si="250"/>
        <v>0.30625000000000002</v>
      </c>
      <c r="F651" s="497"/>
      <c r="G651" s="434"/>
      <c r="H651" s="480" t="e">
        <f t="shared" si="251"/>
        <v>#DIV/0!</v>
      </c>
      <c r="I651" s="434">
        <f t="shared" si="252"/>
        <v>4000</v>
      </c>
      <c r="J651" s="434">
        <f t="shared" si="253"/>
        <v>1225</v>
      </c>
      <c r="K651" s="480">
        <f t="shared" si="254"/>
        <v>0.30625000000000002</v>
      </c>
    </row>
    <row r="652" spans="1:11" ht="12.75">
      <c r="A652" s="481" t="s">
        <v>2635</v>
      </c>
      <c r="B652" s="482" t="s">
        <v>2636</v>
      </c>
      <c r="C652" s="499">
        <v>3000</v>
      </c>
      <c r="D652" s="486">
        <v>404</v>
      </c>
      <c r="E652" s="480">
        <f t="shared" si="250"/>
        <v>0.13466666666666666</v>
      </c>
      <c r="F652" s="497"/>
      <c r="G652" s="434"/>
      <c r="H652" s="480" t="e">
        <f t="shared" si="251"/>
        <v>#DIV/0!</v>
      </c>
      <c r="I652" s="434">
        <f t="shared" si="252"/>
        <v>3000</v>
      </c>
      <c r="J652" s="434">
        <f t="shared" si="253"/>
        <v>404</v>
      </c>
      <c r="K652" s="480">
        <f t="shared" si="254"/>
        <v>0.13466666666666666</v>
      </c>
    </row>
    <row r="653" spans="1:11" ht="12.75">
      <c r="A653" s="481" t="s">
        <v>2637</v>
      </c>
      <c r="B653" s="482" t="s">
        <v>2638</v>
      </c>
      <c r="C653" s="499">
        <v>8888</v>
      </c>
      <c r="D653" s="486">
        <v>2598</v>
      </c>
      <c r="E653" s="480">
        <f t="shared" si="250"/>
        <v>0.29230423042304232</v>
      </c>
      <c r="F653" s="497"/>
      <c r="G653" s="434"/>
      <c r="H653" s="480" t="e">
        <f t="shared" si="251"/>
        <v>#DIV/0!</v>
      </c>
      <c r="I653" s="434">
        <f t="shared" si="252"/>
        <v>8888</v>
      </c>
      <c r="J653" s="434">
        <f t="shared" si="253"/>
        <v>2598</v>
      </c>
      <c r="K653" s="480">
        <f t="shared" si="254"/>
        <v>0.29230423042304232</v>
      </c>
    </row>
    <row r="654" spans="1:11" ht="12.75">
      <c r="A654" s="481" t="s">
        <v>2639</v>
      </c>
      <c r="B654" s="482" t="s">
        <v>2640</v>
      </c>
      <c r="C654" s="499">
        <v>10</v>
      </c>
      <c r="D654" s="486"/>
      <c r="E654" s="480">
        <f t="shared" si="250"/>
        <v>0</v>
      </c>
      <c r="F654" s="497"/>
      <c r="G654" s="434"/>
      <c r="H654" s="480" t="e">
        <f t="shared" si="251"/>
        <v>#DIV/0!</v>
      </c>
      <c r="I654" s="434">
        <f t="shared" si="252"/>
        <v>10</v>
      </c>
      <c r="J654" s="434">
        <f t="shared" si="253"/>
        <v>0</v>
      </c>
      <c r="K654" s="480">
        <f t="shared" si="254"/>
        <v>0</v>
      </c>
    </row>
    <row r="655" spans="1:11" ht="12.75">
      <c r="A655" s="481" t="s">
        <v>2641</v>
      </c>
      <c r="B655" s="482" t="s">
        <v>2642</v>
      </c>
      <c r="C655" s="499">
        <v>81</v>
      </c>
      <c r="D655" s="486">
        <v>10</v>
      </c>
      <c r="E655" s="480">
        <f t="shared" si="250"/>
        <v>0.12345679012345678</v>
      </c>
      <c r="F655" s="497"/>
      <c r="G655" s="434"/>
      <c r="H655" s="480" t="e">
        <f t="shared" si="251"/>
        <v>#DIV/0!</v>
      </c>
      <c r="I655" s="434">
        <f t="shared" si="252"/>
        <v>81</v>
      </c>
      <c r="J655" s="434">
        <f t="shared" si="253"/>
        <v>10</v>
      </c>
      <c r="K655" s="480">
        <f t="shared" si="254"/>
        <v>0.12345679012345678</v>
      </c>
    </row>
    <row r="656" spans="1:11" ht="12.75">
      <c r="A656" s="481" t="s">
        <v>2643</v>
      </c>
      <c r="B656" s="482" t="s">
        <v>2644</v>
      </c>
      <c r="C656" s="499">
        <v>5600</v>
      </c>
      <c r="D656" s="486">
        <v>2376</v>
      </c>
      <c r="E656" s="480">
        <f t="shared" si="250"/>
        <v>0.42428571428571427</v>
      </c>
      <c r="F656" s="497"/>
      <c r="G656" s="434"/>
      <c r="H656" s="480" t="e">
        <f t="shared" si="251"/>
        <v>#DIV/0!</v>
      </c>
      <c r="I656" s="434">
        <f t="shared" si="252"/>
        <v>5600</v>
      </c>
      <c r="J656" s="434">
        <f t="shared" si="253"/>
        <v>2376</v>
      </c>
      <c r="K656" s="480">
        <f t="shared" si="254"/>
        <v>0.42428571428571427</v>
      </c>
    </row>
    <row r="657" spans="1:11" ht="12.75">
      <c r="A657" s="481" t="s">
        <v>2645</v>
      </c>
      <c r="B657" s="482" t="s">
        <v>2646</v>
      </c>
      <c r="C657" s="499">
        <v>8100</v>
      </c>
      <c r="D657" s="486">
        <v>1131</v>
      </c>
      <c r="E657" s="480">
        <f t="shared" si="250"/>
        <v>0.13962962962962963</v>
      </c>
      <c r="F657" s="497"/>
      <c r="G657" s="434"/>
      <c r="H657" s="480" t="e">
        <f t="shared" si="251"/>
        <v>#DIV/0!</v>
      </c>
      <c r="I657" s="434">
        <f t="shared" si="252"/>
        <v>8100</v>
      </c>
      <c r="J657" s="434">
        <f t="shared" si="253"/>
        <v>1131</v>
      </c>
      <c r="K657" s="480">
        <f t="shared" si="254"/>
        <v>0.13962962962962963</v>
      </c>
    </row>
    <row r="658" spans="1:11" ht="12.75">
      <c r="A658" s="481" t="s">
        <v>2647</v>
      </c>
      <c r="B658" s="482" t="s">
        <v>2648</v>
      </c>
      <c r="C658" s="499">
        <v>6600</v>
      </c>
      <c r="D658" s="486">
        <v>1251</v>
      </c>
      <c r="E658" s="480">
        <f t="shared" si="250"/>
        <v>0.18954545454545454</v>
      </c>
      <c r="F658" s="497"/>
      <c r="G658" s="434"/>
      <c r="H658" s="480" t="e">
        <f t="shared" si="251"/>
        <v>#DIV/0!</v>
      </c>
      <c r="I658" s="434">
        <f t="shared" si="252"/>
        <v>6600</v>
      </c>
      <c r="J658" s="434">
        <f t="shared" si="253"/>
        <v>1251</v>
      </c>
      <c r="K658" s="480">
        <f t="shared" si="254"/>
        <v>0.18954545454545454</v>
      </c>
    </row>
    <row r="659" spans="1:11" ht="12.75">
      <c r="A659" s="481" t="s">
        <v>2649</v>
      </c>
      <c r="B659" s="482" t="s">
        <v>2650</v>
      </c>
      <c r="C659" s="499">
        <v>550</v>
      </c>
      <c r="D659" s="486">
        <v>5</v>
      </c>
      <c r="E659" s="480">
        <f t="shared" si="250"/>
        <v>9.0909090909090905E-3</v>
      </c>
      <c r="F659" s="497"/>
      <c r="G659" s="434"/>
      <c r="H659" s="480" t="e">
        <f t="shared" si="251"/>
        <v>#DIV/0!</v>
      </c>
      <c r="I659" s="434">
        <f t="shared" si="252"/>
        <v>550</v>
      </c>
      <c r="J659" s="434">
        <f t="shared" si="253"/>
        <v>5</v>
      </c>
      <c r="K659" s="480">
        <f t="shared" si="254"/>
        <v>9.0909090909090905E-3</v>
      </c>
    </row>
    <row r="660" spans="1:11" ht="12.75">
      <c r="A660" s="481" t="s">
        <v>2651</v>
      </c>
      <c r="B660" s="482" t="s">
        <v>2652</v>
      </c>
      <c r="C660" s="499">
        <v>3529</v>
      </c>
      <c r="D660" s="486">
        <v>848</v>
      </c>
      <c r="E660" s="480">
        <f t="shared" si="250"/>
        <v>0.24029470104845566</v>
      </c>
      <c r="F660" s="497"/>
      <c r="G660" s="434"/>
      <c r="H660" s="480" t="e">
        <f t="shared" si="251"/>
        <v>#DIV/0!</v>
      </c>
      <c r="I660" s="434">
        <f t="shared" si="252"/>
        <v>3529</v>
      </c>
      <c r="J660" s="434">
        <f t="shared" si="253"/>
        <v>848</v>
      </c>
      <c r="K660" s="480">
        <f t="shared" si="254"/>
        <v>0.24029470104845566</v>
      </c>
    </row>
    <row r="661" spans="1:11" ht="12.75">
      <c r="A661" s="481" t="s">
        <v>2653</v>
      </c>
      <c r="B661" s="482" t="s">
        <v>2654</v>
      </c>
      <c r="C661" s="499">
        <v>20700</v>
      </c>
      <c r="D661" s="486">
        <v>4494</v>
      </c>
      <c r="E661" s="480">
        <f t="shared" si="250"/>
        <v>0.21710144927536232</v>
      </c>
      <c r="F661" s="497"/>
      <c r="G661" s="434"/>
      <c r="H661" s="480" t="e">
        <f t="shared" si="251"/>
        <v>#DIV/0!</v>
      </c>
      <c r="I661" s="434">
        <f t="shared" si="252"/>
        <v>20700</v>
      </c>
      <c r="J661" s="434">
        <f t="shared" si="253"/>
        <v>4494</v>
      </c>
      <c r="K661" s="480">
        <f t="shared" si="254"/>
        <v>0.21710144927536232</v>
      </c>
    </row>
    <row r="662" spans="1:11" ht="12.75">
      <c r="A662" s="481" t="s">
        <v>2655</v>
      </c>
      <c r="B662" s="482" t="s">
        <v>2656</v>
      </c>
      <c r="C662" s="499">
        <v>3100</v>
      </c>
      <c r="D662" s="486">
        <v>765</v>
      </c>
      <c r="E662" s="480">
        <f t="shared" si="250"/>
        <v>0.24677419354838709</v>
      </c>
      <c r="F662" s="497"/>
      <c r="G662" s="434"/>
      <c r="H662" s="480" t="e">
        <f t="shared" si="251"/>
        <v>#DIV/0!</v>
      </c>
      <c r="I662" s="434">
        <f t="shared" si="252"/>
        <v>3100</v>
      </c>
      <c r="J662" s="434">
        <f t="shared" si="253"/>
        <v>765</v>
      </c>
      <c r="K662" s="480">
        <f t="shared" si="254"/>
        <v>0.24677419354838709</v>
      </c>
    </row>
    <row r="663" spans="1:11" ht="12.75">
      <c r="A663" s="481" t="s">
        <v>2657</v>
      </c>
      <c r="B663" s="482" t="s">
        <v>2658</v>
      </c>
      <c r="C663" s="499">
        <v>11200</v>
      </c>
      <c r="D663" s="486">
        <v>2571</v>
      </c>
      <c r="E663" s="480">
        <f t="shared" si="250"/>
        <v>0.22955357142857144</v>
      </c>
      <c r="F663" s="497"/>
      <c r="G663" s="434"/>
      <c r="H663" s="480" t="e">
        <f t="shared" si="251"/>
        <v>#DIV/0!</v>
      </c>
      <c r="I663" s="434">
        <f t="shared" si="252"/>
        <v>11200</v>
      </c>
      <c r="J663" s="434">
        <f t="shared" si="253"/>
        <v>2571</v>
      </c>
      <c r="K663" s="480">
        <f t="shared" si="254"/>
        <v>0.22955357142857144</v>
      </c>
    </row>
    <row r="664" spans="1:11" ht="12.75">
      <c r="A664" s="481" t="s">
        <v>2659</v>
      </c>
      <c r="B664" s="482" t="s">
        <v>2660</v>
      </c>
      <c r="C664" s="499">
        <v>3000</v>
      </c>
      <c r="D664" s="486">
        <v>930</v>
      </c>
      <c r="E664" s="480">
        <f t="shared" si="250"/>
        <v>0.31</v>
      </c>
      <c r="F664" s="497"/>
      <c r="G664" s="434"/>
      <c r="H664" s="480" t="e">
        <f t="shared" si="251"/>
        <v>#DIV/0!</v>
      </c>
      <c r="I664" s="434">
        <f t="shared" si="252"/>
        <v>3000</v>
      </c>
      <c r="J664" s="434">
        <f t="shared" si="253"/>
        <v>930</v>
      </c>
      <c r="K664" s="480">
        <f t="shared" si="254"/>
        <v>0.31</v>
      </c>
    </row>
    <row r="665" spans="1:11" ht="12.75">
      <c r="A665" s="481" t="s">
        <v>2661</v>
      </c>
      <c r="B665" s="482" t="s">
        <v>2662</v>
      </c>
      <c r="C665" s="499">
        <v>25501</v>
      </c>
      <c r="D665" s="486">
        <v>5557</v>
      </c>
      <c r="E665" s="480">
        <f t="shared" si="250"/>
        <v>0.21791302301870516</v>
      </c>
      <c r="F665" s="497"/>
      <c r="G665" s="434"/>
      <c r="H665" s="480" t="e">
        <f t="shared" si="251"/>
        <v>#DIV/0!</v>
      </c>
      <c r="I665" s="434">
        <f t="shared" si="252"/>
        <v>25501</v>
      </c>
      <c r="J665" s="434">
        <f t="shared" si="253"/>
        <v>5557</v>
      </c>
      <c r="K665" s="480">
        <f t="shared" si="254"/>
        <v>0.21791302301870516</v>
      </c>
    </row>
    <row r="666" spans="1:11" ht="12.75">
      <c r="A666" s="481" t="s">
        <v>2663</v>
      </c>
      <c r="B666" s="482" t="s">
        <v>2664</v>
      </c>
      <c r="C666" s="499">
        <v>13900</v>
      </c>
      <c r="D666" s="486">
        <v>2841</v>
      </c>
      <c r="E666" s="480">
        <f t="shared" si="250"/>
        <v>0.20438848920863309</v>
      </c>
      <c r="F666" s="497"/>
      <c r="G666" s="434"/>
      <c r="H666" s="480" t="e">
        <f t="shared" si="251"/>
        <v>#DIV/0!</v>
      </c>
      <c r="I666" s="434">
        <f t="shared" si="252"/>
        <v>13900</v>
      </c>
      <c r="J666" s="434">
        <f t="shared" si="253"/>
        <v>2841</v>
      </c>
      <c r="K666" s="480">
        <f t="shared" si="254"/>
        <v>0.20438848920863309</v>
      </c>
    </row>
    <row r="667" spans="1:11" ht="12.75">
      <c r="A667" s="481" t="s">
        <v>2665</v>
      </c>
      <c r="B667" s="482" t="s">
        <v>2666</v>
      </c>
      <c r="C667" s="499">
        <v>550</v>
      </c>
      <c r="D667" s="486">
        <v>5</v>
      </c>
      <c r="E667" s="480">
        <f t="shared" si="250"/>
        <v>9.0909090909090905E-3</v>
      </c>
      <c r="F667" s="497"/>
      <c r="G667" s="434"/>
      <c r="H667" s="480" t="e">
        <f t="shared" si="251"/>
        <v>#DIV/0!</v>
      </c>
      <c r="I667" s="434">
        <f t="shared" si="252"/>
        <v>550</v>
      </c>
      <c r="J667" s="434">
        <f t="shared" si="253"/>
        <v>5</v>
      </c>
      <c r="K667" s="480">
        <f t="shared" si="254"/>
        <v>9.0909090909090905E-3</v>
      </c>
    </row>
    <row r="668" spans="1:11" ht="12.75">
      <c r="A668" s="481" t="s">
        <v>2667</v>
      </c>
      <c r="B668" s="482" t="s">
        <v>2668</v>
      </c>
      <c r="C668" s="499">
        <v>24700</v>
      </c>
      <c r="D668" s="486">
        <v>5557</v>
      </c>
      <c r="E668" s="480">
        <f t="shared" si="250"/>
        <v>0.22497975708502024</v>
      </c>
      <c r="F668" s="497"/>
      <c r="G668" s="434"/>
      <c r="H668" s="480" t="e">
        <f t="shared" si="251"/>
        <v>#DIV/0!</v>
      </c>
      <c r="I668" s="434">
        <f t="shared" si="252"/>
        <v>24700</v>
      </c>
      <c r="J668" s="434">
        <f t="shared" si="253"/>
        <v>5557</v>
      </c>
      <c r="K668" s="480">
        <f t="shared" si="254"/>
        <v>0.22497975708502024</v>
      </c>
    </row>
    <row r="669" spans="1:11" ht="12.75">
      <c r="A669" s="481" t="s">
        <v>2669</v>
      </c>
      <c r="B669" s="482" t="s">
        <v>2670</v>
      </c>
      <c r="C669" s="499">
        <v>76</v>
      </c>
      <c r="D669" s="486">
        <v>50</v>
      </c>
      <c r="E669" s="480">
        <f t="shared" si="250"/>
        <v>0.65789473684210531</v>
      </c>
      <c r="F669" s="497"/>
      <c r="G669" s="434"/>
      <c r="H669" s="480" t="e">
        <f t="shared" si="251"/>
        <v>#DIV/0!</v>
      </c>
      <c r="I669" s="434">
        <f t="shared" si="252"/>
        <v>76</v>
      </c>
      <c r="J669" s="434">
        <f t="shared" si="253"/>
        <v>50</v>
      </c>
      <c r="K669" s="480">
        <f t="shared" si="254"/>
        <v>0.65789473684210531</v>
      </c>
    </row>
    <row r="670" spans="1:11" ht="12.75">
      <c r="A670" s="481" t="s">
        <v>2671</v>
      </c>
      <c r="B670" s="482" t="s">
        <v>2672</v>
      </c>
      <c r="C670" s="499">
        <v>665</v>
      </c>
      <c r="D670" s="486">
        <v>133</v>
      </c>
      <c r="E670" s="480">
        <f t="shared" si="250"/>
        <v>0.2</v>
      </c>
      <c r="F670" s="497"/>
      <c r="G670" s="434"/>
      <c r="H670" s="480" t="e">
        <f t="shared" si="251"/>
        <v>#DIV/0!</v>
      </c>
      <c r="I670" s="434">
        <f t="shared" si="252"/>
        <v>665</v>
      </c>
      <c r="J670" s="434">
        <f t="shared" si="253"/>
        <v>133</v>
      </c>
      <c r="K670" s="480">
        <f t="shared" si="254"/>
        <v>0.2</v>
      </c>
    </row>
    <row r="671" spans="1:11" ht="12.75">
      <c r="A671" s="481" t="s">
        <v>2673</v>
      </c>
      <c r="B671" s="482" t="s">
        <v>2674</v>
      </c>
      <c r="C671" s="499">
        <v>87</v>
      </c>
      <c r="D671" s="486">
        <v>64</v>
      </c>
      <c r="E671" s="480">
        <f t="shared" si="250"/>
        <v>0.73563218390804597</v>
      </c>
      <c r="F671" s="497"/>
      <c r="G671" s="434"/>
      <c r="H671" s="480" t="e">
        <f t="shared" si="251"/>
        <v>#DIV/0!</v>
      </c>
      <c r="I671" s="434">
        <f t="shared" si="252"/>
        <v>87</v>
      </c>
      <c r="J671" s="434">
        <f t="shared" si="253"/>
        <v>64</v>
      </c>
      <c r="K671" s="480">
        <f t="shared" si="254"/>
        <v>0.73563218390804597</v>
      </c>
    </row>
    <row r="672" spans="1:11" ht="12.75">
      <c r="A672" s="481" t="s">
        <v>2675</v>
      </c>
      <c r="B672" s="482" t="s">
        <v>2676</v>
      </c>
      <c r="C672" s="499">
        <v>30000</v>
      </c>
      <c r="D672" s="486">
        <v>6320</v>
      </c>
      <c r="E672" s="480">
        <f t="shared" si="250"/>
        <v>0.21066666666666667</v>
      </c>
      <c r="F672" s="497"/>
      <c r="G672" s="434"/>
      <c r="H672" s="480" t="e">
        <f t="shared" si="251"/>
        <v>#DIV/0!</v>
      </c>
      <c r="I672" s="434">
        <f t="shared" si="252"/>
        <v>30000</v>
      </c>
      <c r="J672" s="434">
        <f t="shared" si="253"/>
        <v>6320</v>
      </c>
      <c r="K672" s="480">
        <f t="shared" si="254"/>
        <v>0.21066666666666667</v>
      </c>
    </row>
    <row r="673" spans="1:11" ht="12.75">
      <c r="A673" s="481" t="s">
        <v>2677</v>
      </c>
      <c r="B673" s="482" t="s">
        <v>2678</v>
      </c>
      <c r="C673" s="499">
        <v>5791</v>
      </c>
      <c r="D673" s="486">
        <v>1457</v>
      </c>
      <c r="E673" s="480">
        <f t="shared" si="250"/>
        <v>0.25159730616473841</v>
      </c>
      <c r="F673" s="497"/>
      <c r="G673" s="434"/>
      <c r="H673" s="480" t="e">
        <f t="shared" si="251"/>
        <v>#DIV/0!</v>
      </c>
      <c r="I673" s="434">
        <f t="shared" si="252"/>
        <v>5791</v>
      </c>
      <c r="J673" s="434">
        <f t="shared" si="253"/>
        <v>1457</v>
      </c>
      <c r="K673" s="480">
        <f t="shared" si="254"/>
        <v>0.25159730616473841</v>
      </c>
    </row>
    <row r="674" spans="1:11" ht="12.75">
      <c r="A674" s="481" t="s">
        <v>2679</v>
      </c>
      <c r="B674" s="482" t="s">
        <v>2680</v>
      </c>
      <c r="C674" s="499">
        <v>2300</v>
      </c>
      <c r="D674" s="486">
        <v>609</v>
      </c>
      <c r="E674" s="480">
        <f t="shared" si="250"/>
        <v>0.26478260869565218</v>
      </c>
      <c r="F674" s="497"/>
      <c r="G674" s="434"/>
      <c r="H674" s="480" t="e">
        <f t="shared" si="251"/>
        <v>#DIV/0!</v>
      </c>
      <c r="I674" s="434">
        <f t="shared" si="252"/>
        <v>2300</v>
      </c>
      <c r="J674" s="434">
        <f t="shared" si="253"/>
        <v>609</v>
      </c>
      <c r="K674" s="480">
        <f t="shared" si="254"/>
        <v>0.26478260869565218</v>
      </c>
    </row>
    <row r="675" spans="1:11" ht="12.75">
      <c r="A675" s="481" t="s">
        <v>2681</v>
      </c>
      <c r="B675" s="482" t="s">
        <v>2682</v>
      </c>
      <c r="C675" s="499">
        <v>6300</v>
      </c>
      <c r="D675" s="486">
        <v>917</v>
      </c>
      <c r="E675" s="480">
        <f t="shared" si="250"/>
        <v>0.14555555555555555</v>
      </c>
      <c r="F675" s="497"/>
      <c r="G675" s="434"/>
      <c r="H675" s="480" t="e">
        <f t="shared" si="251"/>
        <v>#DIV/0!</v>
      </c>
      <c r="I675" s="434">
        <f t="shared" si="252"/>
        <v>6300</v>
      </c>
      <c r="J675" s="434">
        <f t="shared" si="253"/>
        <v>917</v>
      </c>
      <c r="K675" s="480">
        <f t="shared" si="254"/>
        <v>0.14555555555555555</v>
      </c>
    </row>
    <row r="676" spans="1:11" ht="12.75">
      <c r="A676" s="481" t="s">
        <v>2683</v>
      </c>
      <c r="B676" s="482" t="s">
        <v>2684</v>
      </c>
      <c r="C676" s="499">
        <v>11500</v>
      </c>
      <c r="D676" s="486">
        <v>3113</v>
      </c>
      <c r="E676" s="480">
        <f t="shared" si="250"/>
        <v>0.27069565217391306</v>
      </c>
      <c r="F676" s="497"/>
      <c r="G676" s="434"/>
      <c r="H676" s="480" t="e">
        <f t="shared" si="251"/>
        <v>#DIV/0!</v>
      </c>
      <c r="I676" s="434">
        <f t="shared" si="252"/>
        <v>11500</v>
      </c>
      <c r="J676" s="434">
        <f t="shared" si="253"/>
        <v>3113</v>
      </c>
      <c r="K676" s="480">
        <f t="shared" si="254"/>
        <v>0.27069565217391306</v>
      </c>
    </row>
    <row r="677" spans="1:11" ht="12.75">
      <c r="A677" s="481" t="s">
        <v>2685</v>
      </c>
      <c r="B677" s="482" t="s">
        <v>2686</v>
      </c>
      <c r="C677" s="499">
        <v>4000</v>
      </c>
      <c r="D677" s="486">
        <v>722</v>
      </c>
      <c r="E677" s="480">
        <f t="shared" si="250"/>
        <v>0.18049999999999999</v>
      </c>
      <c r="F677" s="497"/>
      <c r="G677" s="434"/>
      <c r="H677" s="480" t="e">
        <f t="shared" si="251"/>
        <v>#DIV/0!</v>
      </c>
      <c r="I677" s="434">
        <f t="shared" si="252"/>
        <v>4000</v>
      </c>
      <c r="J677" s="434">
        <f t="shared" si="253"/>
        <v>722</v>
      </c>
      <c r="K677" s="480">
        <f t="shared" si="254"/>
        <v>0.18049999999999999</v>
      </c>
    </row>
    <row r="678" spans="1:11" ht="12.75">
      <c r="A678" s="481" t="s">
        <v>2687</v>
      </c>
      <c r="B678" s="482" t="s">
        <v>2688</v>
      </c>
      <c r="C678" s="499">
        <v>8900</v>
      </c>
      <c r="D678" s="486">
        <v>1837</v>
      </c>
      <c r="E678" s="480">
        <f t="shared" si="250"/>
        <v>0.20640449438202246</v>
      </c>
      <c r="F678" s="497"/>
      <c r="G678" s="434"/>
      <c r="H678" s="480" t="e">
        <f t="shared" si="251"/>
        <v>#DIV/0!</v>
      </c>
      <c r="I678" s="434">
        <f t="shared" si="252"/>
        <v>8900</v>
      </c>
      <c r="J678" s="434">
        <f t="shared" si="253"/>
        <v>1837</v>
      </c>
      <c r="K678" s="480">
        <f t="shared" si="254"/>
        <v>0.20640449438202246</v>
      </c>
    </row>
    <row r="679" spans="1:11" ht="12.75">
      <c r="A679" s="481" t="s">
        <v>2689</v>
      </c>
      <c r="B679" s="482" t="s">
        <v>2690</v>
      </c>
      <c r="C679" s="499">
        <v>102</v>
      </c>
      <c r="D679" s="486">
        <v>9</v>
      </c>
      <c r="E679" s="480">
        <f t="shared" si="250"/>
        <v>8.8235294117647065E-2</v>
      </c>
      <c r="F679" s="497"/>
      <c r="G679" s="434"/>
      <c r="H679" s="480" t="e">
        <f t="shared" si="251"/>
        <v>#DIV/0!</v>
      </c>
      <c r="I679" s="434">
        <f t="shared" si="252"/>
        <v>102</v>
      </c>
      <c r="J679" s="434">
        <f t="shared" si="253"/>
        <v>9</v>
      </c>
      <c r="K679" s="480">
        <f t="shared" si="254"/>
        <v>8.8235294117647065E-2</v>
      </c>
    </row>
    <row r="680" spans="1:11" ht="12.75">
      <c r="A680" s="481" t="s">
        <v>2691</v>
      </c>
      <c r="B680" s="482" t="s">
        <v>2692</v>
      </c>
      <c r="C680" s="499">
        <v>125</v>
      </c>
      <c r="D680" s="486">
        <v>47</v>
      </c>
      <c r="E680" s="480">
        <f t="shared" si="250"/>
        <v>0.376</v>
      </c>
      <c r="F680" s="497"/>
      <c r="G680" s="434"/>
      <c r="H680" s="480" t="e">
        <f t="shared" si="251"/>
        <v>#DIV/0!</v>
      </c>
      <c r="I680" s="434">
        <f t="shared" si="252"/>
        <v>125</v>
      </c>
      <c r="J680" s="434">
        <f t="shared" si="253"/>
        <v>47</v>
      </c>
      <c r="K680" s="480">
        <f t="shared" si="254"/>
        <v>0.376</v>
      </c>
    </row>
    <row r="681" spans="1:11" ht="12.75">
      <c r="A681" s="481" t="s">
        <v>2693</v>
      </c>
      <c r="B681" s="482" t="s">
        <v>2694</v>
      </c>
      <c r="C681" s="499">
        <v>21</v>
      </c>
      <c r="D681" s="486">
        <v>6</v>
      </c>
      <c r="E681" s="480">
        <f t="shared" si="250"/>
        <v>0.2857142857142857</v>
      </c>
      <c r="F681" s="497"/>
      <c r="G681" s="434"/>
      <c r="H681" s="480" t="e">
        <f t="shared" si="251"/>
        <v>#DIV/0!</v>
      </c>
      <c r="I681" s="434">
        <f t="shared" si="252"/>
        <v>21</v>
      </c>
      <c r="J681" s="434">
        <f t="shared" si="253"/>
        <v>6</v>
      </c>
      <c r="K681" s="480">
        <f t="shared" si="254"/>
        <v>0.2857142857142857</v>
      </c>
    </row>
    <row r="682" spans="1:11" ht="12.75">
      <c r="A682" s="481" t="s">
        <v>2695</v>
      </c>
      <c r="B682" s="482" t="s">
        <v>2696</v>
      </c>
      <c r="C682" s="499">
        <v>21</v>
      </c>
      <c r="D682" s="486">
        <v>6</v>
      </c>
      <c r="E682" s="480">
        <f t="shared" si="250"/>
        <v>0.2857142857142857</v>
      </c>
      <c r="F682" s="497"/>
      <c r="G682" s="434"/>
      <c r="H682" s="480" t="e">
        <f t="shared" si="251"/>
        <v>#DIV/0!</v>
      </c>
      <c r="I682" s="434">
        <f t="shared" si="252"/>
        <v>21</v>
      </c>
      <c r="J682" s="434">
        <f t="shared" si="253"/>
        <v>6</v>
      </c>
      <c r="K682" s="480">
        <f t="shared" si="254"/>
        <v>0.2857142857142857</v>
      </c>
    </row>
    <row r="683" spans="1:11" ht="12.75">
      <c r="A683" s="481" t="s">
        <v>2697</v>
      </c>
      <c r="B683" s="482" t="s">
        <v>2698</v>
      </c>
      <c r="C683" s="499">
        <v>2</v>
      </c>
      <c r="D683" s="486"/>
      <c r="E683" s="480">
        <f t="shared" si="250"/>
        <v>0</v>
      </c>
      <c r="F683" s="497"/>
      <c r="G683" s="434"/>
      <c r="H683" s="480" t="e">
        <f t="shared" si="251"/>
        <v>#DIV/0!</v>
      </c>
      <c r="I683" s="434">
        <f t="shared" si="252"/>
        <v>2</v>
      </c>
      <c r="J683" s="434">
        <f t="shared" si="253"/>
        <v>0</v>
      </c>
      <c r="K683" s="480">
        <f t="shared" si="254"/>
        <v>0</v>
      </c>
    </row>
    <row r="684" spans="1:11" ht="12.75">
      <c r="A684" s="481" t="s">
        <v>2699</v>
      </c>
      <c r="B684" s="482" t="s">
        <v>2700</v>
      </c>
      <c r="C684" s="499">
        <v>130</v>
      </c>
      <c r="D684" s="486"/>
      <c r="E684" s="480">
        <f t="shared" si="250"/>
        <v>0</v>
      </c>
      <c r="F684" s="497"/>
      <c r="G684" s="434"/>
      <c r="H684" s="480" t="e">
        <f t="shared" si="251"/>
        <v>#DIV/0!</v>
      </c>
      <c r="I684" s="434">
        <f t="shared" si="252"/>
        <v>130</v>
      </c>
      <c r="J684" s="434">
        <f t="shared" si="253"/>
        <v>0</v>
      </c>
      <c r="K684" s="480">
        <f t="shared" si="254"/>
        <v>0</v>
      </c>
    </row>
    <row r="685" spans="1:11" ht="12.75">
      <c r="A685" s="481" t="s">
        <v>2701</v>
      </c>
      <c r="B685" s="482" t="s">
        <v>2702</v>
      </c>
      <c r="C685" s="499">
        <v>130</v>
      </c>
      <c r="D685" s="486"/>
      <c r="E685" s="480">
        <f t="shared" si="250"/>
        <v>0</v>
      </c>
      <c r="F685" s="497"/>
      <c r="G685" s="434"/>
      <c r="H685" s="480" t="e">
        <f t="shared" si="251"/>
        <v>#DIV/0!</v>
      </c>
      <c r="I685" s="434">
        <f t="shared" si="252"/>
        <v>130</v>
      </c>
      <c r="J685" s="434">
        <f t="shared" si="253"/>
        <v>0</v>
      </c>
      <c r="K685" s="480">
        <f t="shared" si="254"/>
        <v>0</v>
      </c>
    </row>
    <row r="686" spans="1:11" ht="12.75">
      <c r="A686" s="481" t="s">
        <v>2703</v>
      </c>
      <c r="B686" s="482" t="s">
        <v>2704</v>
      </c>
      <c r="C686" s="499">
        <v>8500</v>
      </c>
      <c r="D686" s="486">
        <v>1923</v>
      </c>
      <c r="E686" s="480">
        <f t="shared" si="250"/>
        <v>0.22623529411764706</v>
      </c>
      <c r="F686" s="497"/>
      <c r="G686" s="434"/>
      <c r="H686" s="480" t="e">
        <f t="shared" si="251"/>
        <v>#DIV/0!</v>
      </c>
      <c r="I686" s="434">
        <f t="shared" si="252"/>
        <v>8500</v>
      </c>
      <c r="J686" s="434">
        <f t="shared" si="253"/>
        <v>1923</v>
      </c>
      <c r="K686" s="480">
        <f t="shared" si="254"/>
        <v>0.22623529411764706</v>
      </c>
    </row>
    <row r="687" spans="1:11" ht="12.75">
      <c r="A687" s="481" t="s">
        <v>2705</v>
      </c>
      <c r="B687" s="482" t="s">
        <v>2706</v>
      </c>
      <c r="C687" s="499">
        <v>8500</v>
      </c>
      <c r="D687" s="486">
        <v>1923</v>
      </c>
      <c r="E687" s="480">
        <f t="shared" si="250"/>
        <v>0.22623529411764706</v>
      </c>
      <c r="F687" s="497"/>
      <c r="G687" s="434"/>
      <c r="H687" s="480" t="e">
        <f t="shared" si="251"/>
        <v>#DIV/0!</v>
      </c>
      <c r="I687" s="434">
        <f t="shared" si="252"/>
        <v>8500</v>
      </c>
      <c r="J687" s="434">
        <f t="shared" si="253"/>
        <v>1923</v>
      </c>
      <c r="K687" s="480">
        <f t="shared" si="254"/>
        <v>0.22623529411764706</v>
      </c>
    </row>
    <row r="688" spans="1:11" ht="12.75">
      <c r="A688" s="481" t="s">
        <v>2707</v>
      </c>
      <c r="B688" s="482" t="s">
        <v>2708</v>
      </c>
      <c r="C688" s="499">
        <v>7280</v>
      </c>
      <c r="D688" s="486">
        <v>1735</v>
      </c>
      <c r="E688" s="480">
        <f t="shared" si="250"/>
        <v>0.23832417582417584</v>
      </c>
      <c r="F688" s="497"/>
      <c r="G688" s="434"/>
      <c r="H688" s="480" t="e">
        <f t="shared" si="251"/>
        <v>#DIV/0!</v>
      </c>
      <c r="I688" s="434">
        <f t="shared" si="252"/>
        <v>7280</v>
      </c>
      <c r="J688" s="434">
        <f t="shared" si="253"/>
        <v>1735</v>
      </c>
      <c r="K688" s="480">
        <f t="shared" si="254"/>
        <v>0.23832417582417584</v>
      </c>
    </row>
    <row r="689" spans="1:11" ht="12.75">
      <c r="A689" s="481" t="s">
        <v>2709</v>
      </c>
      <c r="B689" s="482" t="s">
        <v>2710</v>
      </c>
      <c r="C689" s="499">
        <v>3500</v>
      </c>
      <c r="D689" s="486">
        <v>620</v>
      </c>
      <c r="E689" s="480">
        <f t="shared" si="250"/>
        <v>0.17714285714285713</v>
      </c>
      <c r="F689" s="497"/>
      <c r="G689" s="434"/>
      <c r="H689" s="480" t="e">
        <f t="shared" si="251"/>
        <v>#DIV/0!</v>
      </c>
      <c r="I689" s="434">
        <f t="shared" si="252"/>
        <v>3500</v>
      </c>
      <c r="J689" s="434">
        <f t="shared" si="253"/>
        <v>620</v>
      </c>
      <c r="K689" s="480">
        <f t="shared" si="254"/>
        <v>0.17714285714285713</v>
      </c>
    </row>
    <row r="690" spans="1:11" ht="12.75">
      <c r="A690" s="481" t="s">
        <v>2711</v>
      </c>
      <c r="B690" s="482" t="s">
        <v>2712</v>
      </c>
      <c r="C690" s="499">
        <v>1451</v>
      </c>
      <c r="D690" s="486">
        <v>140</v>
      </c>
      <c r="E690" s="480">
        <f t="shared" si="250"/>
        <v>9.648518263266713E-2</v>
      </c>
      <c r="F690" s="497"/>
      <c r="G690" s="434"/>
      <c r="H690" s="480" t="e">
        <f t="shared" si="251"/>
        <v>#DIV/0!</v>
      </c>
      <c r="I690" s="434">
        <f t="shared" si="252"/>
        <v>1451</v>
      </c>
      <c r="J690" s="434">
        <f t="shared" si="253"/>
        <v>140</v>
      </c>
      <c r="K690" s="480">
        <f t="shared" si="254"/>
        <v>9.648518263266713E-2</v>
      </c>
    </row>
    <row r="691" spans="1:11" ht="12.75">
      <c r="A691" s="481" t="s">
        <v>2713</v>
      </c>
      <c r="B691" s="482" t="s">
        <v>2714</v>
      </c>
      <c r="C691" s="499">
        <v>3500</v>
      </c>
      <c r="D691" s="486">
        <v>620</v>
      </c>
      <c r="E691" s="480">
        <f t="shared" si="250"/>
        <v>0.17714285714285713</v>
      </c>
      <c r="F691" s="497"/>
      <c r="G691" s="434"/>
      <c r="H691" s="480" t="e">
        <f t="shared" si="251"/>
        <v>#DIV/0!</v>
      </c>
      <c r="I691" s="434">
        <f t="shared" si="252"/>
        <v>3500</v>
      </c>
      <c r="J691" s="434">
        <f t="shared" si="253"/>
        <v>620</v>
      </c>
      <c r="K691" s="480">
        <f t="shared" si="254"/>
        <v>0.17714285714285713</v>
      </c>
    </row>
    <row r="692" spans="1:11" ht="12.75">
      <c r="A692" s="481" t="s">
        <v>2715</v>
      </c>
      <c r="B692" s="482" t="s">
        <v>2716</v>
      </c>
      <c r="C692" s="499">
        <v>1000</v>
      </c>
      <c r="D692" s="486">
        <v>220</v>
      </c>
      <c r="E692" s="480">
        <f t="shared" si="250"/>
        <v>0.22</v>
      </c>
      <c r="F692" s="497"/>
      <c r="G692" s="434"/>
      <c r="H692" s="480" t="e">
        <f t="shared" si="251"/>
        <v>#DIV/0!</v>
      </c>
      <c r="I692" s="434">
        <f t="shared" si="252"/>
        <v>1000</v>
      </c>
      <c r="J692" s="434">
        <f t="shared" si="253"/>
        <v>220</v>
      </c>
      <c r="K692" s="480">
        <f t="shared" si="254"/>
        <v>0.22</v>
      </c>
    </row>
    <row r="693" spans="1:11" ht="12.75">
      <c r="A693" s="481" t="s">
        <v>2717</v>
      </c>
      <c r="B693" s="482" t="s">
        <v>2718</v>
      </c>
      <c r="C693" s="499">
        <v>1000</v>
      </c>
      <c r="D693" s="486">
        <v>220</v>
      </c>
      <c r="E693" s="480">
        <f t="shared" si="250"/>
        <v>0.22</v>
      </c>
      <c r="F693" s="497"/>
      <c r="G693" s="434"/>
      <c r="H693" s="480" t="e">
        <f t="shared" si="251"/>
        <v>#DIV/0!</v>
      </c>
      <c r="I693" s="434">
        <f t="shared" si="252"/>
        <v>1000</v>
      </c>
      <c r="J693" s="434">
        <f t="shared" si="253"/>
        <v>220</v>
      </c>
      <c r="K693" s="480">
        <f t="shared" si="254"/>
        <v>0.22</v>
      </c>
    </row>
    <row r="694" spans="1:11" ht="12.75">
      <c r="A694" s="481" t="s">
        <v>2719</v>
      </c>
      <c r="B694" s="482" t="s">
        <v>2720</v>
      </c>
      <c r="C694" s="499">
        <v>2678</v>
      </c>
      <c r="D694" s="486">
        <v>692</v>
      </c>
      <c r="E694" s="480">
        <f t="shared" si="250"/>
        <v>0.25840179238237493</v>
      </c>
      <c r="F694" s="497"/>
      <c r="G694" s="434"/>
      <c r="H694" s="480" t="e">
        <f t="shared" si="251"/>
        <v>#DIV/0!</v>
      </c>
      <c r="I694" s="434">
        <f t="shared" si="252"/>
        <v>2678</v>
      </c>
      <c r="J694" s="434">
        <f t="shared" si="253"/>
        <v>692</v>
      </c>
      <c r="K694" s="480">
        <f t="shared" si="254"/>
        <v>0.25840179238237493</v>
      </c>
    </row>
    <row r="695" spans="1:11" ht="12.75">
      <c r="A695" s="481" t="s">
        <v>2721</v>
      </c>
      <c r="B695" s="482" t="s">
        <v>2722</v>
      </c>
      <c r="C695" s="499">
        <v>2118</v>
      </c>
      <c r="D695" s="486">
        <v>555</v>
      </c>
      <c r="E695" s="480">
        <f t="shared" si="250"/>
        <v>0.26203966005665724</v>
      </c>
      <c r="F695" s="497"/>
      <c r="G695" s="434"/>
      <c r="H695" s="480" t="e">
        <f t="shared" si="251"/>
        <v>#DIV/0!</v>
      </c>
      <c r="I695" s="434">
        <f t="shared" si="252"/>
        <v>2118</v>
      </c>
      <c r="J695" s="434">
        <f t="shared" si="253"/>
        <v>555</v>
      </c>
      <c r="K695" s="480">
        <f t="shared" si="254"/>
        <v>0.26203966005665724</v>
      </c>
    </row>
    <row r="696" spans="1:11" ht="12.75">
      <c r="A696" s="481" t="s">
        <v>2599</v>
      </c>
      <c r="B696" s="482" t="s">
        <v>2600</v>
      </c>
      <c r="C696" s="499">
        <v>3605</v>
      </c>
      <c r="D696" s="486">
        <v>853</v>
      </c>
      <c r="E696" s="480">
        <f t="shared" si="250"/>
        <v>0.23661581137309293</v>
      </c>
      <c r="F696" s="497"/>
      <c r="G696" s="434"/>
      <c r="H696" s="480" t="e">
        <f t="shared" si="251"/>
        <v>#DIV/0!</v>
      </c>
      <c r="I696" s="434">
        <f t="shared" si="252"/>
        <v>3605</v>
      </c>
      <c r="J696" s="434">
        <f t="shared" si="253"/>
        <v>853</v>
      </c>
      <c r="K696" s="480">
        <f t="shared" si="254"/>
        <v>0.23661581137309293</v>
      </c>
    </row>
    <row r="697" spans="1:11" ht="12.75">
      <c r="A697" s="481" t="s">
        <v>2723</v>
      </c>
      <c r="B697" s="482" t="s">
        <v>2724</v>
      </c>
      <c r="C697" s="499">
        <v>8990</v>
      </c>
      <c r="D697" s="486">
        <v>2051</v>
      </c>
      <c r="E697" s="480">
        <f t="shared" si="250"/>
        <v>0.22814238042269189</v>
      </c>
      <c r="F697" s="497"/>
      <c r="G697" s="434"/>
      <c r="H697" s="480" t="e">
        <f t="shared" si="251"/>
        <v>#DIV/0!</v>
      </c>
      <c r="I697" s="434">
        <f t="shared" si="252"/>
        <v>8990</v>
      </c>
      <c r="J697" s="434">
        <f t="shared" si="253"/>
        <v>2051</v>
      </c>
      <c r="K697" s="480">
        <f t="shared" si="254"/>
        <v>0.22814238042269189</v>
      </c>
    </row>
    <row r="698" spans="1:11" ht="12.75">
      <c r="A698" s="481" t="s">
        <v>2725</v>
      </c>
      <c r="B698" s="482" t="s">
        <v>2726</v>
      </c>
      <c r="C698" s="499">
        <v>863</v>
      </c>
      <c r="D698" s="486">
        <v>83</v>
      </c>
      <c r="E698" s="480">
        <f t="shared" si="250"/>
        <v>9.6176129779837777E-2</v>
      </c>
      <c r="F698" s="497"/>
      <c r="G698" s="434"/>
      <c r="H698" s="480" t="e">
        <f t="shared" si="251"/>
        <v>#DIV/0!</v>
      </c>
      <c r="I698" s="434">
        <f t="shared" si="252"/>
        <v>863</v>
      </c>
      <c r="J698" s="434">
        <f t="shared" si="253"/>
        <v>83</v>
      </c>
      <c r="K698" s="480">
        <f t="shared" si="254"/>
        <v>9.6176129779837777E-2</v>
      </c>
    </row>
    <row r="699" spans="1:11" ht="12.75">
      <c r="A699" s="481" t="s">
        <v>2727</v>
      </c>
      <c r="B699" s="482" t="s">
        <v>2728</v>
      </c>
      <c r="C699" s="499">
        <v>3126</v>
      </c>
      <c r="D699" s="486">
        <v>692</v>
      </c>
      <c r="E699" s="480">
        <f t="shared" si="250"/>
        <v>0.22136916186820219</v>
      </c>
      <c r="F699" s="497"/>
      <c r="G699" s="434"/>
      <c r="H699" s="480" t="e">
        <f t="shared" si="251"/>
        <v>#DIV/0!</v>
      </c>
      <c r="I699" s="434">
        <f t="shared" si="252"/>
        <v>3126</v>
      </c>
      <c r="J699" s="434">
        <f t="shared" si="253"/>
        <v>692</v>
      </c>
      <c r="K699" s="480">
        <f t="shared" si="254"/>
        <v>0.22136916186820219</v>
      </c>
    </row>
    <row r="700" spans="1:11" ht="12.75">
      <c r="A700" s="481" t="s">
        <v>2729</v>
      </c>
      <c r="B700" s="482" t="s">
        <v>2730</v>
      </c>
      <c r="C700" s="499">
        <v>7317</v>
      </c>
      <c r="D700" s="486">
        <v>1735</v>
      </c>
      <c r="E700" s="480">
        <f t="shared" si="250"/>
        <v>0.23711903785704525</v>
      </c>
      <c r="F700" s="497"/>
      <c r="G700" s="434"/>
      <c r="H700" s="480" t="e">
        <f t="shared" si="251"/>
        <v>#DIV/0!</v>
      </c>
      <c r="I700" s="434">
        <f t="shared" si="252"/>
        <v>7317</v>
      </c>
      <c r="J700" s="434">
        <f t="shared" si="253"/>
        <v>1735</v>
      </c>
      <c r="K700" s="480">
        <f t="shared" si="254"/>
        <v>0.23711903785704525</v>
      </c>
    </row>
    <row r="701" spans="1:11" ht="12.75">
      <c r="A701" s="481" t="s">
        <v>2731</v>
      </c>
      <c r="B701" s="482" t="s">
        <v>2732</v>
      </c>
      <c r="C701" s="499">
        <v>2217</v>
      </c>
      <c r="D701" s="486">
        <v>152</v>
      </c>
      <c r="E701" s="480">
        <f t="shared" si="250"/>
        <v>6.8561118628777631E-2</v>
      </c>
      <c r="F701" s="497"/>
      <c r="G701" s="434"/>
      <c r="H701" s="480" t="e">
        <f t="shared" si="251"/>
        <v>#DIV/0!</v>
      </c>
      <c r="I701" s="434">
        <f t="shared" si="252"/>
        <v>2217</v>
      </c>
      <c r="J701" s="434">
        <f t="shared" si="253"/>
        <v>152</v>
      </c>
      <c r="K701" s="480">
        <f t="shared" si="254"/>
        <v>6.8561118628777631E-2</v>
      </c>
    </row>
    <row r="702" spans="1:11" ht="12.75">
      <c r="A702" s="481" t="s">
        <v>2733</v>
      </c>
      <c r="B702" s="482" t="s">
        <v>2734</v>
      </c>
      <c r="C702" s="499">
        <v>214</v>
      </c>
      <c r="D702" s="486">
        <v>50</v>
      </c>
      <c r="E702" s="480">
        <f t="shared" si="250"/>
        <v>0.23364485981308411</v>
      </c>
      <c r="F702" s="497"/>
      <c r="G702" s="434"/>
      <c r="H702" s="480" t="e">
        <f t="shared" si="251"/>
        <v>#DIV/0!</v>
      </c>
      <c r="I702" s="434">
        <f t="shared" si="252"/>
        <v>214</v>
      </c>
      <c r="J702" s="434">
        <f t="shared" si="253"/>
        <v>50</v>
      </c>
      <c r="K702" s="480">
        <f t="shared" si="254"/>
        <v>0.23364485981308411</v>
      </c>
    </row>
    <row r="703" spans="1:11" ht="12.75">
      <c r="A703" s="481" t="s">
        <v>2735</v>
      </c>
      <c r="B703" s="482" t="s">
        <v>2736</v>
      </c>
      <c r="C703" s="499">
        <v>5100</v>
      </c>
      <c r="D703" s="486">
        <v>952</v>
      </c>
      <c r="E703" s="480">
        <f t="shared" si="250"/>
        <v>0.18666666666666668</v>
      </c>
      <c r="F703" s="497"/>
      <c r="G703" s="434"/>
      <c r="H703" s="480" t="e">
        <f t="shared" si="251"/>
        <v>#DIV/0!</v>
      </c>
      <c r="I703" s="434">
        <f t="shared" si="252"/>
        <v>5100</v>
      </c>
      <c r="J703" s="434">
        <f t="shared" si="253"/>
        <v>952</v>
      </c>
      <c r="K703" s="480">
        <f t="shared" si="254"/>
        <v>0.18666666666666668</v>
      </c>
    </row>
    <row r="704" spans="1:11" ht="12.75">
      <c r="A704" s="481" t="s">
        <v>2737</v>
      </c>
      <c r="B704" s="482" t="s">
        <v>2738</v>
      </c>
      <c r="C704" s="499">
        <v>454</v>
      </c>
      <c r="D704" s="486"/>
      <c r="E704" s="480">
        <f t="shared" si="250"/>
        <v>0</v>
      </c>
      <c r="F704" s="497"/>
      <c r="G704" s="434"/>
      <c r="H704" s="480" t="e">
        <f t="shared" si="251"/>
        <v>#DIV/0!</v>
      </c>
      <c r="I704" s="434">
        <f t="shared" si="252"/>
        <v>454</v>
      </c>
      <c r="J704" s="434">
        <f t="shared" si="253"/>
        <v>0</v>
      </c>
      <c r="K704" s="480">
        <f t="shared" si="254"/>
        <v>0</v>
      </c>
    </row>
    <row r="705" spans="1:11" ht="12.75">
      <c r="A705" s="481" t="s">
        <v>2096</v>
      </c>
      <c r="B705" s="482" t="s">
        <v>2097</v>
      </c>
      <c r="C705" s="499">
        <v>9500</v>
      </c>
      <c r="D705" s="486">
        <v>1295</v>
      </c>
      <c r="E705" s="480">
        <f t="shared" si="250"/>
        <v>0.13631578947368422</v>
      </c>
      <c r="F705" s="497"/>
      <c r="G705" s="434"/>
      <c r="H705" s="480" t="e">
        <f t="shared" si="251"/>
        <v>#DIV/0!</v>
      </c>
      <c r="I705" s="434">
        <f t="shared" si="252"/>
        <v>9500</v>
      </c>
      <c r="J705" s="434">
        <f t="shared" si="253"/>
        <v>1295</v>
      </c>
      <c r="K705" s="480">
        <f t="shared" si="254"/>
        <v>0.13631578947368422</v>
      </c>
    </row>
    <row r="706" spans="1:11" ht="12.75">
      <c r="A706" s="472"/>
      <c r="B706" s="473"/>
      <c r="C706" s="496"/>
      <c r="D706" s="486"/>
      <c r="E706" s="480" t="e">
        <f t="shared" si="250"/>
        <v>#DIV/0!</v>
      </c>
      <c r="F706" s="497"/>
      <c r="G706" s="434"/>
      <c r="H706" s="480" t="e">
        <f t="shared" si="251"/>
        <v>#DIV/0!</v>
      </c>
      <c r="I706" s="434">
        <f t="shared" si="252"/>
        <v>0</v>
      </c>
      <c r="J706" s="434">
        <f t="shared" si="253"/>
        <v>0</v>
      </c>
      <c r="K706" s="480" t="e">
        <f t="shared" si="254"/>
        <v>#DIV/0!</v>
      </c>
    </row>
    <row r="707" spans="1:11" ht="14.25">
      <c r="A707" s="14"/>
      <c r="B707" s="157"/>
      <c r="C707" s="157"/>
      <c r="D707" s="157"/>
      <c r="E707" s="463" t="e">
        <f t="shared" ref="E707" si="255">D707/C707</f>
        <v>#DIV/0!</v>
      </c>
      <c r="F707" s="434"/>
      <c r="G707" s="434"/>
      <c r="H707" s="463" t="e">
        <f t="shared" ref="H707" si="256">G707/F707</f>
        <v>#DIV/0!</v>
      </c>
      <c r="I707" s="434">
        <f t="shared" ref="I707" si="257">C707+F707</f>
        <v>0</v>
      </c>
      <c r="J707" s="434">
        <f t="shared" ref="J707" si="258">D707+G707</f>
        <v>0</v>
      </c>
      <c r="K707" s="480" t="e">
        <f t="shared" ref="K707" si="259">J707/I707</f>
        <v>#DIV/0!</v>
      </c>
    </row>
    <row r="708" spans="1:11" ht="12.75">
      <c r="A708" s="29"/>
      <c r="B708" s="154"/>
      <c r="C708" s="154"/>
      <c r="D708" s="154"/>
      <c r="E708" s="320"/>
      <c r="F708" s="434"/>
      <c r="G708" s="434"/>
      <c r="H708" s="434"/>
      <c r="I708" s="434"/>
      <c r="J708" s="434"/>
      <c r="K708" s="434"/>
    </row>
    <row r="709" spans="1:11" ht="14.25">
      <c r="A709" s="159" t="s">
        <v>1638</v>
      </c>
      <c r="B709" s="160"/>
      <c r="C709" s="160"/>
      <c r="D709" s="160"/>
      <c r="E709" s="160"/>
      <c r="F709" s="338"/>
      <c r="G709" s="338"/>
      <c r="H709" s="338"/>
      <c r="I709" s="338"/>
      <c r="J709" s="338"/>
      <c r="K709" s="338"/>
    </row>
    <row r="710" spans="1:11" ht="14.25">
      <c r="A710" s="296" t="s">
        <v>1639</v>
      </c>
      <c r="B710" s="297" t="s">
        <v>1640</v>
      </c>
      <c r="C710" s="298"/>
      <c r="D710" s="298"/>
      <c r="E710" s="336"/>
      <c r="F710" s="299"/>
      <c r="G710" s="299"/>
      <c r="H710" s="299"/>
      <c r="I710" s="299"/>
      <c r="J710" s="299"/>
      <c r="K710" s="299"/>
    </row>
    <row r="711" spans="1:11" ht="14.25">
      <c r="A711" s="296" t="s">
        <v>1641</v>
      </c>
      <c r="B711" s="297" t="s">
        <v>1642</v>
      </c>
      <c r="C711" s="298"/>
      <c r="D711" s="298"/>
      <c r="E711" s="336"/>
      <c r="F711" s="299"/>
      <c r="G711" s="299"/>
      <c r="H711" s="299"/>
      <c r="I711" s="299"/>
      <c r="J711" s="299"/>
      <c r="K711" s="299"/>
    </row>
    <row r="712" spans="1:11" ht="14.25">
      <c r="A712" s="296" t="s">
        <v>1643</v>
      </c>
      <c r="B712" s="297" t="s">
        <v>1644</v>
      </c>
      <c r="C712" s="298"/>
      <c r="D712" s="298"/>
      <c r="E712" s="336"/>
      <c r="F712" s="299"/>
      <c r="G712" s="299"/>
      <c r="H712" s="299"/>
      <c r="I712" s="299"/>
      <c r="J712" s="299"/>
      <c r="K712" s="299"/>
    </row>
    <row r="713" spans="1:11" ht="25.5">
      <c r="A713" s="296" t="s">
        <v>1645</v>
      </c>
      <c r="B713" s="297" t="s">
        <v>1646</v>
      </c>
      <c r="C713" s="298"/>
      <c r="D713" s="298"/>
      <c r="E713" s="336"/>
      <c r="F713" s="299"/>
      <c r="G713" s="299"/>
      <c r="H713" s="299"/>
      <c r="I713" s="299"/>
      <c r="J713" s="299"/>
      <c r="K713" s="299"/>
    </row>
    <row r="714" spans="1:11" ht="14.25">
      <c r="A714" s="296" t="s">
        <v>1647</v>
      </c>
      <c r="B714" s="297" t="s">
        <v>1648</v>
      </c>
      <c r="C714" s="298"/>
      <c r="D714" s="298"/>
      <c r="E714" s="336"/>
      <c r="F714" s="299"/>
      <c r="G714" s="299"/>
      <c r="H714" s="299"/>
      <c r="I714" s="299"/>
      <c r="J714" s="299"/>
      <c r="K714" s="299"/>
    </row>
    <row r="715" spans="1:11" ht="25.5">
      <c r="A715" s="296" t="s">
        <v>1649</v>
      </c>
      <c r="B715" s="297" t="s">
        <v>1650</v>
      </c>
      <c r="C715" s="298"/>
      <c r="D715" s="298"/>
      <c r="E715" s="336"/>
      <c r="F715" s="299"/>
      <c r="G715" s="299"/>
      <c r="H715" s="299"/>
      <c r="I715" s="299"/>
      <c r="J715" s="299"/>
      <c r="K715" s="299"/>
    </row>
    <row r="716" spans="1:11" ht="51">
      <c r="A716" s="296" t="s">
        <v>1651</v>
      </c>
      <c r="B716" s="297" t="s">
        <v>1652</v>
      </c>
      <c r="C716" s="298"/>
      <c r="D716" s="298"/>
      <c r="E716" s="336"/>
      <c r="F716" s="299"/>
      <c r="G716" s="299"/>
      <c r="H716" s="299"/>
      <c r="I716" s="299"/>
      <c r="J716" s="299"/>
      <c r="K716" s="299"/>
    </row>
    <row r="717" spans="1:11" ht="63.75">
      <c r="A717" s="296" t="s">
        <v>1653</v>
      </c>
      <c r="B717" s="297" t="s">
        <v>1654</v>
      </c>
      <c r="C717" s="298"/>
      <c r="D717" s="298"/>
      <c r="E717" s="336"/>
      <c r="F717" s="299"/>
      <c r="G717" s="299"/>
      <c r="H717" s="299"/>
      <c r="I717" s="299"/>
      <c r="J717" s="299"/>
      <c r="K717" s="299"/>
    </row>
    <row r="718" spans="1:11" ht="12.75">
      <c r="A718" s="159" t="s">
        <v>1655</v>
      </c>
      <c r="B718" s="161"/>
      <c r="C718" s="161"/>
      <c r="D718" s="161"/>
      <c r="E718" s="337"/>
      <c r="F718" s="434"/>
      <c r="G718" s="434"/>
      <c r="H718" s="434"/>
      <c r="I718" s="434"/>
      <c r="J718" s="434"/>
      <c r="K718" s="434"/>
    </row>
    <row r="719" spans="1:11" ht="15">
      <c r="A719" s="162" t="s">
        <v>1656</v>
      </c>
      <c r="B719" s="88"/>
      <c r="C719" s="477">
        <f>SUM(C637,C646)</f>
        <v>297000</v>
      </c>
      <c r="D719" s="477">
        <f>SUM(D637,D646)</f>
        <v>64740</v>
      </c>
      <c r="E719" s="469">
        <f t="shared" ref="E719" si="260">D719/C719</f>
        <v>0.21797979797979797</v>
      </c>
      <c r="F719" s="477">
        <f>SUM(F637,F646)</f>
        <v>0</v>
      </c>
      <c r="G719" s="477">
        <f>SUM(G637,G646)</f>
        <v>0</v>
      </c>
      <c r="H719" s="469" t="e">
        <f t="shared" ref="H719" si="261">G719/F719</f>
        <v>#DIV/0!</v>
      </c>
      <c r="I719" s="476">
        <f t="shared" ref="I719" si="262">C719+F719</f>
        <v>297000</v>
      </c>
      <c r="J719" s="476">
        <f t="shared" ref="J719" si="263">D719+G719</f>
        <v>64740</v>
      </c>
      <c r="K719" s="478">
        <f t="shared" ref="K719" si="264">J719/I719</f>
        <v>0.21797979797979797</v>
      </c>
    </row>
    <row r="720" spans="1:11" ht="12.75">
      <c r="A720" s="892" t="s">
        <v>1657</v>
      </c>
      <c r="B720" s="892"/>
      <c r="C720" s="892"/>
      <c r="D720" s="892"/>
      <c r="E720" s="892"/>
      <c r="F720" s="892"/>
      <c r="G720" s="892"/>
      <c r="H720" s="892"/>
      <c r="I720" s="892"/>
      <c r="J720" s="892"/>
      <c r="K720" s="431"/>
    </row>
    <row r="721" spans="1:11" ht="12.75">
      <c r="A721" s="892" t="s">
        <v>1658</v>
      </c>
      <c r="B721" s="892"/>
      <c r="C721" s="892"/>
      <c r="D721" s="892"/>
      <c r="E721" s="892"/>
      <c r="F721" s="892"/>
      <c r="G721" s="892"/>
      <c r="H721" s="892"/>
      <c r="I721" s="892"/>
      <c r="J721" s="892"/>
      <c r="K721" s="431"/>
    </row>
    <row r="723" spans="1:11" ht="12.75">
      <c r="A723" s="1"/>
      <c r="B723" s="2" t="s">
        <v>51</v>
      </c>
      <c r="C723" s="3" t="s">
        <v>1970</v>
      </c>
      <c r="D723" s="4"/>
      <c r="E723" s="4"/>
      <c r="F723" s="4"/>
      <c r="G723" s="4"/>
      <c r="H723" s="4"/>
      <c r="I723" s="5"/>
      <c r="J723" s="6"/>
      <c r="K723" s="6"/>
    </row>
    <row r="724" spans="1:11" ht="12.75">
      <c r="A724" s="1"/>
      <c r="B724" s="2" t="s">
        <v>52</v>
      </c>
      <c r="C724" s="3">
        <v>17688383</v>
      </c>
      <c r="D724" s="4"/>
      <c r="E724" s="4"/>
      <c r="F724" s="4"/>
      <c r="G724" s="4"/>
      <c r="H724" s="4"/>
      <c r="I724" s="5"/>
      <c r="J724" s="6"/>
      <c r="K724" s="6"/>
    </row>
    <row r="725" spans="1:11" ht="12.75">
      <c r="A725" s="1"/>
      <c r="B725" s="2"/>
      <c r="C725" s="3"/>
      <c r="D725" s="4"/>
      <c r="E725" s="4"/>
      <c r="F725" s="4"/>
      <c r="G725" s="4"/>
      <c r="H725" s="4"/>
      <c r="I725" s="5"/>
      <c r="J725" s="6"/>
      <c r="K725" s="6"/>
    </row>
    <row r="726" spans="1:11" ht="14.25">
      <c r="A726" s="1"/>
      <c r="B726" s="2" t="s">
        <v>1634</v>
      </c>
      <c r="C726" s="7" t="s">
        <v>32</v>
      </c>
      <c r="D726" s="8"/>
      <c r="E726" s="8"/>
      <c r="F726" s="8"/>
      <c r="G726" s="8"/>
      <c r="H726" s="8"/>
      <c r="I726" s="9"/>
      <c r="J726" s="6"/>
      <c r="K726" s="6"/>
    </row>
    <row r="727" spans="1:11" ht="14.25">
      <c r="A727" s="1"/>
      <c r="B727" s="2" t="s">
        <v>186</v>
      </c>
      <c r="C727" s="439" t="s">
        <v>1996</v>
      </c>
      <c r="D727" s="8"/>
      <c r="E727" s="8"/>
      <c r="F727" s="8"/>
      <c r="G727" s="8"/>
      <c r="H727" s="8"/>
      <c r="I727" s="9"/>
      <c r="J727" s="6"/>
      <c r="K727" s="6"/>
    </row>
    <row r="728" spans="1:11" ht="15.75">
      <c r="A728" s="10"/>
      <c r="B728" s="10"/>
      <c r="C728" s="10"/>
      <c r="D728" s="10"/>
      <c r="E728" s="10"/>
      <c r="F728" s="10"/>
      <c r="G728" s="10"/>
      <c r="H728" s="10"/>
      <c r="I728" s="11"/>
      <c r="J728" s="11"/>
      <c r="K728" s="11"/>
    </row>
    <row r="729" spans="1:11" ht="12.75" customHeight="1">
      <c r="A729" s="876" t="s">
        <v>1635</v>
      </c>
      <c r="B729" s="876" t="s">
        <v>1636</v>
      </c>
      <c r="C729" s="893" t="s">
        <v>189</v>
      </c>
      <c r="D729" s="894"/>
      <c r="E729" s="894"/>
      <c r="F729" s="870" t="s">
        <v>190</v>
      </c>
      <c r="G729" s="870"/>
      <c r="H729" s="870"/>
      <c r="I729" s="870" t="s">
        <v>129</v>
      </c>
      <c r="J729" s="870"/>
      <c r="K729" s="870"/>
    </row>
    <row r="730" spans="1:11" ht="23.25" thickBot="1">
      <c r="A730" s="877"/>
      <c r="B730" s="877"/>
      <c r="C730" s="432" t="s">
        <v>1904</v>
      </c>
      <c r="D730" s="432" t="s">
        <v>1905</v>
      </c>
      <c r="E730" s="319" t="s">
        <v>1898</v>
      </c>
      <c r="F730" s="432" t="s">
        <v>1904</v>
      </c>
      <c r="G730" s="432" t="s">
        <v>1905</v>
      </c>
      <c r="H730" s="432" t="s">
        <v>1898</v>
      </c>
      <c r="I730" s="432" t="s">
        <v>1904</v>
      </c>
      <c r="J730" s="432" t="s">
        <v>1905</v>
      </c>
      <c r="K730" s="433" t="s">
        <v>1898</v>
      </c>
    </row>
    <row r="731" spans="1:11" ht="15.75" thickTop="1">
      <c r="A731" s="84"/>
      <c r="B731" s="151" t="s">
        <v>28</v>
      </c>
      <c r="C731" s="464">
        <f>SUM(C733:C738)</f>
        <v>0</v>
      </c>
      <c r="D731" s="464">
        <f>SUM(D733:D738)</f>
        <v>0</v>
      </c>
      <c r="E731" s="465" t="e">
        <f t="shared" ref="E731" si="265">D731/C731</f>
        <v>#DIV/0!</v>
      </c>
      <c r="F731" s="464">
        <f>SUM(F733:F738)</f>
        <v>0</v>
      </c>
      <c r="G731" s="464">
        <f>SUM(G733:G738)</f>
        <v>0</v>
      </c>
      <c r="H731" s="465" t="e">
        <f t="shared" ref="H731" si="266">G731/F731</f>
        <v>#DIV/0!</v>
      </c>
      <c r="I731" s="466">
        <f t="shared" ref="I731" si="267">C731+F731</f>
        <v>0</v>
      </c>
      <c r="J731" s="466">
        <f t="shared" ref="J731" si="268">D731+G731</f>
        <v>0</v>
      </c>
      <c r="K731" s="479" t="e">
        <f t="shared" ref="K731" si="269">J731/I731</f>
        <v>#DIV/0!</v>
      </c>
    </row>
    <row r="732" spans="1:11" ht="12.75">
      <c r="A732" s="152"/>
      <c r="B732" s="153"/>
      <c r="C732" s="154"/>
      <c r="D732" s="154"/>
      <c r="E732" s="463"/>
      <c r="F732" s="434"/>
      <c r="G732" s="434"/>
      <c r="H732" s="463"/>
      <c r="I732" s="434"/>
      <c r="J732" s="434"/>
      <c r="K732" s="480"/>
    </row>
    <row r="733" spans="1:11" ht="12.75">
      <c r="A733" s="491"/>
      <c r="B733" s="492"/>
      <c r="C733" s="154"/>
      <c r="D733" s="154"/>
      <c r="E733" s="463" t="e">
        <f t="shared" ref="E733:E738" si="270">D733/C733</f>
        <v>#DIV/0!</v>
      </c>
      <c r="F733" s="495"/>
      <c r="G733" s="434"/>
      <c r="H733" s="463" t="e">
        <f t="shared" ref="H733:H738" si="271">G733/F733</f>
        <v>#DIV/0!</v>
      </c>
      <c r="I733" s="434">
        <f t="shared" ref="I733:I738" si="272">C733+F733</f>
        <v>0</v>
      </c>
      <c r="J733" s="434">
        <f t="shared" ref="J733:J738" si="273">D733+G733</f>
        <v>0</v>
      </c>
      <c r="K733" s="480" t="e">
        <f t="shared" ref="K733:K738" si="274">J733/I733</f>
        <v>#DIV/0!</v>
      </c>
    </row>
    <row r="734" spans="1:11" ht="14.25">
      <c r="A734" s="493"/>
      <c r="B734" s="494"/>
      <c r="C734" s="154"/>
      <c r="D734" s="154"/>
      <c r="E734" s="463" t="e">
        <f t="shared" si="270"/>
        <v>#DIV/0!</v>
      </c>
      <c r="F734" s="495"/>
      <c r="G734" s="434"/>
      <c r="H734" s="463" t="e">
        <f t="shared" si="271"/>
        <v>#DIV/0!</v>
      </c>
      <c r="I734" s="434">
        <f t="shared" si="272"/>
        <v>0</v>
      </c>
      <c r="J734" s="434">
        <f t="shared" si="273"/>
        <v>0</v>
      </c>
      <c r="K734" s="480" t="e">
        <f t="shared" si="274"/>
        <v>#DIV/0!</v>
      </c>
    </row>
    <row r="735" spans="1:11" ht="14.25">
      <c r="A735" s="493"/>
      <c r="B735" s="494"/>
      <c r="C735" s="154"/>
      <c r="D735" s="154"/>
      <c r="E735" s="463" t="e">
        <f t="shared" si="270"/>
        <v>#DIV/0!</v>
      </c>
      <c r="F735" s="495"/>
      <c r="G735" s="434"/>
      <c r="H735" s="463" t="e">
        <f t="shared" si="271"/>
        <v>#DIV/0!</v>
      </c>
      <c r="I735" s="434">
        <f t="shared" si="272"/>
        <v>0</v>
      </c>
      <c r="J735" s="434">
        <f t="shared" si="273"/>
        <v>0</v>
      </c>
      <c r="K735" s="480" t="e">
        <f t="shared" si="274"/>
        <v>#DIV/0!</v>
      </c>
    </row>
    <row r="736" spans="1:11" ht="14.25">
      <c r="A736" s="493"/>
      <c r="B736" s="494"/>
      <c r="C736" s="154"/>
      <c r="D736" s="154"/>
      <c r="E736" s="463" t="e">
        <f t="shared" si="270"/>
        <v>#DIV/0!</v>
      </c>
      <c r="F736" s="495"/>
      <c r="G736" s="434"/>
      <c r="H736" s="463" t="e">
        <f t="shared" si="271"/>
        <v>#DIV/0!</v>
      </c>
      <c r="I736" s="434">
        <f t="shared" si="272"/>
        <v>0</v>
      </c>
      <c r="J736" s="434">
        <f t="shared" si="273"/>
        <v>0</v>
      </c>
      <c r="K736" s="480" t="e">
        <f t="shared" si="274"/>
        <v>#DIV/0!</v>
      </c>
    </row>
    <row r="737" spans="1:11" ht="14.25">
      <c r="A737" s="155"/>
      <c r="B737" s="156"/>
      <c r="C737" s="154"/>
      <c r="D737" s="154"/>
      <c r="E737" s="463" t="e">
        <f t="shared" si="270"/>
        <v>#DIV/0!</v>
      </c>
      <c r="F737" s="434"/>
      <c r="G737" s="434"/>
      <c r="H737" s="463" t="e">
        <f t="shared" si="271"/>
        <v>#DIV/0!</v>
      </c>
      <c r="I737" s="434">
        <f t="shared" si="272"/>
        <v>0</v>
      </c>
      <c r="J737" s="434">
        <f t="shared" si="273"/>
        <v>0</v>
      </c>
      <c r="K737" s="480" t="e">
        <f t="shared" si="274"/>
        <v>#DIV/0!</v>
      </c>
    </row>
    <row r="738" spans="1:11" ht="14.25">
      <c r="A738" s="155"/>
      <c r="B738" s="156"/>
      <c r="C738" s="154"/>
      <c r="D738" s="154"/>
      <c r="E738" s="463" t="e">
        <f t="shared" si="270"/>
        <v>#DIV/0!</v>
      </c>
      <c r="F738" s="434"/>
      <c r="G738" s="434"/>
      <c r="H738" s="463" t="e">
        <f t="shared" si="271"/>
        <v>#DIV/0!</v>
      </c>
      <c r="I738" s="434">
        <f t="shared" si="272"/>
        <v>0</v>
      </c>
      <c r="J738" s="434">
        <f t="shared" si="273"/>
        <v>0</v>
      </c>
      <c r="K738" s="480" t="e">
        <f t="shared" si="274"/>
        <v>#DIV/0!</v>
      </c>
    </row>
    <row r="739" spans="1:11" ht="14.25">
      <c r="A739" s="155"/>
      <c r="B739" s="156"/>
      <c r="C739" s="154"/>
      <c r="D739" s="154"/>
      <c r="E739" s="320"/>
      <c r="F739" s="434"/>
      <c r="G739" s="434"/>
      <c r="H739" s="434"/>
      <c r="I739" s="434"/>
      <c r="J739" s="434"/>
      <c r="K739" s="434"/>
    </row>
    <row r="740" spans="1:11" ht="15">
      <c r="A740" s="155"/>
      <c r="B740" s="467" t="s">
        <v>1637</v>
      </c>
      <c r="C740" s="475">
        <f>SUM(C742:C840)</f>
        <v>2000</v>
      </c>
      <c r="D740" s="475">
        <f>SUM(D742:D840)</f>
        <v>471</v>
      </c>
      <c r="E740" s="469">
        <f t="shared" ref="E740" si="275">D740/C740</f>
        <v>0.23549999999999999</v>
      </c>
      <c r="F740" s="475">
        <f>SUM(F742:F840)</f>
        <v>6600</v>
      </c>
      <c r="G740" s="475">
        <f>SUM(G742:G840)</f>
        <v>1362</v>
      </c>
      <c r="H740" s="469">
        <f t="shared" ref="H740" si="276">G740/F740</f>
        <v>0.20636363636363636</v>
      </c>
      <c r="I740" s="475">
        <f>SUM(I742:I840)</f>
        <v>8600</v>
      </c>
      <c r="J740" s="475">
        <f>SUM(J742:J840)</f>
        <v>1833</v>
      </c>
      <c r="K740" s="478">
        <f t="shared" ref="K740" si="277">J740/I740</f>
        <v>0.21313953488372092</v>
      </c>
    </row>
    <row r="741" spans="1:11" ht="14.25">
      <c r="A741" s="155"/>
      <c r="B741" s="156"/>
      <c r="C741" s="154"/>
      <c r="D741" s="154"/>
      <c r="E741" s="463"/>
      <c r="F741" s="434"/>
      <c r="G741" s="434"/>
      <c r="H741" s="463"/>
      <c r="I741" s="434"/>
      <c r="J741" s="434"/>
      <c r="K741" s="480"/>
    </row>
    <row r="742" spans="1:11" ht="12.75">
      <c r="A742" s="481" t="s">
        <v>2192</v>
      </c>
      <c r="B742" s="482" t="s">
        <v>2193</v>
      </c>
      <c r="C742" s="499">
        <v>50</v>
      </c>
      <c r="D742" s="486"/>
      <c r="E742" s="480">
        <f t="shared" ref="E742:E840" si="278">D742/C742</f>
        <v>0</v>
      </c>
      <c r="F742" s="489">
        <v>10</v>
      </c>
      <c r="G742" s="434"/>
      <c r="H742" s="480">
        <f t="shared" ref="H742:H840" si="279">G742/F742</f>
        <v>0</v>
      </c>
      <c r="I742" s="434">
        <f t="shared" ref="I742:I840" si="280">C742+F742</f>
        <v>60</v>
      </c>
      <c r="J742" s="434">
        <f t="shared" ref="J742:J840" si="281">D742+G742</f>
        <v>0</v>
      </c>
      <c r="K742" s="480">
        <f t="shared" ref="K742:K840" si="282">J742/I742</f>
        <v>0</v>
      </c>
    </row>
    <row r="743" spans="1:11" ht="12.75">
      <c r="A743" s="481" t="s">
        <v>2739</v>
      </c>
      <c r="B743" s="482" t="s">
        <v>2740</v>
      </c>
      <c r="C743" s="499">
        <v>1</v>
      </c>
      <c r="D743" s="486"/>
      <c r="E743" s="480">
        <f t="shared" si="278"/>
        <v>0</v>
      </c>
      <c r="F743" s="489">
        <v>0</v>
      </c>
      <c r="G743" s="434"/>
      <c r="H743" s="480" t="e">
        <f t="shared" si="279"/>
        <v>#DIV/0!</v>
      </c>
      <c r="I743" s="434">
        <f t="shared" si="280"/>
        <v>1</v>
      </c>
      <c r="J743" s="434">
        <f t="shared" si="281"/>
        <v>0</v>
      </c>
      <c r="K743" s="480">
        <f t="shared" si="282"/>
        <v>0</v>
      </c>
    </row>
    <row r="744" spans="1:11" ht="12.75">
      <c r="A744" s="481" t="s">
        <v>1999</v>
      </c>
      <c r="B744" s="482" t="s">
        <v>2000</v>
      </c>
      <c r="C744" s="499">
        <v>64</v>
      </c>
      <c r="D744" s="486"/>
      <c r="E744" s="480">
        <f t="shared" si="278"/>
        <v>0</v>
      </c>
      <c r="F744" s="489">
        <v>0</v>
      </c>
      <c r="G744" s="434"/>
      <c r="H744" s="480" t="e">
        <f t="shared" si="279"/>
        <v>#DIV/0!</v>
      </c>
      <c r="I744" s="434">
        <f t="shared" si="280"/>
        <v>64</v>
      </c>
      <c r="J744" s="434">
        <f t="shared" si="281"/>
        <v>0</v>
      </c>
      <c r="K744" s="480">
        <f t="shared" si="282"/>
        <v>0</v>
      </c>
    </row>
    <row r="745" spans="1:11" ht="12.75">
      <c r="A745" s="481" t="s">
        <v>2196</v>
      </c>
      <c r="B745" s="482" t="s">
        <v>2197</v>
      </c>
      <c r="C745" s="499">
        <v>51</v>
      </c>
      <c r="D745" s="486"/>
      <c r="E745" s="480">
        <f t="shared" ref="E745:E792" si="283">D745/C745</f>
        <v>0</v>
      </c>
      <c r="F745" s="489">
        <v>10</v>
      </c>
      <c r="G745" s="434"/>
      <c r="H745" s="480">
        <f t="shared" ref="H745:H792" si="284">G745/F745</f>
        <v>0</v>
      </c>
      <c r="I745" s="434">
        <f t="shared" ref="I745:I792" si="285">C745+F745</f>
        <v>61</v>
      </c>
      <c r="J745" s="434">
        <f t="shared" ref="J745:J792" si="286">D745+G745</f>
        <v>0</v>
      </c>
      <c r="K745" s="480">
        <f t="shared" ref="K745:K792" si="287">J745/I745</f>
        <v>0</v>
      </c>
    </row>
    <row r="746" spans="1:11" ht="12.75">
      <c r="A746" s="481" t="s">
        <v>2741</v>
      </c>
      <c r="B746" s="482" t="s">
        <v>2742</v>
      </c>
      <c r="C746" s="499">
        <v>1</v>
      </c>
      <c r="D746" s="486"/>
      <c r="E746" s="480">
        <f t="shared" si="283"/>
        <v>0</v>
      </c>
      <c r="F746" s="489">
        <v>0</v>
      </c>
      <c r="G746" s="434"/>
      <c r="H746" s="480" t="e">
        <f t="shared" si="284"/>
        <v>#DIV/0!</v>
      </c>
      <c r="I746" s="434">
        <f t="shared" si="285"/>
        <v>1</v>
      </c>
      <c r="J746" s="434">
        <f t="shared" si="286"/>
        <v>0</v>
      </c>
      <c r="K746" s="480">
        <f t="shared" si="287"/>
        <v>0</v>
      </c>
    </row>
    <row r="747" spans="1:11" ht="12.75">
      <c r="A747" s="481" t="s">
        <v>2743</v>
      </c>
      <c r="B747" s="482" t="s">
        <v>2744</v>
      </c>
      <c r="C747" s="499">
        <v>48</v>
      </c>
      <c r="D747" s="486"/>
      <c r="E747" s="480">
        <f t="shared" si="283"/>
        <v>0</v>
      </c>
      <c r="F747" s="489">
        <v>1</v>
      </c>
      <c r="G747" s="434">
        <v>1</v>
      </c>
      <c r="H747" s="480">
        <f t="shared" si="284"/>
        <v>1</v>
      </c>
      <c r="I747" s="434">
        <f t="shared" si="285"/>
        <v>49</v>
      </c>
      <c r="J747" s="434">
        <f t="shared" si="286"/>
        <v>1</v>
      </c>
      <c r="K747" s="480">
        <f t="shared" si="287"/>
        <v>2.0408163265306121E-2</v>
      </c>
    </row>
    <row r="748" spans="1:11" ht="12.75">
      <c r="A748" s="481" t="s">
        <v>2745</v>
      </c>
      <c r="B748" s="482" t="s">
        <v>2746</v>
      </c>
      <c r="C748" s="499">
        <v>5</v>
      </c>
      <c r="D748" s="486"/>
      <c r="E748" s="480">
        <f t="shared" si="283"/>
        <v>0</v>
      </c>
      <c r="F748" s="489">
        <v>1</v>
      </c>
      <c r="G748" s="434"/>
      <c r="H748" s="480">
        <f t="shared" si="284"/>
        <v>0</v>
      </c>
      <c r="I748" s="434">
        <f t="shared" si="285"/>
        <v>6</v>
      </c>
      <c r="J748" s="434">
        <f t="shared" si="286"/>
        <v>0</v>
      </c>
      <c r="K748" s="480">
        <f t="shared" si="287"/>
        <v>0</v>
      </c>
    </row>
    <row r="749" spans="1:11" ht="12.75">
      <c r="A749" s="481" t="s">
        <v>2747</v>
      </c>
      <c r="B749" s="482" t="s">
        <v>2748</v>
      </c>
      <c r="C749" s="499">
        <v>41</v>
      </c>
      <c r="D749" s="486"/>
      <c r="E749" s="480">
        <f t="shared" si="283"/>
        <v>0</v>
      </c>
      <c r="F749" s="489">
        <v>0</v>
      </c>
      <c r="G749" s="434">
        <v>1</v>
      </c>
      <c r="H749" s="480" t="e">
        <f t="shared" si="284"/>
        <v>#DIV/0!</v>
      </c>
      <c r="I749" s="434">
        <f t="shared" si="285"/>
        <v>41</v>
      </c>
      <c r="J749" s="434">
        <f t="shared" si="286"/>
        <v>1</v>
      </c>
      <c r="K749" s="480">
        <f t="shared" si="287"/>
        <v>2.4390243902439025E-2</v>
      </c>
    </row>
    <row r="750" spans="1:11" ht="12.75">
      <c r="A750" s="481" t="s">
        <v>2104</v>
      </c>
      <c r="B750" s="482" t="s">
        <v>2105</v>
      </c>
      <c r="C750" s="499">
        <v>0</v>
      </c>
      <c r="D750" s="486"/>
      <c r="E750" s="480" t="e">
        <f t="shared" si="283"/>
        <v>#DIV/0!</v>
      </c>
      <c r="F750" s="489">
        <v>6</v>
      </c>
      <c r="G750" s="434">
        <v>3</v>
      </c>
      <c r="H750" s="480">
        <f t="shared" si="284"/>
        <v>0.5</v>
      </c>
      <c r="I750" s="434">
        <f t="shared" si="285"/>
        <v>6</v>
      </c>
      <c r="J750" s="434">
        <f t="shared" si="286"/>
        <v>3</v>
      </c>
      <c r="K750" s="480">
        <f t="shared" si="287"/>
        <v>0.5</v>
      </c>
    </row>
    <row r="751" spans="1:11" ht="12.75">
      <c r="A751" s="481" t="s">
        <v>2106</v>
      </c>
      <c r="B751" s="482" t="s">
        <v>2107</v>
      </c>
      <c r="C751" s="499">
        <v>0</v>
      </c>
      <c r="D751" s="486"/>
      <c r="E751" s="480" t="e">
        <f t="shared" si="283"/>
        <v>#DIV/0!</v>
      </c>
      <c r="F751" s="489">
        <v>6</v>
      </c>
      <c r="G751" s="434">
        <v>2</v>
      </c>
      <c r="H751" s="480">
        <f t="shared" si="284"/>
        <v>0.33333333333333331</v>
      </c>
      <c r="I751" s="434">
        <f t="shared" si="285"/>
        <v>6</v>
      </c>
      <c r="J751" s="434">
        <f t="shared" si="286"/>
        <v>2</v>
      </c>
      <c r="K751" s="480">
        <f t="shared" si="287"/>
        <v>0.33333333333333331</v>
      </c>
    </row>
    <row r="752" spans="1:11" ht="12.75">
      <c r="A752" s="481" t="s">
        <v>2206</v>
      </c>
      <c r="B752" s="482" t="s">
        <v>2207</v>
      </c>
      <c r="C752" s="499">
        <v>0</v>
      </c>
      <c r="D752" s="486"/>
      <c r="E752" s="480" t="e">
        <f t="shared" si="283"/>
        <v>#DIV/0!</v>
      </c>
      <c r="F752" s="489">
        <v>2</v>
      </c>
      <c r="G752" s="434"/>
      <c r="H752" s="480">
        <f t="shared" si="284"/>
        <v>0</v>
      </c>
      <c r="I752" s="434">
        <f t="shared" si="285"/>
        <v>2</v>
      </c>
      <c r="J752" s="434">
        <f t="shared" si="286"/>
        <v>0</v>
      </c>
      <c r="K752" s="480">
        <f t="shared" si="287"/>
        <v>0</v>
      </c>
    </row>
    <row r="753" spans="1:11" ht="12.75">
      <c r="A753" s="481" t="s">
        <v>2214</v>
      </c>
      <c r="B753" s="482" t="s">
        <v>2215</v>
      </c>
      <c r="C753" s="499">
        <v>0</v>
      </c>
      <c r="D753" s="486"/>
      <c r="E753" s="480" t="e">
        <f t="shared" si="283"/>
        <v>#DIV/0!</v>
      </c>
      <c r="F753" s="489">
        <v>10</v>
      </c>
      <c r="G753" s="434">
        <v>2</v>
      </c>
      <c r="H753" s="480">
        <f t="shared" si="284"/>
        <v>0.2</v>
      </c>
      <c r="I753" s="434">
        <f t="shared" si="285"/>
        <v>10</v>
      </c>
      <c r="J753" s="434">
        <f t="shared" si="286"/>
        <v>2</v>
      </c>
      <c r="K753" s="480">
        <f t="shared" si="287"/>
        <v>0.2</v>
      </c>
    </row>
    <row r="754" spans="1:11" ht="12.75">
      <c r="A754" s="481" t="s">
        <v>2434</v>
      </c>
      <c r="B754" s="482" t="s">
        <v>2435</v>
      </c>
      <c r="C754" s="499">
        <v>0</v>
      </c>
      <c r="D754" s="486"/>
      <c r="E754" s="480" t="e">
        <f t="shared" si="283"/>
        <v>#DIV/0!</v>
      </c>
      <c r="F754" s="489">
        <v>5</v>
      </c>
      <c r="G754" s="434">
        <v>3</v>
      </c>
      <c r="H754" s="480">
        <f t="shared" si="284"/>
        <v>0.6</v>
      </c>
      <c r="I754" s="434">
        <f t="shared" si="285"/>
        <v>5</v>
      </c>
      <c r="J754" s="434">
        <f t="shared" si="286"/>
        <v>3</v>
      </c>
      <c r="K754" s="480">
        <f t="shared" si="287"/>
        <v>0.6</v>
      </c>
    </row>
    <row r="755" spans="1:11" ht="12.75">
      <c r="A755" s="481" t="s">
        <v>2442</v>
      </c>
      <c r="B755" s="482" t="s">
        <v>2443</v>
      </c>
      <c r="C755" s="499">
        <v>0</v>
      </c>
      <c r="D755" s="486"/>
      <c r="E755" s="480" t="e">
        <f t="shared" si="283"/>
        <v>#DIV/0!</v>
      </c>
      <c r="F755" s="489">
        <v>15</v>
      </c>
      <c r="G755" s="434">
        <v>5</v>
      </c>
      <c r="H755" s="480">
        <f t="shared" si="284"/>
        <v>0.33333333333333331</v>
      </c>
      <c r="I755" s="434">
        <f t="shared" si="285"/>
        <v>15</v>
      </c>
      <c r="J755" s="434">
        <f t="shared" si="286"/>
        <v>5</v>
      </c>
      <c r="K755" s="480">
        <f t="shared" si="287"/>
        <v>0.33333333333333331</v>
      </c>
    </row>
    <row r="756" spans="1:11" ht="12.75">
      <c r="A756" s="481" t="s">
        <v>2749</v>
      </c>
      <c r="B756" s="482" t="s">
        <v>2750</v>
      </c>
      <c r="C756" s="499">
        <v>0</v>
      </c>
      <c r="D756" s="486"/>
      <c r="E756" s="480" t="e">
        <f t="shared" si="283"/>
        <v>#DIV/0!</v>
      </c>
      <c r="F756" s="489">
        <v>2</v>
      </c>
      <c r="G756" s="434"/>
      <c r="H756" s="480">
        <f t="shared" si="284"/>
        <v>0</v>
      </c>
      <c r="I756" s="434">
        <f t="shared" si="285"/>
        <v>2</v>
      </c>
      <c r="J756" s="434">
        <f t="shared" si="286"/>
        <v>0</v>
      </c>
      <c r="K756" s="480">
        <f t="shared" si="287"/>
        <v>0</v>
      </c>
    </row>
    <row r="757" spans="1:11" ht="12.75">
      <c r="A757" s="481" t="s">
        <v>2216</v>
      </c>
      <c r="B757" s="482" t="s">
        <v>2217</v>
      </c>
      <c r="C757" s="499">
        <v>0</v>
      </c>
      <c r="D757" s="486"/>
      <c r="E757" s="480" t="e">
        <f t="shared" si="283"/>
        <v>#DIV/0!</v>
      </c>
      <c r="F757" s="489">
        <v>1</v>
      </c>
      <c r="G757" s="434"/>
      <c r="H757" s="480">
        <f t="shared" si="284"/>
        <v>0</v>
      </c>
      <c r="I757" s="434">
        <f t="shared" si="285"/>
        <v>1</v>
      </c>
      <c r="J757" s="434">
        <f t="shared" si="286"/>
        <v>0</v>
      </c>
      <c r="K757" s="480">
        <f t="shared" si="287"/>
        <v>0</v>
      </c>
    </row>
    <row r="758" spans="1:11" ht="12.75">
      <c r="A758" s="481" t="s">
        <v>2218</v>
      </c>
      <c r="B758" s="482" t="s">
        <v>2219</v>
      </c>
      <c r="C758" s="499">
        <v>0</v>
      </c>
      <c r="D758" s="486"/>
      <c r="E758" s="480" t="e">
        <f t="shared" si="283"/>
        <v>#DIV/0!</v>
      </c>
      <c r="F758" s="489">
        <v>5</v>
      </c>
      <c r="G758" s="434"/>
      <c r="H758" s="480">
        <f t="shared" si="284"/>
        <v>0</v>
      </c>
      <c r="I758" s="434">
        <f t="shared" si="285"/>
        <v>5</v>
      </c>
      <c r="J758" s="434">
        <f t="shared" si="286"/>
        <v>0</v>
      </c>
      <c r="K758" s="480">
        <f t="shared" si="287"/>
        <v>0</v>
      </c>
    </row>
    <row r="759" spans="1:11" ht="12.75">
      <c r="A759" s="481" t="s">
        <v>2226</v>
      </c>
      <c r="B759" s="482" t="s">
        <v>2227</v>
      </c>
      <c r="C759" s="499">
        <v>0</v>
      </c>
      <c r="D759" s="486"/>
      <c r="E759" s="480" t="e">
        <f t="shared" si="283"/>
        <v>#DIV/0!</v>
      </c>
      <c r="F759" s="489">
        <v>1</v>
      </c>
      <c r="G759" s="434"/>
      <c r="H759" s="480">
        <f t="shared" si="284"/>
        <v>0</v>
      </c>
      <c r="I759" s="434">
        <f t="shared" si="285"/>
        <v>1</v>
      </c>
      <c r="J759" s="434">
        <f t="shared" si="286"/>
        <v>0</v>
      </c>
      <c r="K759" s="480">
        <f t="shared" si="287"/>
        <v>0</v>
      </c>
    </row>
    <row r="760" spans="1:11" ht="12.75">
      <c r="A760" s="481" t="s">
        <v>2228</v>
      </c>
      <c r="B760" s="482" t="s">
        <v>2229</v>
      </c>
      <c r="C760" s="499">
        <v>0</v>
      </c>
      <c r="D760" s="486"/>
      <c r="E760" s="480" t="e">
        <f t="shared" si="283"/>
        <v>#DIV/0!</v>
      </c>
      <c r="F760" s="489">
        <v>5</v>
      </c>
      <c r="G760" s="434"/>
      <c r="H760" s="480">
        <f t="shared" si="284"/>
        <v>0</v>
      </c>
      <c r="I760" s="434">
        <f t="shared" si="285"/>
        <v>5</v>
      </c>
      <c r="J760" s="434">
        <f t="shared" si="286"/>
        <v>0</v>
      </c>
      <c r="K760" s="480">
        <f t="shared" si="287"/>
        <v>0</v>
      </c>
    </row>
    <row r="761" spans="1:11" ht="12.75">
      <c r="A761" s="481" t="s">
        <v>2751</v>
      </c>
      <c r="B761" s="482" t="s">
        <v>2752</v>
      </c>
      <c r="C761" s="499">
        <v>1</v>
      </c>
      <c r="D761" s="486">
        <v>1</v>
      </c>
      <c r="E761" s="480">
        <f t="shared" si="283"/>
        <v>1</v>
      </c>
      <c r="F761" s="489">
        <v>0</v>
      </c>
      <c r="G761" s="434"/>
      <c r="H761" s="480" t="e">
        <f t="shared" si="284"/>
        <v>#DIV/0!</v>
      </c>
      <c r="I761" s="434">
        <f t="shared" si="285"/>
        <v>1</v>
      </c>
      <c r="J761" s="434">
        <f t="shared" si="286"/>
        <v>1</v>
      </c>
      <c r="K761" s="480">
        <f t="shared" si="287"/>
        <v>1</v>
      </c>
    </row>
    <row r="762" spans="1:11" ht="12.75">
      <c r="A762" s="481" t="s">
        <v>2340</v>
      </c>
      <c r="B762" s="482" t="s">
        <v>2341</v>
      </c>
      <c r="C762" s="499">
        <v>0</v>
      </c>
      <c r="D762" s="486"/>
      <c r="E762" s="480" t="e">
        <f t="shared" si="283"/>
        <v>#DIV/0!</v>
      </c>
      <c r="F762" s="489">
        <v>2</v>
      </c>
      <c r="G762" s="434">
        <v>1</v>
      </c>
      <c r="H762" s="480">
        <f t="shared" si="284"/>
        <v>0.5</v>
      </c>
      <c r="I762" s="434">
        <f t="shared" si="285"/>
        <v>2</v>
      </c>
      <c r="J762" s="434">
        <f t="shared" si="286"/>
        <v>1</v>
      </c>
      <c r="K762" s="480">
        <f t="shared" si="287"/>
        <v>0.5</v>
      </c>
    </row>
    <row r="763" spans="1:11" ht="12.75">
      <c r="A763" s="481" t="s">
        <v>2060</v>
      </c>
      <c r="B763" s="482" t="s">
        <v>2061</v>
      </c>
      <c r="C763" s="499">
        <v>0</v>
      </c>
      <c r="D763" s="486"/>
      <c r="E763" s="480" t="e">
        <f t="shared" si="283"/>
        <v>#DIV/0!</v>
      </c>
      <c r="F763" s="489">
        <v>1</v>
      </c>
      <c r="G763" s="461">
        <v>2</v>
      </c>
      <c r="H763" s="480">
        <f t="shared" si="284"/>
        <v>2</v>
      </c>
      <c r="I763" s="434">
        <f t="shared" si="285"/>
        <v>1</v>
      </c>
      <c r="J763" s="434">
        <f t="shared" si="286"/>
        <v>2</v>
      </c>
      <c r="K763" s="480">
        <f t="shared" si="287"/>
        <v>2</v>
      </c>
    </row>
    <row r="764" spans="1:11" ht="12.75">
      <c r="A764" s="481" t="s">
        <v>2753</v>
      </c>
      <c r="B764" s="482" t="s">
        <v>2754</v>
      </c>
      <c r="C764" s="499">
        <v>0</v>
      </c>
      <c r="D764" s="486"/>
      <c r="E764" s="480" t="e">
        <f t="shared" si="283"/>
        <v>#DIV/0!</v>
      </c>
      <c r="F764" s="489">
        <v>2</v>
      </c>
      <c r="G764" s="434"/>
      <c r="H764" s="480">
        <f t="shared" si="284"/>
        <v>0</v>
      </c>
      <c r="I764" s="434">
        <f t="shared" si="285"/>
        <v>2</v>
      </c>
      <c r="J764" s="434">
        <f t="shared" si="286"/>
        <v>0</v>
      </c>
      <c r="K764" s="480">
        <f t="shared" si="287"/>
        <v>0</v>
      </c>
    </row>
    <row r="765" spans="1:11" ht="12.75">
      <c r="A765" s="481" t="s">
        <v>2621</v>
      </c>
      <c r="B765" s="482" t="s">
        <v>2622</v>
      </c>
      <c r="C765" s="499">
        <v>0</v>
      </c>
      <c r="D765" s="486"/>
      <c r="E765" s="480" t="e">
        <f t="shared" si="283"/>
        <v>#DIV/0!</v>
      </c>
      <c r="F765" s="489">
        <v>1</v>
      </c>
      <c r="G765" s="434"/>
      <c r="H765" s="480">
        <f t="shared" si="284"/>
        <v>0</v>
      </c>
      <c r="I765" s="434">
        <f t="shared" si="285"/>
        <v>1</v>
      </c>
      <c r="J765" s="434">
        <f t="shared" si="286"/>
        <v>0</v>
      </c>
      <c r="K765" s="480">
        <f t="shared" si="287"/>
        <v>0</v>
      </c>
    </row>
    <row r="766" spans="1:11" ht="12.75">
      <c r="A766" s="481" t="s">
        <v>2755</v>
      </c>
      <c r="B766" s="482" t="s">
        <v>2756</v>
      </c>
      <c r="C766" s="499">
        <v>0</v>
      </c>
      <c r="D766" s="486"/>
      <c r="E766" s="480" t="e">
        <f t="shared" si="283"/>
        <v>#DIV/0!</v>
      </c>
      <c r="F766" s="489">
        <v>1</v>
      </c>
      <c r="G766" s="434"/>
      <c r="H766" s="480">
        <f t="shared" si="284"/>
        <v>0</v>
      </c>
      <c r="I766" s="434">
        <f t="shared" si="285"/>
        <v>1</v>
      </c>
      <c r="J766" s="434">
        <f t="shared" si="286"/>
        <v>0</v>
      </c>
      <c r="K766" s="480">
        <f t="shared" si="287"/>
        <v>0</v>
      </c>
    </row>
    <row r="767" spans="1:11" ht="12.75">
      <c r="A767" s="481" t="s">
        <v>2239</v>
      </c>
      <c r="B767" s="482" t="s">
        <v>2240</v>
      </c>
      <c r="C767" s="499">
        <v>0</v>
      </c>
      <c r="D767" s="486"/>
      <c r="E767" s="480" t="e">
        <f t="shared" si="283"/>
        <v>#DIV/0!</v>
      </c>
      <c r="F767" s="489">
        <v>2</v>
      </c>
      <c r="G767" s="434"/>
      <c r="H767" s="480">
        <f t="shared" si="284"/>
        <v>0</v>
      </c>
      <c r="I767" s="434">
        <f t="shared" si="285"/>
        <v>2</v>
      </c>
      <c r="J767" s="434">
        <f t="shared" si="286"/>
        <v>0</v>
      </c>
      <c r="K767" s="480">
        <f t="shared" si="287"/>
        <v>0</v>
      </c>
    </row>
    <row r="768" spans="1:11" ht="12.75">
      <c r="A768" s="481" t="s">
        <v>2243</v>
      </c>
      <c r="B768" s="482" t="s">
        <v>2244</v>
      </c>
      <c r="C768" s="499">
        <v>0</v>
      </c>
      <c r="D768" s="486"/>
      <c r="E768" s="480" t="e">
        <f t="shared" si="283"/>
        <v>#DIV/0!</v>
      </c>
      <c r="F768" s="489">
        <v>170</v>
      </c>
      <c r="G768" s="434">
        <v>56</v>
      </c>
      <c r="H768" s="480">
        <f t="shared" si="284"/>
        <v>0.32941176470588235</v>
      </c>
      <c r="I768" s="434">
        <f t="shared" si="285"/>
        <v>170</v>
      </c>
      <c r="J768" s="434">
        <f t="shared" si="286"/>
        <v>56</v>
      </c>
      <c r="K768" s="480">
        <f t="shared" si="287"/>
        <v>0.32941176470588235</v>
      </c>
    </row>
    <row r="769" spans="1:11" ht="12.75">
      <c r="A769" s="481" t="s">
        <v>2132</v>
      </c>
      <c r="B769" s="482" t="s">
        <v>2133</v>
      </c>
      <c r="C769" s="499">
        <v>0</v>
      </c>
      <c r="D769" s="486"/>
      <c r="E769" s="480" t="e">
        <f t="shared" si="283"/>
        <v>#DIV/0!</v>
      </c>
      <c r="F769" s="489">
        <v>12</v>
      </c>
      <c r="G769" s="434">
        <v>5</v>
      </c>
      <c r="H769" s="480">
        <f t="shared" si="284"/>
        <v>0.41666666666666669</v>
      </c>
      <c r="I769" s="434">
        <f t="shared" si="285"/>
        <v>12</v>
      </c>
      <c r="J769" s="434">
        <f t="shared" si="286"/>
        <v>5</v>
      </c>
      <c r="K769" s="480">
        <f t="shared" si="287"/>
        <v>0.41666666666666669</v>
      </c>
    </row>
    <row r="770" spans="1:11" ht="12.75">
      <c r="A770" s="481" t="s">
        <v>2134</v>
      </c>
      <c r="B770" s="482" t="s">
        <v>2135</v>
      </c>
      <c r="C770" s="499">
        <v>0</v>
      </c>
      <c r="D770" s="486"/>
      <c r="E770" s="480" t="e">
        <f t="shared" si="283"/>
        <v>#DIV/0!</v>
      </c>
      <c r="F770" s="489">
        <v>12</v>
      </c>
      <c r="G770" s="434">
        <v>5</v>
      </c>
      <c r="H770" s="480">
        <f t="shared" si="284"/>
        <v>0.41666666666666669</v>
      </c>
      <c r="I770" s="434">
        <f t="shared" si="285"/>
        <v>12</v>
      </c>
      <c r="J770" s="434">
        <f t="shared" si="286"/>
        <v>5</v>
      </c>
      <c r="K770" s="480">
        <f t="shared" si="287"/>
        <v>0.41666666666666669</v>
      </c>
    </row>
    <row r="771" spans="1:11" ht="12.75">
      <c r="A771" s="481" t="s">
        <v>2138</v>
      </c>
      <c r="B771" s="482" t="s">
        <v>2139</v>
      </c>
      <c r="C771" s="499">
        <v>0</v>
      </c>
      <c r="D771" s="486"/>
      <c r="E771" s="480" t="e">
        <f t="shared" si="283"/>
        <v>#DIV/0!</v>
      </c>
      <c r="F771" s="489">
        <v>1</v>
      </c>
      <c r="G771" s="434"/>
      <c r="H771" s="480">
        <f t="shared" si="284"/>
        <v>0</v>
      </c>
      <c r="I771" s="434">
        <f t="shared" si="285"/>
        <v>1</v>
      </c>
      <c r="J771" s="434">
        <f t="shared" si="286"/>
        <v>0</v>
      </c>
      <c r="K771" s="480">
        <f t="shared" si="287"/>
        <v>0</v>
      </c>
    </row>
    <row r="772" spans="1:11" ht="12.75">
      <c r="A772" s="481" t="s">
        <v>2140</v>
      </c>
      <c r="B772" s="482" t="s">
        <v>2141</v>
      </c>
      <c r="C772" s="499">
        <v>0</v>
      </c>
      <c r="D772" s="486"/>
      <c r="E772" s="480" t="e">
        <f t="shared" si="283"/>
        <v>#DIV/0!</v>
      </c>
      <c r="F772" s="489">
        <v>8</v>
      </c>
      <c r="G772" s="434">
        <v>3</v>
      </c>
      <c r="H772" s="480">
        <f t="shared" si="284"/>
        <v>0.375</v>
      </c>
      <c r="I772" s="434">
        <f t="shared" si="285"/>
        <v>8</v>
      </c>
      <c r="J772" s="434">
        <f t="shared" si="286"/>
        <v>3</v>
      </c>
      <c r="K772" s="480">
        <f t="shared" si="287"/>
        <v>0.375</v>
      </c>
    </row>
    <row r="773" spans="1:11" ht="12.75">
      <c r="A773" s="481" t="s">
        <v>2757</v>
      </c>
      <c r="B773" s="482" t="s">
        <v>2758</v>
      </c>
      <c r="C773" s="499">
        <v>1</v>
      </c>
      <c r="D773" s="486"/>
      <c r="E773" s="480">
        <f t="shared" si="283"/>
        <v>0</v>
      </c>
      <c r="F773" s="489">
        <v>0</v>
      </c>
      <c r="G773" s="434"/>
      <c r="H773" s="480" t="e">
        <f t="shared" si="284"/>
        <v>#DIV/0!</v>
      </c>
      <c r="I773" s="434">
        <f t="shared" si="285"/>
        <v>1</v>
      </c>
      <c r="J773" s="434">
        <f t="shared" si="286"/>
        <v>0</v>
      </c>
      <c r="K773" s="480">
        <f t="shared" si="287"/>
        <v>0</v>
      </c>
    </row>
    <row r="774" spans="1:11" ht="12.75">
      <c r="A774" s="481" t="s">
        <v>2653</v>
      </c>
      <c r="B774" s="482" t="s">
        <v>2654</v>
      </c>
      <c r="C774" s="499">
        <v>0</v>
      </c>
      <c r="D774" s="486"/>
      <c r="E774" s="480" t="e">
        <f t="shared" si="283"/>
        <v>#DIV/0!</v>
      </c>
      <c r="F774" s="489">
        <v>7</v>
      </c>
      <c r="G774" s="434"/>
      <c r="H774" s="480">
        <f t="shared" si="284"/>
        <v>0</v>
      </c>
      <c r="I774" s="434">
        <f t="shared" si="285"/>
        <v>7</v>
      </c>
      <c r="J774" s="434">
        <f t="shared" si="286"/>
        <v>0</v>
      </c>
      <c r="K774" s="480">
        <f t="shared" si="287"/>
        <v>0</v>
      </c>
    </row>
    <row r="775" spans="1:11" ht="12.75">
      <c r="A775" s="481" t="s">
        <v>2657</v>
      </c>
      <c r="B775" s="482" t="s">
        <v>2658</v>
      </c>
      <c r="C775" s="499">
        <v>0</v>
      </c>
      <c r="D775" s="486"/>
      <c r="E775" s="480" t="e">
        <f t="shared" si="283"/>
        <v>#DIV/0!</v>
      </c>
      <c r="F775" s="489">
        <v>5</v>
      </c>
      <c r="G775" s="434"/>
      <c r="H775" s="480">
        <f t="shared" si="284"/>
        <v>0</v>
      </c>
      <c r="I775" s="434">
        <f t="shared" si="285"/>
        <v>5</v>
      </c>
      <c r="J775" s="434">
        <f t="shared" si="286"/>
        <v>0</v>
      </c>
      <c r="K775" s="480">
        <f t="shared" si="287"/>
        <v>0</v>
      </c>
    </row>
    <row r="776" spans="1:11" ht="12.75">
      <c r="A776" s="481" t="s">
        <v>2661</v>
      </c>
      <c r="B776" s="482" t="s">
        <v>2662</v>
      </c>
      <c r="C776" s="499">
        <v>0</v>
      </c>
      <c r="D776" s="486"/>
      <c r="E776" s="480" t="e">
        <f t="shared" si="283"/>
        <v>#DIV/0!</v>
      </c>
      <c r="F776" s="489">
        <v>7</v>
      </c>
      <c r="G776" s="434"/>
      <c r="H776" s="480">
        <f t="shared" si="284"/>
        <v>0</v>
      </c>
      <c r="I776" s="434">
        <f t="shared" si="285"/>
        <v>7</v>
      </c>
      <c r="J776" s="434">
        <f t="shared" si="286"/>
        <v>0</v>
      </c>
      <c r="K776" s="480">
        <f t="shared" si="287"/>
        <v>0</v>
      </c>
    </row>
    <row r="777" spans="1:11" ht="12.75">
      <c r="A777" s="481" t="s">
        <v>2663</v>
      </c>
      <c r="B777" s="482" t="s">
        <v>2664</v>
      </c>
      <c r="C777" s="499">
        <v>0</v>
      </c>
      <c r="D777" s="486"/>
      <c r="E777" s="480" t="e">
        <f t="shared" si="283"/>
        <v>#DIV/0!</v>
      </c>
      <c r="F777" s="489">
        <v>7</v>
      </c>
      <c r="G777" s="434"/>
      <c r="H777" s="480">
        <f t="shared" si="284"/>
        <v>0</v>
      </c>
      <c r="I777" s="434">
        <f t="shared" si="285"/>
        <v>7</v>
      </c>
      <c r="J777" s="434">
        <f t="shared" si="286"/>
        <v>0</v>
      </c>
      <c r="K777" s="480">
        <f t="shared" si="287"/>
        <v>0</v>
      </c>
    </row>
    <row r="778" spans="1:11" ht="12.75">
      <c r="A778" s="481" t="s">
        <v>2669</v>
      </c>
      <c r="B778" s="482" t="s">
        <v>2670</v>
      </c>
      <c r="C778" s="499">
        <v>0</v>
      </c>
      <c r="D778" s="486"/>
      <c r="E778" s="480" t="e">
        <f t="shared" si="283"/>
        <v>#DIV/0!</v>
      </c>
      <c r="F778" s="489">
        <v>7</v>
      </c>
      <c r="G778" s="434"/>
      <c r="H778" s="480">
        <f t="shared" si="284"/>
        <v>0</v>
      </c>
      <c r="I778" s="434">
        <f t="shared" si="285"/>
        <v>7</v>
      </c>
      <c r="J778" s="434">
        <f t="shared" si="286"/>
        <v>0</v>
      </c>
      <c r="K778" s="480">
        <f t="shared" si="287"/>
        <v>0</v>
      </c>
    </row>
    <row r="779" spans="1:11" ht="12.75">
      <c r="A779" s="481" t="s">
        <v>2671</v>
      </c>
      <c r="B779" s="482" t="s">
        <v>2672</v>
      </c>
      <c r="C779" s="499">
        <v>0</v>
      </c>
      <c r="D779" s="486"/>
      <c r="E779" s="480" t="e">
        <f t="shared" si="283"/>
        <v>#DIV/0!</v>
      </c>
      <c r="F779" s="489">
        <v>20</v>
      </c>
      <c r="G779" s="434"/>
      <c r="H779" s="480">
        <f t="shared" si="284"/>
        <v>0</v>
      </c>
      <c r="I779" s="434">
        <f t="shared" si="285"/>
        <v>20</v>
      </c>
      <c r="J779" s="434">
        <f t="shared" si="286"/>
        <v>0</v>
      </c>
      <c r="K779" s="480">
        <f t="shared" si="287"/>
        <v>0</v>
      </c>
    </row>
    <row r="780" spans="1:11" ht="12.75">
      <c r="A780" s="481" t="s">
        <v>2675</v>
      </c>
      <c r="B780" s="482" t="s">
        <v>2676</v>
      </c>
      <c r="C780" s="499">
        <v>0</v>
      </c>
      <c r="D780" s="486"/>
      <c r="E780" s="480" t="e">
        <f t="shared" si="283"/>
        <v>#DIV/0!</v>
      </c>
      <c r="F780" s="489">
        <v>25</v>
      </c>
      <c r="G780" s="434"/>
      <c r="H780" s="480">
        <f t="shared" si="284"/>
        <v>0</v>
      </c>
      <c r="I780" s="434">
        <f t="shared" si="285"/>
        <v>25</v>
      </c>
      <c r="J780" s="434">
        <f t="shared" si="286"/>
        <v>0</v>
      </c>
      <c r="K780" s="480">
        <f t="shared" si="287"/>
        <v>0</v>
      </c>
    </row>
    <row r="781" spans="1:11" ht="12.75">
      <c r="A781" s="481" t="s">
        <v>2503</v>
      </c>
      <c r="B781" s="482" t="s">
        <v>2504</v>
      </c>
      <c r="C781" s="499">
        <v>0</v>
      </c>
      <c r="D781" s="486"/>
      <c r="E781" s="480" t="e">
        <f t="shared" si="283"/>
        <v>#DIV/0!</v>
      </c>
      <c r="F781" s="489">
        <v>5</v>
      </c>
      <c r="G781" s="434"/>
      <c r="H781" s="480">
        <f t="shared" si="284"/>
        <v>0</v>
      </c>
      <c r="I781" s="434">
        <f t="shared" si="285"/>
        <v>5</v>
      </c>
      <c r="J781" s="434">
        <f t="shared" si="286"/>
        <v>0</v>
      </c>
      <c r="K781" s="480">
        <f t="shared" si="287"/>
        <v>0</v>
      </c>
    </row>
    <row r="782" spans="1:11" ht="12.75">
      <c r="A782" s="481" t="s">
        <v>2759</v>
      </c>
      <c r="B782" s="482" t="s">
        <v>2760</v>
      </c>
      <c r="C782" s="499">
        <v>0</v>
      </c>
      <c r="D782" s="486"/>
      <c r="E782" s="480" t="e">
        <f t="shared" si="283"/>
        <v>#DIV/0!</v>
      </c>
      <c r="F782" s="489">
        <v>1</v>
      </c>
      <c r="G782" s="434"/>
      <c r="H782" s="480">
        <f t="shared" si="284"/>
        <v>0</v>
      </c>
      <c r="I782" s="434">
        <f t="shared" si="285"/>
        <v>1</v>
      </c>
      <c r="J782" s="434">
        <f t="shared" si="286"/>
        <v>0</v>
      </c>
      <c r="K782" s="480">
        <f t="shared" si="287"/>
        <v>0</v>
      </c>
    </row>
    <row r="783" spans="1:11" ht="12.75">
      <c r="A783" s="481" t="s">
        <v>2084</v>
      </c>
      <c r="B783" s="482" t="s">
        <v>2085</v>
      </c>
      <c r="C783" s="499">
        <v>0</v>
      </c>
      <c r="D783" s="486"/>
      <c r="E783" s="480" t="e">
        <f t="shared" si="283"/>
        <v>#DIV/0!</v>
      </c>
      <c r="F783" s="489">
        <v>1</v>
      </c>
      <c r="G783" s="434">
        <v>2</v>
      </c>
      <c r="H783" s="480">
        <f t="shared" si="284"/>
        <v>2</v>
      </c>
      <c r="I783" s="434">
        <f t="shared" si="285"/>
        <v>1</v>
      </c>
      <c r="J783" s="434">
        <f t="shared" si="286"/>
        <v>2</v>
      </c>
      <c r="K783" s="480">
        <f t="shared" si="287"/>
        <v>2</v>
      </c>
    </row>
    <row r="784" spans="1:11" ht="12.75">
      <c r="A784" s="481" t="s">
        <v>2761</v>
      </c>
      <c r="B784" s="482" t="s">
        <v>2762</v>
      </c>
      <c r="C784" s="499">
        <v>0</v>
      </c>
      <c r="D784" s="486"/>
      <c r="E784" s="480" t="e">
        <f t="shared" si="283"/>
        <v>#DIV/0!</v>
      </c>
      <c r="F784" s="489">
        <v>13</v>
      </c>
      <c r="G784" s="434">
        <v>3</v>
      </c>
      <c r="H784" s="480">
        <f t="shared" si="284"/>
        <v>0.23076923076923078</v>
      </c>
      <c r="I784" s="434">
        <f t="shared" si="285"/>
        <v>13</v>
      </c>
      <c r="J784" s="434">
        <f t="shared" si="286"/>
        <v>3</v>
      </c>
      <c r="K784" s="480">
        <f t="shared" si="287"/>
        <v>0.23076923076923078</v>
      </c>
    </row>
    <row r="785" spans="1:11" ht="12.75">
      <c r="A785" s="481" t="s">
        <v>2259</v>
      </c>
      <c r="B785" s="482" t="s">
        <v>2260</v>
      </c>
      <c r="C785" s="499">
        <v>0</v>
      </c>
      <c r="D785" s="486"/>
      <c r="E785" s="480" t="e">
        <f t="shared" si="283"/>
        <v>#DIV/0!</v>
      </c>
      <c r="F785" s="489">
        <v>53</v>
      </c>
      <c r="G785" s="434"/>
      <c r="H785" s="480">
        <f t="shared" si="284"/>
        <v>0</v>
      </c>
      <c r="I785" s="434">
        <f t="shared" si="285"/>
        <v>53</v>
      </c>
      <c r="J785" s="434">
        <f t="shared" si="286"/>
        <v>0</v>
      </c>
      <c r="K785" s="480">
        <f t="shared" si="287"/>
        <v>0</v>
      </c>
    </row>
    <row r="786" spans="1:11" ht="12.75">
      <c r="A786" s="481" t="s">
        <v>2261</v>
      </c>
      <c r="B786" s="482" t="s">
        <v>2262</v>
      </c>
      <c r="C786" s="499">
        <v>0</v>
      </c>
      <c r="D786" s="486"/>
      <c r="E786" s="480" t="e">
        <f t="shared" si="283"/>
        <v>#DIV/0!</v>
      </c>
      <c r="F786" s="489">
        <v>126</v>
      </c>
      <c r="G786" s="434">
        <v>58</v>
      </c>
      <c r="H786" s="480">
        <f t="shared" si="284"/>
        <v>0.46031746031746029</v>
      </c>
      <c r="I786" s="434">
        <f t="shared" si="285"/>
        <v>126</v>
      </c>
      <c r="J786" s="434">
        <f t="shared" si="286"/>
        <v>58</v>
      </c>
      <c r="K786" s="480">
        <f t="shared" si="287"/>
        <v>0.46031746031746029</v>
      </c>
    </row>
    <row r="787" spans="1:11" ht="12.75">
      <c r="A787" s="481" t="s">
        <v>2263</v>
      </c>
      <c r="B787" s="482" t="s">
        <v>2264</v>
      </c>
      <c r="C787" s="499">
        <v>0</v>
      </c>
      <c r="D787" s="486"/>
      <c r="E787" s="480" t="e">
        <f t="shared" si="283"/>
        <v>#DIV/0!</v>
      </c>
      <c r="F787" s="489">
        <v>7</v>
      </c>
      <c r="G787" s="434">
        <v>1</v>
      </c>
      <c r="H787" s="480">
        <f t="shared" si="284"/>
        <v>0.14285714285714285</v>
      </c>
      <c r="I787" s="434">
        <f t="shared" si="285"/>
        <v>7</v>
      </c>
      <c r="J787" s="434">
        <f t="shared" si="286"/>
        <v>1</v>
      </c>
      <c r="K787" s="480">
        <f t="shared" si="287"/>
        <v>0.14285714285714285</v>
      </c>
    </row>
    <row r="788" spans="1:11" ht="12.75">
      <c r="A788" s="481" t="s">
        <v>2763</v>
      </c>
      <c r="B788" s="482" t="s">
        <v>2764</v>
      </c>
      <c r="C788" s="499">
        <v>0</v>
      </c>
      <c r="D788" s="486"/>
      <c r="E788" s="480" t="e">
        <f t="shared" si="283"/>
        <v>#DIV/0!</v>
      </c>
      <c r="F788" s="489">
        <v>55</v>
      </c>
      <c r="G788" s="434">
        <v>9</v>
      </c>
      <c r="H788" s="480">
        <f t="shared" si="284"/>
        <v>0.16363636363636364</v>
      </c>
      <c r="I788" s="434">
        <f t="shared" si="285"/>
        <v>55</v>
      </c>
      <c r="J788" s="434">
        <f t="shared" si="286"/>
        <v>9</v>
      </c>
      <c r="K788" s="480">
        <f t="shared" si="287"/>
        <v>0.16363636363636364</v>
      </c>
    </row>
    <row r="789" spans="1:11" ht="12.75">
      <c r="A789" s="481" t="s">
        <v>2765</v>
      </c>
      <c r="B789" s="482" t="s">
        <v>2766</v>
      </c>
      <c r="C789" s="499">
        <v>0</v>
      </c>
      <c r="D789" s="486"/>
      <c r="E789" s="480" t="e">
        <f t="shared" si="283"/>
        <v>#DIV/0!</v>
      </c>
      <c r="F789" s="489">
        <v>5</v>
      </c>
      <c r="G789" s="434"/>
      <c r="H789" s="480">
        <f t="shared" si="284"/>
        <v>0</v>
      </c>
      <c r="I789" s="434">
        <f t="shared" si="285"/>
        <v>5</v>
      </c>
      <c r="J789" s="434">
        <f t="shared" si="286"/>
        <v>0</v>
      </c>
      <c r="K789" s="480">
        <f t="shared" si="287"/>
        <v>0</v>
      </c>
    </row>
    <row r="790" spans="1:11" ht="12.75">
      <c r="A790" s="481" t="s">
        <v>2593</v>
      </c>
      <c r="B790" s="482" t="s">
        <v>2594</v>
      </c>
      <c r="C790" s="499">
        <v>0</v>
      </c>
      <c r="D790" s="486"/>
      <c r="E790" s="480" t="e">
        <f t="shared" si="283"/>
        <v>#DIV/0!</v>
      </c>
      <c r="F790" s="489">
        <v>8</v>
      </c>
      <c r="G790" s="434"/>
      <c r="H790" s="480">
        <f t="shared" si="284"/>
        <v>0</v>
      </c>
      <c r="I790" s="434">
        <f t="shared" si="285"/>
        <v>8</v>
      </c>
      <c r="J790" s="434">
        <f t="shared" si="286"/>
        <v>0</v>
      </c>
      <c r="K790" s="480">
        <f t="shared" si="287"/>
        <v>0</v>
      </c>
    </row>
    <row r="791" spans="1:11" ht="12.75">
      <c r="A791" s="481" t="s">
        <v>2687</v>
      </c>
      <c r="B791" s="482" t="s">
        <v>2688</v>
      </c>
      <c r="C791" s="499">
        <v>0</v>
      </c>
      <c r="D791" s="486"/>
      <c r="E791" s="480" t="e">
        <f t="shared" si="283"/>
        <v>#DIV/0!</v>
      </c>
      <c r="F791" s="489">
        <v>18</v>
      </c>
      <c r="G791" s="434"/>
      <c r="H791" s="480">
        <f t="shared" si="284"/>
        <v>0</v>
      </c>
      <c r="I791" s="434">
        <f t="shared" si="285"/>
        <v>18</v>
      </c>
      <c r="J791" s="434">
        <f t="shared" si="286"/>
        <v>0</v>
      </c>
      <c r="K791" s="480">
        <f t="shared" si="287"/>
        <v>0</v>
      </c>
    </row>
    <row r="792" spans="1:11" ht="12.75">
      <c r="A792" s="481" t="s">
        <v>2767</v>
      </c>
      <c r="B792" s="482" t="s">
        <v>2768</v>
      </c>
      <c r="C792" s="499">
        <v>0</v>
      </c>
      <c r="D792" s="486"/>
      <c r="E792" s="480" t="e">
        <f t="shared" si="283"/>
        <v>#DIV/0!</v>
      </c>
      <c r="F792" s="489">
        <v>1</v>
      </c>
      <c r="G792" s="434"/>
      <c r="H792" s="480">
        <f t="shared" si="284"/>
        <v>0</v>
      </c>
      <c r="I792" s="434">
        <f t="shared" si="285"/>
        <v>1</v>
      </c>
      <c r="J792" s="434">
        <f t="shared" si="286"/>
        <v>0</v>
      </c>
      <c r="K792" s="480">
        <f t="shared" si="287"/>
        <v>0</v>
      </c>
    </row>
    <row r="793" spans="1:11" ht="12.75">
      <c r="A793" s="481" t="s">
        <v>2275</v>
      </c>
      <c r="B793" s="482" t="s">
        <v>2276</v>
      </c>
      <c r="C793" s="499">
        <v>744</v>
      </c>
      <c r="D793" s="486">
        <v>194</v>
      </c>
      <c r="E793" s="480">
        <f t="shared" si="278"/>
        <v>0.260752688172043</v>
      </c>
      <c r="F793" s="489">
        <v>1</v>
      </c>
      <c r="G793" s="434"/>
      <c r="H793" s="480">
        <f t="shared" si="279"/>
        <v>0</v>
      </c>
      <c r="I793" s="434">
        <f t="shared" si="280"/>
        <v>745</v>
      </c>
      <c r="J793" s="434">
        <f t="shared" si="281"/>
        <v>194</v>
      </c>
      <c r="K793" s="480">
        <f t="shared" si="282"/>
        <v>0.26040268456375837</v>
      </c>
    </row>
    <row r="794" spans="1:11" ht="12.75">
      <c r="A794" s="481" t="s">
        <v>2693</v>
      </c>
      <c r="B794" s="482" t="s">
        <v>2694</v>
      </c>
      <c r="C794" s="499">
        <v>0</v>
      </c>
      <c r="D794" s="486"/>
      <c r="E794" s="480" t="e">
        <f t="shared" si="278"/>
        <v>#DIV/0!</v>
      </c>
      <c r="F794" s="489">
        <v>2</v>
      </c>
      <c r="G794" s="434"/>
      <c r="H794" s="480">
        <f t="shared" si="279"/>
        <v>0</v>
      </c>
      <c r="I794" s="434">
        <f t="shared" si="280"/>
        <v>2</v>
      </c>
      <c r="J794" s="434">
        <f t="shared" si="281"/>
        <v>0</v>
      </c>
      <c r="K794" s="480">
        <f t="shared" si="282"/>
        <v>0</v>
      </c>
    </row>
    <row r="795" spans="1:11" ht="12.75">
      <c r="A795" s="481" t="s">
        <v>2695</v>
      </c>
      <c r="B795" s="482" t="s">
        <v>2696</v>
      </c>
      <c r="C795" s="499">
        <v>0</v>
      </c>
      <c r="D795" s="486"/>
      <c r="E795" s="480" t="e">
        <f t="shared" si="278"/>
        <v>#DIV/0!</v>
      </c>
      <c r="F795" s="489">
        <v>2</v>
      </c>
      <c r="G795" s="434"/>
      <c r="H795" s="480">
        <f t="shared" si="279"/>
        <v>0</v>
      </c>
      <c r="I795" s="434">
        <f t="shared" si="280"/>
        <v>2</v>
      </c>
      <c r="J795" s="434">
        <f t="shared" si="281"/>
        <v>0</v>
      </c>
      <c r="K795" s="480">
        <f t="shared" si="282"/>
        <v>0</v>
      </c>
    </row>
    <row r="796" spans="1:11" ht="12.75">
      <c r="A796" s="481" t="s">
        <v>1975</v>
      </c>
      <c r="B796" s="482" t="s">
        <v>2277</v>
      </c>
      <c r="C796" s="499">
        <v>0</v>
      </c>
      <c r="D796" s="486"/>
      <c r="E796" s="480" t="e">
        <f t="shared" si="278"/>
        <v>#DIV/0!</v>
      </c>
      <c r="F796" s="489">
        <v>1</v>
      </c>
      <c r="G796" s="434"/>
      <c r="H796" s="480">
        <f t="shared" si="279"/>
        <v>0</v>
      </c>
      <c r="I796" s="434">
        <f t="shared" si="280"/>
        <v>1</v>
      </c>
      <c r="J796" s="434">
        <f t="shared" si="281"/>
        <v>0</v>
      </c>
      <c r="K796" s="480">
        <f t="shared" si="282"/>
        <v>0</v>
      </c>
    </row>
    <row r="797" spans="1:11" ht="12.75">
      <c r="A797" s="481" t="s">
        <v>2280</v>
      </c>
      <c r="B797" s="482" t="s">
        <v>2281</v>
      </c>
      <c r="C797" s="499">
        <v>16</v>
      </c>
      <c r="D797" s="486">
        <v>2</v>
      </c>
      <c r="E797" s="480">
        <f t="shared" si="278"/>
        <v>0.125</v>
      </c>
      <c r="F797" s="489">
        <v>0</v>
      </c>
      <c r="G797" s="434"/>
      <c r="H797" s="480" t="e">
        <f t="shared" si="279"/>
        <v>#DIV/0!</v>
      </c>
      <c r="I797" s="434">
        <f t="shared" si="280"/>
        <v>16</v>
      </c>
      <c r="J797" s="434">
        <f t="shared" si="281"/>
        <v>2</v>
      </c>
      <c r="K797" s="480">
        <f t="shared" si="282"/>
        <v>0.125</v>
      </c>
    </row>
    <row r="798" spans="1:11" ht="12.75">
      <c r="A798" s="481" t="s">
        <v>2160</v>
      </c>
      <c r="B798" s="482" t="s">
        <v>2161</v>
      </c>
      <c r="C798" s="499">
        <v>734</v>
      </c>
      <c r="D798" s="486">
        <v>173</v>
      </c>
      <c r="E798" s="480">
        <f t="shared" si="278"/>
        <v>0.23569482288828339</v>
      </c>
      <c r="F798" s="489">
        <v>2</v>
      </c>
      <c r="G798" s="434">
        <v>2</v>
      </c>
      <c r="H798" s="480">
        <f t="shared" si="279"/>
        <v>1</v>
      </c>
      <c r="I798" s="434">
        <f t="shared" si="280"/>
        <v>736</v>
      </c>
      <c r="J798" s="434">
        <f t="shared" si="281"/>
        <v>175</v>
      </c>
      <c r="K798" s="480">
        <f t="shared" si="282"/>
        <v>0.23777173913043478</v>
      </c>
    </row>
    <row r="799" spans="1:11" ht="12.75">
      <c r="A799" s="481" t="s">
        <v>2769</v>
      </c>
      <c r="B799" s="482" t="s">
        <v>2770</v>
      </c>
      <c r="C799" s="499">
        <v>2</v>
      </c>
      <c r="D799" s="486">
        <v>1</v>
      </c>
      <c r="E799" s="480">
        <f t="shared" si="278"/>
        <v>0.5</v>
      </c>
      <c r="F799" s="489">
        <v>0</v>
      </c>
      <c r="G799" s="434"/>
      <c r="H799" s="480" t="e">
        <f t="shared" si="279"/>
        <v>#DIV/0!</v>
      </c>
      <c r="I799" s="434">
        <f t="shared" si="280"/>
        <v>2</v>
      </c>
      <c r="J799" s="434">
        <f t="shared" si="281"/>
        <v>1</v>
      </c>
      <c r="K799" s="480">
        <f t="shared" si="282"/>
        <v>0.5</v>
      </c>
    </row>
    <row r="800" spans="1:11" ht="12.75">
      <c r="A800" s="481" t="s">
        <v>2703</v>
      </c>
      <c r="B800" s="482" t="s">
        <v>2704</v>
      </c>
      <c r="C800" s="499">
        <v>0</v>
      </c>
      <c r="D800" s="486"/>
      <c r="E800" s="480" t="e">
        <f t="shared" si="278"/>
        <v>#DIV/0!</v>
      </c>
      <c r="F800" s="489">
        <v>7</v>
      </c>
      <c r="G800" s="434"/>
      <c r="H800" s="480">
        <f t="shared" si="279"/>
        <v>0</v>
      </c>
      <c r="I800" s="434">
        <f t="shared" si="280"/>
        <v>7</v>
      </c>
      <c r="J800" s="434">
        <f t="shared" si="281"/>
        <v>0</v>
      </c>
      <c r="K800" s="480">
        <f t="shared" si="282"/>
        <v>0</v>
      </c>
    </row>
    <row r="801" spans="1:11" ht="12.75">
      <c r="A801" s="481" t="s">
        <v>2705</v>
      </c>
      <c r="B801" s="482" t="s">
        <v>2706</v>
      </c>
      <c r="C801" s="499">
        <v>0</v>
      </c>
      <c r="D801" s="486"/>
      <c r="E801" s="480" t="e">
        <f t="shared" si="278"/>
        <v>#DIV/0!</v>
      </c>
      <c r="F801" s="489">
        <v>7</v>
      </c>
      <c r="G801" s="434"/>
      <c r="H801" s="480">
        <f t="shared" si="279"/>
        <v>0</v>
      </c>
      <c r="I801" s="434">
        <f t="shared" si="280"/>
        <v>7</v>
      </c>
      <c r="J801" s="434">
        <f t="shared" si="281"/>
        <v>0</v>
      </c>
      <c r="K801" s="480">
        <f t="shared" si="282"/>
        <v>0</v>
      </c>
    </row>
    <row r="802" spans="1:11" ht="12.75">
      <c r="A802" s="481" t="s">
        <v>2733</v>
      </c>
      <c r="B802" s="482" t="s">
        <v>2734</v>
      </c>
      <c r="C802" s="499">
        <v>0</v>
      </c>
      <c r="D802" s="486"/>
      <c r="E802" s="480" t="e">
        <f t="shared" si="278"/>
        <v>#DIV/0!</v>
      </c>
      <c r="F802" s="489">
        <v>18</v>
      </c>
      <c r="G802" s="434"/>
      <c r="H802" s="480">
        <f t="shared" si="279"/>
        <v>0</v>
      </c>
      <c r="I802" s="434">
        <f t="shared" si="280"/>
        <v>18</v>
      </c>
      <c r="J802" s="434">
        <f t="shared" si="281"/>
        <v>0</v>
      </c>
      <c r="K802" s="480">
        <f t="shared" si="282"/>
        <v>0</v>
      </c>
    </row>
    <row r="803" spans="1:11" ht="12.75">
      <c r="A803" s="481" t="s">
        <v>2286</v>
      </c>
      <c r="B803" s="482" t="s">
        <v>2287</v>
      </c>
      <c r="C803" s="499">
        <v>0</v>
      </c>
      <c r="D803" s="486"/>
      <c r="E803" s="480" t="e">
        <f t="shared" si="278"/>
        <v>#DIV/0!</v>
      </c>
      <c r="F803" s="489">
        <v>1</v>
      </c>
      <c r="G803" s="434"/>
      <c r="H803" s="480">
        <f t="shared" si="279"/>
        <v>0</v>
      </c>
      <c r="I803" s="434">
        <f t="shared" si="280"/>
        <v>1</v>
      </c>
      <c r="J803" s="434">
        <f t="shared" si="281"/>
        <v>0</v>
      </c>
      <c r="K803" s="480">
        <f t="shared" si="282"/>
        <v>0</v>
      </c>
    </row>
    <row r="804" spans="1:11" ht="12.75">
      <c r="A804" s="481" t="s">
        <v>2771</v>
      </c>
      <c r="B804" s="482" t="s">
        <v>2772</v>
      </c>
      <c r="C804" s="499">
        <v>0</v>
      </c>
      <c r="D804" s="486"/>
      <c r="E804" s="480" t="e">
        <f t="shared" si="278"/>
        <v>#DIV/0!</v>
      </c>
      <c r="F804" s="489">
        <v>2</v>
      </c>
      <c r="G804" s="434"/>
      <c r="H804" s="480">
        <f t="shared" si="279"/>
        <v>0</v>
      </c>
      <c r="I804" s="434">
        <f t="shared" si="280"/>
        <v>2</v>
      </c>
      <c r="J804" s="434">
        <f t="shared" si="281"/>
        <v>0</v>
      </c>
      <c r="K804" s="480">
        <f t="shared" si="282"/>
        <v>0</v>
      </c>
    </row>
    <row r="805" spans="1:11" ht="12.75">
      <c r="A805" s="481" t="s">
        <v>2298</v>
      </c>
      <c r="B805" s="482" t="s">
        <v>2299</v>
      </c>
      <c r="C805" s="499">
        <v>0</v>
      </c>
      <c r="D805" s="486"/>
      <c r="E805" s="480" t="e">
        <f t="shared" si="278"/>
        <v>#DIV/0!</v>
      </c>
      <c r="F805" s="489">
        <v>1</v>
      </c>
      <c r="G805" s="434"/>
      <c r="H805" s="480">
        <f t="shared" si="279"/>
        <v>0</v>
      </c>
      <c r="I805" s="434">
        <f t="shared" si="280"/>
        <v>1</v>
      </c>
      <c r="J805" s="434">
        <f t="shared" si="281"/>
        <v>0</v>
      </c>
      <c r="K805" s="480">
        <f t="shared" si="282"/>
        <v>0</v>
      </c>
    </row>
    <row r="806" spans="1:11" ht="12.75">
      <c r="A806" s="481" t="s">
        <v>2300</v>
      </c>
      <c r="B806" s="482" t="s">
        <v>2301</v>
      </c>
      <c r="C806" s="499">
        <v>65</v>
      </c>
      <c r="D806" s="486">
        <v>37</v>
      </c>
      <c r="E806" s="480">
        <f t="shared" si="278"/>
        <v>0.56923076923076921</v>
      </c>
      <c r="F806" s="489">
        <v>450</v>
      </c>
      <c r="G806" s="434">
        <v>190</v>
      </c>
      <c r="H806" s="480">
        <f t="shared" si="279"/>
        <v>0.42222222222222222</v>
      </c>
      <c r="I806" s="434">
        <f t="shared" si="280"/>
        <v>515</v>
      </c>
      <c r="J806" s="434">
        <f t="shared" si="281"/>
        <v>227</v>
      </c>
      <c r="K806" s="480">
        <f t="shared" si="282"/>
        <v>0.4407766990291262</v>
      </c>
    </row>
    <row r="807" spans="1:11" ht="12.75">
      <c r="A807" s="481" t="s">
        <v>2346</v>
      </c>
      <c r="B807" s="482" t="s">
        <v>2347</v>
      </c>
      <c r="C807" s="499">
        <v>1</v>
      </c>
      <c r="D807" s="486"/>
      <c r="E807" s="480">
        <f t="shared" si="278"/>
        <v>0</v>
      </c>
      <c r="F807" s="489">
        <v>25</v>
      </c>
      <c r="G807" s="434">
        <v>2</v>
      </c>
      <c r="H807" s="480">
        <f t="shared" si="279"/>
        <v>0.08</v>
      </c>
      <c r="I807" s="434">
        <f t="shared" si="280"/>
        <v>26</v>
      </c>
      <c r="J807" s="434">
        <f t="shared" si="281"/>
        <v>2</v>
      </c>
      <c r="K807" s="480">
        <f t="shared" si="282"/>
        <v>7.6923076923076927E-2</v>
      </c>
    </row>
    <row r="808" spans="1:11" ht="12.75">
      <c r="A808" s="481" t="s">
        <v>2603</v>
      </c>
      <c r="B808" s="482" t="s">
        <v>2604</v>
      </c>
      <c r="C808" s="499">
        <v>0</v>
      </c>
      <c r="D808" s="486"/>
      <c r="E808" s="480" t="e">
        <f t="shared" si="278"/>
        <v>#DIV/0!</v>
      </c>
      <c r="F808" s="489">
        <v>2</v>
      </c>
      <c r="G808" s="434"/>
      <c r="H808" s="480">
        <f t="shared" si="279"/>
        <v>0</v>
      </c>
      <c r="I808" s="434">
        <f t="shared" si="280"/>
        <v>2</v>
      </c>
      <c r="J808" s="434">
        <f t="shared" si="281"/>
        <v>0</v>
      </c>
      <c r="K808" s="480">
        <f t="shared" si="282"/>
        <v>0</v>
      </c>
    </row>
    <row r="809" spans="1:11" ht="12.75">
      <c r="A809" s="481" t="s">
        <v>2302</v>
      </c>
      <c r="B809" s="482" t="s">
        <v>2303</v>
      </c>
      <c r="C809" s="499">
        <v>0</v>
      </c>
      <c r="D809" s="486"/>
      <c r="E809" s="480" t="e">
        <f t="shared" si="278"/>
        <v>#DIV/0!</v>
      </c>
      <c r="F809" s="489">
        <v>1</v>
      </c>
      <c r="G809" s="434"/>
      <c r="H809" s="480">
        <f t="shared" si="279"/>
        <v>0</v>
      </c>
      <c r="I809" s="434">
        <f t="shared" si="280"/>
        <v>1</v>
      </c>
      <c r="J809" s="434">
        <f t="shared" si="281"/>
        <v>0</v>
      </c>
      <c r="K809" s="480">
        <f t="shared" si="282"/>
        <v>0</v>
      </c>
    </row>
    <row r="810" spans="1:11" ht="12.75">
      <c r="A810" s="481" t="s">
        <v>2605</v>
      </c>
      <c r="B810" s="482" t="s">
        <v>2606</v>
      </c>
      <c r="C810" s="499">
        <v>0</v>
      </c>
      <c r="D810" s="486"/>
      <c r="E810" s="480" t="e">
        <f t="shared" si="278"/>
        <v>#DIV/0!</v>
      </c>
      <c r="F810" s="489">
        <v>2</v>
      </c>
      <c r="G810" s="434"/>
      <c r="H810" s="480">
        <f t="shared" si="279"/>
        <v>0</v>
      </c>
      <c r="I810" s="434">
        <f t="shared" si="280"/>
        <v>2</v>
      </c>
      <c r="J810" s="434">
        <f t="shared" si="281"/>
        <v>0</v>
      </c>
      <c r="K810" s="480">
        <f t="shared" si="282"/>
        <v>0</v>
      </c>
    </row>
    <row r="811" spans="1:11" ht="12.75">
      <c r="A811" s="481" t="s">
        <v>2306</v>
      </c>
      <c r="B811" s="482" t="s">
        <v>2307</v>
      </c>
      <c r="C811" s="499">
        <v>0</v>
      </c>
      <c r="D811" s="486"/>
      <c r="E811" s="480" t="e">
        <f t="shared" si="278"/>
        <v>#DIV/0!</v>
      </c>
      <c r="F811" s="489">
        <v>2</v>
      </c>
      <c r="G811" s="434">
        <v>2</v>
      </c>
      <c r="H811" s="480">
        <f t="shared" si="279"/>
        <v>1</v>
      </c>
      <c r="I811" s="434">
        <f t="shared" si="280"/>
        <v>2</v>
      </c>
      <c r="J811" s="434">
        <f t="shared" si="281"/>
        <v>2</v>
      </c>
      <c r="K811" s="480">
        <f t="shared" si="282"/>
        <v>1</v>
      </c>
    </row>
    <row r="812" spans="1:11" ht="12.75">
      <c r="A812" s="481" t="s">
        <v>2308</v>
      </c>
      <c r="B812" s="482" t="s">
        <v>2309</v>
      </c>
      <c r="C812" s="499">
        <v>0</v>
      </c>
      <c r="D812" s="486"/>
      <c r="E812" s="480" t="e">
        <f t="shared" si="278"/>
        <v>#DIV/0!</v>
      </c>
      <c r="F812" s="489">
        <v>2</v>
      </c>
      <c r="G812" s="434"/>
      <c r="H812" s="480">
        <f t="shared" si="279"/>
        <v>0</v>
      </c>
      <c r="I812" s="434">
        <f t="shared" si="280"/>
        <v>2</v>
      </c>
      <c r="J812" s="434">
        <f t="shared" si="281"/>
        <v>0</v>
      </c>
      <c r="K812" s="480">
        <f t="shared" si="282"/>
        <v>0</v>
      </c>
    </row>
    <row r="813" spans="1:11" ht="12.75">
      <c r="A813" s="481" t="s">
        <v>2310</v>
      </c>
      <c r="B813" s="482" t="s">
        <v>2311</v>
      </c>
      <c r="C813" s="499">
        <v>0</v>
      </c>
      <c r="D813" s="486"/>
      <c r="E813" s="480" t="e">
        <f t="shared" si="278"/>
        <v>#DIV/0!</v>
      </c>
      <c r="F813" s="489">
        <v>105</v>
      </c>
      <c r="G813" s="434">
        <v>38</v>
      </c>
      <c r="H813" s="480">
        <f t="shared" si="279"/>
        <v>0.3619047619047619</v>
      </c>
      <c r="I813" s="434">
        <f t="shared" si="280"/>
        <v>105</v>
      </c>
      <c r="J813" s="434">
        <f t="shared" si="281"/>
        <v>38</v>
      </c>
      <c r="K813" s="480">
        <f t="shared" si="282"/>
        <v>0.3619047619047619</v>
      </c>
    </row>
    <row r="814" spans="1:11" ht="12.75">
      <c r="A814" s="481" t="s">
        <v>2312</v>
      </c>
      <c r="B814" s="482" t="s">
        <v>2313</v>
      </c>
      <c r="C814" s="499">
        <v>150</v>
      </c>
      <c r="D814" s="486">
        <v>63</v>
      </c>
      <c r="E814" s="480">
        <f t="shared" si="278"/>
        <v>0.42</v>
      </c>
      <c r="F814" s="489">
        <v>4243</v>
      </c>
      <c r="G814" s="434">
        <v>704</v>
      </c>
      <c r="H814" s="480">
        <f t="shared" si="279"/>
        <v>0.16592033938251238</v>
      </c>
      <c r="I814" s="434">
        <f t="shared" si="280"/>
        <v>4393</v>
      </c>
      <c r="J814" s="434">
        <f t="shared" si="281"/>
        <v>767</v>
      </c>
      <c r="K814" s="480">
        <f t="shared" si="282"/>
        <v>0.1745959480992488</v>
      </c>
    </row>
    <row r="815" spans="1:11" ht="12.75">
      <c r="A815" s="481" t="s">
        <v>2609</v>
      </c>
      <c r="B815" s="482" t="s">
        <v>2610</v>
      </c>
      <c r="C815" s="499">
        <v>0</v>
      </c>
      <c r="D815" s="486"/>
      <c r="E815" s="480" t="e">
        <f t="shared" si="278"/>
        <v>#DIV/0!</v>
      </c>
      <c r="F815" s="489">
        <v>284</v>
      </c>
      <c r="G815" s="434">
        <v>28</v>
      </c>
      <c r="H815" s="480">
        <f t="shared" si="279"/>
        <v>9.8591549295774641E-2</v>
      </c>
      <c r="I815" s="434">
        <f t="shared" si="280"/>
        <v>284</v>
      </c>
      <c r="J815" s="434">
        <f t="shared" si="281"/>
        <v>28</v>
      </c>
      <c r="K815" s="480">
        <f t="shared" si="282"/>
        <v>9.8591549295774641E-2</v>
      </c>
    </row>
    <row r="816" spans="1:11" ht="12.75">
      <c r="A816" s="481" t="s">
        <v>2773</v>
      </c>
      <c r="B816" s="482" t="s">
        <v>2774</v>
      </c>
      <c r="C816" s="499">
        <v>0</v>
      </c>
      <c r="D816" s="486"/>
      <c r="E816" s="480" t="e">
        <f t="shared" si="278"/>
        <v>#DIV/0!</v>
      </c>
      <c r="F816" s="489">
        <v>94</v>
      </c>
      <c r="G816" s="434">
        <v>19</v>
      </c>
      <c r="H816" s="480">
        <f t="shared" si="279"/>
        <v>0.20212765957446807</v>
      </c>
      <c r="I816" s="434">
        <f t="shared" si="280"/>
        <v>94</v>
      </c>
      <c r="J816" s="434">
        <f t="shared" si="281"/>
        <v>19</v>
      </c>
      <c r="K816" s="480">
        <f t="shared" si="282"/>
        <v>0.20212765957446807</v>
      </c>
    </row>
    <row r="817" spans="1:11" ht="12.75">
      <c r="A817" s="481" t="s">
        <v>2314</v>
      </c>
      <c r="B817" s="482" t="s">
        <v>2315</v>
      </c>
      <c r="C817" s="499">
        <v>2</v>
      </c>
      <c r="D817" s="486"/>
      <c r="E817" s="480">
        <f t="shared" si="278"/>
        <v>0</v>
      </c>
      <c r="F817" s="489">
        <v>650</v>
      </c>
      <c r="G817" s="434">
        <v>182</v>
      </c>
      <c r="H817" s="480">
        <f t="shared" si="279"/>
        <v>0.28000000000000003</v>
      </c>
      <c r="I817" s="434">
        <f t="shared" si="280"/>
        <v>652</v>
      </c>
      <c r="J817" s="434">
        <f t="shared" si="281"/>
        <v>182</v>
      </c>
      <c r="K817" s="480">
        <f t="shared" si="282"/>
        <v>0.27914110429447853</v>
      </c>
    </row>
    <row r="818" spans="1:11" ht="12.75">
      <c r="A818" s="481" t="s">
        <v>2775</v>
      </c>
      <c r="B818" s="482" t="s">
        <v>2776</v>
      </c>
      <c r="C818" s="499">
        <v>0</v>
      </c>
      <c r="D818" s="486"/>
      <c r="E818" s="480" t="e">
        <f t="shared" si="278"/>
        <v>#DIV/0!</v>
      </c>
      <c r="F818" s="489">
        <v>1</v>
      </c>
      <c r="G818" s="434"/>
      <c r="H818" s="480">
        <f t="shared" si="279"/>
        <v>0</v>
      </c>
      <c r="I818" s="434">
        <f t="shared" si="280"/>
        <v>1</v>
      </c>
      <c r="J818" s="434">
        <f t="shared" si="281"/>
        <v>0</v>
      </c>
      <c r="K818" s="480">
        <f t="shared" si="282"/>
        <v>0</v>
      </c>
    </row>
    <row r="819" spans="1:11" ht="12.75">
      <c r="A819" s="481" t="s">
        <v>2318</v>
      </c>
      <c r="B819" s="482" t="s">
        <v>2319</v>
      </c>
      <c r="C819" s="499">
        <v>0</v>
      </c>
      <c r="D819" s="486"/>
      <c r="E819" s="480" t="e">
        <f t="shared" si="278"/>
        <v>#DIV/0!</v>
      </c>
      <c r="F819" s="489">
        <v>1</v>
      </c>
      <c r="G819" s="434"/>
      <c r="H819" s="480">
        <f t="shared" si="279"/>
        <v>0</v>
      </c>
      <c r="I819" s="434">
        <f t="shared" si="280"/>
        <v>1</v>
      </c>
      <c r="J819" s="434">
        <f t="shared" si="281"/>
        <v>0</v>
      </c>
      <c r="K819" s="480">
        <f t="shared" si="282"/>
        <v>0</v>
      </c>
    </row>
    <row r="820" spans="1:11" ht="12.75">
      <c r="A820" s="481" t="s">
        <v>2162</v>
      </c>
      <c r="B820" s="482" t="s">
        <v>2163</v>
      </c>
      <c r="C820" s="499">
        <v>0</v>
      </c>
      <c r="D820" s="486"/>
      <c r="E820" s="480" t="e">
        <f t="shared" si="278"/>
        <v>#DIV/0!</v>
      </c>
      <c r="F820" s="489">
        <v>12</v>
      </c>
      <c r="G820" s="434">
        <v>6</v>
      </c>
      <c r="H820" s="480">
        <f t="shared" si="279"/>
        <v>0.5</v>
      </c>
      <c r="I820" s="434">
        <f t="shared" si="280"/>
        <v>12</v>
      </c>
      <c r="J820" s="434">
        <f t="shared" si="281"/>
        <v>6</v>
      </c>
      <c r="K820" s="480">
        <f t="shared" si="282"/>
        <v>0.5</v>
      </c>
    </row>
    <row r="821" spans="1:11" ht="12.75">
      <c r="A821" s="481" t="s">
        <v>2777</v>
      </c>
      <c r="B821" s="482" t="s">
        <v>2778</v>
      </c>
      <c r="C821" s="499">
        <v>22</v>
      </c>
      <c r="D821" s="486"/>
      <c r="E821" s="480">
        <f t="shared" si="278"/>
        <v>0</v>
      </c>
      <c r="F821" s="489">
        <v>1</v>
      </c>
      <c r="G821" s="434"/>
      <c r="H821" s="480">
        <f t="shared" si="279"/>
        <v>0</v>
      </c>
      <c r="I821" s="434">
        <f t="shared" si="280"/>
        <v>23</v>
      </c>
      <c r="J821" s="434">
        <f t="shared" si="281"/>
        <v>0</v>
      </c>
      <c r="K821" s="480">
        <f t="shared" si="282"/>
        <v>0</v>
      </c>
    </row>
    <row r="822" spans="1:11" ht="12.75">
      <c r="A822" s="481" t="s">
        <v>2779</v>
      </c>
      <c r="B822" s="482" t="s">
        <v>2780</v>
      </c>
      <c r="C822" s="499">
        <v>1</v>
      </c>
      <c r="D822" s="486"/>
      <c r="E822" s="480">
        <f t="shared" si="278"/>
        <v>0</v>
      </c>
      <c r="F822" s="489">
        <v>0</v>
      </c>
      <c r="G822" s="434"/>
      <c r="H822" s="480" t="e">
        <f t="shared" si="279"/>
        <v>#DIV/0!</v>
      </c>
      <c r="I822" s="434">
        <f t="shared" si="280"/>
        <v>1</v>
      </c>
      <c r="J822" s="434">
        <f t="shared" si="281"/>
        <v>0</v>
      </c>
      <c r="K822" s="480">
        <f t="shared" si="282"/>
        <v>0</v>
      </c>
    </row>
    <row r="823" spans="1:11" ht="12.75">
      <c r="A823" s="481" t="s">
        <v>2166</v>
      </c>
      <c r="B823" s="482" t="s">
        <v>2167</v>
      </c>
      <c r="C823" s="499">
        <v>0</v>
      </c>
      <c r="D823" s="486"/>
      <c r="E823" s="480" t="e">
        <f t="shared" si="278"/>
        <v>#DIV/0!</v>
      </c>
      <c r="F823" s="489">
        <v>6</v>
      </c>
      <c r="G823" s="434">
        <v>1</v>
      </c>
      <c r="H823" s="480">
        <f t="shared" si="279"/>
        <v>0.16666666666666666</v>
      </c>
      <c r="I823" s="434">
        <f t="shared" si="280"/>
        <v>6</v>
      </c>
      <c r="J823" s="434">
        <f t="shared" si="281"/>
        <v>1</v>
      </c>
      <c r="K823" s="480">
        <f t="shared" si="282"/>
        <v>0.16666666666666666</v>
      </c>
    </row>
    <row r="824" spans="1:11" ht="12.75">
      <c r="A824" s="481" t="s">
        <v>2168</v>
      </c>
      <c r="B824" s="482" t="s">
        <v>2169</v>
      </c>
      <c r="C824" s="499">
        <v>0</v>
      </c>
      <c r="D824" s="486"/>
      <c r="E824" s="480" t="e">
        <f t="shared" si="278"/>
        <v>#DIV/0!</v>
      </c>
      <c r="F824" s="489">
        <v>6</v>
      </c>
      <c r="G824" s="434">
        <v>3</v>
      </c>
      <c r="H824" s="480">
        <f t="shared" si="279"/>
        <v>0.5</v>
      </c>
      <c r="I824" s="434">
        <f t="shared" si="280"/>
        <v>6</v>
      </c>
      <c r="J824" s="434">
        <f t="shared" si="281"/>
        <v>3</v>
      </c>
      <c r="K824" s="480">
        <f t="shared" si="282"/>
        <v>0.5</v>
      </c>
    </row>
    <row r="825" spans="1:11" ht="12.75">
      <c r="A825" s="481" t="s">
        <v>2170</v>
      </c>
      <c r="B825" s="482" t="s">
        <v>2171</v>
      </c>
      <c r="C825" s="499">
        <v>0</v>
      </c>
      <c r="D825" s="486"/>
      <c r="E825" s="480" t="e">
        <f t="shared" si="278"/>
        <v>#DIV/0!</v>
      </c>
      <c r="F825" s="489">
        <v>6</v>
      </c>
      <c r="G825" s="434">
        <v>3</v>
      </c>
      <c r="H825" s="480">
        <f t="shared" si="279"/>
        <v>0.5</v>
      </c>
      <c r="I825" s="434">
        <f t="shared" si="280"/>
        <v>6</v>
      </c>
      <c r="J825" s="434">
        <f t="shared" si="281"/>
        <v>3</v>
      </c>
      <c r="K825" s="480">
        <f t="shared" si="282"/>
        <v>0.5</v>
      </c>
    </row>
    <row r="826" spans="1:11" ht="12.75">
      <c r="A826" s="481" t="s">
        <v>2781</v>
      </c>
      <c r="B826" s="482" t="s">
        <v>2782</v>
      </c>
      <c r="C826" s="504">
        <v>0</v>
      </c>
      <c r="D826" s="486"/>
      <c r="E826" s="480" t="e">
        <f t="shared" si="278"/>
        <v>#DIV/0!</v>
      </c>
      <c r="F826" s="497">
        <v>0</v>
      </c>
      <c r="G826" s="505">
        <v>1</v>
      </c>
      <c r="H826" s="480" t="e">
        <f t="shared" si="279"/>
        <v>#DIV/0!</v>
      </c>
      <c r="I826" s="434">
        <f t="shared" si="280"/>
        <v>0</v>
      </c>
      <c r="J826" s="434">
        <f t="shared" si="281"/>
        <v>1</v>
      </c>
      <c r="K826" s="480" t="e">
        <f t="shared" si="282"/>
        <v>#DIV/0!</v>
      </c>
    </row>
    <row r="827" spans="1:11" ht="12.75">
      <c r="A827" s="481" t="s">
        <v>2783</v>
      </c>
      <c r="B827" s="482" t="s">
        <v>2784</v>
      </c>
      <c r="C827" s="499">
        <v>0</v>
      </c>
      <c r="D827" s="486"/>
      <c r="E827" s="480" t="e">
        <f t="shared" si="278"/>
        <v>#DIV/0!</v>
      </c>
      <c r="F827" s="497">
        <v>0</v>
      </c>
      <c r="G827" s="505">
        <v>2</v>
      </c>
      <c r="H827" s="480" t="e">
        <f t="shared" si="279"/>
        <v>#DIV/0!</v>
      </c>
      <c r="I827" s="434">
        <f t="shared" si="280"/>
        <v>0</v>
      </c>
      <c r="J827" s="434">
        <f t="shared" si="281"/>
        <v>2</v>
      </c>
      <c r="K827" s="480" t="e">
        <f t="shared" si="282"/>
        <v>#DIV/0!</v>
      </c>
    </row>
    <row r="828" spans="1:11" ht="12.75">
      <c r="A828" s="481" t="s">
        <v>2785</v>
      </c>
      <c r="B828" s="482" t="s">
        <v>2786</v>
      </c>
      <c r="C828" s="499">
        <v>0</v>
      </c>
      <c r="D828" s="486"/>
      <c r="E828" s="480" t="e">
        <f t="shared" si="278"/>
        <v>#DIV/0!</v>
      </c>
      <c r="F828" s="497">
        <v>0</v>
      </c>
      <c r="G828" s="505">
        <v>1</v>
      </c>
      <c r="H828" s="480" t="e">
        <f t="shared" si="279"/>
        <v>#DIV/0!</v>
      </c>
      <c r="I828" s="434">
        <f t="shared" si="280"/>
        <v>0</v>
      </c>
      <c r="J828" s="434">
        <f t="shared" si="281"/>
        <v>1</v>
      </c>
      <c r="K828" s="480" t="e">
        <f t="shared" si="282"/>
        <v>#DIV/0!</v>
      </c>
    </row>
    <row r="829" spans="1:11" ht="12.75">
      <c r="A829" s="481" t="s">
        <v>2342</v>
      </c>
      <c r="B829" s="482" t="s">
        <v>2343</v>
      </c>
      <c r="C829" s="499">
        <v>0</v>
      </c>
      <c r="D829" s="486"/>
      <c r="E829" s="480" t="e">
        <f t="shared" si="278"/>
        <v>#DIV/0!</v>
      </c>
      <c r="F829" s="497">
        <v>0</v>
      </c>
      <c r="G829" s="505">
        <v>1</v>
      </c>
      <c r="H829" s="480" t="e">
        <f t="shared" si="279"/>
        <v>#DIV/0!</v>
      </c>
      <c r="I829" s="434">
        <f t="shared" si="280"/>
        <v>0</v>
      </c>
      <c r="J829" s="434">
        <f t="shared" si="281"/>
        <v>1</v>
      </c>
      <c r="K829" s="480" t="e">
        <f t="shared" si="282"/>
        <v>#DIV/0!</v>
      </c>
    </row>
    <row r="830" spans="1:11" ht="12.75">
      <c r="A830" s="481" t="s">
        <v>2255</v>
      </c>
      <c r="B830" s="482" t="s">
        <v>2256</v>
      </c>
      <c r="C830" s="499">
        <v>0</v>
      </c>
      <c r="D830" s="486"/>
      <c r="E830" s="480" t="e">
        <f t="shared" si="278"/>
        <v>#DIV/0!</v>
      </c>
      <c r="F830" s="497">
        <v>0</v>
      </c>
      <c r="G830" s="505">
        <v>1</v>
      </c>
      <c r="H830" s="480" t="e">
        <f t="shared" si="279"/>
        <v>#DIV/0!</v>
      </c>
      <c r="I830" s="434">
        <f t="shared" si="280"/>
        <v>0</v>
      </c>
      <c r="J830" s="434">
        <f t="shared" si="281"/>
        <v>1</v>
      </c>
      <c r="K830" s="480" t="e">
        <f t="shared" si="282"/>
        <v>#DIV/0!</v>
      </c>
    </row>
    <row r="831" spans="1:11" ht="12.75">
      <c r="A831" s="481" t="s">
        <v>2787</v>
      </c>
      <c r="B831" s="482" t="s">
        <v>2788</v>
      </c>
      <c r="C831" s="499">
        <v>0</v>
      </c>
      <c r="D831" s="486"/>
      <c r="E831" s="480" t="e">
        <f t="shared" si="278"/>
        <v>#DIV/0!</v>
      </c>
      <c r="F831" s="497">
        <v>0</v>
      </c>
      <c r="G831" s="505">
        <v>1</v>
      </c>
      <c r="H831" s="480" t="e">
        <f t="shared" si="279"/>
        <v>#DIV/0!</v>
      </c>
      <c r="I831" s="434">
        <f t="shared" si="280"/>
        <v>0</v>
      </c>
      <c r="J831" s="434">
        <f t="shared" si="281"/>
        <v>1</v>
      </c>
      <c r="K831" s="480" t="e">
        <f t="shared" si="282"/>
        <v>#DIV/0!</v>
      </c>
    </row>
    <row r="832" spans="1:11" ht="12.75">
      <c r="A832" s="481" t="s">
        <v>2158</v>
      </c>
      <c r="B832" s="482" t="s">
        <v>2159</v>
      </c>
      <c r="C832" s="499">
        <v>0</v>
      </c>
      <c r="D832" s="486"/>
      <c r="E832" s="480" t="e">
        <f t="shared" si="278"/>
        <v>#DIV/0!</v>
      </c>
      <c r="F832" s="497">
        <v>0</v>
      </c>
      <c r="G832" s="505">
        <v>1</v>
      </c>
      <c r="H832" s="480" t="e">
        <f t="shared" si="279"/>
        <v>#DIV/0!</v>
      </c>
      <c r="I832" s="434">
        <f t="shared" si="280"/>
        <v>0</v>
      </c>
      <c r="J832" s="434">
        <f t="shared" si="281"/>
        <v>1</v>
      </c>
      <c r="K832" s="480" t="e">
        <f t="shared" si="282"/>
        <v>#DIV/0!</v>
      </c>
    </row>
    <row r="833" spans="1:11" ht="12.75">
      <c r="A833" s="481" t="s">
        <v>2278</v>
      </c>
      <c r="B833" s="482" t="s">
        <v>2279</v>
      </c>
      <c r="C833" s="499">
        <v>0</v>
      </c>
      <c r="D833" s="486"/>
      <c r="E833" s="480" t="e">
        <f t="shared" si="278"/>
        <v>#DIV/0!</v>
      </c>
      <c r="F833" s="497">
        <v>0</v>
      </c>
      <c r="G833" s="505">
        <v>7</v>
      </c>
      <c r="H833" s="480" t="e">
        <f t="shared" si="279"/>
        <v>#DIV/0!</v>
      </c>
      <c r="I833" s="434">
        <f t="shared" si="280"/>
        <v>0</v>
      </c>
      <c r="J833" s="434">
        <f t="shared" si="281"/>
        <v>7</v>
      </c>
      <c r="K833" s="480" t="e">
        <f t="shared" si="282"/>
        <v>#DIV/0!</v>
      </c>
    </row>
    <row r="834" spans="1:11" ht="12.75">
      <c r="A834" s="481" t="s">
        <v>2344</v>
      </c>
      <c r="B834" s="482" t="s">
        <v>2345</v>
      </c>
      <c r="C834" s="499">
        <v>0</v>
      </c>
      <c r="D834" s="486"/>
      <c r="E834" s="480" t="e">
        <f t="shared" si="278"/>
        <v>#DIV/0!</v>
      </c>
      <c r="F834" s="497">
        <v>0</v>
      </c>
      <c r="G834" s="505">
        <v>1</v>
      </c>
      <c r="H834" s="480" t="e">
        <f t="shared" si="279"/>
        <v>#DIV/0!</v>
      </c>
      <c r="I834" s="434">
        <f t="shared" si="280"/>
        <v>0</v>
      </c>
      <c r="J834" s="434">
        <f t="shared" si="281"/>
        <v>1</v>
      </c>
      <c r="K834" s="480" t="e">
        <f t="shared" si="282"/>
        <v>#DIV/0!</v>
      </c>
    </row>
    <row r="835" spans="1:11" ht="12.75">
      <c r="A835" s="481" t="s">
        <v>2164</v>
      </c>
      <c r="B835" s="482" t="s">
        <v>2165</v>
      </c>
      <c r="C835" s="499">
        <v>0</v>
      </c>
      <c r="D835" s="486"/>
      <c r="E835" s="480" t="e">
        <f t="shared" si="278"/>
        <v>#DIV/0!</v>
      </c>
      <c r="F835" s="497">
        <v>0</v>
      </c>
      <c r="G835" s="505">
        <v>2</v>
      </c>
      <c r="H835" s="480" t="e">
        <f t="shared" si="279"/>
        <v>#DIV/0!</v>
      </c>
      <c r="I835" s="434">
        <f t="shared" si="280"/>
        <v>0</v>
      </c>
      <c r="J835" s="434">
        <f t="shared" si="281"/>
        <v>2</v>
      </c>
      <c r="K835" s="480" t="e">
        <f t="shared" si="282"/>
        <v>#DIV/0!</v>
      </c>
    </row>
    <row r="836" spans="1:11" ht="12.75">
      <c r="A836" s="481" t="s">
        <v>2172</v>
      </c>
      <c r="B836" s="482" t="s">
        <v>2173</v>
      </c>
      <c r="C836" s="499">
        <v>0</v>
      </c>
      <c r="D836" s="486"/>
      <c r="E836" s="480" t="e">
        <f t="shared" si="278"/>
        <v>#DIV/0!</v>
      </c>
      <c r="F836" s="497">
        <v>0</v>
      </c>
      <c r="G836" s="505">
        <v>2</v>
      </c>
      <c r="H836" s="480" t="e">
        <f t="shared" si="279"/>
        <v>#DIV/0!</v>
      </c>
      <c r="I836" s="434">
        <f t="shared" si="280"/>
        <v>0</v>
      </c>
      <c r="J836" s="434">
        <f t="shared" si="281"/>
        <v>2</v>
      </c>
      <c r="K836" s="480" t="e">
        <f t="shared" si="282"/>
        <v>#DIV/0!</v>
      </c>
    </row>
    <row r="837" spans="1:11" ht="12.75">
      <c r="A837" s="481"/>
      <c r="B837" s="482"/>
      <c r="C837" s="499"/>
      <c r="D837" s="486"/>
      <c r="E837" s="480" t="e">
        <f t="shared" si="278"/>
        <v>#DIV/0!</v>
      </c>
      <c r="F837" s="497"/>
      <c r="G837" s="434"/>
      <c r="H837" s="480" t="e">
        <f t="shared" si="279"/>
        <v>#DIV/0!</v>
      </c>
      <c r="I837" s="434">
        <f t="shared" si="280"/>
        <v>0</v>
      </c>
      <c r="J837" s="434">
        <f t="shared" si="281"/>
        <v>0</v>
      </c>
      <c r="K837" s="480" t="e">
        <f t="shared" si="282"/>
        <v>#DIV/0!</v>
      </c>
    </row>
    <row r="838" spans="1:11" ht="12.75">
      <c r="A838" s="481"/>
      <c r="B838" s="482"/>
      <c r="C838" s="499"/>
      <c r="D838" s="486"/>
      <c r="E838" s="480" t="e">
        <f t="shared" si="278"/>
        <v>#DIV/0!</v>
      </c>
      <c r="F838" s="497"/>
      <c r="G838" s="434"/>
      <c r="H838" s="480" t="e">
        <f t="shared" si="279"/>
        <v>#DIV/0!</v>
      </c>
      <c r="I838" s="434">
        <f t="shared" si="280"/>
        <v>0</v>
      </c>
      <c r="J838" s="434">
        <f t="shared" si="281"/>
        <v>0</v>
      </c>
      <c r="K838" s="480" t="e">
        <f t="shared" si="282"/>
        <v>#DIV/0!</v>
      </c>
    </row>
    <row r="839" spans="1:11" ht="12.75">
      <c r="A839" s="472"/>
      <c r="B839" s="473"/>
      <c r="C839" s="496"/>
      <c r="D839" s="486"/>
      <c r="E839" s="480" t="e">
        <f t="shared" si="278"/>
        <v>#DIV/0!</v>
      </c>
      <c r="F839" s="497"/>
      <c r="G839" s="434"/>
      <c r="H839" s="480" t="e">
        <f t="shared" si="279"/>
        <v>#DIV/0!</v>
      </c>
      <c r="I839" s="434">
        <f t="shared" si="280"/>
        <v>0</v>
      </c>
      <c r="J839" s="434">
        <f t="shared" si="281"/>
        <v>0</v>
      </c>
      <c r="K839" s="480" t="e">
        <f t="shared" si="282"/>
        <v>#DIV/0!</v>
      </c>
    </row>
    <row r="840" spans="1:11" ht="14.25">
      <c r="A840" s="14"/>
      <c r="B840" s="157"/>
      <c r="C840" s="157"/>
      <c r="D840" s="157"/>
      <c r="E840" s="463" t="e">
        <f t="shared" si="278"/>
        <v>#DIV/0!</v>
      </c>
      <c r="F840" s="434"/>
      <c r="G840" s="434"/>
      <c r="H840" s="463" t="e">
        <f t="shared" si="279"/>
        <v>#DIV/0!</v>
      </c>
      <c r="I840" s="434">
        <f t="shared" si="280"/>
        <v>0</v>
      </c>
      <c r="J840" s="434">
        <f t="shared" si="281"/>
        <v>0</v>
      </c>
      <c r="K840" s="480" t="e">
        <f t="shared" si="282"/>
        <v>#DIV/0!</v>
      </c>
    </row>
    <row r="841" spans="1:11" ht="12.75">
      <c r="A841" s="29"/>
      <c r="B841" s="154"/>
      <c r="C841" s="154"/>
      <c r="D841" s="154"/>
      <c r="E841" s="320"/>
      <c r="F841" s="434"/>
      <c r="G841" s="434"/>
      <c r="H841" s="434"/>
      <c r="I841" s="434"/>
      <c r="J841" s="434"/>
      <c r="K841" s="434"/>
    </row>
    <row r="842" spans="1:11" ht="14.25">
      <c r="A842" s="159" t="s">
        <v>1638</v>
      </c>
      <c r="B842" s="160"/>
      <c r="C842" s="160"/>
      <c r="D842" s="160"/>
      <c r="E842" s="160"/>
      <c r="F842" s="338"/>
      <c r="G842" s="338"/>
      <c r="H842" s="338"/>
      <c r="I842" s="338"/>
      <c r="J842" s="338"/>
      <c r="K842" s="338"/>
    </row>
    <row r="843" spans="1:11" ht="14.25">
      <c r="A843" s="296" t="s">
        <v>1639</v>
      </c>
      <c r="B843" s="297" t="s">
        <v>1640</v>
      </c>
      <c r="C843" s="298"/>
      <c r="D843" s="298"/>
      <c r="E843" s="336"/>
      <c r="F843" s="299"/>
      <c r="G843" s="299"/>
      <c r="H843" s="299"/>
      <c r="I843" s="299"/>
      <c r="J843" s="299"/>
      <c r="K843" s="299"/>
    </row>
    <row r="844" spans="1:11" ht="14.25">
      <c r="A844" s="296" t="s">
        <v>1641</v>
      </c>
      <c r="B844" s="297" t="s">
        <v>1642</v>
      </c>
      <c r="C844" s="298"/>
      <c r="D844" s="298"/>
      <c r="E844" s="336"/>
      <c r="F844" s="299"/>
      <c r="G844" s="299"/>
      <c r="H844" s="299"/>
      <c r="I844" s="299"/>
      <c r="J844" s="299"/>
      <c r="K844" s="299"/>
    </row>
    <row r="845" spans="1:11" ht="14.25">
      <c r="A845" s="296" t="s">
        <v>1643</v>
      </c>
      <c r="B845" s="297" t="s">
        <v>1644</v>
      </c>
      <c r="C845" s="298"/>
      <c r="D845" s="298"/>
      <c r="E845" s="336"/>
      <c r="F845" s="299"/>
      <c r="G845" s="299"/>
      <c r="H845" s="299"/>
      <c r="I845" s="299"/>
      <c r="J845" s="299"/>
      <c r="K845" s="299"/>
    </row>
    <row r="846" spans="1:11" ht="25.5">
      <c r="A846" s="296" t="s">
        <v>1645</v>
      </c>
      <c r="B846" s="297" t="s">
        <v>1646</v>
      </c>
      <c r="C846" s="298"/>
      <c r="D846" s="298"/>
      <c r="E846" s="336"/>
      <c r="F846" s="299"/>
      <c r="G846" s="299"/>
      <c r="H846" s="299"/>
      <c r="I846" s="299"/>
      <c r="J846" s="299"/>
      <c r="K846" s="299"/>
    </row>
    <row r="847" spans="1:11" ht="14.25">
      <c r="A847" s="296" t="s">
        <v>1647</v>
      </c>
      <c r="B847" s="297" t="s">
        <v>1648</v>
      </c>
      <c r="C847" s="298"/>
      <c r="D847" s="298"/>
      <c r="E847" s="336"/>
      <c r="F847" s="299"/>
      <c r="G847" s="299"/>
      <c r="H847" s="299"/>
      <c r="I847" s="299"/>
      <c r="J847" s="299"/>
      <c r="K847" s="299"/>
    </row>
    <row r="848" spans="1:11" ht="25.5">
      <c r="A848" s="296" t="s">
        <v>1649</v>
      </c>
      <c r="B848" s="297" t="s">
        <v>1650</v>
      </c>
      <c r="C848" s="298"/>
      <c r="D848" s="298"/>
      <c r="E848" s="336"/>
      <c r="F848" s="299"/>
      <c r="G848" s="299"/>
      <c r="H848" s="299"/>
      <c r="I848" s="299"/>
      <c r="J848" s="299"/>
      <c r="K848" s="299"/>
    </row>
    <row r="849" spans="1:11" ht="51">
      <c r="A849" s="296" t="s">
        <v>1651</v>
      </c>
      <c r="B849" s="297" t="s">
        <v>1652</v>
      </c>
      <c r="C849" s="298"/>
      <c r="D849" s="298"/>
      <c r="E849" s="336"/>
      <c r="F849" s="299"/>
      <c r="G849" s="299"/>
      <c r="H849" s="299"/>
      <c r="I849" s="299"/>
      <c r="J849" s="299"/>
      <c r="K849" s="299"/>
    </row>
    <row r="850" spans="1:11" ht="63.75">
      <c r="A850" s="296" t="s">
        <v>1653</v>
      </c>
      <c r="B850" s="297" t="s">
        <v>1654</v>
      </c>
      <c r="C850" s="298"/>
      <c r="D850" s="298"/>
      <c r="E850" s="336"/>
      <c r="F850" s="299"/>
      <c r="G850" s="299"/>
      <c r="H850" s="299"/>
      <c r="I850" s="299"/>
      <c r="J850" s="299"/>
      <c r="K850" s="299"/>
    </row>
    <row r="851" spans="1:11" ht="12.75">
      <c r="A851" s="159" t="s">
        <v>1655</v>
      </c>
      <c r="B851" s="161"/>
      <c r="C851" s="161"/>
      <c r="D851" s="161"/>
      <c r="E851" s="337"/>
      <c r="F851" s="434"/>
      <c r="G851" s="434"/>
      <c r="H851" s="434"/>
      <c r="I851" s="434"/>
      <c r="J851" s="434"/>
      <c r="K851" s="434"/>
    </row>
    <row r="852" spans="1:11" ht="15">
      <c r="A852" s="162" t="s">
        <v>1656</v>
      </c>
      <c r="B852" s="88"/>
      <c r="C852" s="477">
        <f>SUM(C731,C740)</f>
        <v>2000</v>
      </c>
      <c r="D852" s="477">
        <f>SUM(D731,D740)</f>
        <v>471</v>
      </c>
      <c r="E852" s="469">
        <f t="shared" ref="E852" si="288">D852/C852</f>
        <v>0.23549999999999999</v>
      </c>
      <c r="F852" s="477">
        <f>SUM(F731,F740)</f>
        <v>6600</v>
      </c>
      <c r="G852" s="477">
        <f>SUM(G731,G740)</f>
        <v>1362</v>
      </c>
      <c r="H852" s="469">
        <f t="shared" ref="H852" si="289">G852/F852</f>
        <v>0.20636363636363636</v>
      </c>
      <c r="I852" s="476">
        <f t="shared" ref="I852" si="290">C852+F852</f>
        <v>8600</v>
      </c>
      <c r="J852" s="476">
        <f t="shared" ref="J852" si="291">D852+G852</f>
        <v>1833</v>
      </c>
      <c r="K852" s="478">
        <f t="shared" ref="K852" si="292">J852/I852</f>
        <v>0.21313953488372092</v>
      </c>
    </row>
    <row r="853" spans="1:11" ht="12.75">
      <c r="A853" s="892" t="s">
        <v>1657</v>
      </c>
      <c r="B853" s="892"/>
      <c r="C853" s="892"/>
      <c r="D853" s="892"/>
      <c r="E853" s="892"/>
      <c r="F853" s="892"/>
      <c r="G853" s="892"/>
      <c r="H853" s="892"/>
      <c r="I853" s="892"/>
      <c r="J853" s="892"/>
      <c r="K853" s="431"/>
    </row>
    <row r="854" spans="1:11" ht="12.75">
      <c r="A854" s="892" t="s">
        <v>1658</v>
      </c>
      <c r="B854" s="892"/>
      <c r="C854" s="892"/>
      <c r="D854" s="892"/>
      <c r="E854" s="892"/>
      <c r="F854" s="892"/>
      <c r="G854" s="892"/>
      <c r="H854" s="892"/>
      <c r="I854" s="892"/>
      <c r="J854" s="892"/>
      <c r="K854" s="431"/>
    </row>
    <row r="856" spans="1:11" ht="12.75">
      <c r="A856" s="1"/>
      <c r="B856" s="2" t="s">
        <v>51</v>
      </c>
      <c r="C856" s="3" t="s">
        <v>1970</v>
      </c>
      <c r="D856" s="4"/>
      <c r="E856" s="4"/>
      <c r="F856" s="4"/>
      <c r="G856" s="4"/>
      <c r="H856" s="4"/>
      <c r="I856" s="5"/>
      <c r="J856" s="6"/>
      <c r="K856" s="6"/>
    </row>
    <row r="857" spans="1:11" ht="12.75">
      <c r="A857" s="1"/>
      <c r="B857" s="2" t="s">
        <v>52</v>
      </c>
      <c r="C857" s="3">
        <v>17688383</v>
      </c>
      <c r="D857" s="4"/>
      <c r="E857" s="4"/>
      <c r="F857" s="4"/>
      <c r="G857" s="4"/>
      <c r="H857" s="4"/>
      <c r="I857" s="5"/>
      <c r="J857" s="6"/>
      <c r="K857" s="6"/>
    </row>
    <row r="858" spans="1:11" ht="12.75">
      <c r="A858" s="1"/>
      <c r="B858" s="2"/>
      <c r="C858" s="3"/>
      <c r="D858" s="4"/>
      <c r="E858" s="4"/>
      <c r="F858" s="4"/>
      <c r="G858" s="4"/>
      <c r="H858" s="4"/>
      <c r="I858" s="5"/>
      <c r="J858" s="6"/>
      <c r="K858" s="6"/>
    </row>
    <row r="859" spans="1:11" ht="14.25">
      <c r="A859" s="1"/>
      <c r="B859" s="2" t="s">
        <v>1634</v>
      </c>
      <c r="C859" s="7" t="s">
        <v>32</v>
      </c>
      <c r="D859" s="8"/>
      <c r="E859" s="8"/>
      <c r="F859" s="8"/>
      <c r="G859" s="8"/>
      <c r="H859" s="8"/>
      <c r="I859" s="9"/>
      <c r="J859" s="6"/>
      <c r="K859" s="6"/>
    </row>
    <row r="860" spans="1:11" ht="14.25">
      <c r="A860" s="1"/>
      <c r="B860" s="2" t="s">
        <v>186</v>
      </c>
      <c r="C860" s="439" t="s">
        <v>1997</v>
      </c>
      <c r="D860" s="8"/>
      <c r="E860" s="8"/>
      <c r="F860" s="8"/>
      <c r="G860" s="8"/>
      <c r="H860" s="8"/>
      <c r="I860" s="9"/>
      <c r="J860" s="6"/>
      <c r="K860" s="6"/>
    </row>
    <row r="861" spans="1:11" ht="15.75">
      <c r="A861" s="10"/>
      <c r="B861" s="10"/>
      <c r="C861" s="10"/>
      <c r="D861" s="10"/>
      <c r="E861" s="10"/>
      <c r="F861" s="10"/>
      <c r="G861" s="10"/>
      <c r="H861" s="10"/>
      <c r="I861" s="11"/>
      <c r="J861" s="11"/>
      <c r="K861" s="11"/>
    </row>
    <row r="862" spans="1:11" ht="12.75" customHeight="1">
      <c r="A862" s="876" t="s">
        <v>1635</v>
      </c>
      <c r="B862" s="876" t="s">
        <v>1636</v>
      </c>
      <c r="C862" s="893" t="s">
        <v>189</v>
      </c>
      <c r="D862" s="894"/>
      <c r="E862" s="894"/>
      <c r="F862" s="870" t="s">
        <v>190</v>
      </c>
      <c r="G862" s="870"/>
      <c r="H862" s="870"/>
      <c r="I862" s="870" t="s">
        <v>129</v>
      </c>
      <c r="J862" s="870"/>
      <c r="K862" s="870"/>
    </row>
    <row r="863" spans="1:11" ht="23.25" thickBot="1">
      <c r="A863" s="877"/>
      <c r="B863" s="877"/>
      <c r="C863" s="459" t="s">
        <v>1904</v>
      </c>
      <c r="D863" s="459" t="s">
        <v>1905</v>
      </c>
      <c r="E863" s="319" t="s">
        <v>1898</v>
      </c>
      <c r="F863" s="459" t="s">
        <v>1904</v>
      </c>
      <c r="G863" s="459" t="s">
        <v>1905</v>
      </c>
      <c r="H863" s="459" t="s">
        <v>1898</v>
      </c>
      <c r="I863" s="459" t="s">
        <v>1904</v>
      </c>
      <c r="J863" s="459" t="s">
        <v>1905</v>
      </c>
      <c r="K863" s="460" t="s">
        <v>1898</v>
      </c>
    </row>
    <row r="864" spans="1:11" ht="15.75" thickTop="1">
      <c r="A864" s="84"/>
      <c r="B864" s="151" t="s">
        <v>28</v>
      </c>
      <c r="C864" s="464">
        <f>SUM(C866:C871)</f>
        <v>0</v>
      </c>
      <c r="D864" s="464">
        <f>SUM(D866:D871)</f>
        <v>0</v>
      </c>
      <c r="E864" s="465" t="e">
        <f t="shared" ref="E864" si="293">D864/C864</f>
        <v>#DIV/0!</v>
      </c>
      <c r="F864" s="464">
        <f>SUM(F866:F871)</f>
        <v>0</v>
      </c>
      <c r="G864" s="464">
        <f>SUM(G866:G871)</f>
        <v>0</v>
      </c>
      <c r="H864" s="465" t="e">
        <f t="shared" ref="H864" si="294">G864/F864</f>
        <v>#DIV/0!</v>
      </c>
      <c r="I864" s="466">
        <f t="shared" ref="I864" si="295">C864+F864</f>
        <v>0</v>
      </c>
      <c r="J864" s="466">
        <f t="shared" ref="J864" si="296">D864+G864</f>
        <v>0</v>
      </c>
      <c r="K864" s="479" t="e">
        <f t="shared" ref="K864" si="297">J864/I864</f>
        <v>#DIV/0!</v>
      </c>
    </row>
    <row r="865" spans="1:11" ht="12.75">
      <c r="A865" s="152"/>
      <c r="B865" s="153"/>
      <c r="C865" s="154"/>
      <c r="D865" s="154"/>
      <c r="E865" s="463"/>
      <c r="F865" s="461"/>
      <c r="G865" s="461"/>
      <c r="H865" s="463"/>
      <c r="I865" s="461"/>
      <c r="J865" s="461"/>
      <c r="K865" s="480"/>
    </row>
    <row r="866" spans="1:11" ht="12.75">
      <c r="A866" s="491"/>
      <c r="B866" s="492"/>
      <c r="C866" s="154"/>
      <c r="D866" s="154"/>
      <c r="E866" s="463" t="e">
        <f t="shared" ref="E866:E871" si="298">D866/C866</f>
        <v>#DIV/0!</v>
      </c>
      <c r="F866" s="495"/>
      <c r="G866" s="461"/>
      <c r="H866" s="463" t="e">
        <f t="shared" ref="H866:H871" si="299">G866/F866</f>
        <v>#DIV/0!</v>
      </c>
      <c r="I866" s="461">
        <f t="shared" ref="I866:I871" si="300">C866+F866</f>
        <v>0</v>
      </c>
      <c r="J866" s="461">
        <f t="shared" ref="J866:J871" si="301">D866+G866</f>
        <v>0</v>
      </c>
      <c r="K866" s="480" t="e">
        <f t="shared" ref="K866:K871" si="302">J866/I866</f>
        <v>#DIV/0!</v>
      </c>
    </row>
    <row r="867" spans="1:11" ht="14.25">
      <c r="A867" s="493"/>
      <c r="B867" s="494"/>
      <c r="C867" s="154"/>
      <c r="D867" s="154"/>
      <c r="E867" s="463" t="e">
        <f t="shared" si="298"/>
        <v>#DIV/0!</v>
      </c>
      <c r="F867" s="495"/>
      <c r="G867" s="461"/>
      <c r="H867" s="463" t="e">
        <f t="shared" si="299"/>
        <v>#DIV/0!</v>
      </c>
      <c r="I867" s="461">
        <f t="shared" si="300"/>
        <v>0</v>
      </c>
      <c r="J867" s="461">
        <f t="shared" si="301"/>
        <v>0</v>
      </c>
      <c r="K867" s="480" t="e">
        <f t="shared" si="302"/>
        <v>#DIV/0!</v>
      </c>
    </row>
    <row r="868" spans="1:11" ht="14.25">
      <c r="A868" s="493"/>
      <c r="B868" s="494"/>
      <c r="C868" s="154"/>
      <c r="D868" s="154"/>
      <c r="E868" s="463" t="e">
        <f t="shared" si="298"/>
        <v>#DIV/0!</v>
      </c>
      <c r="F868" s="495"/>
      <c r="G868" s="461"/>
      <c r="H868" s="463" t="e">
        <f t="shared" si="299"/>
        <v>#DIV/0!</v>
      </c>
      <c r="I868" s="461">
        <f t="shared" si="300"/>
        <v>0</v>
      </c>
      <c r="J868" s="461">
        <f t="shared" si="301"/>
        <v>0</v>
      </c>
      <c r="K868" s="480" t="e">
        <f t="shared" si="302"/>
        <v>#DIV/0!</v>
      </c>
    </row>
    <row r="869" spans="1:11" ht="14.25">
      <c r="A869" s="493"/>
      <c r="B869" s="494"/>
      <c r="C869" s="154"/>
      <c r="D869" s="154"/>
      <c r="E869" s="463" t="e">
        <f t="shared" si="298"/>
        <v>#DIV/0!</v>
      </c>
      <c r="F869" s="495"/>
      <c r="G869" s="461"/>
      <c r="H869" s="463" t="e">
        <f t="shared" si="299"/>
        <v>#DIV/0!</v>
      </c>
      <c r="I869" s="461">
        <f t="shared" si="300"/>
        <v>0</v>
      </c>
      <c r="J869" s="461">
        <f t="shared" si="301"/>
        <v>0</v>
      </c>
      <c r="K869" s="480" t="e">
        <f t="shared" si="302"/>
        <v>#DIV/0!</v>
      </c>
    </row>
    <row r="870" spans="1:11" ht="14.25">
      <c r="A870" s="155"/>
      <c r="B870" s="156"/>
      <c r="C870" s="154"/>
      <c r="D870" s="154"/>
      <c r="E870" s="463" t="e">
        <f t="shared" si="298"/>
        <v>#DIV/0!</v>
      </c>
      <c r="F870" s="461"/>
      <c r="G870" s="461"/>
      <c r="H870" s="463" t="e">
        <f t="shared" si="299"/>
        <v>#DIV/0!</v>
      </c>
      <c r="I870" s="461">
        <f t="shared" si="300"/>
        <v>0</v>
      </c>
      <c r="J870" s="461">
        <f t="shared" si="301"/>
        <v>0</v>
      </c>
      <c r="K870" s="480" t="e">
        <f t="shared" si="302"/>
        <v>#DIV/0!</v>
      </c>
    </row>
    <row r="871" spans="1:11" ht="14.25">
      <c r="A871" s="155"/>
      <c r="B871" s="156"/>
      <c r="C871" s="154"/>
      <c r="D871" s="154"/>
      <c r="E871" s="463" t="e">
        <f t="shared" si="298"/>
        <v>#DIV/0!</v>
      </c>
      <c r="F871" s="461"/>
      <c r="G871" s="461"/>
      <c r="H871" s="463" t="e">
        <f t="shared" si="299"/>
        <v>#DIV/0!</v>
      </c>
      <c r="I871" s="461">
        <f t="shared" si="300"/>
        <v>0</v>
      </c>
      <c r="J871" s="461">
        <f t="shared" si="301"/>
        <v>0</v>
      </c>
      <c r="K871" s="480" t="e">
        <f t="shared" si="302"/>
        <v>#DIV/0!</v>
      </c>
    </row>
    <row r="872" spans="1:11" ht="14.25">
      <c r="A872" s="155"/>
      <c r="B872" s="156"/>
      <c r="C872" s="154"/>
      <c r="D872" s="154"/>
      <c r="E872" s="320"/>
      <c r="F872" s="461"/>
      <c r="G872" s="461"/>
      <c r="H872" s="461"/>
      <c r="I872" s="461"/>
      <c r="J872" s="461"/>
      <c r="K872" s="461"/>
    </row>
    <row r="873" spans="1:11" ht="15">
      <c r="A873" s="155"/>
      <c r="B873" s="467" t="s">
        <v>1637</v>
      </c>
      <c r="C873" s="475">
        <f>SUM(C875:C942)</f>
        <v>250</v>
      </c>
      <c r="D873" s="475">
        <f>SUM(D875:D942)</f>
        <v>48</v>
      </c>
      <c r="E873" s="469">
        <f t="shared" ref="E873" si="303">D873/C873</f>
        <v>0.192</v>
      </c>
      <c r="F873" s="475">
        <f>SUM(F875:F942)</f>
        <v>36000</v>
      </c>
      <c r="G873" s="475">
        <f>SUM(G875:G942)</f>
        <v>10083</v>
      </c>
      <c r="H873" s="469">
        <f t="shared" ref="H873" si="304">G873/F873</f>
        <v>0.28008333333333335</v>
      </c>
      <c r="I873" s="475">
        <f>SUM(I875:I942)</f>
        <v>36250</v>
      </c>
      <c r="J873" s="475">
        <f>SUM(J875:J942)</f>
        <v>10131</v>
      </c>
      <c r="K873" s="478">
        <f t="shared" ref="K873" si="305">J873/I873</f>
        <v>0.27947586206896552</v>
      </c>
    </row>
    <row r="874" spans="1:11" ht="14.25">
      <c r="A874" s="155"/>
      <c r="B874" s="156"/>
      <c r="C874" s="154"/>
      <c r="D874" s="154"/>
      <c r="E874" s="463"/>
      <c r="F874" s="461"/>
      <c r="G874" s="461"/>
      <c r="H874" s="463"/>
      <c r="I874" s="461"/>
      <c r="J874" s="461"/>
      <c r="K874" s="480"/>
    </row>
    <row r="875" spans="1:11" ht="12.75">
      <c r="A875" s="481" t="s">
        <v>2104</v>
      </c>
      <c r="B875" s="482" t="s">
        <v>2105</v>
      </c>
      <c r="C875" s="499">
        <v>0</v>
      </c>
      <c r="D875" s="486"/>
      <c r="E875" s="480" t="e">
        <f t="shared" ref="E875:E942" si="306">D875/C875</f>
        <v>#DIV/0!</v>
      </c>
      <c r="F875" s="489">
        <v>8</v>
      </c>
      <c r="G875" s="461">
        <v>10</v>
      </c>
      <c r="H875" s="480">
        <f t="shared" ref="H875:H942" si="307">G875/F875</f>
        <v>1.25</v>
      </c>
      <c r="I875" s="461">
        <f t="shared" ref="I875:I942" si="308">C875+F875</f>
        <v>8</v>
      </c>
      <c r="J875" s="461">
        <f t="shared" ref="J875:J942" si="309">D875+G875</f>
        <v>10</v>
      </c>
      <c r="K875" s="480">
        <f t="shared" ref="K875:K942" si="310">J875/I875</f>
        <v>1.25</v>
      </c>
    </row>
    <row r="876" spans="1:11" ht="12.75">
      <c r="A876" s="481" t="s">
        <v>2106</v>
      </c>
      <c r="B876" s="482" t="s">
        <v>2107</v>
      </c>
      <c r="C876" s="499">
        <v>0</v>
      </c>
      <c r="D876" s="486"/>
      <c r="E876" s="480" t="e">
        <f t="shared" si="306"/>
        <v>#DIV/0!</v>
      </c>
      <c r="F876" s="489">
        <v>13</v>
      </c>
      <c r="G876" s="461">
        <v>13</v>
      </c>
      <c r="H876" s="480">
        <f t="shared" si="307"/>
        <v>1</v>
      </c>
      <c r="I876" s="461">
        <f t="shared" si="308"/>
        <v>13</v>
      </c>
      <c r="J876" s="461">
        <f t="shared" si="309"/>
        <v>13</v>
      </c>
      <c r="K876" s="480">
        <f t="shared" si="310"/>
        <v>1</v>
      </c>
    </row>
    <row r="877" spans="1:11" ht="12.75">
      <c r="A877" s="481" t="s">
        <v>2200</v>
      </c>
      <c r="B877" s="482" t="s">
        <v>2201</v>
      </c>
      <c r="C877" s="499">
        <v>3</v>
      </c>
      <c r="D877" s="486">
        <v>1</v>
      </c>
      <c r="E877" s="480">
        <f t="shared" si="306"/>
        <v>0.33333333333333331</v>
      </c>
      <c r="F877" s="489">
        <v>22</v>
      </c>
      <c r="G877" s="461">
        <v>2</v>
      </c>
      <c r="H877" s="480">
        <f t="shared" si="307"/>
        <v>9.0909090909090912E-2</v>
      </c>
      <c r="I877" s="461">
        <f t="shared" si="308"/>
        <v>25</v>
      </c>
      <c r="J877" s="461">
        <f t="shared" si="309"/>
        <v>3</v>
      </c>
      <c r="K877" s="480">
        <f t="shared" si="310"/>
        <v>0.12</v>
      </c>
    </row>
    <row r="878" spans="1:11" ht="12.75">
      <c r="A878" s="481" t="s">
        <v>2206</v>
      </c>
      <c r="B878" s="482" t="s">
        <v>2207</v>
      </c>
      <c r="C878" s="499">
        <v>1</v>
      </c>
      <c r="D878" s="486"/>
      <c r="E878" s="480">
        <f t="shared" si="306"/>
        <v>0</v>
      </c>
      <c r="F878" s="489">
        <v>1</v>
      </c>
      <c r="G878" s="461"/>
      <c r="H878" s="480">
        <f t="shared" si="307"/>
        <v>0</v>
      </c>
      <c r="I878" s="461">
        <f t="shared" si="308"/>
        <v>2</v>
      </c>
      <c r="J878" s="461">
        <f t="shared" si="309"/>
        <v>0</v>
      </c>
      <c r="K878" s="480">
        <f t="shared" si="310"/>
        <v>0</v>
      </c>
    </row>
    <row r="879" spans="1:11" ht="12.75">
      <c r="A879" s="481" t="s">
        <v>2210</v>
      </c>
      <c r="B879" s="482" t="s">
        <v>2211</v>
      </c>
      <c r="C879" s="499">
        <v>6</v>
      </c>
      <c r="D879" s="486">
        <v>1</v>
      </c>
      <c r="E879" s="480">
        <f t="shared" si="306"/>
        <v>0.16666666666666666</v>
      </c>
      <c r="F879" s="489">
        <v>53</v>
      </c>
      <c r="G879" s="461">
        <v>2</v>
      </c>
      <c r="H879" s="480">
        <f t="shared" si="307"/>
        <v>3.7735849056603772E-2</v>
      </c>
      <c r="I879" s="461">
        <f t="shared" si="308"/>
        <v>59</v>
      </c>
      <c r="J879" s="461">
        <f t="shared" si="309"/>
        <v>3</v>
      </c>
      <c r="K879" s="480">
        <f t="shared" si="310"/>
        <v>5.0847457627118647E-2</v>
      </c>
    </row>
    <row r="880" spans="1:11" ht="12.75">
      <c r="A880" s="481" t="s">
        <v>2212</v>
      </c>
      <c r="B880" s="482" t="s">
        <v>2213</v>
      </c>
      <c r="C880" s="499">
        <v>14</v>
      </c>
      <c r="D880" s="486"/>
      <c r="E880" s="480">
        <f t="shared" si="306"/>
        <v>0</v>
      </c>
      <c r="F880" s="489">
        <v>0</v>
      </c>
      <c r="G880" s="461"/>
      <c r="H880" s="480" t="e">
        <f t="shared" si="307"/>
        <v>#DIV/0!</v>
      </c>
      <c r="I880" s="461">
        <f t="shared" si="308"/>
        <v>14</v>
      </c>
      <c r="J880" s="461">
        <f t="shared" si="309"/>
        <v>0</v>
      </c>
      <c r="K880" s="480">
        <f t="shared" si="310"/>
        <v>0</v>
      </c>
    </row>
    <row r="881" spans="1:11" ht="12.75">
      <c r="A881" s="481" t="s">
        <v>2214</v>
      </c>
      <c r="B881" s="482" t="s">
        <v>2215</v>
      </c>
      <c r="C881" s="499">
        <v>2</v>
      </c>
      <c r="D881" s="486"/>
      <c r="E881" s="480">
        <f t="shared" si="306"/>
        <v>0</v>
      </c>
      <c r="F881" s="489">
        <v>61</v>
      </c>
      <c r="G881" s="461">
        <v>5</v>
      </c>
      <c r="H881" s="480">
        <f t="shared" si="307"/>
        <v>8.1967213114754092E-2</v>
      </c>
      <c r="I881" s="461">
        <f t="shared" si="308"/>
        <v>63</v>
      </c>
      <c r="J881" s="461">
        <f t="shared" si="309"/>
        <v>5</v>
      </c>
      <c r="K881" s="480">
        <f t="shared" si="310"/>
        <v>7.9365079365079361E-2</v>
      </c>
    </row>
    <row r="882" spans="1:11" ht="12.75">
      <c r="A882" s="481" t="s">
        <v>2434</v>
      </c>
      <c r="B882" s="482" t="s">
        <v>2435</v>
      </c>
      <c r="C882" s="499">
        <v>9</v>
      </c>
      <c r="D882" s="486">
        <v>3</v>
      </c>
      <c r="E882" s="480">
        <f t="shared" si="306"/>
        <v>0.33333333333333331</v>
      </c>
      <c r="F882" s="489">
        <v>49</v>
      </c>
      <c r="G882" s="461">
        <v>3</v>
      </c>
      <c r="H882" s="480">
        <f t="shared" si="307"/>
        <v>6.1224489795918366E-2</v>
      </c>
      <c r="I882" s="461">
        <f t="shared" si="308"/>
        <v>58</v>
      </c>
      <c r="J882" s="461">
        <f t="shared" si="309"/>
        <v>6</v>
      </c>
      <c r="K882" s="480">
        <f t="shared" si="310"/>
        <v>0.10344827586206896</v>
      </c>
    </row>
    <row r="883" spans="1:11" ht="12.75">
      <c r="A883" s="481" t="s">
        <v>2054</v>
      </c>
      <c r="B883" s="482" t="s">
        <v>2055</v>
      </c>
      <c r="C883" s="499">
        <v>0</v>
      </c>
      <c r="D883" s="486"/>
      <c r="E883" s="480" t="e">
        <f t="shared" si="306"/>
        <v>#DIV/0!</v>
      </c>
      <c r="F883" s="489">
        <v>1</v>
      </c>
      <c r="G883" s="461">
        <v>1</v>
      </c>
      <c r="H883" s="480">
        <f t="shared" si="307"/>
        <v>1</v>
      </c>
      <c r="I883" s="461">
        <f t="shared" si="308"/>
        <v>1</v>
      </c>
      <c r="J883" s="461">
        <f t="shared" si="309"/>
        <v>1</v>
      </c>
      <c r="K883" s="480">
        <f t="shared" si="310"/>
        <v>1</v>
      </c>
    </row>
    <row r="884" spans="1:11" ht="12.75">
      <c r="A884" s="481" t="s">
        <v>2218</v>
      </c>
      <c r="B884" s="482" t="s">
        <v>2219</v>
      </c>
      <c r="C884" s="499">
        <v>0</v>
      </c>
      <c r="D884" s="486"/>
      <c r="E884" s="480" t="e">
        <f t="shared" si="306"/>
        <v>#DIV/0!</v>
      </c>
      <c r="F884" s="489">
        <v>1</v>
      </c>
      <c r="G884" s="461"/>
      <c r="H884" s="480">
        <f t="shared" si="307"/>
        <v>0</v>
      </c>
      <c r="I884" s="461">
        <f t="shared" si="308"/>
        <v>1</v>
      </c>
      <c r="J884" s="461">
        <f t="shared" si="309"/>
        <v>0</v>
      </c>
      <c r="K884" s="480">
        <f t="shared" si="310"/>
        <v>0</v>
      </c>
    </row>
    <row r="885" spans="1:11" ht="12.75">
      <c r="A885" s="481" t="s">
        <v>2060</v>
      </c>
      <c r="B885" s="482" t="s">
        <v>2061</v>
      </c>
      <c r="C885" s="499">
        <v>0</v>
      </c>
      <c r="D885" s="486">
        <v>1</v>
      </c>
      <c r="E885" s="480" t="e">
        <f t="shared" si="306"/>
        <v>#DIV/0!</v>
      </c>
      <c r="F885" s="489">
        <v>13</v>
      </c>
      <c r="G885" s="461"/>
      <c r="H885" s="480">
        <f t="shared" si="307"/>
        <v>0</v>
      </c>
      <c r="I885" s="461">
        <f t="shared" si="308"/>
        <v>13</v>
      </c>
      <c r="J885" s="461">
        <f t="shared" si="309"/>
        <v>1</v>
      </c>
      <c r="K885" s="480">
        <f t="shared" si="310"/>
        <v>7.6923076923076927E-2</v>
      </c>
    </row>
    <row r="886" spans="1:11" ht="12.75">
      <c r="A886" s="481" t="s">
        <v>2126</v>
      </c>
      <c r="B886" s="482" t="s">
        <v>2127</v>
      </c>
      <c r="C886" s="499">
        <v>1</v>
      </c>
      <c r="D886" s="486"/>
      <c r="E886" s="480">
        <f t="shared" si="306"/>
        <v>0</v>
      </c>
      <c r="F886" s="489">
        <v>0</v>
      </c>
      <c r="G886" s="461"/>
      <c r="H886" s="480" t="e">
        <f t="shared" si="307"/>
        <v>#DIV/0!</v>
      </c>
      <c r="I886" s="461">
        <f t="shared" si="308"/>
        <v>1</v>
      </c>
      <c r="J886" s="461">
        <f t="shared" si="309"/>
        <v>0</v>
      </c>
      <c r="K886" s="480">
        <f t="shared" si="310"/>
        <v>0</v>
      </c>
    </row>
    <row r="887" spans="1:11" ht="12.75">
      <c r="A887" s="481" t="s">
        <v>2128</v>
      </c>
      <c r="B887" s="482" t="s">
        <v>2129</v>
      </c>
      <c r="C887" s="499">
        <v>0</v>
      </c>
      <c r="D887" s="486"/>
      <c r="E887" s="480" t="e">
        <f t="shared" si="306"/>
        <v>#DIV/0!</v>
      </c>
      <c r="F887" s="489">
        <v>20</v>
      </c>
      <c r="G887" s="461">
        <v>9</v>
      </c>
      <c r="H887" s="480">
        <f t="shared" si="307"/>
        <v>0.45</v>
      </c>
      <c r="I887" s="461">
        <f t="shared" si="308"/>
        <v>20</v>
      </c>
      <c r="J887" s="461">
        <f t="shared" si="309"/>
        <v>9</v>
      </c>
      <c r="K887" s="480">
        <f t="shared" si="310"/>
        <v>0.45</v>
      </c>
    </row>
    <row r="888" spans="1:11" ht="12.75">
      <c r="A888" s="481" t="s">
        <v>2132</v>
      </c>
      <c r="B888" s="482" t="s">
        <v>2133</v>
      </c>
      <c r="C888" s="499">
        <v>15</v>
      </c>
      <c r="D888" s="486">
        <v>7</v>
      </c>
      <c r="E888" s="480">
        <f t="shared" si="306"/>
        <v>0.46666666666666667</v>
      </c>
      <c r="F888" s="489">
        <v>450</v>
      </c>
      <c r="G888" s="461">
        <v>166</v>
      </c>
      <c r="H888" s="480">
        <f t="shared" si="307"/>
        <v>0.36888888888888888</v>
      </c>
      <c r="I888" s="461">
        <f t="shared" si="308"/>
        <v>465</v>
      </c>
      <c r="J888" s="461">
        <f t="shared" si="309"/>
        <v>173</v>
      </c>
      <c r="K888" s="480">
        <f t="shared" si="310"/>
        <v>0.3720430107526882</v>
      </c>
    </row>
    <row r="889" spans="1:11" ht="12.75">
      <c r="A889" s="481" t="s">
        <v>2134</v>
      </c>
      <c r="B889" s="482" t="s">
        <v>2135</v>
      </c>
      <c r="C889" s="499">
        <v>15</v>
      </c>
      <c r="D889" s="486">
        <v>7</v>
      </c>
      <c r="E889" s="480">
        <f t="shared" si="306"/>
        <v>0.46666666666666667</v>
      </c>
      <c r="F889" s="489">
        <v>450</v>
      </c>
      <c r="G889" s="461">
        <v>166</v>
      </c>
      <c r="H889" s="480">
        <f t="shared" si="307"/>
        <v>0.36888888888888888</v>
      </c>
      <c r="I889" s="461">
        <f t="shared" si="308"/>
        <v>465</v>
      </c>
      <c r="J889" s="461">
        <f t="shared" si="309"/>
        <v>173</v>
      </c>
      <c r="K889" s="480">
        <f t="shared" si="310"/>
        <v>0.3720430107526882</v>
      </c>
    </row>
    <row r="890" spans="1:11" ht="12.75">
      <c r="A890" s="481" t="s">
        <v>2140</v>
      </c>
      <c r="B890" s="482" t="s">
        <v>2141</v>
      </c>
      <c r="C890" s="499">
        <v>0</v>
      </c>
      <c r="D890" s="486">
        <v>1</v>
      </c>
      <c r="E890" s="480" t="e">
        <f t="shared" si="306"/>
        <v>#DIV/0!</v>
      </c>
      <c r="F890" s="489">
        <v>14</v>
      </c>
      <c r="G890" s="461">
        <v>11</v>
      </c>
      <c r="H890" s="480">
        <f t="shared" si="307"/>
        <v>0.7857142857142857</v>
      </c>
      <c r="I890" s="461">
        <f t="shared" si="308"/>
        <v>14</v>
      </c>
      <c r="J890" s="461">
        <f t="shared" si="309"/>
        <v>12</v>
      </c>
      <c r="K890" s="480">
        <f t="shared" si="310"/>
        <v>0.8571428571428571</v>
      </c>
    </row>
    <row r="891" spans="1:11" ht="12.75">
      <c r="A891" s="481" t="s">
        <v>2789</v>
      </c>
      <c r="B891" s="482" t="s">
        <v>2790</v>
      </c>
      <c r="C891" s="499">
        <v>140</v>
      </c>
      <c r="D891" s="486"/>
      <c r="E891" s="480">
        <f t="shared" si="306"/>
        <v>0</v>
      </c>
      <c r="F891" s="489">
        <v>1</v>
      </c>
      <c r="G891" s="461">
        <v>1</v>
      </c>
      <c r="H891" s="480">
        <f t="shared" si="307"/>
        <v>1</v>
      </c>
      <c r="I891" s="461">
        <f t="shared" si="308"/>
        <v>141</v>
      </c>
      <c r="J891" s="461">
        <f t="shared" si="309"/>
        <v>1</v>
      </c>
      <c r="K891" s="480">
        <f t="shared" si="310"/>
        <v>7.0921985815602835E-3</v>
      </c>
    </row>
    <row r="892" spans="1:11" ht="12.75">
      <c r="A892" s="481" t="s">
        <v>2144</v>
      </c>
      <c r="B892" s="482" t="s">
        <v>2145</v>
      </c>
      <c r="C892" s="499">
        <v>0</v>
      </c>
      <c r="D892" s="486"/>
      <c r="E892" s="480" t="e">
        <f t="shared" si="306"/>
        <v>#DIV/0!</v>
      </c>
      <c r="F892" s="489">
        <v>1</v>
      </c>
      <c r="G892" s="461"/>
      <c r="H892" s="480">
        <f t="shared" si="307"/>
        <v>0</v>
      </c>
      <c r="I892" s="461">
        <f t="shared" si="308"/>
        <v>1</v>
      </c>
      <c r="J892" s="461">
        <f t="shared" si="309"/>
        <v>0</v>
      </c>
      <c r="K892" s="480">
        <f t="shared" si="310"/>
        <v>0</v>
      </c>
    </row>
    <row r="893" spans="1:11" ht="12.75">
      <c r="A893" s="481" t="s">
        <v>2791</v>
      </c>
      <c r="B893" s="482" t="s">
        <v>2792</v>
      </c>
      <c r="C893" s="499">
        <v>0</v>
      </c>
      <c r="D893" s="486"/>
      <c r="E893" s="480" t="e">
        <f t="shared" si="306"/>
        <v>#DIV/0!</v>
      </c>
      <c r="F893" s="489">
        <v>2</v>
      </c>
      <c r="G893" s="461"/>
      <c r="H893" s="480">
        <f t="shared" si="307"/>
        <v>0</v>
      </c>
      <c r="I893" s="461">
        <f t="shared" si="308"/>
        <v>2</v>
      </c>
      <c r="J893" s="461">
        <f t="shared" si="309"/>
        <v>0</v>
      </c>
      <c r="K893" s="480">
        <f t="shared" si="310"/>
        <v>0</v>
      </c>
    </row>
    <row r="894" spans="1:11" ht="12.75">
      <c r="A894" s="481" t="s">
        <v>2793</v>
      </c>
      <c r="B894" s="482" t="s">
        <v>2794</v>
      </c>
      <c r="C894" s="499">
        <v>0</v>
      </c>
      <c r="D894" s="486"/>
      <c r="E894" s="480" t="e">
        <f t="shared" si="306"/>
        <v>#DIV/0!</v>
      </c>
      <c r="F894" s="489">
        <v>1</v>
      </c>
      <c r="G894" s="461"/>
      <c r="H894" s="480">
        <f t="shared" si="307"/>
        <v>0</v>
      </c>
      <c r="I894" s="461">
        <f t="shared" si="308"/>
        <v>1</v>
      </c>
      <c r="J894" s="461">
        <f t="shared" si="309"/>
        <v>0</v>
      </c>
      <c r="K894" s="480">
        <f t="shared" si="310"/>
        <v>0</v>
      </c>
    </row>
    <row r="895" spans="1:11" ht="12.75">
      <c r="A895" s="481" t="s">
        <v>2150</v>
      </c>
      <c r="B895" s="482" t="s">
        <v>2151</v>
      </c>
      <c r="C895" s="499">
        <v>0</v>
      </c>
      <c r="D895" s="486"/>
      <c r="E895" s="480" t="e">
        <f t="shared" si="306"/>
        <v>#DIV/0!</v>
      </c>
      <c r="F895" s="489">
        <v>1</v>
      </c>
      <c r="G895" s="461">
        <v>2</v>
      </c>
      <c r="H895" s="480">
        <f t="shared" si="307"/>
        <v>2</v>
      </c>
      <c r="I895" s="461">
        <f t="shared" si="308"/>
        <v>1</v>
      </c>
      <c r="J895" s="461">
        <f t="shared" si="309"/>
        <v>2</v>
      </c>
      <c r="K895" s="480">
        <f t="shared" si="310"/>
        <v>2</v>
      </c>
    </row>
    <row r="896" spans="1:11" ht="12.75">
      <c r="A896" s="481" t="s">
        <v>2255</v>
      </c>
      <c r="B896" s="482" t="s">
        <v>2256</v>
      </c>
      <c r="C896" s="499">
        <v>1</v>
      </c>
      <c r="D896" s="486"/>
      <c r="E896" s="480">
        <f t="shared" si="306"/>
        <v>0</v>
      </c>
      <c r="F896" s="489">
        <v>0</v>
      </c>
      <c r="G896" s="461"/>
      <c r="H896" s="480" t="e">
        <f t="shared" si="307"/>
        <v>#DIV/0!</v>
      </c>
      <c r="I896" s="461">
        <f t="shared" si="308"/>
        <v>1</v>
      </c>
      <c r="J896" s="461">
        <f t="shared" si="309"/>
        <v>0</v>
      </c>
      <c r="K896" s="480">
        <f t="shared" si="310"/>
        <v>0</v>
      </c>
    </row>
    <row r="897" spans="1:11" ht="12.75">
      <c r="A897" s="481" t="s">
        <v>2259</v>
      </c>
      <c r="B897" s="482" t="s">
        <v>2260</v>
      </c>
      <c r="C897" s="499">
        <v>0</v>
      </c>
      <c r="D897" s="486">
        <v>1</v>
      </c>
      <c r="E897" s="480" t="e">
        <f t="shared" si="306"/>
        <v>#DIV/0!</v>
      </c>
      <c r="F897" s="489">
        <v>3350</v>
      </c>
      <c r="G897" s="461">
        <v>1102</v>
      </c>
      <c r="H897" s="480">
        <f t="shared" si="307"/>
        <v>0.328955223880597</v>
      </c>
      <c r="I897" s="461">
        <f t="shared" si="308"/>
        <v>3350</v>
      </c>
      <c r="J897" s="461">
        <f t="shared" si="309"/>
        <v>1103</v>
      </c>
      <c r="K897" s="480">
        <f t="shared" si="310"/>
        <v>0.32925373134328356</v>
      </c>
    </row>
    <row r="898" spans="1:11" ht="12.75">
      <c r="A898" s="481" t="s">
        <v>2265</v>
      </c>
      <c r="B898" s="482" t="s">
        <v>2266</v>
      </c>
      <c r="C898" s="499">
        <v>2</v>
      </c>
      <c r="D898" s="486"/>
      <c r="E898" s="480">
        <f t="shared" si="306"/>
        <v>0</v>
      </c>
      <c r="F898" s="489">
        <v>1</v>
      </c>
      <c r="G898" s="461">
        <v>1</v>
      </c>
      <c r="H898" s="480">
        <f t="shared" si="307"/>
        <v>1</v>
      </c>
      <c r="I898" s="461">
        <f t="shared" si="308"/>
        <v>3</v>
      </c>
      <c r="J898" s="461">
        <f t="shared" si="309"/>
        <v>1</v>
      </c>
      <c r="K898" s="480">
        <f t="shared" si="310"/>
        <v>0.33333333333333331</v>
      </c>
    </row>
    <row r="899" spans="1:11" ht="12.75">
      <c r="A899" s="481" t="s">
        <v>2273</v>
      </c>
      <c r="B899" s="482" t="s">
        <v>2274</v>
      </c>
      <c r="C899" s="499">
        <v>0</v>
      </c>
      <c r="D899" s="486"/>
      <c r="E899" s="480" t="e">
        <f t="shared" si="306"/>
        <v>#DIV/0!</v>
      </c>
      <c r="F899" s="489">
        <v>1</v>
      </c>
      <c r="G899" s="461"/>
      <c r="H899" s="480">
        <f t="shared" si="307"/>
        <v>0</v>
      </c>
      <c r="I899" s="461">
        <f t="shared" si="308"/>
        <v>1</v>
      </c>
      <c r="J899" s="461">
        <f t="shared" si="309"/>
        <v>0</v>
      </c>
      <c r="K899" s="480">
        <f t="shared" si="310"/>
        <v>0</v>
      </c>
    </row>
    <row r="900" spans="1:11" ht="12.75">
      <c r="A900" s="481" t="s">
        <v>2275</v>
      </c>
      <c r="B900" s="482" t="s">
        <v>2276</v>
      </c>
      <c r="C900" s="499">
        <v>2</v>
      </c>
      <c r="D900" s="486">
        <v>2</v>
      </c>
      <c r="E900" s="480">
        <f t="shared" si="306"/>
        <v>1</v>
      </c>
      <c r="F900" s="489">
        <v>8</v>
      </c>
      <c r="G900" s="461">
        <v>3</v>
      </c>
      <c r="H900" s="480">
        <f t="shared" si="307"/>
        <v>0.375</v>
      </c>
      <c r="I900" s="461">
        <f t="shared" si="308"/>
        <v>10</v>
      </c>
      <c r="J900" s="461">
        <f t="shared" si="309"/>
        <v>5</v>
      </c>
      <c r="K900" s="480">
        <f t="shared" si="310"/>
        <v>0.5</v>
      </c>
    </row>
    <row r="901" spans="1:11" ht="12.75">
      <c r="A901" s="481" t="s">
        <v>1975</v>
      </c>
      <c r="B901" s="482" t="s">
        <v>2277</v>
      </c>
      <c r="C901" s="499">
        <v>1</v>
      </c>
      <c r="D901" s="486"/>
      <c r="E901" s="480">
        <f t="shared" si="306"/>
        <v>0</v>
      </c>
      <c r="F901" s="489">
        <v>7</v>
      </c>
      <c r="G901" s="461"/>
      <c r="H901" s="480">
        <f t="shared" si="307"/>
        <v>0</v>
      </c>
      <c r="I901" s="461">
        <f t="shared" si="308"/>
        <v>8</v>
      </c>
      <c r="J901" s="461">
        <f t="shared" si="309"/>
        <v>0</v>
      </c>
      <c r="K901" s="480">
        <f t="shared" si="310"/>
        <v>0</v>
      </c>
    </row>
    <row r="902" spans="1:11" ht="12.75">
      <c r="A902" s="481" t="s">
        <v>2158</v>
      </c>
      <c r="B902" s="482" t="s">
        <v>2159</v>
      </c>
      <c r="C902" s="499">
        <v>0</v>
      </c>
      <c r="D902" s="486"/>
      <c r="E902" s="480" t="e">
        <f t="shared" si="306"/>
        <v>#DIV/0!</v>
      </c>
      <c r="F902" s="489">
        <v>1</v>
      </c>
      <c r="G902" s="461">
        <v>1</v>
      </c>
      <c r="H902" s="480">
        <f t="shared" si="307"/>
        <v>1</v>
      </c>
      <c r="I902" s="461">
        <f t="shared" si="308"/>
        <v>1</v>
      </c>
      <c r="J902" s="461">
        <f t="shared" si="309"/>
        <v>1</v>
      </c>
      <c r="K902" s="480">
        <f t="shared" si="310"/>
        <v>1</v>
      </c>
    </row>
    <row r="903" spans="1:11" ht="12.75">
      <c r="A903" s="481" t="s">
        <v>2160</v>
      </c>
      <c r="B903" s="482" t="s">
        <v>2161</v>
      </c>
      <c r="C903" s="499">
        <v>8</v>
      </c>
      <c r="D903" s="486"/>
      <c r="E903" s="480">
        <f t="shared" si="306"/>
        <v>0</v>
      </c>
      <c r="F903" s="489">
        <v>250</v>
      </c>
      <c r="G903" s="461">
        <v>3</v>
      </c>
      <c r="H903" s="480">
        <f t="shared" si="307"/>
        <v>1.2E-2</v>
      </c>
      <c r="I903" s="461">
        <f t="shared" si="308"/>
        <v>258</v>
      </c>
      <c r="J903" s="461">
        <f t="shared" si="309"/>
        <v>3</v>
      </c>
      <c r="K903" s="480">
        <f t="shared" si="310"/>
        <v>1.1627906976744186E-2</v>
      </c>
    </row>
    <row r="904" spans="1:11" ht="12.75">
      <c r="A904" s="481" t="s">
        <v>2286</v>
      </c>
      <c r="B904" s="482" t="s">
        <v>2287</v>
      </c>
      <c r="C904" s="499">
        <v>6</v>
      </c>
      <c r="D904" s="486">
        <v>3</v>
      </c>
      <c r="E904" s="480">
        <f t="shared" si="306"/>
        <v>0.5</v>
      </c>
      <c r="F904" s="489">
        <v>81</v>
      </c>
      <c r="G904" s="461">
        <v>13</v>
      </c>
      <c r="H904" s="480">
        <f t="shared" si="307"/>
        <v>0.16049382716049382</v>
      </c>
      <c r="I904" s="461">
        <f t="shared" si="308"/>
        <v>87</v>
      </c>
      <c r="J904" s="461">
        <f t="shared" si="309"/>
        <v>16</v>
      </c>
      <c r="K904" s="480">
        <f t="shared" si="310"/>
        <v>0.18390804597701149</v>
      </c>
    </row>
    <row r="905" spans="1:11" ht="12.75">
      <c r="A905" s="481" t="s">
        <v>2601</v>
      </c>
      <c r="B905" s="482" t="s">
        <v>2602</v>
      </c>
      <c r="C905" s="499">
        <v>0</v>
      </c>
      <c r="D905" s="486"/>
      <c r="E905" s="480" t="e">
        <f t="shared" si="306"/>
        <v>#DIV/0!</v>
      </c>
      <c r="F905" s="489">
        <v>126</v>
      </c>
      <c r="G905" s="461">
        <v>34</v>
      </c>
      <c r="H905" s="480">
        <f t="shared" si="307"/>
        <v>0.26984126984126983</v>
      </c>
      <c r="I905" s="461">
        <f t="shared" si="308"/>
        <v>126</v>
      </c>
      <c r="J905" s="461">
        <f t="shared" si="309"/>
        <v>34</v>
      </c>
      <c r="K905" s="480">
        <f t="shared" si="310"/>
        <v>0.26984126984126983</v>
      </c>
    </row>
    <row r="906" spans="1:11" ht="12.75">
      <c r="A906" s="481" t="s">
        <v>2292</v>
      </c>
      <c r="B906" s="482" t="s">
        <v>2293</v>
      </c>
      <c r="C906" s="499">
        <v>0</v>
      </c>
      <c r="D906" s="486"/>
      <c r="E906" s="480" t="e">
        <f t="shared" si="306"/>
        <v>#DIV/0!</v>
      </c>
      <c r="F906" s="489">
        <v>32</v>
      </c>
      <c r="G906" s="461">
        <v>2</v>
      </c>
      <c r="H906" s="480">
        <f t="shared" si="307"/>
        <v>6.25E-2</v>
      </c>
      <c r="I906" s="461">
        <f t="shared" si="308"/>
        <v>32</v>
      </c>
      <c r="J906" s="461">
        <f t="shared" si="309"/>
        <v>2</v>
      </c>
      <c r="K906" s="480">
        <f t="shared" si="310"/>
        <v>6.25E-2</v>
      </c>
    </row>
    <row r="907" spans="1:11" ht="12.75">
      <c r="A907" s="481" t="s">
        <v>2296</v>
      </c>
      <c r="B907" s="482" t="s">
        <v>2297</v>
      </c>
      <c r="C907" s="499">
        <v>0</v>
      </c>
      <c r="D907" s="486"/>
      <c r="E907" s="480" t="e">
        <f t="shared" si="306"/>
        <v>#DIV/0!</v>
      </c>
      <c r="F907" s="489">
        <v>28</v>
      </c>
      <c r="G907" s="461">
        <v>2</v>
      </c>
      <c r="H907" s="480">
        <f t="shared" si="307"/>
        <v>7.1428571428571425E-2</v>
      </c>
      <c r="I907" s="461">
        <f t="shared" si="308"/>
        <v>28</v>
      </c>
      <c r="J907" s="461">
        <f t="shared" si="309"/>
        <v>2</v>
      </c>
      <c r="K907" s="480">
        <f t="shared" si="310"/>
        <v>7.1428571428571425E-2</v>
      </c>
    </row>
    <row r="908" spans="1:11" ht="12.75">
      <c r="A908" s="481" t="s">
        <v>2298</v>
      </c>
      <c r="B908" s="482" t="s">
        <v>2299</v>
      </c>
      <c r="C908" s="499">
        <v>0</v>
      </c>
      <c r="D908" s="486"/>
      <c r="E908" s="480" t="e">
        <f t="shared" si="306"/>
        <v>#DIV/0!</v>
      </c>
      <c r="F908" s="489">
        <v>16</v>
      </c>
      <c r="G908" s="461"/>
      <c r="H908" s="480">
        <f t="shared" si="307"/>
        <v>0</v>
      </c>
      <c r="I908" s="461">
        <f t="shared" si="308"/>
        <v>16</v>
      </c>
      <c r="J908" s="461">
        <f t="shared" si="309"/>
        <v>0</v>
      </c>
      <c r="K908" s="480">
        <f t="shared" si="310"/>
        <v>0</v>
      </c>
    </row>
    <row r="909" spans="1:11" ht="12.75">
      <c r="A909" s="481" t="s">
        <v>2300</v>
      </c>
      <c r="B909" s="482" t="s">
        <v>2301</v>
      </c>
      <c r="C909" s="499">
        <v>0</v>
      </c>
      <c r="D909" s="486"/>
      <c r="E909" s="480" t="e">
        <f t="shared" si="306"/>
        <v>#DIV/0!</v>
      </c>
      <c r="F909" s="489">
        <v>35</v>
      </c>
      <c r="G909" s="461">
        <v>8</v>
      </c>
      <c r="H909" s="480">
        <f t="shared" si="307"/>
        <v>0.22857142857142856</v>
      </c>
      <c r="I909" s="461">
        <f t="shared" si="308"/>
        <v>35</v>
      </c>
      <c r="J909" s="461">
        <f t="shared" si="309"/>
        <v>8</v>
      </c>
      <c r="K909" s="480">
        <f t="shared" si="310"/>
        <v>0.22857142857142856</v>
      </c>
    </row>
    <row r="910" spans="1:11" ht="12.75">
      <c r="A910" s="481" t="s">
        <v>2795</v>
      </c>
      <c r="B910" s="482" t="s">
        <v>2796</v>
      </c>
      <c r="C910" s="499">
        <v>0</v>
      </c>
      <c r="D910" s="486"/>
      <c r="E910" s="480" t="e">
        <f t="shared" si="306"/>
        <v>#DIV/0!</v>
      </c>
      <c r="F910" s="489">
        <v>1</v>
      </c>
      <c r="G910" s="461">
        <v>1</v>
      </c>
      <c r="H910" s="480">
        <f t="shared" si="307"/>
        <v>1</v>
      </c>
      <c r="I910" s="461">
        <f t="shared" si="308"/>
        <v>1</v>
      </c>
      <c r="J910" s="461">
        <f t="shared" si="309"/>
        <v>1</v>
      </c>
      <c r="K910" s="480">
        <f t="shared" si="310"/>
        <v>1</v>
      </c>
    </row>
    <row r="911" spans="1:11" ht="12.75">
      <c r="A911" s="481" t="s">
        <v>2797</v>
      </c>
      <c r="B911" s="482" t="s">
        <v>2798</v>
      </c>
      <c r="C911" s="499">
        <v>0</v>
      </c>
      <c r="D911" s="486"/>
      <c r="E911" s="480" t="e">
        <f t="shared" si="306"/>
        <v>#DIV/0!</v>
      </c>
      <c r="F911" s="489">
        <v>5</v>
      </c>
      <c r="G911" s="461">
        <v>3</v>
      </c>
      <c r="H911" s="480">
        <f t="shared" si="307"/>
        <v>0.6</v>
      </c>
      <c r="I911" s="461">
        <f t="shared" si="308"/>
        <v>5</v>
      </c>
      <c r="J911" s="461">
        <f t="shared" si="309"/>
        <v>3</v>
      </c>
      <c r="K911" s="480">
        <f t="shared" si="310"/>
        <v>0.6</v>
      </c>
    </row>
    <row r="912" spans="1:11" ht="12.75">
      <c r="A912" s="481" t="s">
        <v>2799</v>
      </c>
      <c r="B912" s="482" t="s">
        <v>2800</v>
      </c>
      <c r="C912" s="499">
        <v>0</v>
      </c>
      <c r="D912" s="486"/>
      <c r="E912" s="480" t="e">
        <f t="shared" si="306"/>
        <v>#DIV/0!</v>
      </c>
      <c r="F912" s="489">
        <v>9</v>
      </c>
      <c r="G912" s="461">
        <v>2</v>
      </c>
      <c r="H912" s="480">
        <f t="shared" si="307"/>
        <v>0.22222222222222221</v>
      </c>
      <c r="I912" s="461">
        <f t="shared" si="308"/>
        <v>9</v>
      </c>
      <c r="J912" s="461">
        <f t="shared" si="309"/>
        <v>2</v>
      </c>
      <c r="K912" s="480">
        <f t="shared" si="310"/>
        <v>0.22222222222222221</v>
      </c>
    </row>
    <row r="913" spans="1:11" ht="12.75">
      <c r="A913" s="481" t="s">
        <v>2801</v>
      </c>
      <c r="B913" s="482" t="s">
        <v>2802</v>
      </c>
      <c r="C913" s="499">
        <v>0</v>
      </c>
      <c r="D913" s="486"/>
      <c r="E913" s="480" t="e">
        <f t="shared" si="306"/>
        <v>#DIV/0!</v>
      </c>
      <c r="F913" s="489">
        <v>8</v>
      </c>
      <c r="G913" s="461">
        <v>5</v>
      </c>
      <c r="H913" s="480">
        <f t="shared" si="307"/>
        <v>0.625</v>
      </c>
      <c r="I913" s="461">
        <f t="shared" si="308"/>
        <v>8</v>
      </c>
      <c r="J913" s="461">
        <f t="shared" si="309"/>
        <v>5</v>
      </c>
      <c r="K913" s="480">
        <f t="shared" si="310"/>
        <v>0.625</v>
      </c>
    </row>
    <row r="914" spans="1:11" ht="12.75">
      <c r="A914" s="481" t="s">
        <v>2603</v>
      </c>
      <c r="B914" s="482" t="s">
        <v>2604</v>
      </c>
      <c r="C914" s="499">
        <v>0</v>
      </c>
      <c r="D914" s="486"/>
      <c r="E914" s="480" t="e">
        <f t="shared" si="306"/>
        <v>#DIV/0!</v>
      </c>
      <c r="F914" s="489">
        <v>6</v>
      </c>
      <c r="G914" s="461"/>
      <c r="H914" s="480">
        <f t="shared" si="307"/>
        <v>0</v>
      </c>
      <c r="I914" s="461">
        <f t="shared" si="308"/>
        <v>6</v>
      </c>
      <c r="J914" s="461">
        <f t="shared" si="309"/>
        <v>0</v>
      </c>
      <c r="K914" s="480">
        <f t="shared" si="310"/>
        <v>0</v>
      </c>
    </row>
    <row r="915" spans="1:11" ht="12.75">
      <c r="A915" s="481" t="s">
        <v>2302</v>
      </c>
      <c r="B915" s="482" t="s">
        <v>2303</v>
      </c>
      <c r="C915" s="499">
        <v>0</v>
      </c>
      <c r="D915" s="486"/>
      <c r="E915" s="480" t="e">
        <f t="shared" si="306"/>
        <v>#DIV/0!</v>
      </c>
      <c r="F915" s="489">
        <v>5600</v>
      </c>
      <c r="G915" s="461">
        <v>1674</v>
      </c>
      <c r="H915" s="480">
        <f t="shared" si="307"/>
        <v>0.29892857142857143</v>
      </c>
      <c r="I915" s="461">
        <f t="shared" si="308"/>
        <v>5600</v>
      </c>
      <c r="J915" s="461">
        <f t="shared" si="309"/>
        <v>1674</v>
      </c>
      <c r="K915" s="480">
        <f t="shared" si="310"/>
        <v>0.29892857142857143</v>
      </c>
    </row>
    <row r="916" spans="1:11" ht="12.75">
      <c r="A916" s="481" t="s">
        <v>2304</v>
      </c>
      <c r="B916" s="482" t="s">
        <v>2305</v>
      </c>
      <c r="C916" s="499">
        <v>0</v>
      </c>
      <c r="D916" s="486">
        <v>2</v>
      </c>
      <c r="E916" s="480" t="e">
        <f t="shared" si="306"/>
        <v>#DIV/0!</v>
      </c>
      <c r="F916" s="489">
        <v>1100</v>
      </c>
      <c r="G916" s="461">
        <v>166</v>
      </c>
      <c r="H916" s="480">
        <f t="shared" si="307"/>
        <v>0.15090909090909091</v>
      </c>
      <c r="I916" s="461">
        <f t="shared" si="308"/>
        <v>1100</v>
      </c>
      <c r="J916" s="461">
        <f t="shared" si="309"/>
        <v>168</v>
      </c>
      <c r="K916" s="480">
        <f t="shared" si="310"/>
        <v>0.15272727272727274</v>
      </c>
    </row>
    <row r="917" spans="1:11" ht="12.75">
      <c r="A917" s="481" t="s">
        <v>2308</v>
      </c>
      <c r="B917" s="482" t="s">
        <v>2309</v>
      </c>
      <c r="C917" s="499">
        <v>1</v>
      </c>
      <c r="D917" s="486">
        <v>3</v>
      </c>
      <c r="E917" s="480">
        <f t="shared" si="306"/>
        <v>3</v>
      </c>
      <c r="F917" s="489">
        <v>7500</v>
      </c>
      <c r="G917" s="461">
        <v>2057</v>
      </c>
      <c r="H917" s="480">
        <f t="shared" si="307"/>
        <v>0.27426666666666666</v>
      </c>
      <c r="I917" s="461">
        <f t="shared" si="308"/>
        <v>7501</v>
      </c>
      <c r="J917" s="461">
        <f t="shared" si="309"/>
        <v>2060</v>
      </c>
      <c r="K917" s="480">
        <f t="shared" si="310"/>
        <v>0.27463004932675644</v>
      </c>
    </row>
    <row r="918" spans="1:11" ht="12.75">
      <c r="A918" s="481" t="s">
        <v>2310</v>
      </c>
      <c r="B918" s="482" t="s">
        <v>2311</v>
      </c>
      <c r="C918" s="499">
        <v>1</v>
      </c>
      <c r="D918" s="486">
        <v>3</v>
      </c>
      <c r="E918" s="480">
        <f t="shared" si="306"/>
        <v>3</v>
      </c>
      <c r="F918" s="489">
        <v>5300</v>
      </c>
      <c r="G918" s="461">
        <v>1157</v>
      </c>
      <c r="H918" s="480">
        <f t="shared" si="307"/>
        <v>0.21830188679245283</v>
      </c>
      <c r="I918" s="461">
        <f t="shared" si="308"/>
        <v>5301</v>
      </c>
      <c r="J918" s="461">
        <f t="shared" si="309"/>
        <v>1160</v>
      </c>
      <c r="K918" s="480">
        <f t="shared" si="310"/>
        <v>0.21882663648368234</v>
      </c>
    </row>
    <row r="919" spans="1:11" ht="12.75">
      <c r="A919" s="481" t="s">
        <v>2312</v>
      </c>
      <c r="B919" s="482" t="s">
        <v>2313</v>
      </c>
      <c r="C919" s="499">
        <v>2</v>
      </c>
      <c r="D919" s="486">
        <v>3</v>
      </c>
      <c r="E919" s="480">
        <f t="shared" si="306"/>
        <v>1.5</v>
      </c>
      <c r="F919" s="489">
        <v>3600</v>
      </c>
      <c r="G919" s="461">
        <v>737</v>
      </c>
      <c r="H919" s="480">
        <f t="shared" si="307"/>
        <v>0.20472222222222222</v>
      </c>
      <c r="I919" s="461">
        <f t="shared" si="308"/>
        <v>3602</v>
      </c>
      <c r="J919" s="461">
        <f t="shared" si="309"/>
        <v>740</v>
      </c>
      <c r="K919" s="480">
        <f t="shared" si="310"/>
        <v>0.20544142143253749</v>
      </c>
    </row>
    <row r="920" spans="1:11" ht="12.75">
      <c r="A920" s="481" t="s">
        <v>2609</v>
      </c>
      <c r="B920" s="482" t="s">
        <v>2610</v>
      </c>
      <c r="C920" s="499">
        <v>0</v>
      </c>
      <c r="D920" s="486"/>
      <c r="E920" s="480" t="e">
        <f t="shared" si="306"/>
        <v>#DIV/0!</v>
      </c>
      <c r="F920" s="489">
        <v>1</v>
      </c>
      <c r="G920" s="461"/>
      <c r="H920" s="480">
        <f t="shared" si="307"/>
        <v>0</v>
      </c>
      <c r="I920" s="461">
        <f t="shared" si="308"/>
        <v>1</v>
      </c>
      <c r="J920" s="461">
        <f t="shared" si="309"/>
        <v>0</v>
      </c>
      <c r="K920" s="480">
        <f t="shared" si="310"/>
        <v>0</v>
      </c>
    </row>
    <row r="921" spans="1:11" ht="12.75">
      <c r="A921" s="481" t="s">
        <v>2803</v>
      </c>
      <c r="B921" s="482" t="s">
        <v>2804</v>
      </c>
      <c r="C921" s="499">
        <v>0</v>
      </c>
      <c r="D921" s="486"/>
      <c r="E921" s="480" t="e">
        <f t="shared" si="306"/>
        <v>#DIV/0!</v>
      </c>
      <c r="F921" s="489">
        <v>358</v>
      </c>
      <c r="G921" s="461">
        <v>141</v>
      </c>
      <c r="H921" s="480">
        <f t="shared" si="307"/>
        <v>0.39385474860335196</v>
      </c>
      <c r="I921" s="461">
        <f t="shared" si="308"/>
        <v>358</v>
      </c>
      <c r="J921" s="461">
        <f t="shared" si="309"/>
        <v>141</v>
      </c>
      <c r="K921" s="480">
        <f t="shared" si="310"/>
        <v>0.39385474860335196</v>
      </c>
    </row>
    <row r="922" spans="1:11" ht="12.75">
      <c r="A922" s="481" t="s">
        <v>2805</v>
      </c>
      <c r="B922" s="482" t="s">
        <v>2806</v>
      </c>
      <c r="C922" s="499">
        <v>0</v>
      </c>
      <c r="D922" s="486"/>
      <c r="E922" s="480" t="e">
        <f t="shared" si="306"/>
        <v>#DIV/0!</v>
      </c>
      <c r="F922" s="489">
        <v>5</v>
      </c>
      <c r="G922" s="461">
        <v>1</v>
      </c>
      <c r="H922" s="480">
        <f t="shared" si="307"/>
        <v>0.2</v>
      </c>
      <c r="I922" s="461">
        <f t="shared" si="308"/>
        <v>5</v>
      </c>
      <c r="J922" s="461">
        <f t="shared" si="309"/>
        <v>1</v>
      </c>
      <c r="K922" s="480">
        <f t="shared" si="310"/>
        <v>0.2</v>
      </c>
    </row>
    <row r="923" spans="1:11" ht="12.75">
      <c r="A923" s="481" t="s">
        <v>2613</v>
      </c>
      <c r="B923" s="482" t="s">
        <v>2614</v>
      </c>
      <c r="C923" s="499">
        <v>0</v>
      </c>
      <c r="D923" s="486"/>
      <c r="E923" s="480" t="e">
        <f t="shared" si="306"/>
        <v>#DIV/0!</v>
      </c>
      <c r="F923" s="489">
        <v>9</v>
      </c>
      <c r="G923" s="461">
        <v>3</v>
      </c>
      <c r="H923" s="480">
        <f t="shared" si="307"/>
        <v>0.33333333333333331</v>
      </c>
      <c r="I923" s="461">
        <f t="shared" si="308"/>
        <v>9</v>
      </c>
      <c r="J923" s="461">
        <f t="shared" si="309"/>
        <v>3</v>
      </c>
      <c r="K923" s="480">
        <f t="shared" si="310"/>
        <v>0.33333333333333331</v>
      </c>
    </row>
    <row r="924" spans="1:11" ht="12.75">
      <c r="A924" s="481" t="s">
        <v>2316</v>
      </c>
      <c r="B924" s="482" t="s">
        <v>2317</v>
      </c>
      <c r="C924" s="499">
        <v>0</v>
      </c>
      <c r="D924" s="486"/>
      <c r="E924" s="480" t="e">
        <f t="shared" si="306"/>
        <v>#DIV/0!</v>
      </c>
      <c r="F924" s="489">
        <v>5</v>
      </c>
      <c r="G924" s="461"/>
      <c r="H924" s="480">
        <f t="shared" si="307"/>
        <v>0</v>
      </c>
      <c r="I924" s="461">
        <f t="shared" si="308"/>
        <v>5</v>
      </c>
      <c r="J924" s="461">
        <f t="shared" si="309"/>
        <v>0</v>
      </c>
      <c r="K924" s="480">
        <f t="shared" si="310"/>
        <v>0</v>
      </c>
    </row>
    <row r="925" spans="1:11" ht="12.75">
      <c r="A925" s="481" t="s">
        <v>2318</v>
      </c>
      <c r="B925" s="482" t="s">
        <v>2319</v>
      </c>
      <c r="C925" s="499">
        <v>0</v>
      </c>
      <c r="D925" s="486"/>
      <c r="E925" s="480" t="e">
        <f t="shared" si="306"/>
        <v>#DIV/0!</v>
      </c>
      <c r="F925" s="489">
        <v>1817</v>
      </c>
      <c r="G925" s="461">
        <v>495</v>
      </c>
      <c r="H925" s="480">
        <f t="shared" si="307"/>
        <v>0.27242707760044027</v>
      </c>
      <c r="I925" s="461">
        <f t="shared" si="308"/>
        <v>1817</v>
      </c>
      <c r="J925" s="461">
        <f t="shared" si="309"/>
        <v>495</v>
      </c>
      <c r="K925" s="480">
        <f t="shared" si="310"/>
        <v>0.27242707760044027</v>
      </c>
    </row>
    <row r="926" spans="1:11" ht="12.75">
      <c r="A926" s="481" t="s">
        <v>2617</v>
      </c>
      <c r="B926" s="482" t="s">
        <v>2618</v>
      </c>
      <c r="C926" s="499">
        <v>0</v>
      </c>
      <c r="D926" s="486"/>
      <c r="E926" s="480" t="e">
        <f t="shared" si="306"/>
        <v>#DIV/0!</v>
      </c>
      <c r="F926" s="489">
        <v>32</v>
      </c>
      <c r="G926" s="461">
        <v>20</v>
      </c>
      <c r="H926" s="480">
        <f t="shared" si="307"/>
        <v>0.625</v>
      </c>
      <c r="I926" s="461">
        <f t="shared" si="308"/>
        <v>32</v>
      </c>
      <c r="J926" s="461">
        <f t="shared" si="309"/>
        <v>20</v>
      </c>
      <c r="K926" s="480">
        <f t="shared" si="310"/>
        <v>0.625</v>
      </c>
    </row>
    <row r="927" spans="1:11" ht="12.75">
      <c r="A927" s="481" t="s">
        <v>2162</v>
      </c>
      <c r="B927" s="482" t="s">
        <v>2163</v>
      </c>
      <c r="C927" s="499">
        <v>15</v>
      </c>
      <c r="D927" s="486">
        <v>7</v>
      </c>
      <c r="E927" s="480">
        <f t="shared" si="306"/>
        <v>0.46666666666666667</v>
      </c>
      <c r="F927" s="489">
        <v>421</v>
      </c>
      <c r="G927" s="461">
        <v>166</v>
      </c>
      <c r="H927" s="480">
        <f t="shared" si="307"/>
        <v>0.39429928741092635</v>
      </c>
      <c r="I927" s="461">
        <f t="shared" si="308"/>
        <v>436</v>
      </c>
      <c r="J927" s="461">
        <f t="shared" si="309"/>
        <v>173</v>
      </c>
      <c r="K927" s="480">
        <f t="shared" si="310"/>
        <v>0.39678899082568808</v>
      </c>
    </row>
    <row r="928" spans="1:11" ht="12.75">
      <c r="A928" s="481" t="s">
        <v>2164</v>
      </c>
      <c r="B928" s="482" t="s">
        <v>2165</v>
      </c>
      <c r="C928" s="499">
        <v>0</v>
      </c>
      <c r="D928" s="486"/>
      <c r="E928" s="480" t="e">
        <f t="shared" si="306"/>
        <v>#DIV/0!</v>
      </c>
      <c r="F928" s="489">
        <v>1</v>
      </c>
      <c r="G928" s="461">
        <v>1</v>
      </c>
      <c r="H928" s="480">
        <f t="shared" si="307"/>
        <v>1</v>
      </c>
      <c r="I928" s="461">
        <f t="shared" si="308"/>
        <v>1</v>
      </c>
      <c r="J928" s="461">
        <f t="shared" si="309"/>
        <v>1</v>
      </c>
      <c r="K928" s="480">
        <f t="shared" si="310"/>
        <v>1</v>
      </c>
    </row>
    <row r="929" spans="1:11" ht="12.75">
      <c r="A929" s="481" t="s">
        <v>2166</v>
      </c>
      <c r="B929" s="482" t="s">
        <v>2167</v>
      </c>
      <c r="C929" s="499">
        <v>0</v>
      </c>
      <c r="D929" s="486"/>
      <c r="E929" s="480" t="e">
        <f t="shared" si="306"/>
        <v>#DIV/0!</v>
      </c>
      <c r="F929" s="489">
        <v>6</v>
      </c>
      <c r="G929" s="461">
        <v>7</v>
      </c>
      <c r="H929" s="480">
        <f t="shared" si="307"/>
        <v>1.1666666666666667</v>
      </c>
      <c r="I929" s="461">
        <f t="shared" si="308"/>
        <v>6</v>
      </c>
      <c r="J929" s="461">
        <f t="shared" si="309"/>
        <v>7</v>
      </c>
      <c r="K929" s="480">
        <f t="shared" si="310"/>
        <v>1.1666666666666667</v>
      </c>
    </row>
    <row r="930" spans="1:11" ht="12.75">
      <c r="A930" s="481" t="s">
        <v>2168</v>
      </c>
      <c r="B930" s="482" t="s">
        <v>2169</v>
      </c>
      <c r="C930" s="499">
        <v>0</v>
      </c>
      <c r="D930" s="486"/>
      <c r="E930" s="480" t="e">
        <f t="shared" si="306"/>
        <v>#DIV/0!</v>
      </c>
      <c r="F930" s="489">
        <v>8</v>
      </c>
      <c r="G930" s="461">
        <v>9</v>
      </c>
      <c r="H930" s="480">
        <f t="shared" si="307"/>
        <v>1.125</v>
      </c>
      <c r="I930" s="461">
        <f t="shared" si="308"/>
        <v>8</v>
      </c>
      <c r="J930" s="461">
        <f t="shared" si="309"/>
        <v>9</v>
      </c>
      <c r="K930" s="480">
        <f t="shared" si="310"/>
        <v>1.125</v>
      </c>
    </row>
    <row r="931" spans="1:11" ht="12.75">
      <c r="A931" s="481" t="s">
        <v>2170</v>
      </c>
      <c r="B931" s="482" t="s">
        <v>2171</v>
      </c>
      <c r="C931" s="499">
        <v>0</v>
      </c>
      <c r="D931" s="486"/>
      <c r="E931" s="480" t="e">
        <f t="shared" si="306"/>
        <v>#DIV/0!</v>
      </c>
      <c r="F931" s="489">
        <v>8</v>
      </c>
      <c r="G931" s="461">
        <v>9</v>
      </c>
      <c r="H931" s="480">
        <f t="shared" si="307"/>
        <v>1.125</v>
      </c>
      <c r="I931" s="461">
        <f t="shared" si="308"/>
        <v>8</v>
      </c>
      <c r="J931" s="461">
        <f t="shared" si="309"/>
        <v>9</v>
      </c>
      <c r="K931" s="480">
        <f t="shared" si="310"/>
        <v>1.125</v>
      </c>
    </row>
    <row r="932" spans="1:11" ht="12.75">
      <c r="A932" s="481" t="s">
        <v>2172</v>
      </c>
      <c r="B932" s="482" t="s">
        <v>2173</v>
      </c>
      <c r="C932" s="499">
        <v>0</v>
      </c>
      <c r="D932" s="486"/>
      <c r="E932" s="480" t="e">
        <f t="shared" si="306"/>
        <v>#DIV/0!</v>
      </c>
      <c r="F932" s="489">
        <v>1</v>
      </c>
      <c r="G932" s="461">
        <v>1</v>
      </c>
      <c r="H932" s="480">
        <f t="shared" si="307"/>
        <v>1</v>
      </c>
      <c r="I932" s="461">
        <f t="shared" si="308"/>
        <v>1</v>
      </c>
      <c r="J932" s="461">
        <f t="shared" si="309"/>
        <v>1</v>
      </c>
      <c r="K932" s="480">
        <f t="shared" si="310"/>
        <v>1</v>
      </c>
    </row>
    <row r="933" spans="1:11" ht="12.75">
      <c r="A933" s="481" t="s">
        <v>2322</v>
      </c>
      <c r="B933" s="482" t="s">
        <v>2323</v>
      </c>
      <c r="C933" s="499">
        <v>5</v>
      </c>
      <c r="D933" s="486">
        <v>3</v>
      </c>
      <c r="E933" s="480">
        <f t="shared" si="306"/>
        <v>0.6</v>
      </c>
      <c r="F933" s="489">
        <v>3100</v>
      </c>
      <c r="G933" s="461">
        <v>1222</v>
      </c>
      <c r="H933" s="480">
        <f t="shared" si="307"/>
        <v>0.39419354838709675</v>
      </c>
      <c r="I933" s="461">
        <f t="shared" si="308"/>
        <v>3105</v>
      </c>
      <c r="J933" s="461">
        <f t="shared" si="309"/>
        <v>1225</v>
      </c>
      <c r="K933" s="480">
        <f t="shared" si="310"/>
        <v>0.39452495974235102</v>
      </c>
    </row>
    <row r="934" spans="1:11" ht="12.75">
      <c r="A934" s="481" t="s">
        <v>2807</v>
      </c>
      <c r="B934" s="482" t="s">
        <v>2808</v>
      </c>
      <c r="C934" s="499">
        <v>0</v>
      </c>
      <c r="D934" s="486"/>
      <c r="E934" s="480" t="e">
        <f t="shared" si="306"/>
        <v>#DIV/0!</v>
      </c>
      <c r="F934" s="489">
        <v>1</v>
      </c>
      <c r="G934" s="461"/>
      <c r="H934" s="480">
        <f t="shared" si="307"/>
        <v>0</v>
      </c>
      <c r="I934" s="461">
        <f t="shared" si="308"/>
        <v>1</v>
      </c>
      <c r="J934" s="461">
        <f t="shared" si="309"/>
        <v>0</v>
      </c>
      <c r="K934" s="480">
        <f t="shared" si="310"/>
        <v>0</v>
      </c>
    </row>
    <row r="935" spans="1:11" ht="12.75">
      <c r="A935" s="481" t="s">
        <v>2809</v>
      </c>
      <c r="B935" s="482" t="s">
        <v>2810</v>
      </c>
      <c r="C935" s="499">
        <v>0</v>
      </c>
      <c r="D935" s="486"/>
      <c r="E935" s="480" t="e">
        <f t="shared" si="306"/>
        <v>#DIV/0!</v>
      </c>
      <c r="F935" s="489">
        <v>2000</v>
      </c>
      <c r="G935" s="461">
        <v>633</v>
      </c>
      <c r="H935" s="480">
        <f t="shared" si="307"/>
        <v>0.3165</v>
      </c>
      <c r="I935" s="461">
        <f t="shared" si="308"/>
        <v>2000</v>
      </c>
      <c r="J935" s="461">
        <f t="shared" si="309"/>
        <v>633</v>
      </c>
      <c r="K935" s="480">
        <f t="shared" si="310"/>
        <v>0.3165</v>
      </c>
    </row>
    <row r="936" spans="1:11" ht="12.75">
      <c r="A936" s="481" t="s">
        <v>2811</v>
      </c>
      <c r="B936" s="482" t="s">
        <v>2812</v>
      </c>
      <c r="C936" s="499">
        <v>0</v>
      </c>
      <c r="D936" s="486"/>
      <c r="E936" s="480" t="e">
        <f t="shared" si="306"/>
        <v>#DIV/0!</v>
      </c>
      <c r="F936" s="489">
        <v>0</v>
      </c>
      <c r="G936" s="461">
        <v>1</v>
      </c>
      <c r="H936" s="480" t="e">
        <f t="shared" si="307"/>
        <v>#DIV/0!</v>
      </c>
      <c r="I936" s="461">
        <f t="shared" si="308"/>
        <v>0</v>
      </c>
      <c r="J936" s="461">
        <f t="shared" si="309"/>
        <v>1</v>
      </c>
      <c r="K936" s="480" t="e">
        <f t="shared" si="310"/>
        <v>#DIV/0!</v>
      </c>
    </row>
    <row r="937" spans="1:11" ht="12.75">
      <c r="A937" s="481" t="s">
        <v>2030</v>
      </c>
      <c r="B937" s="482" t="s">
        <v>2031</v>
      </c>
      <c r="C937" s="499">
        <v>0</v>
      </c>
      <c r="D937" s="486"/>
      <c r="E937" s="480" t="e">
        <f t="shared" si="306"/>
        <v>#DIV/0!</v>
      </c>
      <c r="F937" s="489">
        <v>0</v>
      </c>
      <c r="G937" s="461">
        <v>9</v>
      </c>
      <c r="H937" s="480" t="e">
        <f t="shared" si="307"/>
        <v>#DIV/0!</v>
      </c>
      <c r="I937" s="461">
        <f t="shared" si="308"/>
        <v>0</v>
      </c>
      <c r="J937" s="461">
        <f t="shared" si="309"/>
        <v>9</v>
      </c>
      <c r="K937" s="480" t="e">
        <f t="shared" si="310"/>
        <v>#DIV/0!</v>
      </c>
    </row>
    <row r="938" spans="1:11" ht="12.75">
      <c r="A938" s="481" t="s">
        <v>2261</v>
      </c>
      <c r="B938" s="482" t="s">
        <v>2262</v>
      </c>
      <c r="C938" s="499">
        <v>0</v>
      </c>
      <c r="D938" s="486"/>
      <c r="E938" s="480" t="e">
        <f t="shared" si="306"/>
        <v>#DIV/0!</v>
      </c>
      <c r="F938" s="489">
        <v>0</v>
      </c>
      <c r="G938" s="461">
        <v>1</v>
      </c>
      <c r="H938" s="480" t="e">
        <f t="shared" si="307"/>
        <v>#DIV/0!</v>
      </c>
      <c r="I938" s="461">
        <f t="shared" si="308"/>
        <v>0</v>
      </c>
      <c r="J938" s="461">
        <f t="shared" si="309"/>
        <v>1</v>
      </c>
      <c r="K938" s="480" t="e">
        <f t="shared" si="310"/>
        <v>#DIV/0!</v>
      </c>
    </row>
    <row r="939" spans="1:11" ht="12.75">
      <c r="A939" s="481" t="s">
        <v>2813</v>
      </c>
      <c r="B939" s="482" t="s">
        <v>2814</v>
      </c>
      <c r="C939" s="499">
        <v>0</v>
      </c>
      <c r="D939" s="486"/>
      <c r="E939" s="480" t="e">
        <f t="shared" si="306"/>
        <v>#DIV/0!</v>
      </c>
      <c r="F939" s="489">
        <v>0</v>
      </c>
      <c r="G939" s="461">
        <v>2</v>
      </c>
      <c r="H939" s="480" t="e">
        <f t="shared" si="307"/>
        <v>#DIV/0!</v>
      </c>
      <c r="I939" s="461">
        <f t="shared" si="308"/>
        <v>0</v>
      </c>
      <c r="J939" s="461">
        <f t="shared" si="309"/>
        <v>2</v>
      </c>
      <c r="K939" s="480" t="e">
        <f t="shared" si="310"/>
        <v>#DIV/0!</v>
      </c>
    </row>
    <row r="940" spans="1:11" ht="12.75">
      <c r="A940" s="481"/>
      <c r="B940" s="482"/>
      <c r="C940" s="499"/>
      <c r="D940" s="486"/>
      <c r="E940" s="480" t="e">
        <f t="shared" si="306"/>
        <v>#DIV/0!</v>
      </c>
      <c r="F940" s="497"/>
      <c r="G940" s="461"/>
      <c r="H940" s="480" t="e">
        <f t="shared" si="307"/>
        <v>#DIV/0!</v>
      </c>
      <c r="I940" s="461">
        <f t="shared" si="308"/>
        <v>0</v>
      </c>
      <c r="J940" s="461">
        <f t="shared" si="309"/>
        <v>0</v>
      </c>
      <c r="K940" s="480" t="e">
        <f t="shared" si="310"/>
        <v>#DIV/0!</v>
      </c>
    </row>
    <row r="941" spans="1:11" ht="12.75">
      <c r="A941" s="472"/>
      <c r="B941" s="473"/>
      <c r="C941" s="496"/>
      <c r="D941" s="486"/>
      <c r="E941" s="480" t="e">
        <f t="shared" si="306"/>
        <v>#DIV/0!</v>
      </c>
      <c r="F941" s="497"/>
      <c r="G941" s="461"/>
      <c r="H941" s="480" t="e">
        <f t="shared" si="307"/>
        <v>#DIV/0!</v>
      </c>
      <c r="I941" s="461">
        <f t="shared" si="308"/>
        <v>0</v>
      </c>
      <c r="J941" s="461">
        <f t="shared" si="309"/>
        <v>0</v>
      </c>
      <c r="K941" s="480" t="e">
        <f t="shared" si="310"/>
        <v>#DIV/0!</v>
      </c>
    </row>
    <row r="942" spans="1:11" ht="14.25">
      <c r="A942" s="14"/>
      <c r="B942" s="157"/>
      <c r="C942" s="157"/>
      <c r="D942" s="157"/>
      <c r="E942" s="463" t="e">
        <f t="shared" si="306"/>
        <v>#DIV/0!</v>
      </c>
      <c r="F942" s="461"/>
      <c r="G942" s="461"/>
      <c r="H942" s="463" t="e">
        <f t="shared" si="307"/>
        <v>#DIV/0!</v>
      </c>
      <c r="I942" s="461">
        <f t="shared" si="308"/>
        <v>0</v>
      </c>
      <c r="J942" s="461">
        <f t="shared" si="309"/>
        <v>0</v>
      </c>
      <c r="K942" s="480" t="e">
        <f t="shared" si="310"/>
        <v>#DIV/0!</v>
      </c>
    </row>
    <row r="943" spans="1:11" ht="12.75">
      <c r="A943" s="29"/>
      <c r="B943" s="154"/>
      <c r="C943" s="154"/>
      <c r="D943" s="154"/>
      <c r="E943" s="320"/>
      <c r="F943" s="461"/>
      <c r="G943" s="461"/>
      <c r="H943" s="461"/>
      <c r="I943" s="461"/>
      <c r="J943" s="461"/>
      <c r="K943" s="461"/>
    </row>
    <row r="944" spans="1:11" ht="14.25">
      <c r="A944" s="159" t="s">
        <v>1638</v>
      </c>
      <c r="B944" s="160"/>
      <c r="C944" s="160"/>
      <c r="D944" s="160"/>
      <c r="E944" s="160"/>
      <c r="F944" s="338"/>
      <c r="G944" s="338"/>
      <c r="H944" s="338"/>
      <c r="I944" s="338"/>
      <c r="J944" s="338"/>
      <c r="K944" s="338"/>
    </row>
    <row r="945" spans="1:11" ht="14.25">
      <c r="A945" s="296" t="s">
        <v>1639</v>
      </c>
      <c r="B945" s="297" t="s">
        <v>1640</v>
      </c>
      <c r="C945" s="298"/>
      <c r="D945" s="298"/>
      <c r="E945" s="336"/>
      <c r="F945" s="299"/>
      <c r="G945" s="299"/>
      <c r="H945" s="299"/>
      <c r="I945" s="299"/>
      <c r="J945" s="299"/>
      <c r="K945" s="299"/>
    </row>
    <row r="946" spans="1:11" ht="14.25">
      <c r="A946" s="296" t="s">
        <v>1641</v>
      </c>
      <c r="B946" s="297" t="s">
        <v>1642</v>
      </c>
      <c r="C946" s="298"/>
      <c r="D946" s="298"/>
      <c r="E946" s="336"/>
      <c r="F946" s="299"/>
      <c r="G946" s="299"/>
      <c r="H946" s="299"/>
      <c r="I946" s="299"/>
      <c r="J946" s="299"/>
      <c r="K946" s="299"/>
    </row>
    <row r="947" spans="1:11" ht="14.25">
      <c r="A947" s="296" t="s">
        <v>1643</v>
      </c>
      <c r="B947" s="297" t="s">
        <v>1644</v>
      </c>
      <c r="C947" s="298"/>
      <c r="D947" s="298"/>
      <c r="E947" s="336"/>
      <c r="F947" s="299"/>
      <c r="G947" s="299"/>
      <c r="H947" s="299"/>
      <c r="I947" s="299"/>
      <c r="J947" s="299"/>
      <c r="K947" s="299"/>
    </row>
    <row r="948" spans="1:11" ht="25.5">
      <c r="A948" s="296" t="s">
        <v>1645</v>
      </c>
      <c r="B948" s="297" t="s">
        <v>1646</v>
      </c>
      <c r="C948" s="298"/>
      <c r="D948" s="298"/>
      <c r="E948" s="336"/>
      <c r="F948" s="299"/>
      <c r="G948" s="299"/>
      <c r="H948" s="299"/>
      <c r="I948" s="299"/>
      <c r="J948" s="299"/>
      <c r="K948" s="299"/>
    </row>
    <row r="949" spans="1:11" ht="14.25">
      <c r="A949" s="296" t="s">
        <v>1647</v>
      </c>
      <c r="B949" s="297" t="s">
        <v>1648</v>
      </c>
      <c r="C949" s="298"/>
      <c r="D949" s="298"/>
      <c r="E949" s="336"/>
      <c r="F949" s="299"/>
      <c r="G949" s="299"/>
      <c r="H949" s="299"/>
      <c r="I949" s="299"/>
      <c r="J949" s="299"/>
      <c r="K949" s="299"/>
    </row>
    <row r="950" spans="1:11" ht="25.5">
      <c r="A950" s="296" t="s">
        <v>1649</v>
      </c>
      <c r="B950" s="297" t="s">
        <v>1650</v>
      </c>
      <c r="C950" s="298"/>
      <c r="D950" s="298"/>
      <c r="E950" s="336"/>
      <c r="F950" s="299"/>
      <c r="G950" s="299"/>
      <c r="H950" s="299"/>
      <c r="I950" s="299"/>
      <c r="J950" s="299"/>
      <c r="K950" s="299"/>
    </row>
    <row r="951" spans="1:11" ht="51">
      <c r="A951" s="296" t="s">
        <v>1651</v>
      </c>
      <c r="B951" s="297" t="s">
        <v>1652</v>
      </c>
      <c r="C951" s="298"/>
      <c r="D951" s="298"/>
      <c r="E951" s="336"/>
      <c r="F951" s="299"/>
      <c r="G951" s="299"/>
      <c r="H951" s="299"/>
      <c r="I951" s="299"/>
      <c r="J951" s="299"/>
      <c r="K951" s="299"/>
    </row>
    <row r="952" spans="1:11" ht="63.75">
      <c r="A952" s="296" t="s">
        <v>1653</v>
      </c>
      <c r="B952" s="297" t="s">
        <v>1654</v>
      </c>
      <c r="C952" s="298"/>
      <c r="D952" s="298"/>
      <c r="E952" s="336"/>
      <c r="F952" s="299"/>
      <c r="G952" s="299"/>
      <c r="H952" s="299"/>
      <c r="I952" s="299"/>
      <c r="J952" s="299"/>
      <c r="K952" s="299"/>
    </row>
    <row r="953" spans="1:11" ht="12.75">
      <c r="A953" s="159" t="s">
        <v>1655</v>
      </c>
      <c r="B953" s="161"/>
      <c r="C953" s="161"/>
      <c r="D953" s="161"/>
      <c r="E953" s="337"/>
      <c r="F953" s="461"/>
      <c r="G953" s="461"/>
      <c r="H953" s="461"/>
      <c r="I953" s="461"/>
      <c r="J953" s="461"/>
      <c r="K953" s="461"/>
    </row>
    <row r="954" spans="1:11" ht="15">
      <c r="A954" s="162" t="s">
        <v>1656</v>
      </c>
      <c r="B954" s="88"/>
      <c r="C954" s="477">
        <f>SUM(C864,C873)</f>
        <v>250</v>
      </c>
      <c r="D954" s="477">
        <f>SUM(D864,D873)</f>
        <v>48</v>
      </c>
      <c r="E954" s="469">
        <f t="shared" ref="E954" si="311">D954/C954</f>
        <v>0.192</v>
      </c>
      <c r="F954" s="477">
        <f>SUM(F864,F873)</f>
        <v>36000</v>
      </c>
      <c r="G954" s="477">
        <f>SUM(G864,G873)</f>
        <v>10083</v>
      </c>
      <c r="H954" s="469">
        <f t="shared" ref="H954" si="312">G954/F954</f>
        <v>0.28008333333333335</v>
      </c>
      <c r="I954" s="476">
        <f t="shared" ref="I954" si="313">C954+F954</f>
        <v>36250</v>
      </c>
      <c r="J954" s="476">
        <f t="shared" ref="J954" si="314">D954+G954</f>
        <v>10131</v>
      </c>
      <c r="K954" s="478">
        <f t="shared" ref="K954" si="315">J954/I954</f>
        <v>0.27947586206896552</v>
      </c>
    </row>
    <row r="955" spans="1:11" ht="12.75">
      <c r="A955" s="892" t="s">
        <v>1657</v>
      </c>
      <c r="B955" s="892"/>
      <c r="C955" s="892"/>
      <c r="D955" s="892"/>
      <c r="E955" s="892"/>
      <c r="F955" s="892"/>
      <c r="G955" s="892"/>
      <c r="H955" s="892"/>
      <c r="I955" s="892"/>
      <c r="J955" s="892"/>
      <c r="K955" s="458"/>
    </row>
    <row r="956" spans="1:11" ht="12.75">
      <c r="A956" s="892" t="s">
        <v>1658</v>
      </c>
      <c r="B956" s="892"/>
      <c r="C956" s="892"/>
      <c r="D956" s="892"/>
      <c r="E956" s="892"/>
      <c r="F956" s="892"/>
      <c r="G956" s="892"/>
      <c r="H956" s="892"/>
      <c r="I956" s="892"/>
      <c r="J956" s="892"/>
      <c r="K956" s="458"/>
    </row>
    <row r="958" spans="1:11" ht="12.75">
      <c r="A958" s="1"/>
      <c r="B958" s="2" t="s">
        <v>51</v>
      </c>
      <c r="C958" s="3" t="s">
        <v>1970</v>
      </c>
      <c r="D958" s="4"/>
      <c r="E958" s="4"/>
      <c r="F958" s="4"/>
      <c r="G958" s="4"/>
      <c r="H958" s="4"/>
      <c r="I958" s="5"/>
      <c r="J958" s="6"/>
      <c r="K958" s="6"/>
    </row>
    <row r="959" spans="1:11" ht="12.75">
      <c r="A959" s="1"/>
      <c r="B959" s="2" t="s">
        <v>52</v>
      </c>
      <c r="C959" s="3">
        <v>17688383</v>
      </c>
      <c r="D959" s="4"/>
      <c r="E959" s="4"/>
      <c r="F959" s="4"/>
      <c r="G959" s="4"/>
      <c r="H959" s="4"/>
      <c r="I959" s="5"/>
      <c r="J959" s="6"/>
      <c r="K959" s="6"/>
    </row>
    <row r="960" spans="1:11" ht="12.75">
      <c r="A960" s="1"/>
      <c r="B960" s="2"/>
      <c r="C960" s="3"/>
      <c r="D960" s="4"/>
      <c r="E960" s="4"/>
      <c r="F960" s="4"/>
      <c r="G960" s="4"/>
      <c r="H960" s="4"/>
      <c r="I960" s="5"/>
      <c r="J960" s="6"/>
      <c r="K960" s="6"/>
    </row>
    <row r="961" spans="1:11" ht="14.25">
      <c r="A961" s="1"/>
      <c r="B961" s="2" t="s">
        <v>1634</v>
      </c>
      <c r="C961" s="7" t="s">
        <v>32</v>
      </c>
      <c r="D961" s="8"/>
      <c r="E961" s="8"/>
      <c r="F961" s="8"/>
      <c r="G961" s="8"/>
      <c r="H961" s="8"/>
      <c r="I961" s="9"/>
      <c r="J961" s="6"/>
      <c r="K961" s="6"/>
    </row>
    <row r="962" spans="1:11" ht="14.25">
      <c r="A962" s="1"/>
      <c r="B962" s="2" t="s">
        <v>186</v>
      </c>
      <c r="C962" s="439" t="s">
        <v>1998</v>
      </c>
      <c r="D962" s="8"/>
      <c r="E962" s="8"/>
      <c r="F962" s="8"/>
      <c r="G962" s="8"/>
      <c r="H962" s="8"/>
      <c r="I962" s="9"/>
      <c r="J962" s="6"/>
      <c r="K962" s="6"/>
    </row>
    <row r="963" spans="1:11" ht="15.75">
      <c r="A963" s="10"/>
      <c r="B963" s="10"/>
      <c r="C963" s="10"/>
      <c r="D963" s="10"/>
      <c r="E963" s="10"/>
      <c r="F963" s="10"/>
      <c r="G963" s="10"/>
      <c r="H963" s="10"/>
      <c r="I963" s="11"/>
      <c r="J963" s="11"/>
      <c r="K963" s="11"/>
    </row>
    <row r="964" spans="1:11" ht="12.75" customHeight="1">
      <c r="A964" s="876" t="s">
        <v>1635</v>
      </c>
      <c r="B964" s="876" t="s">
        <v>1636</v>
      </c>
      <c r="C964" s="893" t="s">
        <v>189</v>
      </c>
      <c r="D964" s="894"/>
      <c r="E964" s="894"/>
      <c r="F964" s="870" t="s">
        <v>190</v>
      </c>
      <c r="G964" s="870"/>
      <c r="H964" s="870"/>
      <c r="I964" s="870" t="s">
        <v>129</v>
      </c>
      <c r="J964" s="870"/>
      <c r="K964" s="870"/>
    </row>
    <row r="965" spans="1:11" ht="23.25" thickBot="1">
      <c r="A965" s="877"/>
      <c r="B965" s="877"/>
      <c r="C965" s="459" t="s">
        <v>1904</v>
      </c>
      <c r="D965" s="459" t="s">
        <v>1905</v>
      </c>
      <c r="E965" s="319" t="s">
        <v>1898</v>
      </c>
      <c r="F965" s="459" t="s">
        <v>1904</v>
      </c>
      <c r="G965" s="459" t="s">
        <v>1905</v>
      </c>
      <c r="H965" s="459" t="s">
        <v>1898</v>
      </c>
      <c r="I965" s="459" t="s">
        <v>1904</v>
      </c>
      <c r="J965" s="459" t="s">
        <v>1905</v>
      </c>
      <c r="K965" s="460" t="s">
        <v>1898</v>
      </c>
    </row>
    <row r="966" spans="1:11" ht="15.75" thickTop="1">
      <c r="A966" s="84"/>
      <c r="B966" s="151" t="s">
        <v>28</v>
      </c>
      <c r="C966" s="464">
        <f>SUM(C968:C973)</f>
        <v>0</v>
      </c>
      <c r="D966" s="464">
        <f>SUM(D968:D973)</f>
        <v>0</v>
      </c>
      <c r="E966" s="465" t="e">
        <f t="shared" ref="E966" si="316">D966/C966</f>
        <v>#DIV/0!</v>
      </c>
      <c r="F966" s="464">
        <f>SUM(F968:F973)</f>
        <v>0</v>
      </c>
      <c r="G966" s="464">
        <f>SUM(G968:G973)</f>
        <v>0</v>
      </c>
      <c r="H966" s="465" t="e">
        <f t="shared" ref="H966" si="317">G966/F966</f>
        <v>#DIV/0!</v>
      </c>
      <c r="I966" s="466">
        <f t="shared" ref="I966" si="318">C966+F966</f>
        <v>0</v>
      </c>
      <c r="J966" s="466">
        <f t="shared" ref="J966" si="319">D966+G966</f>
        <v>0</v>
      </c>
      <c r="K966" s="479" t="e">
        <f t="shared" ref="K966" si="320">J966/I966</f>
        <v>#DIV/0!</v>
      </c>
    </row>
    <row r="967" spans="1:11" ht="12.75">
      <c r="A967" s="152"/>
      <c r="B967" s="153"/>
      <c r="C967" s="154"/>
      <c r="D967" s="154"/>
      <c r="E967" s="463"/>
      <c r="F967" s="461"/>
      <c r="G967" s="461"/>
      <c r="H967" s="463"/>
      <c r="I967" s="461"/>
      <c r="J967" s="461"/>
      <c r="K967" s="480"/>
    </row>
    <row r="968" spans="1:11" ht="12.75">
      <c r="A968" s="491"/>
      <c r="B968" s="492"/>
      <c r="C968" s="154"/>
      <c r="D968" s="154"/>
      <c r="E968" s="463" t="e">
        <f t="shared" ref="E968:E973" si="321">D968/C968</f>
        <v>#DIV/0!</v>
      </c>
      <c r="F968" s="495"/>
      <c r="G968" s="461"/>
      <c r="H968" s="463" t="e">
        <f t="shared" ref="H968:H973" si="322">G968/F968</f>
        <v>#DIV/0!</v>
      </c>
      <c r="I968" s="461">
        <f t="shared" ref="I968:I973" si="323">C968+F968</f>
        <v>0</v>
      </c>
      <c r="J968" s="461">
        <f t="shared" ref="J968:J973" si="324">D968+G968</f>
        <v>0</v>
      </c>
      <c r="K968" s="480" t="e">
        <f t="shared" ref="K968:K973" si="325">J968/I968</f>
        <v>#DIV/0!</v>
      </c>
    </row>
    <row r="969" spans="1:11" ht="14.25">
      <c r="A969" s="493"/>
      <c r="B969" s="494"/>
      <c r="C969" s="154"/>
      <c r="D969" s="154"/>
      <c r="E969" s="463" t="e">
        <f t="shared" si="321"/>
        <v>#DIV/0!</v>
      </c>
      <c r="F969" s="495"/>
      <c r="G969" s="461"/>
      <c r="H969" s="463" t="e">
        <f t="shared" si="322"/>
        <v>#DIV/0!</v>
      </c>
      <c r="I969" s="461">
        <f t="shared" si="323"/>
        <v>0</v>
      </c>
      <c r="J969" s="461">
        <f t="shared" si="324"/>
        <v>0</v>
      </c>
      <c r="K969" s="480" t="e">
        <f t="shared" si="325"/>
        <v>#DIV/0!</v>
      </c>
    </row>
    <row r="970" spans="1:11" ht="14.25">
      <c r="A970" s="493"/>
      <c r="B970" s="494"/>
      <c r="C970" s="154"/>
      <c r="D970" s="154"/>
      <c r="E970" s="463" t="e">
        <f t="shared" si="321"/>
        <v>#DIV/0!</v>
      </c>
      <c r="F970" s="495"/>
      <c r="G970" s="461"/>
      <c r="H970" s="463" t="e">
        <f t="shared" si="322"/>
        <v>#DIV/0!</v>
      </c>
      <c r="I970" s="461">
        <f t="shared" si="323"/>
        <v>0</v>
      </c>
      <c r="J970" s="461">
        <f t="shared" si="324"/>
        <v>0</v>
      </c>
      <c r="K970" s="480" t="e">
        <f t="shared" si="325"/>
        <v>#DIV/0!</v>
      </c>
    </row>
    <row r="971" spans="1:11" ht="14.25">
      <c r="A971" s="493"/>
      <c r="B971" s="494"/>
      <c r="C971" s="154"/>
      <c r="D971" s="154"/>
      <c r="E971" s="463" t="e">
        <f t="shared" si="321"/>
        <v>#DIV/0!</v>
      </c>
      <c r="F971" s="495"/>
      <c r="G971" s="461"/>
      <c r="H971" s="463" t="e">
        <f t="shared" si="322"/>
        <v>#DIV/0!</v>
      </c>
      <c r="I971" s="461">
        <f t="shared" si="323"/>
        <v>0</v>
      </c>
      <c r="J971" s="461">
        <f t="shared" si="324"/>
        <v>0</v>
      </c>
      <c r="K971" s="480" t="e">
        <f t="shared" si="325"/>
        <v>#DIV/0!</v>
      </c>
    </row>
    <row r="972" spans="1:11" ht="14.25">
      <c r="A972" s="155"/>
      <c r="B972" s="156"/>
      <c r="C972" s="154"/>
      <c r="D972" s="154"/>
      <c r="E972" s="463" t="e">
        <f t="shared" si="321"/>
        <v>#DIV/0!</v>
      </c>
      <c r="F972" s="461"/>
      <c r="G972" s="461"/>
      <c r="H972" s="463" t="e">
        <f t="shared" si="322"/>
        <v>#DIV/0!</v>
      </c>
      <c r="I972" s="461">
        <f t="shared" si="323"/>
        <v>0</v>
      </c>
      <c r="J972" s="461">
        <f t="shared" si="324"/>
        <v>0</v>
      </c>
      <c r="K972" s="480" t="e">
        <f t="shared" si="325"/>
        <v>#DIV/0!</v>
      </c>
    </row>
    <row r="973" spans="1:11" ht="14.25">
      <c r="A973" s="155"/>
      <c r="B973" s="156"/>
      <c r="C973" s="154"/>
      <c r="D973" s="154"/>
      <c r="E973" s="463" t="e">
        <f t="shared" si="321"/>
        <v>#DIV/0!</v>
      </c>
      <c r="F973" s="461"/>
      <c r="G973" s="461"/>
      <c r="H973" s="463" t="e">
        <f t="shared" si="322"/>
        <v>#DIV/0!</v>
      </c>
      <c r="I973" s="461">
        <f t="shared" si="323"/>
        <v>0</v>
      </c>
      <c r="J973" s="461">
        <f t="shared" si="324"/>
        <v>0</v>
      </c>
      <c r="K973" s="480" t="e">
        <f t="shared" si="325"/>
        <v>#DIV/0!</v>
      </c>
    </row>
    <row r="974" spans="1:11" ht="14.25">
      <c r="A974" s="155"/>
      <c r="B974" s="156"/>
      <c r="C974" s="154"/>
      <c r="D974" s="154"/>
      <c r="E974" s="320"/>
      <c r="F974" s="461"/>
      <c r="G974" s="461"/>
      <c r="H974" s="461"/>
      <c r="I974" s="461"/>
      <c r="J974" s="461"/>
      <c r="K974" s="461"/>
    </row>
    <row r="975" spans="1:11" ht="15">
      <c r="A975" s="155"/>
      <c r="B975" s="467" t="s">
        <v>1637</v>
      </c>
      <c r="C975" s="475">
        <f>SUM(C977:C1034)</f>
        <v>11400</v>
      </c>
      <c r="D975" s="475">
        <f>SUM(D977:D1034)</f>
        <v>3152</v>
      </c>
      <c r="E975" s="469">
        <f t="shared" ref="E975" si="326">D975/C975</f>
        <v>0.27649122807017545</v>
      </c>
      <c r="F975" s="475">
        <f>SUM(F977:F1034)</f>
        <v>2000</v>
      </c>
      <c r="G975" s="475">
        <f>SUM(G977:G1034)</f>
        <v>679</v>
      </c>
      <c r="H975" s="469">
        <f t="shared" ref="H975" si="327">G975/F975</f>
        <v>0.33950000000000002</v>
      </c>
      <c r="I975" s="475">
        <f>SUM(I977:I1034)</f>
        <v>13400</v>
      </c>
      <c r="J975" s="475">
        <f>SUM(J977:J1034)</f>
        <v>3831</v>
      </c>
      <c r="K975" s="478">
        <f t="shared" ref="K975" si="328">J975/I975</f>
        <v>0.28589552238805971</v>
      </c>
    </row>
    <row r="976" spans="1:11" ht="14.25">
      <c r="A976" s="155"/>
      <c r="B976" s="156"/>
      <c r="C976" s="154"/>
      <c r="D976" s="154"/>
      <c r="E976" s="463"/>
      <c r="F976" s="461"/>
      <c r="G976" s="461"/>
      <c r="H976" s="463"/>
      <c r="I976" s="461"/>
      <c r="J976" s="461"/>
      <c r="K976" s="480"/>
    </row>
    <row r="977" spans="1:11" ht="12.75">
      <c r="A977" s="481" t="s">
        <v>2192</v>
      </c>
      <c r="B977" s="482" t="s">
        <v>2193</v>
      </c>
      <c r="C977" s="499">
        <v>1</v>
      </c>
      <c r="D977" s="486"/>
      <c r="E977" s="480">
        <f t="shared" ref="E977:E1031" si="329">D977/C977</f>
        <v>0</v>
      </c>
      <c r="F977" s="489">
        <v>0</v>
      </c>
      <c r="G977" s="461"/>
      <c r="H977" s="480" t="e">
        <f t="shared" ref="H977:H1031" si="330">G977/F977</f>
        <v>#DIV/0!</v>
      </c>
      <c r="I977" s="461">
        <f t="shared" ref="I977:I1031" si="331">C977+F977</f>
        <v>1</v>
      </c>
      <c r="J977" s="461">
        <f t="shared" ref="J977:J1031" si="332">D977+G977</f>
        <v>0</v>
      </c>
      <c r="K977" s="480">
        <f t="shared" ref="K977:K1031" si="333">J977/I977</f>
        <v>0</v>
      </c>
    </row>
    <row r="978" spans="1:11" ht="12.75">
      <c r="A978" s="481" t="s">
        <v>2815</v>
      </c>
      <c r="B978" s="482" t="s">
        <v>2816</v>
      </c>
      <c r="C978" s="499">
        <v>0</v>
      </c>
      <c r="D978" s="486"/>
      <c r="E978" s="480" t="e">
        <f t="shared" si="329"/>
        <v>#DIV/0!</v>
      </c>
      <c r="F978" s="489">
        <v>230</v>
      </c>
      <c r="G978" s="461">
        <v>105</v>
      </c>
      <c r="H978" s="480">
        <f t="shared" si="330"/>
        <v>0.45652173913043476</v>
      </c>
      <c r="I978" s="461">
        <f t="shared" si="331"/>
        <v>230</v>
      </c>
      <c r="J978" s="461">
        <f t="shared" si="332"/>
        <v>105</v>
      </c>
      <c r="K978" s="480">
        <f t="shared" si="333"/>
        <v>0.45652173913043476</v>
      </c>
    </row>
    <row r="979" spans="1:11" ht="12.75">
      <c r="A979" s="481" t="s">
        <v>2817</v>
      </c>
      <c r="B979" s="482" t="s">
        <v>2818</v>
      </c>
      <c r="C979" s="499">
        <v>0</v>
      </c>
      <c r="D979" s="486"/>
      <c r="E979" s="480" t="e">
        <f t="shared" si="329"/>
        <v>#DIV/0!</v>
      </c>
      <c r="F979" s="489">
        <v>350</v>
      </c>
      <c r="G979" s="461">
        <v>306</v>
      </c>
      <c r="H979" s="480">
        <f t="shared" si="330"/>
        <v>0.87428571428571433</v>
      </c>
      <c r="I979" s="461">
        <f t="shared" si="331"/>
        <v>350</v>
      </c>
      <c r="J979" s="461">
        <f t="shared" si="332"/>
        <v>306</v>
      </c>
      <c r="K979" s="480">
        <f t="shared" si="333"/>
        <v>0.87428571428571433</v>
      </c>
    </row>
    <row r="980" spans="1:11" ht="12.75">
      <c r="A980" s="481" t="s">
        <v>2194</v>
      </c>
      <c r="B980" s="482" t="s">
        <v>2195</v>
      </c>
      <c r="C980" s="499">
        <v>1</v>
      </c>
      <c r="D980" s="486">
        <v>2</v>
      </c>
      <c r="E980" s="480">
        <f t="shared" si="329"/>
        <v>2</v>
      </c>
      <c r="F980" s="489">
        <v>12</v>
      </c>
      <c r="G980" s="461">
        <v>8</v>
      </c>
      <c r="H980" s="480">
        <f t="shared" si="330"/>
        <v>0.66666666666666663</v>
      </c>
      <c r="I980" s="461">
        <f t="shared" si="331"/>
        <v>13</v>
      </c>
      <c r="J980" s="461">
        <f t="shared" si="332"/>
        <v>10</v>
      </c>
      <c r="K980" s="480">
        <f t="shared" si="333"/>
        <v>0.76923076923076927</v>
      </c>
    </row>
    <row r="981" spans="1:11" ht="12.75">
      <c r="A981" s="481" t="s">
        <v>2196</v>
      </c>
      <c r="B981" s="482" t="s">
        <v>2197</v>
      </c>
      <c r="C981" s="499">
        <v>1</v>
      </c>
      <c r="D981" s="486"/>
      <c r="E981" s="480">
        <f t="shared" si="329"/>
        <v>0</v>
      </c>
      <c r="F981" s="489">
        <v>0</v>
      </c>
      <c r="G981" s="461"/>
      <c r="H981" s="480" t="e">
        <f t="shared" si="330"/>
        <v>#DIV/0!</v>
      </c>
      <c r="I981" s="461">
        <f t="shared" si="331"/>
        <v>1</v>
      </c>
      <c r="J981" s="461">
        <f t="shared" si="332"/>
        <v>0</v>
      </c>
      <c r="K981" s="480">
        <f t="shared" si="333"/>
        <v>0</v>
      </c>
    </row>
    <row r="982" spans="1:11" ht="12.75">
      <c r="A982" s="481" t="s">
        <v>2206</v>
      </c>
      <c r="B982" s="482" t="s">
        <v>2207</v>
      </c>
      <c r="C982" s="499">
        <v>0</v>
      </c>
      <c r="D982" s="486"/>
      <c r="E982" s="480" t="e">
        <f t="shared" si="329"/>
        <v>#DIV/0!</v>
      </c>
      <c r="F982" s="489">
        <v>6</v>
      </c>
      <c r="G982" s="461"/>
      <c r="H982" s="480">
        <f t="shared" si="330"/>
        <v>0</v>
      </c>
      <c r="I982" s="461">
        <f t="shared" si="331"/>
        <v>6</v>
      </c>
      <c r="J982" s="461">
        <f t="shared" si="332"/>
        <v>0</v>
      </c>
      <c r="K982" s="480">
        <f t="shared" si="333"/>
        <v>0</v>
      </c>
    </row>
    <row r="983" spans="1:11" ht="12.75">
      <c r="A983" s="481" t="s">
        <v>2434</v>
      </c>
      <c r="B983" s="482" t="s">
        <v>2435</v>
      </c>
      <c r="C983" s="499">
        <v>0</v>
      </c>
      <c r="D983" s="486"/>
      <c r="E983" s="480" t="e">
        <f t="shared" si="329"/>
        <v>#DIV/0!</v>
      </c>
      <c r="F983" s="489">
        <v>15</v>
      </c>
      <c r="G983" s="461"/>
      <c r="H983" s="480">
        <f t="shared" si="330"/>
        <v>0</v>
      </c>
      <c r="I983" s="461">
        <f t="shared" si="331"/>
        <v>15</v>
      </c>
      <c r="J983" s="461">
        <f t="shared" si="332"/>
        <v>0</v>
      </c>
      <c r="K983" s="480">
        <f t="shared" si="333"/>
        <v>0</v>
      </c>
    </row>
    <row r="984" spans="1:11" ht="12.75">
      <c r="A984" s="481" t="s">
        <v>2819</v>
      </c>
      <c r="B984" s="482" t="s">
        <v>2820</v>
      </c>
      <c r="C984" s="499">
        <v>120</v>
      </c>
      <c r="D984" s="486"/>
      <c r="E984" s="480">
        <f t="shared" si="329"/>
        <v>0</v>
      </c>
      <c r="F984" s="489">
        <v>0</v>
      </c>
      <c r="G984" s="461"/>
      <c r="H984" s="480" t="e">
        <f t="shared" si="330"/>
        <v>#DIV/0!</v>
      </c>
      <c r="I984" s="461">
        <f t="shared" si="331"/>
        <v>120</v>
      </c>
      <c r="J984" s="461">
        <f t="shared" si="332"/>
        <v>0</v>
      </c>
      <c r="K984" s="480">
        <f t="shared" si="333"/>
        <v>0</v>
      </c>
    </row>
    <row r="985" spans="1:11" ht="12.75">
      <c r="A985" s="481" t="s">
        <v>2483</v>
      </c>
      <c r="B985" s="482" t="s">
        <v>2484</v>
      </c>
      <c r="C985" s="499">
        <v>0</v>
      </c>
      <c r="D985" s="486"/>
      <c r="E985" s="480" t="e">
        <f t="shared" si="329"/>
        <v>#DIV/0!</v>
      </c>
      <c r="F985" s="489">
        <v>1</v>
      </c>
      <c r="G985" s="461"/>
      <c r="H985" s="480">
        <f t="shared" si="330"/>
        <v>0</v>
      </c>
      <c r="I985" s="461">
        <f t="shared" si="331"/>
        <v>1</v>
      </c>
      <c r="J985" s="461">
        <f t="shared" si="332"/>
        <v>0</v>
      </c>
      <c r="K985" s="480">
        <f t="shared" si="333"/>
        <v>0</v>
      </c>
    </row>
    <row r="986" spans="1:11" ht="12.75">
      <c r="A986" s="481" t="s">
        <v>2243</v>
      </c>
      <c r="B986" s="482" t="s">
        <v>2244</v>
      </c>
      <c r="C986" s="499">
        <v>0</v>
      </c>
      <c r="D986" s="486"/>
      <c r="E986" s="480" t="e">
        <f t="shared" si="329"/>
        <v>#DIV/0!</v>
      </c>
      <c r="F986" s="489">
        <v>2</v>
      </c>
      <c r="G986" s="461">
        <v>1</v>
      </c>
      <c r="H986" s="480">
        <f t="shared" si="330"/>
        <v>0.5</v>
      </c>
      <c r="I986" s="461">
        <f t="shared" si="331"/>
        <v>2</v>
      </c>
      <c r="J986" s="461">
        <f t="shared" si="332"/>
        <v>1</v>
      </c>
      <c r="K986" s="480">
        <f t="shared" si="333"/>
        <v>0.5</v>
      </c>
    </row>
    <row r="987" spans="1:11" ht="12.75">
      <c r="A987" s="481" t="s">
        <v>2128</v>
      </c>
      <c r="B987" s="482" t="s">
        <v>2129</v>
      </c>
      <c r="C987" s="499">
        <v>0</v>
      </c>
      <c r="D987" s="486"/>
      <c r="E987" s="480" t="e">
        <f t="shared" si="329"/>
        <v>#DIV/0!</v>
      </c>
      <c r="F987" s="489">
        <v>6</v>
      </c>
      <c r="G987" s="461"/>
      <c r="H987" s="480">
        <f t="shared" si="330"/>
        <v>0</v>
      </c>
      <c r="I987" s="461">
        <f t="shared" si="331"/>
        <v>6</v>
      </c>
      <c r="J987" s="461">
        <f t="shared" si="332"/>
        <v>0</v>
      </c>
      <c r="K987" s="480">
        <f t="shared" si="333"/>
        <v>0</v>
      </c>
    </row>
    <row r="988" spans="1:11" ht="12.75">
      <c r="A988" s="481" t="s">
        <v>2132</v>
      </c>
      <c r="B988" s="482" t="s">
        <v>2133</v>
      </c>
      <c r="C988" s="499">
        <v>0</v>
      </c>
      <c r="D988" s="486"/>
      <c r="E988" s="480" t="e">
        <f t="shared" si="329"/>
        <v>#DIV/0!</v>
      </c>
      <c r="F988" s="489">
        <v>3</v>
      </c>
      <c r="G988" s="461"/>
      <c r="H988" s="480">
        <f t="shared" si="330"/>
        <v>0</v>
      </c>
      <c r="I988" s="461">
        <f t="shared" si="331"/>
        <v>3</v>
      </c>
      <c r="J988" s="461">
        <f t="shared" si="332"/>
        <v>0</v>
      </c>
      <c r="K988" s="480">
        <f t="shared" si="333"/>
        <v>0</v>
      </c>
    </row>
    <row r="989" spans="1:11" ht="12.75">
      <c r="A989" s="481" t="s">
        <v>2134</v>
      </c>
      <c r="B989" s="482" t="s">
        <v>2135</v>
      </c>
      <c r="C989" s="499">
        <v>0</v>
      </c>
      <c r="D989" s="486"/>
      <c r="E989" s="480" t="e">
        <f t="shared" si="329"/>
        <v>#DIV/0!</v>
      </c>
      <c r="F989" s="489">
        <v>1</v>
      </c>
      <c r="G989" s="461"/>
      <c r="H989" s="480">
        <f t="shared" si="330"/>
        <v>0</v>
      </c>
      <c r="I989" s="461">
        <f t="shared" si="331"/>
        <v>1</v>
      </c>
      <c r="J989" s="461">
        <f t="shared" si="332"/>
        <v>0</v>
      </c>
      <c r="K989" s="480">
        <f t="shared" si="333"/>
        <v>0</v>
      </c>
    </row>
    <row r="990" spans="1:11" ht="12.75">
      <c r="A990" s="481" t="s">
        <v>2503</v>
      </c>
      <c r="B990" s="482" t="s">
        <v>2504</v>
      </c>
      <c r="C990" s="499">
        <v>0</v>
      </c>
      <c r="D990" s="486"/>
      <c r="E990" s="480" t="e">
        <f t="shared" si="329"/>
        <v>#DIV/0!</v>
      </c>
      <c r="F990" s="489">
        <v>10</v>
      </c>
      <c r="G990" s="461"/>
      <c r="H990" s="480">
        <f t="shared" si="330"/>
        <v>0</v>
      </c>
      <c r="I990" s="461">
        <f t="shared" si="331"/>
        <v>10</v>
      </c>
      <c r="J990" s="461">
        <f t="shared" si="332"/>
        <v>0</v>
      </c>
      <c r="K990" s="480">
        <f t="shared" si="333"/>
        <v>0</v>
      </c>
    </row>
    <row r="991" spans="1:11" ht="12.75">
      <c r="A991" s="481" t="s">
        <v>2791</v>
      </c>
      <c r="B991" s="482" t="s">
        <v>2792</v>
      </c>
      <c r="C991" s="499">
        <v>0</v>
      </c>
      <c r="D991" s="486"/>
      <c r="E991" s="480" t="e">
        <f t="shared" si="329"/>
        <v>#DIV/0!</v>
      </c>
      <c r="F991" s="489">
        <v>2</v>
      </c>
      <c r="G991" s="461">
        <v>1</v>
      </c>
      <c r="H991" s="480">
        <f t="shared" si="330"/>
        <v>0.5</v>
      </c>
      <c r="I991" s="461">
        <f t="shared" si="331"/>
        <v>2</v>
      </c>
      <c r="J991" s="461">
        <f t="shared" si="332"/>
        <v>1</v>
      </c>
      <c r="K991" s="480">
        <f t="shared" si="333"/>
        <v>0.5</v>
      </c>
    </row>
    <row r="992" spans="1:11" ht="12.75">
      <c r="A992" s="481" t="s">
        <v>2259</v>
      </c>
      <c r="B992" s="482" t="s">
        <v>2260</v>
      </c>
      <c r="C992" s="499">
        <v>0</v>
      </c>
      <c r="D992" s="486"/>
      <c r="E992" s="480" t="e">
        <f t="shared" si="329"/>
        <v>#DIV/0!</v>
      </c>
      <c r="F992" s="489">
        <v>2</v>
      </c>
      <c r="G992" s="461"/>
      <c r="H992" s="480">
        <f t="shared" si="330"/>
        <v>0</v>
      </c>
      <c r="I992" s="461">
        <f t="shared" si="331"/>
        <v>2</v>
      </c>
      <c r="J992" s="461">
        <f t="shared" si="332"/>
        <v>0</v>
      </c>
      <c r="K992" s="480">
        <f t="shared" si="333"/>
        <v>0</v>
      </c>
    </row>
    <row r="993" spans="1:11" ht="12.75">
      <c r="A993" s="481" t="s">
        <v>2261</v>
      </c>
      <c r="B993" s="482" t="s">
        <v>2262</v>
      </c>
      <c r="C993" s="499">
        <v>0</v>
      </c>
      <c r="D993" s="486"/>
      <c r="E993" s="480" t="e">
        <f t="shared" si="329"/>
        <v>#DIV/0!</v>
      </c>
      <c r="F993" s="489">
        <v>8</v>
      </c>
      <c r="G993" s="461"/>
      <c r="H993" s="480">
        <f t="shared" si="330"/>
        <v>0</v>
      </c>
      <c r="I993" s="461">
        <f t="shared" si="331"/>
        <v>8</v>
      </c>
      <c r="J993" s="461">
        <f t="shared" si="332"/>
        <v>0</v>
      </c>
      <c r="K993" s="480">
        <f t="shared" si="333"/>
        <v>0</v>
      </c>
    </row>
    <row r="994" spans="1:11" ht="12.75">
      <c r="A994" s="481" t="s">
        <v>2763</v>
      </c>
      <c r="B994" s="482" t="s">
        <v>2764</v>
      </c>
      <c r="C994" s="499">
        <v>0</v>
      </c>
      <c r="D994" s="486"/>
      <c r="E994" s="480" t="e">
        <f t="shared" si="329"/>
        <v>#DIV/0!</v>
      </c>
      <c r="F994" s="489">
        <v>2</v>
      </c>
      <c r="G994" s="461"/>
      <c r="H994" s="480">
        <f t="shared" si="330"/>
        <v>0</v>
      </c>
      <c r="I994" s="461">
        <f t="shared" si="331"/>
        <v>2</v>
      </c>
      <c r="J994" s="461">
        <f t="shared" si="332"/>
        <v>0</v>
      </c>
      <c r="K994" s="480">
        <f t="shared" si="333"/>
        <v>0</v>
      </c>
    </row>
    <row r="995" spans="1:11" ht="12.75">
      <c r="A995" s="481" t="s">
        <v>2767</v>
      </c>
      <c r="B995" s="482" t="s">
        <v>2768</v>
      </c>
      <c r="C995" s="499">
        <v>0</v>
      </c>
      <c r="D995" s="486"/>
      <c r="E995" s="480" t="e">
        <f t="shared" si="329"/>
        <v>#DIV/0!</v>
      </c>
      <c r="F995" s="489">
        <v>1</v>
      </c>
      <c r="G995" s="461"/>
      <c r="H995" s="480">
        <f t="shared" si="330"/>
        <v>0</v>
      </c>
      <c r="I995" s="461">
        <f t="shared" si="331"/>
        <v>1</v>
      </c>
      <c r="J995" s="461">
        <f t="shared" si="332"/>
        <v>0</v>
      </c>
      <c r="K995" s="480">
        <f t="shared" si="333"/>
        <v>0</v>
      </c>
    </row>
    <row r="996" spans="1:11" ht="12.75">
      <c r="A996" s="481" t="s">
        <v>2821</v>
      </c>
      <c r="B996" s="482" t="s">
        <v>2822</v>
      </c>
      <c r="C996" s="499">
        <v>3350</v>
      </c>
      <c r="D996" s="486">
        <v>916</v>
      </c>
      <c r="E996" s="480">
        <f t="shared" si="329"/>
        <v>0.2734328358208955</v>
      </c>
      <c r="F996" s="489">
        <v>5</v>
      </c>
      <c r="G996" s="461"/>
      <c r="H996" s="480">
        <f t="shared" si="330"/>
        <v>0</v>
      </c>
      <c r="I996" s="461">
        <f t="shared" si="331"/>
        <v>3355</v>
      </c>
      <c r="J996" s="461">
        <f t="shared" si="332"/>
        <v>916</v>
      </c>
      <c r="K996" s="480">
        <f t="shared" si="333"/>
        <v>0.27302533532041728</v>
      </c>
    </row>
    <row r="997" spans="1:11" ht="12.75">
      <c r="A997" s="481" t="s">
        <v>2823</v>
      </c>
      <c r="B997" s="482" t="s">
        <v>2824</v>
      </c>
      <c r="C997" s="499">
        <v>1</v>
      </c>
      <c r="D997" s="486"/>
      <c r="E997" s="480">
        <f t="shared" si="329"/>
        <v>0</v>
      </c>
      <c r="F997" s="489">
        <v>0</v>
      </c>
      <c r="G997" s="461"/>
      <c r="H997" s="480" t="e">
        <f t="shared" si="330"/>
        <v>#DIV/0!</v>
      </c>
      <c r="I997" s="461">
        <f t="shared" si="331"/>
        <v>1</v>
      </c>
      <c r="J997" s="461">
        <f t="shared" si="332"/>
        <v>0</v>
      </c>
      <c r="K997" s="480">
        <f t="shared" si="333"/>
        <v>0</v>
      </c>
    </row>
    <row r="998" spans="1:11" ht="12.75">
      <c r="A998" s="481" t="s">
        <v>2825</v>
      </c>
      <c r="B998" s="482" t="s">
        <v>2826</v>
      </c>
      <c r="C998" s="499">
        <v>3000</v>
      </c>
      <c r="D998" s="486">
        <v>895</v>
      </c>
      <c r="E998" s="480">
        <f t="shared" si="329"/>
        <v>0.29833333333333334</v>
      </c>
      <c r="F998" s="489">
        <v>0</v>
      </c>
      <c r="G998" s="461"/>
      <c r="H998" s="480" t="e">
        <f t="shared" si="330"/>
        <v>#DIV/0!</v>
      </c>
      <c r="I998" s="461">
        <f t="shared" si="331"/>
        <v>3000</v>
      </c>
      <c r="J998" s="461">
        <f t="shared" si="332"/>
        <v>895</v>
      </c>
      <c r="K998" s="480">
        <f t="shared" si="333"/>
        <v>0.29833333333333334</v>
      </c>
    </row>
    <row r="999" spans="1:11" ht="12.75">
      <c r="A999" s="481" t="s">
        <v>2827</v>
      </c>
      <c r="B999" s="482" t="s">
        <v>2828</v>
      </c>
      <c r="C999" s="499">
        <v>851</v>
      </c>
      <c r="D999" s="486">
        <v>216</v>
      </c>
      <c r="E999" s="480">
        <f t="shared" si="329"/>
        <v>0.25381903642773207</v>
      </c>
      <c r="F999" s="489">
        <v>5</v>
      </c>
      <c r="G999" s="461"/>
      <c r="H999" s="480">
        <f t="shared" si="330"/>
        <v>0</v>
      </c>
      <c r="I999" s="461">
        <f t="shared" si="331"/>
        <v>856</v>
      </c>
      <c r="J999" s="461">
        <f t="shared" si="332"/>
        <v>216</v>
      </c>
      <c r="K999" s="480">
        <f t="shared" si="333"/>
        <v>0.25233644859813081</v>
      </c>
    </row>
    <row r="1000" spans="1:11" ht="12.75">
      <c r="A1000" s="481" t="s">
        <v>2829</v>
      </c>
      <c r="B1000" s="482" t="s">
        <v>2830</v>
      </c>
      <c r="C1000" s="499">
        <v>136</v>
      </c>
      <c r="D1000" s="486">
        <v>19</v>
      </c>
      <c r="E1000" s="480">
        <f t="shared" si="329"/>
        <v>0.13970588235294118</v>
      </c>
      <c r="F1000" s="489">
        <v>1</v>
      </c>
      <c r="G1000" s="461"/>
      <c r="H1000" s="480">
        <f t="shared" si="330"/>
        <v>0</v>
      </c>
      <c r="I1000" s="461">
        <f t="shared" si="331"/>
        <v>137</v>
      </c>
      <c r="J1000" s="461">
        <f t="shared" si="332"/>
        <v>19</v>
      </c>
      <c r="K1000" s="480">
        <f t="shared" si="333"/>
        <v>0.13868613138686131</v>
      </c>
    </row>
    <row r="1001" spans="1:11" ht="12.75">
      <c r="A1001" s="481" t="s">
        <v>1975</v>
      </c>
      <c r="B1001" s="482" t="s">
        <v>2277</v>
      </c>
      <c r="C1001" s="499">
        <v>1</v>
      </c>
      <c r="D1001" s="486">
        <v>1</v>
      </c>
      <c r="E1001" s="480">
        <f t="shared" si="329"/>
        <v>1</v>
      </c>
      <c r="F1001" s="489">
        <v>7</v>
      </c>
      <c r="G1001" s="461"/>
      <c r="H1001" s="480">
        <f t="shared" si="330"/>
        <v>0</v>
      </c>
      <c r="I1001" s="461">
        <f t="shared" si="331"/>
        <v>8</v>
      </c>
      <c r="J1001" s="461">
        <f t="shared" si="332"/>
        <v>1</v>
      </c>
      <c r="K1001" s="480">
        <f t="shared" si="333"/>
        <v>0.125</v>
      </c>
    </row>
    <row r="1002" spans="1:11" ht="12.75">
      <c r="A1002" s="481" t="s">
        <v>2278</v>
      </c>
      <c r="B1002" s="482" t="s">
        <v>2279</v>
      </c>
      <c r="C1002" s="499">
        <v>196</v>
      </c>
      <c r="D1002" s="486"/>
      <c r="E1002" s="480">
        <f t="shared" si="329"/>
        <v>0</v>
      </c>
      <c r="F1002" s="489">
        <v>0</v>
      </c>
      <c r="G1002" s="461"/>
      <c r="H1002" s="480" t="e">
        <f t="shared" si="330"/>
        <v>#DIV/0!</v>
      </c>
      <c r="I1002" s="461">
        <f t="shared" si="331"/>
        <v>196</v>
      </c>
      <c r="J1002" s="461">
        <f t="shared" si="332"/>
        <v>0</v>
      </c>
      <c r="K1002" s="480">
        <f t="shared" si="333"/>
        <v>0</v>
      </c>
    </row>
    <row r="1003" spans="1:11" ht="12.75">
      <c r="A1003" s="481" t="s">
        <v>2344</v>
      </c>
      <c r="B1003" s="482" t="s">
        <v>2345</v>
      </c>
      <c r="C1003" s="499">
        <v>2</v>
      </c>
      <c r="D1003" s="486"/>
      <c r="E1003" s="480">
        <f t="shared" si="329"/>
        <v>0</v>
      </c>
      <c r="F1003" s="489">
        <v>0</v>
      </c>
      <c r="G1003" s="461"/>
      <c r="H1003" s="480" t="e">
        <f t="shared" si="330"/>
        <v>#DIV/0!</v>
      </c>
      <c r="I1003" s="461">
        <f t="shared" si="331"/>
        <v>2</v>
      </c>
      <c r="J1003" s="461">
        <f t="shared" si="332"/>
        <v>0</v>
      </c>
      <c r="K1003" s="480">
        <f t="shared" si="333"/>
        <v>0</v>
      </c>
    </row>
    <row r="1004" spans="1:11" ht="12.75">
      <c r="A1004" s="481" t="s">
        <v>2831</v>
      </c>
      <c r="B1004" s="482" t="s">
        <v>2832</v>
      </c>
      <c r="C1004" s="499">
        <v>1</v>
      </c>
      <c r="D1004" s="486"/>
      <c r="E1004" s="480">
        <f t="shared" si="329"/>
        <v>0</v>
      </c>
      <c r="F1004" s="489">
        <v>0</v>
      </c>
      <c r="G1004" s="461"/>
      <c r="H1004" s="480" t="e">
        <f t="shared" si="330"/>
        <v>#DIV/0!</v>
      </c>
      <c r="I1004" s="461">
        <f t="shared" si="331"/>
        <v>1</v>
      </c>
      <c r="J1004" s="461">
        <f t="shared" si="332"/>
        <v>0</v>
      </c>
      <c r="K1004" s="480">
        <f t="shared" si="333"/>
        <v>0</v>
      </c>
    </row>
    <row r="1005" spans="1:11" ht="12.75">
      <c r="A1005" s="481" t="s">
        <v>2160</v>
      </c>
      <c r="B1005" s="482" t="s">
        <v>2161</v>
      </c>
      <c r="C1005" s="499">
        <v>1100</v>
      </c>
      <c r="D1005" s="486">
        <v>321</v>
      </c>
      <c r="E1005" s="480">
        <f t="shared" si="329"/>
        <v>0.29181818181818181</v>
      </c>
      <c r="F1005" s="489">
        <v>2</v>
      </c>
      <c r="G1005" s="461"/>
      <c r="H1005" s="480">
        <f t="shared" si="330"/>
        <v>0</v>
      </c>
      <c r="I1005" s="461">
        <f t="shared" si="331"/>
        <v>1102</v>
      </c>
      <c r="J1005" s="461">
        <f t="shared" si="332"/>
        <v>321</v>
      </c>
      <c r="K1005" s="480">
        <f t="shared" si="333"/>
        <v>0.29128856624319421</v>
      </c>
    </row>
    <row r="1006" spans="1:11" ht="12.75">
      <c r="A1006" s="481" t="s">
        <v>2769</v>
      </c>
      <c r="B1006" s="482" t="s">
        <v>2770</v>
      </c>
      <c r="C1006" s="499">
        <v>240</v>
      </c>
      <c r="D1006" s="486">
        <v>51</v>
      </c>
      <c r="E1006" s="480">
        <f t="shared" si="329"/>
        <v>0.21249999999999999</v>
      </c>
      <c r="F1006" s="489">
        <v>2</v>
      </c>
      <c r="G1006" s="461"/>
      <c r="H1006" s="480">
        <f t="shared" si="330"/>
        <v>0</v>
      </c>
      <c r="I1006" s="461">
        <f t="shared" si="331"/>
        <v>242</v>
      </c>
      <c r="J1006" s="461">
        <f t="shared" si="332"/>
        <v>51</v>
      </c>
      <c r="K1006" s="480">
        <f t="shared" si="333"/>
        <v>0.21074380165289255</v>
      </c>
    </row>
    <row r="1007" spans="1:11" ht="12.75">
      <c r="A1007" s="481" t="s">
        <v>2833</v>
      </c>
      <c r="B1007" s="482" t="s">
        <v>2834</v>
      </c>
      <c r="C1007" s="499">
        <v>1</v>
      </c>
      <c r="D1007" s="486"/>
      <c r="E1007" s="480">
        <f t="shared" si="329"/>
        <v>0</v>
      </c>
      <c r="F1007" s="489">
        <v>0</v>
      </c>
      <c r="G1007" s="461"/>
      <c r="H1007" s="480" t="e">
        <f t="shared" si="330"/>
        <v>#DIV/0!</v>
      </c>
      <c r="I1007" s="461">
        <f t="shared" si="331"/>
        <v>1</v>
      </c>
      <c r="J1007" s="461">
        <f t="shared" si="332"/>
        <v>0</v>
      </c>
      <c r="K1007" s="480">
        <f t="shared" si="333"/>
        <v>0</v>
      </c>
    </row>
    <row r="1008" spans="1:11" ht="12.75">
      <c r="A1008" s="481" t="s">
        <v>2835</v>
      </c>
      <c r="B1008" s="482" t="s">
        <v>2836</v>
      </c>
      <c r="C1008" s="499">
        <v>820</v>
      </c>
      <c r="D1008" s="486">
        <v>286</v>
      </c>
      <c r="E1008" s="480">
        <f t="shared" si="329"/>
        <v>0.34878048780487803</v>
      </c>
      <c r="F1008" s="489">
        <v>5</v>
      </c>
      <c r="G1008" s="461"/>
      <c r="H1008" s="480">
        <f t="shared" si="330"/>
        <v>0</v>
      </c>
      <c r="I1008" s="461">
        <f t="shared" si="331"/>
        <v>825</v>
      </c>
      <c r="J1008" s="461">
        <f t="shared" si="332"/>
        <v>286</v>
      </c>
      <c r="K1008" s="480">
        <f t="shared" si="333"/>
        <v>0.34666666666666668</v>
      </c>
    </row>
    <row r="1009" spans="1:11" ht="12.75">
      <c r="A1009" s="481" t="s">
        <v>2597</v>
      </c>
      <c r="B1009" s="482" t="s">
        <v>2598</v>
      </c>
      <c r="C1009" s="499">
        <v>700</v>
      </c>
      <c r="D1009" s="486">
        <v>258</v>
      </c>
      <c r="E1009" s="480">
        <f t="shared" si="329"/>
        <v>0.36857142857142855</v>
      </c>
      <c r="F1009" s="489">
        <v>0</v>
      </c>
      <c r="G1009" s="461"/>
      <c r="H1009" s="480" t="e">
        <f t="shared" si="330"/>
        <v>#DIV/0!</v>
      </c>
      <c r="I1009" s="461">
        <f t="shared" si="331"/>
        <v>700</v>
      </c>
      <c r="J1009" s="461">
        <f t="shared" si="332"/>
        <v>258</v>
      </c>
      <c r="K1009" s="480">
        <f t="shared" si="333"/>
        <v>0.36857142857142855</v>
      </c>
    </row>
    <row r="1010" spans="1:11" ht="12.75">
      <c r="A1010" s="481" t="s">
        <v>2837</v>
      </c>
      <c r="B1010" s="482" t="s">
        <v>2838</v>
      </c>
      <c r="C1010" s="499">
        <v>6</v>
      </c>
      <c r="D1010" s="486"/>
      <c r="E1010" s="480">
        <f t="shared" si="329"/>
        <v>0</v>
      </c>
      <c r="F1010" s="489">
        <v>0</v>
      </c>
      <c r="G1010" s="461"/>
      <c r="H1010" s="480" t="e">
        <f t="shared" si="330"/>
        <v>#DIV/0!</v>
      </c>
      <c r="I1010" s="461">
        <f t="shared" si="331"/>
        <v>6</v>
      </c>
      <c r="J1010" s="461">
        <f t="shared" si="332"/>
        <v>0</v>
      </c>
      <c r="K1010" s="480">
        <f t="shared" si="333"/>
        <v>0</v>
      </c>
    </row>
    <row r="1011" spans="1:11" ht="12.75">
      <c r="A1011" s="481" t="s">
        <v>2330</v>
      </c>
      <c r="B1011" s="482" t="s">
        <v>2331</v>
      </c>
      <c r="C1011" s="499">
        <v>0</v>
      </c>
      <c r="D1011" s="486"/>
      <c r="E1011" s="480" t="e">
        <f t="shared" si="329"/>
        <v>#DIV/0!</v>
      </c>
      <c r="F1011" s="489">
        <v>2</v>
      </c>
      <c r="G1011" s="461"/>
      <c r="H1011" s="480">
        <f t="shared" si="330"/>
        <v>0</v>
      </c>
      <c r="I1011" s="461">
        <f t="shared" si="331"/>
        <v>2</v>
      </c>
      <c r="J1011" s="461">
        <f t="shared" si="332"/>
        <v>0</v>
      </c>
      <c r="K1011" s="480">
        <f t="shared" si="333"/>
        <v>0</v>
      </c>
    </row>
    <row r="1012" spans="1:11" ht="12.75">
      <c r="A1012" s="481" t="s">
        <v>2839</v>
      </c>
      <c r="B1012" s="482" t="s">
        <v>2840</v>
      </c>
      <c r="C1012" s="499">
        <v>1</v>
      </c>
      <c r="D1012" s="486"/>
      <c r="E1012" s="480">
        <f t="shared" si="329"/>
        <v>0</v>
      </c>
      <c r="F1012" s="489">
        <v>0</v>
      </c>
      <c r="G1012" s="461"/>
      <c r="H1012" s="480" t="e">
        <f t="shared" si="330"/>
        <v>#DIV/0!</v>
      </c>
      <c r="I1012" s="461">
        <f t="shared" si="331"/>
        <v>1</v>
      </c>
      <c r="J1012" s="461">
        <f t="shared" si="332"/>
        <v>0</v>
      </c>
      <c r="K1012" s="480">
        <f t="shared" si="333"/>
        <v>0</v>
      </c>
    </row>
    <row r="1013" spans="1:11" ht="12.75">
      <c r="A1013" s="481" t="s">
        <v>2841</v>
      </c>
      <c r="B1013" s="482" t="s">
        <v>2842</v>
      </c>
      <c r="C1013" s="499">
        <v>18</v>
      </c>
      <c r="D1013" s="486">
        <v>5</v>
      </c>
      <c r="E1013" s="480">
        <f t="shared" si="329"/>
        <v>0.27777777777777779</v>
      </c>
      <c r="F1013" s="489">
        <v>9</v>
      </c>
      <c r="G1013" s="461"/>
      <c r="H1013" s="480">
        <f t="shared" si="330"/>
        <v>0</v>
      </c>
      <c r="I1013" s="461">
        <f t="shared" si="331"/>
        <v>27</v>
      </c>
      <c r="J1013" s="461">
        <f t="shared" si="332"/>
        <v>5</v>
      </c>
      <c r="K1013" s="480">
        <f t="shared" si="333"/>
        <v>0.18518518518518517</v>
      </c>
    </row>
    <row r="1014" spans="1:11" ht="12.75">
      <c r="A1014" s="481" t="s">
        <v>2843</v>
      </c>
      <c r="B1014" s="482" t="s">
        <v>2844</v>
      </c>
      <c r="C1014" s="499">
        <v>1</v>
      </c>
      <c r="D1014" s="486"/>
      <c r="E1014" s="480">
        <f t="shared" si="329"/>
        <v>0</v>
      </c>
      <c r="F1014" s="489">
        <v>1</v>
      </c>
      <c r="G1014" s="461"/>
      <c r="H1014" s="480">
        <f t="shared" si="330"/>
        <v>0</v>
      </c>
      <c r="I1014" s="461">
        <f t="shared" si="331"/>
        <v>2</v>
      </c>
      <c r="J1014" s="461">
        <f t="shared" si="332"/>
        <v>0</v>
      </c>
      <c r="K1014" s="480">
        <f t="shared" si="333"/>
        <v>0</v>
      </c>
    </row>
    <row r="1015" spans="1:11" ht="12.75">
      <c r="A1015" s="481" t="s">
        <v>2286</v>
      </c>
      <c r="B1015" s="482" t="s">
        <v>2287</v>
      </c>
      <c r="C1015" s="499">
        <v>1</v>
      </c>
      <c r="D1015" s="486"/>
      <c r="E1015" s="480">
        <f t="shared" si="329"/>
        <v>0</v>
      </c>
      <c r="F1015" s="489">
        <v>10</v>
      </c>
      <c r="G1015" s="461">
        <v>3</v>
      </c>
      <c r="H1015" s="480">
        <f t="shared" si="330"/>
        <v>0.3</v>
      </c>
      <c r="I1015" s="461">
        <f t="shared" si="331"/>
        <v>11</v>
      </c>
      <c r="J1015" s="461">
        <f t="shared" si="332"/>
        <v>3</v>
      </c>
      <c r="K1015" s="480">
        <f t="shared" si="333"/>
        <v>0.27272727272727271</v>
      </c>
    </row>
    <row r="1016" spans="1:11" ht="12.75">
      <c r="A1016" s="481" t="s">
        <v>2845</v>
      </c>
      <c r="B1016" s="482" t="s">
        <v>2846</v>
      </c>
      <c r="C1016" s="499">
        <v>0</v>
      </c>
      <c r="D1016" s="486"/>
      <c r="E1016" s="480" t="e">
        <f t="shared" si="329"/>
        <v>#DIV/0!</v>
      </c>
      <c r="F1016" s="489">
        <v>1</v>
      </c>
      <c r="G1016" s="461"/>
      <c r="H1016" s="480">
        <f t="shared" si="330"/>
        <v>0</v>
      </c>
      <c r="I1016" s="461">
        <f t="shared" si="331"/>
        <v>1</v>
      </c>
      <c r="J1016" s="461">
        <f t="shared" si="332"/>
        <v>0</v>
      </c>
      <c r="K1016" s="480">
        <f t="shared" si="333"/>
        <v>0</v>
      </c>
    </row>
    <row r="1017" spans="1:11" ht="12.75">
      <c r="A1017" s="481" t="s">
        <v>2847</v>
      </c>
      <c r="B1017" s="482" t="s">
        <v>2848</v>
      </c>
      <c r="C1017" s="499">
        <v>0</v>
      </c>
      <c r="D1017" s="486"/>
      <c r="E1017" s="480" t="e">
        <f t="shared" si="329"/>
        <v>#DIV/0!</v>
      </c>
      <c r="F1017" s="489">
        <v>1</v>
      </c>
      <c r="G1017" s="461"/>
      <c r="H1017" s="480">
        <f t="shared" si="330"/>
        <v>0</v>
      </c>
      <c r="I1017" s="461">
        <f t="shared" si="331"/>
        <v>1</v>
      </c>
      <c r="J1017" s="461">
        <f t="shared" si="332"/>
        <v>0</v>
      </c>
      <c r="K1017" s="480">
        <f t="shared" si="333"/>
        <v>0</v>
      </c>
    </row>
    <row r="1018" spans="1:11" ht="12.75">
      <c r="A1018" s="481" t="s">
        <v>2771</v>
      </c>
      <c r="B1018" s="482" t="s">
        <v>2772</v>
      </c>
      <c r="C1018" s="499">
        <v>22</v>
      </c>
      <c r="D1018" s="486"/>
      <c r="E1018" s="480">
        <f t="shared" si="329"/>
        <v>0</v>
      </c>
      <c r="F1018" s="489">
        <v>0</v>
      </c>
      <c r="G1018" s="461"/>
      <c r="H1018" s="480" t="e">
        <f t="shared" si="330"/>
        <v>#DIV/0!</v>
      </c>
      <c r="I1018" s="461">
        <f t="shared" si="331"/>
        <v>22</v>
      </c>
      <c r="J1018" s="461">
        <f t="shared" si="332"/>
        <v>0</v>
      </c>
      <c r="K1018" s="480">
        <f t="shared" si="333"/>
        <v>0</v>
      </c>
    </row>
    <row r="1019" spans="1:11" ht="12.75">
      <c r="A1019" s="481" t="s">
        <v>2296</v>
      </c>
      <c r="B1019" s="482" t="s">
        <v>2297</v>
      </c>
      <c r="C1019" s="499">
        <v>0</v>
      </c>
      <c r="D1019" s="486"/>
      <c r="E1019" s="480" t="e">
        <f t="shared" si="329"/>
        <v>#DIV/0!</v>
      </c>
      <c r="F1019" s="489">
        <v>32</v>
      </c>
      <c r="G1019" s="461"/>
      <c r="H1019" s="480">
        <f t="shared" si="330"/>
        <v>0</v>
      </c>
      <c r="I1019" s="461">
        <f t="shared" si="331"/>
        <v>32</v>
      </c>
      <c r="J1019" s="461">
        <f t="shared" si="332"/>
        <v>0</v>
      </c>
      <c r="K1019" s="480">
        <f t="shared" si="333"/>
        <v>0</v>
      </c>
    </row>
    <row r="1020" spans="1:11" ht="12.75">
      <c r="A1020" s="481" t="s">
        <v>2300</v>
      </c>
      <c r="B1020" s="482" t="s">
        <v>2301</v>
      </c>
      <c r="C1020" s="499">
        <v>781</v>
      </c>
      <c r="D1020" s="486">
        <v>166</v>
      </c>
      <c r="E1020" s="480">
        <f t="shared" si="329"/>
        <v>0.21254801536491677</v>
      </c>
      <c r="F1020" s="489">
        <v>893</v>
      </c>
      <c r="G1020" s="461">
        <v>191</v>
      </c>
      <c r="H1020" s="480">
        <f t="shared" si="330"/>
        <v>0.21388577827547592</v>
      </c>
      <c r="I1020" s="461">
        <f t="shared" si="331"/>
        <v>1674</v>
      </c>
      <c r="J1020" s="461">
        <f t="shared" si="332"/>
        <v>357</v>
      </c>
      <c r="K1020" s="480">
        <f t="shared" si="333"/>
        <v>0.2132616487455197</v>
      </c>
    </row>
    <row r="1021" spans="1:11" ht="12.75">
      <c r="A1021" s="481" t="s">
        <v>2603</v>
      </c>
      <c r="B1021" s="482" t="s">
        <v>2604</v>
      </c>
      <c r="C1021" s="499">
        <v>0</v>
      </c>
      <c r="D1021" s="486"/>
      <c r="E1021" s="480" t="e">
        <f t="shared" si="329"/>
        <v>#DIV/0!</v>
      </c>
      <c r="F1021" s="489">
        <v>1</v>
      </c>
      <c r="G1021" s="461"/>
      <c r="H1021" s="480">
        <f t="shared" si="330"/>
        <v>0</v>
      </c>
      <c r="I1021" s="461">
        <f t="shared" si="331"/>
        <v>1</v>
      </c>
      <c r="J1021" s="461">
        <f t="shared" si="332"/>
        <v>0</v>
      </c>
      <c r="K1021" s="480">
        <f t="shared" si="333"/>
        <v>0</v>
      </c>
    </row>
    <row r="1022" spans="1:11" ht="12.75">
      <c r="A1022" s="481" t="s">
        <v>2302</v>
      </c>
      <c r="B1022" s="482" t="s">
        <v>2303</v>
      </c>
      <c r="C1022" s="499">
        <v>0</v>
      </c>
      <c r="D1022" s="486"/>
      <c r="E1022" s="480" t="e">
        <f t="shared" si="329"/>
        <v>#DIV/0!</v>
      </c>
      <c r="F1022" s="489">
        <v>9</v>
      </c>
      <c r="G1022" s="461"/>
      <c r="H1022" s="480">
        <f t="shared" si="330"/>
        <v>0</v>
      </c>
      <c r="I1022" s="461">
        <f t="shared" si="331"/>
        <v>9</v>
      </c>
      <c r="J1022" s="461">
        <f t="shared" si="332"/>
        <v>0</v>
      </c>
      <c r="K1022" s="480">
        <f t="shared" si="333"/>
        <v>0</v>
      </c>
    </row>
    <row r="1023" spans="1:11" ht="12.75">
      <c r="A1023" s="481" t="s">
        <v>2308</v>
      </c>
      <c r="B1023" s="482" t="s">
        <v>2309</v>
      </c>
      <c r="C1023" s="499">
        <v>0</v>
      </c>
      <c r="D1023" s="486"/>
      <c r="E1023" s="480" t="e">
        <f t="shared" si="329"/>
        <v>#DIV/0!</v>
      </c>
      <c r="F1023" s="489">
        <v>13</v>
      </c>
      <c r="G1023" s="461"/>
      <c r="H1023" s="480">
        <f t="shared" si="330"/>
        <v>0</v>
      </c>
      <c r="I1023" s="461">
        <f t="shared" si="331"/>
        <v>13</v>
      </c>
      <c r="J1023" s="461">
        <f t="shared" si="332"/>
        <v>0</v>
      </c>
      <c r="K1023" s="480">
        <f t="shared" si="333"/>
        <v>0</v>
      </c>
    </row>
    <row r="1024" spans="1:11" ht="12.75">
      <c r="A1024" s="481" t="s">
        <v>2310</v>
      </c>
      <c r="B1024" s="482" t="s">
        <v>2311</v>
      </c>
      <c r="C1024" s="499">
        <v>0</v>
      </c>
      <c r="D1024" s="486"/>
      <c r="E1024" s="480" t="e">
        <f t="shared" si="329"/>
        <v>#DIV/0!</v>
      </c>
      <c r="F1024" s="489">
        <v>36</v>
      </c>
      <c r="G1024" s="461"/>
      <c r="H1024" s="480">
        <f t="shared" si="330"/>
        <v>0</v>
      </c>
      <c r="I1024" s="461">
        <f t="shared" si="331"/>
        <v>36</v>
      </c>
      <c r="J1024" s="461">
        <f t="shared" si="332"/>
        <v>0</v>
      </c>
      <c r="K1024" s="480">
        <f t="shared" si="333"/>
        <v>0</v>
      </c>
    </row>
    <row r="1025" spans="1:11" ht="12.75">
      <c r="A1025" s="481" t="s">
        <v>2312</v>
      </c>
      <c r="B1025" s="482" t="s">
        <v>2313</v>
      </c>
      <c r="C1025" s="499">
        <v>2</v>
      </c>
      <c r="D1025" s="486"/>
      <c r="E1025" s="480">
        <f t="shared" si="329"/>
        <v>0</v>
      </c>
      <c r="F1025" s="489">
        <v>277</v>
      </c>
      <c r="G1025" s="461">
        <v>59</v>
      </c>
      <c r="H1025" s="480">
        <f t="shared" si="330"/>
        <v>0.21299638989169675</v>
      </c>
      <c r="I1025" s="461">
        <f t="shared" si="331"/>
        <v>279</v>
      </c>
      <c r="J1025" s="461">
        <f t="shared" si="332"/>
        <v>59</v>
      </c>
      <c r="K1025" s="480">
        <f t="shared" si="333"/>
        <v>0.21146953405017921</v>
      </c>
    </row>
    <row r="1026" spans="1:11" ht="12.75">
      <c r="A1026" s="481" t="s">
        <v>2607</v>
      </c>
      <c r="B1026" s="482" t="s">
        <v>2608</v>
      </c>
      <c r="C1026" s="499">
        <v>1</v>
      </c>
      <c r="D1026" s="486"/>
      <c r="E1026" s="480">
        <f t="shared" si="329"/>
        <v>0</v>
      </c>
      <c r="F1026" s="489">
        <v>0</v>
      </c>
      <c r="G1026" s="461">
        <v>1</v>
      </c>
      <c r="H1026" s="480" t="e">
        <f t="shared" si="330"/>
        <v>#DIV/0!</v>
      </c>
      <c r="I1026" s="461">
        <f t="shared" si="331"/>
        <v>1</v>
      </c>
      <c r="J1026" s="461">
        <f t="shared" si="332"/>
        <v>1</v>
      </c>
      <c r="K1026" s="480">
        <f t="shared" si="333"/>
        <v>1</v>
      </c>
    </row>
    <row r="1027" spans="1:11" ht="12.75">
      <c r="A1027" s="481" t="s">
        <v>2609</v>
      </c>
      <c r="B1027" s="482" t="s">
        <v>2610</v>
      </c>
      <c r="C1027" s="499">
        <v>0</v>
      </c>
      <c r="D1027" s="486"/>
      <c r="E1027" s="480" t="e">
        <f t="shared" si="329"/>
        <v>#DIV/0!</v>
      </c>
      <c r="F1027" s="489">
        <v>28</v>
      </c>
      <c r="G1027" s="461"/>
      <c r="H1027" s="480">
        <f t="shared" si="330"/>
        <v>0</v>
      </c>
      <c r="I1027" s="461">
        <f t="shared" si="331"/>
        <v>28</v>
      </c>
      <c r="J1027" s="461">
        <f t="shared" si="332"/>
        <v>0</v>
      </c>
      <c r="K1027" s="480">
        <f t="shared" si="333"/>
        <v>0</v>
      </c>
    </row>
    <row r="1028" spans="1:11" ht="12.75">
      <c r="A1028" s="481" t="s">
        <v>2849</v>
      </c>
      <c r="B1028" s="482" t="s">
        <v>2850</v>
      </c>
      <c r="C1028" s="499">
        <v>30</v>
      </c>
      <c r="D1028" s="486"/>
      <c r="E1028" s="480">
        <f t="shared" si="329"/>
        <v>0</v>
      </c>
      <c r="F1028" s="489">
        <v>0</v>
      </c>
      <c r="G1028" s="461"/>
      <c r="H1028" s="480" t="e">
        <f t="shared" si="330"/>
        <v>#DIV/0!</v>
      </c>
      <c r="I1028" s="461">
        <f t="shared" si="331"/>
        <v>30</v>
      </c>
      <c r="J1028" s="461">
        <f t="shared" si="332"/>
        <v>0</v>
      </c>
      <c r="K1028" s="480">
        <f t="shared" si="333"/>
        <v>0</v>
      </c>
    </row>
    <row r="1029" spans="1:11" ht="12.75">
      <c r="A1029" s="481" t="s">
        <v>2314</v>
      </c>
      <c r="B1029" s="482" t="s">
        <v>2315</v>
      </c>
      <c r="C1029" s="499">
        <v>15</v>
      </c>
      <c r="D1029" s="486">
        <v>16</v>
      </c>
      <c r="E1029" s="480">
        <f t="shared" si="329"/>
        <v>1.0666666666666667</v>
      </c>
      <c r="F1029" s="489">
        <v>8</v>
      </c>
      <c r="G1029" s="461">
        <v>4</v>
      </c>
      <c r="H1029" s="480">
        <f t="shared" si="330"/>
        <v>0.5</v>
      </c>
      <c r="I1029" s="461">
        <f t="shared" si="331"/>
        <v>23</v>
      </c>
      <c r="J1029" s="461">
        <f t="shared" si="332"/>
        <v>20</v>
      </c>
      <c r="K1029" s="480">
        <f t="shared" si="333"/>
        <v>0.86956521739130432</v>
      </c>
    </row>
    <row r="1030" spans="1:11" ht="12.75">
      <c r="A1030" s="481" t="s">
        <v>2162</v>
      </c>
      <c r="B1030" s="482" t="s">
        <v>2163</v>
      </c>
      <c r="C1030" s="499">
        <v>0</v>
      </c>
      <c r="D1030" s="486"/>
      <c r="E1030" s="480" t="e">
        <f t="shared" si="329"/>
        <v>#DIV/0!</v>
      </c>
      <c r="F1030" s="489">
        <v>1</v>
      </c>
      <c r="G1030" s="461"/>
      <c r="H1030" s="480">
        <f t="shared" si="330"/>
        <v>0</v>
      </c>
      <c r="I1030" s="461">
        <f t="shared" si="331"/>
        <v>1</v>
      </c>
      <c r="J1030" s="461">
        <f t="shared" si="332"/>
        <v>0</v>
      </c>
      <c r="K1030" s="480">
        <f t="shared" si="333"/>
        <v>0</v>
      </c>
    </row>
    <row r="1031" spans="1:11" ht="12.75">
      <c r="A1031" s="481"/>
      <c r="B1031" s="482"/>
      <c r="C1031" s="504">
        <v>0</v>
      </c>
      <c r="D1031" s="486"/>
      <c r="E1031" s="480" t="e">
        <f t="shared" si="329"/>
        <v>#DIV/0!</v>
      </c>
      <c r="F1031" s="506">
        <v>0</v>
      </c>
      <c r="G1031" s="461"/>
      <c r="H1031" s="480" t="e">
        <f t="shared" si="330"/>
        <v>#DIV/0!</v>
      </c>
      <c r="I1031" s="461">
        <f t="shared" si="331"/>
        <v>0</v>
      </c>
      <c r="J1031" s="461">
        <f t="shared" si="332"/>
        <v>0</v>
      </c>
      <c r="K1031" s="480" t="e">
        <f t="shared" si="333"/>
        <v>#DIV/0!</v>
      </c>
    </row>
    <row r="1032" spans="1:11" ht="12.75">
      <c r="A1032" s="481"/>
      <c r="B1032" s="482"/>
      <c r="C1032" s="499">
        <v>0</v>
      </c>
      <c r="D1032" s="486"/>
      <c r="E1032" s="480" t="e">
        <f t="shared" ref="E1032:E1034" si="334">D1032/C1032</f>
        <v>#DIV/0!</v>
      </c>
      <c r="F1032" s="497">
        <v>0</v>
      </c>
      <c r="G1032" s="461"/>
      <c r="H1032" s="480" t="e">
        <f t="shared" ref="H1032:H1034" si="335">G1032/F1032</f>
        <v>#DIV/0!</v>
      </c>
      <c r="I1032" s="461">
        <f t="shared" ref="I1032:I1034" si="336">C1032+F1032</f>
        <v>0</v>
      </c>
      <c r="J1032" s="461">
        <f t="shared" ref="J1032:J1034" si="337">D1032+G1032</f>
        <v>0</v>
      </c>
      <c r="K1032" s="480" t="e">
        <f t="shared" ref="K1032:K1034" si="338">J1032/I1032</f>
        <v>#DIV/0!</v>
      </c>
    </row>
    <row r="1033" spans="1:11" ht="12.75">
      <c r="A1033" s="472"/>
      <c r="B1033" s="473"/>
      <c r="C1033" s="496">
        <v>0</v>
      </c>
      <c r="D1033" s="486"/>
      <c r="E1033" s="480" t="e">
        <f t="shared" si="334"/>
        <v>#DIV/0!</v>
      </c>
      <c r="F1033" s="497">
        <v>0</v>
      </c>
      <c r="G1033" s="461"/>
      <c r="H1033" s="480" t="e">
        <f t="shared" si="335"/>
        <v>#DIV/0!</v>
      </c>
      <c r="I1033" s="461">
        <f t="shared" si="336"/>
        <v>0</v>
      </c>
      <c r="J1033" s="461">
        <f t="shared" si="337"/>
        <v>0</v>
      </c>
      <c r="K1033" s="480" t="e">
        <f t="shared" si="338"/>
        <v>#DIV/0!</v>
      </c>
    </row>
    <row r="1034" spans="1:11" ht="14.25">
      <c r="A1034" s="14"/>
      <c r="B1034" s="157"/>
      <c r="C1034" s="157"/>
      <c r="D1034" s="157"/>
      <c r="E1034" s="463" t="e">
        <f t="shared" si="334"/>
        <v>#DIV/0!</v>
      </c>
      <c r="F1034" s="461"/>
      <c r="G1034" s="461"/>
      <c r="H1034" s="463" t="e">
        <f t="shared" si="335"/>
        <v>#DIV/0!</v>
      </c>
      <c r="I1034" s="461">
        <f t="shared" si="336"/>
        <v>0</v>
      </c>
      <c r="J1034" s="461">
        <f t="shared" si="337"/>
        <v>0</v>
      </c>
      <c r="K1034" s="480" t="e">
        <f t="shared" si="338"/>
        <v>#DIV/0!</v>
      </c>
    </row>
    <row r="1035" spans="1:11" ht="12.75">
      <c r="A1035" s="29"/>
      <c r="B1035" s="154"/>
      <c r="C1035" s="154"/>
      <c r="D1035" s="154"/>
      <c r="E1035" s="320"/>
      <c r="F1035" s="461"/>
      <c r="G1035" s="461"/>
      <c r="H1035" s="461"/>
      <c r="I1035" s="461"/>
      <c r="J1035" s="461"/>
      <c r="K1035" s="461"/>
    </row>
    <row r="1036" spans="1:11" ht="14.25">
      <c r="A1036" s="159" t="s">
        <v>1638</v>
      </c>
      <c r="B1036" s="160"/>
      <c r="C1036" s="160"/>
      <c r="D1036" s="160"/>
      <c r="E1036" s="160"/>
      <c r="F1036" s="338"/>
      <c r="G1036" s="338"/>
      <c r="H1036" s="338"/>
      <c r="I1036" s="338"/>
      <c r="J1036" s="338"/>
      <c r="K1036" s="338"/>
    </row>
    <row r="1037" spans="1:11" ht="14.25">
      <c r="A1037" s="296" t="s">
        <v>1639</v>
      </c>
      <c r="B1037" s="297" t="s">
        <v>1640</v>
      </c>
      <c r="C1037" s="298"/>
      <c r="D1037" s="298"/>
      <c r="E1037" s="336"/>
      <c r="F1037" s="299"/>
      <c r="G1037" s="299"/>
      <c r="H1037" s="299"/>
      <c r="I1037" s="299"/>
      <c r="J1037" s="299"/>
      <c r="K1037" s="299"/>
    </row>
    <row r="1038" spans="1:11" ht="14.25">
      <c r="A1038" s="296" t="s">
        <v>1641</v>
      </c>
      <c r="B1038" s="297" t="s">
        <v>1642</v>
      </c>
      <c r="C1038" s="298"/>
      <c r="D1038" s="298"/>
      <c r="E1038" s="336"/>
      <c r="F1038" s="299"/>
      <c r="G1038" s="299"/>
      <c r="H1038" s="299"/>
      <c r="I1038" s="299"/>
      <c r="J1038" s="299"/>
      <c r="K1038" s="299"/>
    </row>
    <row r="1039" spans="1:11" ht="14.25">
      <c r="A1039" s="296" t="s">
        <v>1643</v>
      </c>
      <c r="B1039" s="297" t="s">
        <v>1644</v>
      </c>
      <c r="C1039" s="298"/>
      <c r="D1039" s="298"/>
      <c r="E1039" s="336"/>
      <c r="F1039" s="299"/>
      <c r="G1039" s="299"/>
      <c r="H1039" s="299"/>
      <c r="I1039" s="299"/>
      <c r="J1039" s="299"/>
      <c r="K1039" s="299"/>
    </row>
    <row r="1040" spans="1:11" ht="25.5">
      <c r="A1040" s="296" t="s">
        <v>1645</v>
      </c>
      <c r="B1040" s="297" t="s">
        <v>1646</v>
      </c>
      <c r="C1040" s="298"/>
      <c r="D1040" s="298"/>
      <c r="E1040" s="336"/>
      <c r="F1040" s="299"/>
      <c r="G1040" s="299"/>
      <c r="H1040" s="299"/>
      <c r="I1040" s="299"/>
      <c r="J1040" s="299"/>
      <c r="K1040" s="299"/>
    </row>
    <row r="1041" spans="1:11" ht="14.25">
      <c r="A1041" s="296" t="s">
        <v>1647</v>
      </c>
      <c r="B1041" s="297" t="s">
        <v>1648</v>
      </c>
      <c r="C1041" s="298"/>
      <c r="D1041" s="298"/>
      <c r="E1041" s="336"/>
      <c r="F1041" s="299"/>
      <c r="G1041" s="299"/>
      <c r="H1041" s="299"/>
      <c r="I1041" s="299"/>
      <c r="J1041" s="299"/>
      <c r="K1041" s="299"/>
    </row>
    <row r="1042" spans="1:11" ht="25.5">
      <c r="A1042" s="296" t="s">
        <v>1649</v>
      </c>
      <c r="B1042" s="297" t="s">
        <v>1650</v>
      </c>
      <c r="C1042" s="298"/>
      <c r="D1042" s="298"/>
      <c r="E1042" s="336"/>
      <c r="F1042" s="299"/>
      <c r="G1042" s="299"/>
      <c r="H1042" s="299"/>
      <c r="I1042" s="299"/>
      <c r="J1042" s="299"/>
      <c r="K1042" s="299"/>
    </row>
    <row r="1043" spans="1:11" ht="51">
      <c r="A1043" s="296" t="s">
        <v>1651</v>
      </c>
      <c r="B1043" s="297" t="s">
        <v>1652</v>
      </c>
      <c r="C1043" s="298"/>
      <c r="D1043" s="298"/>
      <c r="E1043" s="336"/>
      <c r="F1043" s="299"/>
      <c r="G1043" s="299"/>
      <c r="H1043" s="299"/>
      <c r="I1043" s="299"/>
      <c r="J1043" s="299"/>
      <c r="K1043" s="299"/>
    </row>
    <row r="1044" spans="1:11" ht="63.75">
      <c r="A1044" s="296" t="s">
        <v>1653</v>
      </c>
      <c r="B1044" s="297" t="s">
        <v>1654</v>
      </c>
      <c r="C1044" s="298"/>
      <c r="D1044" s="298"/>
      <c r="E1044" s="336"/>
      <c r="F1044" s="299"/>
      <c r="G1044" s="299"/>
      <c r="H1044" s="299"/>
      <c r="I1044" s="299"/>
      <c r="J1044" s="299"/>
      <c r="K1044" s="299"/>
    </row>
    <row r="1045" spans="1:11" ht="12.75">
      <c r="A1045" s="159" t="s">
        <v>1655</v>
      </c>
      <c r="B1045" s="161"/>
      <c r="C1045" s="161"/>
      <c r="D1045" s="161"/>
      <c r="E1045" s="337"/>
      <c r="F1045" s="461"/>
      <c r="G1045" s="461"/>
      <c r="H1045" s="461"/>
      <c r="I1045" s="461"/>
      <c r="J1045" s="461"/>
      <c r="K1045" s="461"/>
    </row>
    <row r="1046" spans="1:11" ht="15">
      <c r="A1046" s="162" t="s">
        <v>1656</v>
      </c>
      <c r="B1046" s="88"/>
      <c r="C1046" s="477">
        <f>SUM(C966,C975)</f>
        <v>11400</v>
      </c>
      <c r="D1046" s="477">
        <f>SUM(D966,D975)</f>
        <v>3152</v>
      </c>
      <c r="E1046" s="469">
        <f t="shared" ref="E1046" si="339">D1046/C1046</f>
        <v>0.27649122807017545</v>
      </c>
      <c r="F1046" s="477">
        <f>SUM(F966,F975)</f>
        <v>2000</v>
      </c>
      <c r="G1046" s="477">
        <f>SUM(G966,G975)</f>
        <v>679</v>
      </c>
      <c r="H1046" s="469">
        <f t="shared" ref="H1046" si="340">G1046/F1046</f>
        <v>0.33950000000000002</v>
      </c>
      <c r="I1046" s="476">
        <f t="shared" ref="I1046" si="341">C1046+F1046</f>
        <v>13400</v>
      </c>
      <c r="J1046" s="476">
        <f t="shared" ref="J1046" si="342">D1046+G1046</f>
        <v>3831</v>
      </c>
      <c r="K1046" s="478">
        <f t="shared" ref="K1046" si="343">J1046/I1046</f>
        <v>0.28589552238805971</v>
      </c>
    </row>
    <row r="1047" spans="1:11" ht="12.75">
      <c r="A1047" s="892" t="s">
        <v>1657</v>
      </c>
      <c r="B1047" s="892"/>
      <c r="C1047" s="892"/>
      <c r="D1047" s="892"/>
      <c r="E1047" s="892"/>
      <c r="F1047" s="892"/>
      <c r="G1047" s="892"/>
      <c r="H1047" s="892"/>
      <c r="I1047" s="892"/>
      <c r="J1047" s="892"/>
      <c r="K1047" s="458"/>
    </row>
    <row r="1048" spans="1:11" ht="12.75">
      <c r="A1048" s="892" t="s">
        <v>1658</v>
      </c>
      <c r="B1048" s="892"/>
      <c r="C1048" s="892"/>
      <c r="D1048" s="892"/>
      <c r="E1048" s="892"/>
      <c r="F1048" s="892"/>
      <c r="G1048" s="892"/>
      <c r="H1048" s="892"/>
      <c r="I1048" s="892"/>
      <c r="J1048" s="892"/>
      <c r="K1048" s="458"/>
    </row>
    <row r="1050" spans="1:11" ht="12.75">
      <c r="A1050" s="1"/>
      <c r="B1050" s="2" t="s">
        <v>51</v>
      </c>
      <c r="C1050" s="3" t="s">
        <v>1970</v>
      </c>
      <c r="D1050" s="4"/>
      <c r="E1050" s="4"/>
      <c r="F1050" s="4"/>
      <c r="G1050" s="4"/>
      <c r="H1050" s="4"/>
      <c r="I1050" s="5"/>
      <c r="J1050" s="6"/>
      <c r="K1050" s="6"/>
    </row>
    <row r="1051" spans="1:11" ht="12.75">
      <c r="A1051" s="1"/>
      <c r="B1051" s="2" t="s">
        <v>52</v>
      </c>
      <c r="C1051" s="3">
        <v>17688383</v>
      </c>
      <c r="D1051" s="4"/>
      <c r="E1051" s="4"/>
      <c r="F1051" s="4"/>
      <c r="G1051" s="4"/>
      <c r="H1051" s="4"/>
      <c r="I1051" s="5"/>
      <c r="J1051" s="6"/>
      <c r="K1051" s="6"/>
    </row>
    <row r="1052" spans="1:11" ht="12.75">
      <c r="A1052" s="1"/>
      <c r="B1052" s="2"/>
      <c r="C1052" s="3"/>
      <c r="D1052" s="4"/>
      <c r="E1052" s="4"/>
      <c r="F1052" s="4"/>
      <c r="G1052" s="4"/>
      <c r="H1052" s="4"/>
      <c r="I1052" s="5"/>
      <c r="J1052" s="6"/>
      <c r="K1052" s="6"/>
    </row>
    <row r="1053" spans="1:11" ht="14.25">
      <c r="A1053" s="1"/>
      <c r="B1053" s="2" t="s">
        <v>1634</v>
      </c>
      <c r="C1053" s="7" t="s">
        <v>32</v>
      </c>
      <c r="D1053" s="8"/>
      <c r="E1053" s="8"/>
      <c r="F1053" s="8"/>
      <c r="G1053" s="8"/>
      <c r="H1053" s="8"/>
      <c r="I1053" s="9"/>
      <c r="J1053" s="6"/>
      <c r="K1053" s="6"/>
    </row>
    <row r="1054" spans="1:11" ht="14.25">
      <c r="A1054" s="1"/>
      <c r="B1054" s="2" t="s">
        <v>186</v>
      </c>
      <c r="C1054" s="439" t="s">
        <v>2003</v>
      </c>
      <c r="D1054" s="8"/>
      <c r="E1054" s="8"/>
      <c r="F1054" s="8"/>
      <c r="G1054" s="8"/>
      <c r="H1054" s="8"/>
      <c r="I1054" s="9"/>
      <c r="J1054" s="6"/>
      <c r="K1054" s="6"/>
    </row>
    <row r="1055" spans="1:11" ht="15.75">
      <c r="A1055" s="10"/>
      <c r="B1055" s="10"/>
      <c r="C1055" s="10"/>
      <c r="D1055" s="10"/>
      <c r="E1055" s="10"/>
      <c r="F1055" s="10"/>
      <c r="G1055" s="10"/>
      <c r="H1055" s="10"/>
      <c r="I1055" s="11"/>
      <c r="J1055" s="11"/>
      <c r="K1055" s="11"/>
    </row>
    <row r="1056" spans="1:11" ht="12.75" customHeight="1">
      <c r="A1056" s="876" t="s">
        <v>1635</v>
      </c>
      <c r="B1056" s="876" t="s">
        <v>1636</v>
      </c>
      <c r="C1056" s="893" t="s">
        <v>189</v>
      </c>
      <c r="D1056" s="894"/>
      <c r="E1056" s="894"/>
      <c r="F1056" s="870" t="s">
        <v>190</v>
      </c>
      <c r="G1056" s="870"/>
      <c r="H1056" s="870"/>
      <c r="I1056" s="870" t="s">
        <v>129</v>
      </c>
      <c r="J1056" s="870"/>
      <c r="K1056" s="870"/>
    </row>
    <row r="1057" spans="1:11" ht="23.25" thickBot="1">
      <c r="A1057" s="877"/>
      <c r="B1057" s="877"/>
      <c r="C1057" s="459" t="s">
        <v>1904</v>
      </c>
      <c r="D1057" s="459" t="s">
        <v>1905</v>
      </c>
      <c r="E1057" s="319" t="s">
        <v>1898</v>
      </c>
      <c r="F1057" s="459" t="s">
        <v>1904</v>
      </c>
      <c r="G1057" s="459" t="s">
        <v>1905</v>
      </c>
      <c r="H1057" s="459" t="s">
        <v>1898</v>
      </c>
      <c r="I1057" s="459" t="s">
        <v>1904</v>
      </c>
      <c r="J1057" s="459" t="s">
        <v>1905</v>
      </c>
      <c r="K1057" s="460" t="s">
        <v>1898</v>
      </c>
    </row>
    <row r="1058" spans="1:11" ht="15.75" thickTop="1">
      <c r="A1058" s="84"/>
      <c r="B1058" s="151" t="s">
        <v>28</v>
      </c>
      <c r="C1058" s="464">
        <f>SUM(C1060:C1127)</f>
        <v>0</v>
      </c>
      <c r="D1058" s="464">
        <f>SUM(D1060:D1127)</f>
        <v>0</v>
      </c>
      <c r="E1058" s="465" t="e">
        <f t="shared" ref="E1058" si="344">D1058/C1058</f>
        <v>#DIV/0!</v>
      </c>
      <c r="F1058" s="464">
        <f>SUM(F1060:F1127)</f>
        <v>315</v>
      </c>
      <c r="G1058" s="464">
        <f>SUM(G1060:G1127)</f>
        <v>64</v>
      </c>
      <c r="H1058" s="465">
        <f t="shared" ref="H1058" si="345">G1058/F1058</f>
        <v>0.20317460317460317</v>
      </c>
      <c r="I1058" s="466">
        <f t="shared" ref="I1058" si="346">C1058+F1058</f>
        <v>315</v>
      </c>
      <c r="J1058" s="466">
        <f t="shared" ref="J1058" si="347">D1058+G1058</f>
        <v>64</v>
      </c>
      <c r="K1058" s="479">
        <f t="shared" ref="K1058" si="348">J1058/I1058</f>
        <v>0.20317460317460317</v>
      </c>
    </row>
    <row r="1059" spans="1:11" ht="12.75">
      <c r="A1059" s="152"/>
      <c r="B1059" s="153"/>
      <c r="C1059" s="154"/>
      <c r="D1059" s="154"/>
      <c r="E1059" s="463"/>
      <c r="F1059" s="461"/>
      <c r="G1059" s="461"/>
      <c r="H1059" s="463"/>
      <c r="I1059" s="461"/>
      <c r="J1059" s="461"/>
      <c r="K1059" s="480"/>
    </row>
    <row r="1060" spans="1:11" s="513" customFormat="1" ht="12.75">
      <c r="A1060" s="518" t="s">
        <v>2112</v>
      </c>
      <c r="B1060" s="509" t="s">
        <v>2113</v>
      </c>
      <c r="C1060" s="510">
        <v>0</v>
      </c>
      <c r="D1060" s="510"/>
      <c r="E1060" s="511" t="e">
        <f t="shared" ref="E1060:E1127" si="349">D1060/C1060</f>
        <v>#DIV/0!</v>
      </c>
      <c r="F1060" s="507">
        <v>2</v>
      </c>
      <c r="G1060" s="461">
        <v>1</v>
      </c>
      <c r="H1060" s="511">
        <f t="shared" ref="H1060:H1127" si="350">G1060/F1060</f>
        <v>0.5</v>
      </c>
      <c r="I1060" s="461">
        <f t="shared" ref="I1060:I1127" si="351">C1060+F1060</f>
        <v>2</v>
      </c>
      <c r="J1060" s="461">
        <f t="shared" ref="J1060:J1127" si="352">D1060+G1060</f>
        <v>1</v>
      </c>
      <c r="K1060" s="512">
        <f t="shared" ref="K1060:K1127" si="353">J1060/I1060</f>
        <v>0.5</v>
      </c>
    </row>
    <row r="1061" spans="1:11" s="513" customFormat="1" ht="12.75">
      <c r="A1061" s="516" t="s">
        <v>2851</v>
      </c>
      <c r="B1061" s="514" t="s">
        <v>2852</v>
      </c>
      <c r="C1061" s="510">
        <v>0</v>
      </c>
      <c r="D1061" s="510"/>
      <c r="E1061" s="511" t="e">
        <f t="shared" si="349"/>
        <v>#DIV/0!</v>
      </c>
      <c r="F1061" s="507">
        <v>1</v>
      </c>
      <c r="G1061" s="461"/>
      <c r="H1061" s="511">
        <f t="shared" si="350"/>
        <v>0</v>
      </c>
      <c r="I1061" s="461">
        <f t="shared" si="351"/>
        <v>1</v>
      </c>
      <c r="J1061" s="461">
        <f t="shared" si="352"/>
        <v>0</v>
      </c>
      <c r="K1061" s="512">
        <f t="shared" si="353"/>
        <v>0</v>
      </c>
    </row>
    <row r="1062" spans="1:11" s="513" customFormat="1" ht="12.75">
      <c r="A1062" s="516" t="s">
        <v>2853</v>
      </c>
      <c r="B1062" s="514" t="s">
        <v>2854</v>
      </c>
      <c r="C1062" s="510">
        <v>0</v>
      </c>
      <c r="D1062" s="510"/>
      <c r="E1062" s="511" t="e">
        <f t="shared" si="349"/>
        <v>#DIV/0!</v>
      </c>
      <c r="F1062" s="507">
        <v>1</v>
      </c>
      <c r="G1062" s="461">
        <v>1</v>
      </c>
      <c r="H1062" s="511">
        <f t="shared" si="350"/>
        <v>1</v>
      </c>
      <c r="I1062" s="461">
        <f t="shared" si="351"/>
        <v>1</v>
      </c>
      <c r="J1062" s="461">
        <f t="shared" si="352"/>
        <v>1</v>
      </c>
      <c r="K1062" s="512">
        <f t="shared" si="353"/>
        <v>1</v>
      </c>
    </row>
    <row r="1063" spans="1:11" s="513" customFormat="1" ht="12.75">
      <c r="A1063" s="517" t="s">
        <v>2855</v>
      </c>
      <c r="B1063" s="515" t="s">
        <v>2856</v>
      </c>
      <c r="C1063" s="510">
        <v>0</v>
      </c>
      <c r="D1063" s="510"/>
      <c r="E1063" s="511" t="e">
        <f t="shared" si="349"/>
        <v>#DIV/0!</v>
      </c>
      <c r="F1063" s="507">
        <v>1</v>
      </c>
      <c r="G1063" s="461"/>
      <c r="H1063" s="511">
        <f t="shared" si="350"/>
        <v>0</v>
      </c>
      <c r="I1063" s="461">
        <f t="shared" si="351"/>
        <v>1</v>
      </c>
      <c r="J1063" s="461">
        <f t="shared" si="352"/>
        <v>0</v>
      </c>
      <c r="K1063" s="512">
        <f t="shared" si="353"/>
        <v>0</v>
      </c>
    </row>
    <row r="1064" spans="1:11" s="513" customFormat="1" ht="12.75">
      <c r="A1064" s="516" t="s">
        <v>2857</v>
      </c>
      <c r="B1064" s="514" t="s">
        <v>2858</v>
      </c>
      <c r="C1064" s="510">
        <v>0</v>
      </c>
      <c r="D1064" s="510"/>
      <c r="E1064" s="511" t="e">
        <f t="shared" si="349"/>
        <v>#DIV/0!</v>
      </c>
      <c r="F1064" s="507">
        <v>1</v>
      </c>
      <c r="G1064" s="461"/>
      <c r="H1064" s="511">
        <f t="shared" si="350"/>
        <v>0</v>
      </c>
      <c r="I1064" s="461">
        <f t="shared" si="351"/>
        <v>1</v>
      </c>
      <c r="J1064" s="461">
        <f t="shared" si="352"/>
        <v>0</v>
      </c>
      <c r="K1064" s="512">
        <f t="shared" si="353"/>
        <v>0</v>
      </c>
    </row>
    <row r="1065" spans="1:11" s="513" customFormat="1" ht="12.75">
      <c r="A1065" s="516" t="s">
        <v>2859</v>
      </c>
      <c r="B1065" s="514" t="s">
        <v>2860</v>
      </c>
      <c r="C1065" s="510">
        <v>0</v>
      </c>
      <c r="D1065" s="510"/>
      <c r="E1065" s="511" t="e">
        <f t="shared" si="349"/>
        <v>#DIV/0!</v>
      </c>
      <c r="F1065" s="507">
        <v>1</v>
      </c>
      <c r="G1065" s="461"/>
      <c r="H1065" s="511">
        <f t="shared" si="350"/>
        <v>0</v>
      </c>
      <c r="I1065" s="461">
        <f t="shared" si="351"/>
        <v>1</v>
      </c>
      <c r="J1065" s="461">
        <f t="shared" si="352"/>
        <v>0</v>
      </c>
      <c r="K1065" s="512">
        <f t="shared" si="353"/>
        <v>0</v>
      </c>
    </row>
    <row r="1066" spans="1:11" s="513" customFormat="1" ht="12.75">
      <c r="A1066" s="516" t="s">
        <v>2861</v>
      </c>
      <c r="B1066" s="514" t="s">
        <v>2862</v>
      </c>
      <c r="C1066" s="510">
        <v>0</v>
      </c>
      <c r="D1066" s="510"/>
      <c r="E1066" s="511" t="e">
        <f t="shared" si="349"/>
        <v>#DIV/0!</v>
      </c>
      <c r="F1066" s="507">
        <v>1</v>
      </c>
      <c r="G1066" s="461"/>
      <c r="H1066" s="511">
        <f t="shared" si="350"/>
        <v>0</v>
      </c>
      <c r="I1066" s="461">
        <f t="shared" si="351"/>
        <v>1</v>
      </c>
      <c r="J1066" s="461">
        <f t="shared" si="352"/>
        <v>0</v>
      </c>
      <c r="K1066" s="512">
        <f t="shared" si="353"/>
        <v>0</v>
      </c>
    </row>
    <row r="1067" spans="1:11" s="513" customFormat="1" ht="12.75">
      <c r="A1067" s="516" t="s">
        <v>2863</v>
      </c>
      <c r="B1067" s="514" t="s">
        <v>2864</v>
      </c>
      <c r="C1067" s="510">
        <v>0</v>
      </c>
      <c r="D1067" s="510"/>
      <c r="E1067" s="511" t="e">
        <f t="shared" si="349"/>
        <v>#DIV/0!</v>
      </c>
      <c r="F1067" s="507">
        <v>1</v>
      </c>
      <c r="G1067" s="461"/>
      <c r="H1067" s="511">
        <f t="shared" si="350"/>
        <v>0</v>
      </c>
      <c r="I1067" s="461">
        <f t="shared" si="351"/>
        <v>1</v>
      </c>
      <c r="J1067" s="461">
        <f t="shared" si="352"/>
        <v>0</v>
      </c>
      <c r="K1067" s="512">
        <f t="shared" si="353"/>
        <v>0</v>
      </c>
    </row>
    <row r="1068" spans="1:11" s="513" customFormat="1" ht="12.75">
      <c r="A1068" s="517" t="s">
        <v>2865</v>
      </c>
      <c r="B1068" s="515" t="s">
        <v>2866</v>
      </c>
      <c r="C1068" s="510">
        <v>0</v>
      </c>
      <c r="D1068" s="510"/>
      <c r="E1068" s="511" t="e">
        <f t="shared" si="349"/>
        <v>#DIV/0!</v>
      </c>
      <c r="F1068" s="507">
        <v>1</v>
      </c>
      <c r="G1068" s="461"/>
      <c r="H1068" s="511">
        <f t="shared" si="350"/>
        <v>0</v>
      </c>
      <c r="I1068" s="461">
        <f t="shared" si="351"/>
        <v>1</v>
      </c>
      <c r="J1068" s="461">
        <f t="shared" si="352"/>
        <v>0</v>
      </c>
      <c r="K1068" s="512">
        <f t="shared" si="353"/>
        <v>0</v>
      </c>
    </row>
    <row r="1069" spans="1:11" s="513" customFormat="1" ht="12.75">
      <c r="A1069" s="516" t="s">
        <v>2867</v>
      </c>
      <c r="B1069" s="514" t="s">
        <v>2868</v>
      </c>
      <c r="C1069" s="510">
        <v>0</v>
      </c>
      <c r="D1069" s="510"/>
      <c r="E1069" s="511" t="e">
        <f t="shared" si="349"/>
        <v>#DIV/0!</v>
      </c>
      <c r="F1069" s="507">
        <v>5</v>
      </c>
      <c r="G1069" s="461"/>
      <c r="H1069" s="511">
        <f t="shared" si="350"/>
        <v>0</v>
      </c>
      <c r="I1069" s="461">
        <f t="shared" si="351"/>
        <v>5</v>
      </c>
      <c r="J1069" s="461">
        <f t="shared" si="352"/>
        <v>0</v>
      </c>
      <c r="K1069" s="512">
        <f t="shared" si="353"/>
        <v>0</v>
      </c>
    </row>
    <row r="1070" spans="1:11" s="513" customFormat="1" ht="12.75">
      <c r="A1070" s="516" t="s">
        <v>2869</v>
      </c>
      <c r="B1070" s="514" t="s">
        <v>2870</v>
      </c>
      <c r="C1070" s="510">
        <v>0</v>
      </c>
      <c r="D1070" s="510"/>
      <c r="E1070" s="511" t="e">
        <f t="shared" si="349"/>
        <v>#DIV/0!</v>
      </c>
      <c r="F1070" s="507">
        <v>5</v>
      </c>
      <c r="G1070" s="461">
        <v>2</v>
      </c>
      <c r="H1070" s="511">
        <f t="shared" si="350"/>
        <v>0.4</v>
      </c>
      <c r="I1070" s="461">
        <f t="shared" si="351"/>
        <v>5</v>
      </c>
      <c r="J1070" s="461">
        <f t="shared" si="352"/>
        <v>2</v>
      </c>
      <c r="K1070" s="512">
        <f t="shared" si="353"/>
        <v>0.4</v>
      </c>
    </row>
    <row r="1071" spans="1:11" s="513" customFormat="1" ht="12.75">
      <c r="A1071" s="516" t="s">
        <v>2871</v>
      </c>
      <c r="B1071" s="514" t="s">
        <v>2872</v>
      </c>
      <c r="C1071" s="510">
        <v>0</v>
      </c>
      <c r="D1071" s="510"/>
      <c r="E1071" s="511" t="e">
        <f t="shared" si="349"/>
        <v>#DIV/0!</v>
      </c>
      <c r="F1071" s="507">
        <v>2</v>
      </c>
      <c r="G1071" s="461"/>
      <c r="H1071" s="511">
        <f t="shared" si="350"/>
        <v>0</v>
      </c>
      <c r="I1071" s="461">
        <f t="shared" si="351"/>
        <v>2</v>
      </c>
      <c r="J1071" s="461">
        <f t="shared" si="352"/>
        <v>0</v>
      </c>
      <c r="K1071" s="512">
        <f t="shared" si="353"/>
        <v>0</v>
      </c>
    </row>
    <row r="1072" spans="1:11" s="513" customFormat="1" ht="12.75">
      <c r="A1072" s="516" t="s">
        <v>2873</v>
      </c>
      <c r="B1072" s="514" t="s">
        <v>2874</v>
      </c>
      <c r="C1072" s="510">
        <v>0</v>
      </c>
      <c r="D1072" s="510"/>
      <c r="E1072" s="511" t="e">
        <f t="shared" si="349"/>
        <v>#DIV/0!</v>
      </c>
      <c r="F1072" s="507">
        <v>1</v>
      </c>
      <c r="G1072" s="461"/>
      <c r="H1072" s="511">
        <f t="shared" si="350"/>
        <v>0</v>
      </c>
      <c r="I1072" s="461">
        <f t="shared" si="351"/>
        <v>1</v>
      </c>
      <c r="J1072" s="461">
        <f t="shared" si="352"/>
        <v>0</v>
      </c>
      <c r="K1072" s="512">
        <f t="shared" si="353"/>
        <v>0</v>
      </c>
    </row>
    <row r="1073" spans="1:11" s="513" customFormat="1" ht="12.75">
      <c r="A1073" s="517" t="s">
        <v>2875</v>
      </c>
      <c r="B1073" s="515" t="s">
        <v>2876</v>
      </c>
      <c r="C1073" s="510">
        <v>0</v>
      </c>
      <c r="D1073" s="510"/>
      <c r="E1073" s="511" t="e">
        <f t="shared" si="349"/>
        <v>#DIV/0!</v>
      </c>
      <c r="F1073" s="507">
        <v>2</v>
      </c>
      <c r="G1073" s="461">
        <v>1</v>
      </c>
      <c r="H1073" s="511">
        <f t="shared" si="350"/>
        <v>0.5</v>
      </c>
      <c r="I1073" s="461">
        <f t="shared" si="351"/>
        <v>2</v>
      </c>
      <c r="J1073" s="461">
        <f t="shared" si="352"/>
        <v>1</v>
      </c>
      <c r="K1073" s="512">
        <f t="shared" si="353"/>
        <v>0.5</v>
      </c>
    </row>
    <row r="1074" spans="1:11" s="513" customFormat="1" ht="12.75">
      <c r="A1074" s="516" t="s">
        <v>2877</v>
      </c>
      <c r="B1074" s="514" t="s">
        <v>2878</v>
      </c>
      <c r="C1074" s="510">
        <v>0</v>
      </c>
      <c r="D1074" s="510"/>
      <c r="E1074" s="511" t="e">
        <f t="shared" si="349"/>
        <v>#DIV/0!</v>
      </c>
      <c r="F1074" s="507">
        <v>1</v>
      </c>
      <c r="G1074" s="461"/>
      <c r="H1074" s="511">
        <f t="shared" si="350"/>
        <v>0</v>
      </c>
      <c r="I1074" s="461">
        <f t="shared" si="351"/>
        <v>1</v>
      </c>
      <c r="J1074" s="461">
        <f t="shared" si="352"/>
        <v>0</v>
      </c>
      <c r="K1074" s="512">
        <f t="shared" si="353"/>
        <v>0</v>
      </c>
    </row>
    <row r="1075" spans="1:11" s="513" customFormat="1" ht="12.75">
      <c r="A1075" s="516" t="s">
        <v>2879</v>
      </c>
      <c r="B1075" s="514" t="s">
        <v>2880</v>
      </c>
      <c r="C1075" s="510">
        <v>0</v>
      </c>
      <c r="D1075" s="510"/>
      <c r="E1075" s="511" t="e">
        <f t="shared" si="349"/>
        <v>#DIV/0!</v>
      </c>
      <c r="F1075" s="507">
        <v>230</v>
      </c>
      <c r="G1075" s="461">
        <v>46</v>
      </c>
      <c r="H1075" s="511">
        <f t="shared" si="350"/>
        <v>0.2</v>
      </c>
      <c r="I1075" s="461">
        <f t="shared" si="351"/>
        <v>230</v>
      </c>
      <c r="J1075" s="461">
        <f t="shared" si="352"/>
        <v>46</v>
      </c>
      <c r="K1075" s="512">
        <f t="shared" si="353"/>
        <v>0.2</v>
      </c>
    </row>
    <row r="1076" spans="1:11" s="513" customFormat="1" ht="12.75">
      <c r="A1076" s="516" t="s">
        <v>2881</v>
      </c>
      <c r="B1076" s="514" t="s">
        <v>2882</v>
      </c>
      <c r="C1076" s="510">
        <v>0</v>
      </c>
      <c r="D1076" s="510"/>
      <c r="E1076" s="511" t="e">
        <f t="shared" si="349"/>
        <v>#DIV/0!</v>
      </c>
      <c r="F1076" s="507">
        <v>1</v>
      </c>
      <c r="G1076" s="461"/>
      <c r="H1076" s="511">
        <f t="shared" si="350"/>
        <v>0</v>
      </c>
      <c r="I1076" s="461">
        <f t="shared" si="351"/>
        <v>1</v>
      </c>
      <c r="J1076" s="461">
        <f t="shared" si="352"/>
        <v>0</v>
      </c>
      <c r="K1076" s="512">
        <f t="shared" si="353"/>
        <v>0</v>
      </c>
    </row>
    <row r="1077" spans="1:11" s="513" customFormat="1" ht="12.75">
      <c r="A1077" s="516" t="s">
        <v>2883</v>
      </c>
      <c r="B1077" s="514" t="s">
        <v>2884</v>
      </c>
      <c r="C1077" s="510">
        <v>0</v>
      </c>
      <c r="D1077" s="510"/>
      <c r="E1077" s="511" t="e">
        <f t="shared" si="349"/>
        <v>#DIV/0!</v>
      </c>
      <c r="F1077" s="507">
        <v>2</v>
      </c>
      <c r="G1077" s="461"/>
      <c r="H1077" s="511">
        <f t="shared" si="350"/>
        <v>0</v>
      </c>
      <c r="I1077" s="461">
        <f t="shared" si="351"/>
        <v>2</v>
      </c>
      <c r="J1077" s="461">
        <f t="shared" si="352"/>
        <v>0</v>
      </c>
      <c r="K1077" s="512">
        <f t="shared" si="353"/>
        <v>0</v>
      </c>
    </row>
    <row r="1078" spans="1:11" s="513" customFormat="1" ht="12.75">
      <c r="A1078" s="517" t="s">
        <v>2885</v>
      </c>
      <c r="B1078" s="515" t="s">
        <v>2886</v>
      </c>
      <c r="C1078" s="510">
        <v>0</v>
      </c>
      <c r="D1078" s="510"/>
      <c r="E1078" s="511" t="e">
        <f t="shared" si="349"/>
        <v>#DIV/0!</v>
      </c>
      <c r="F1078" s="507">
        <v>1</v>
      </c>
      <c r="G1078" s="461"/>
      <c r="H1078" s="511">
        <f t="shared" si="350"/>
        <v>0</v>
      </c>
      <c r="I1078" s="461">
        <f t="shared" si="351"/>
        <v>1</v>
      </c>
      <c r="J1078" s="461">
        <f t="shared" si="352"/>
        <v>0</v>
      </c>
      <c r="K1078" s="512">
        <f t="shared" si="353"/>
        <v>0</v>
      </c>
    </row>
    <row r="1079" spans="1:11" s="513" customFormat="1" ht="12.75">
      <c r="A1079" s="516" t="s">
        <v>2887</v>
      </c>
      <c r="B1079" s="514" t="s">
        <v>2888</v>
      </c>
      <c r="C1079" s="510">
        <v>0</v>
      </c>
      <c r="D1079" s="510"/>
      <c r="E1079" s="511" t="e">
        <f t="shared" si="349"/>
        <v>#DIV/0!</v>
      </c>
      <c r="F1079" s="507">
        <v>1</v>
      </c>
      <c r="G1079" s="461"/>
      <c r="H1079" s="511">
        <f t="shared" si="350"/>
        <v>0</v>
      </c>
      <c r="I1079" s="461">
        <f t="shared" si="351"/>
        <v>1</v>
      </c>
      <c r="J1079" s="461">
        <f t="shared" si="352"/>
        <v>0</v>
      </c>
      <c r="K1079" s="512">
        <f t="shared" si="353"/>
        <v>0</v>
      </c>
    </row>
    <row r="1080" spans="1:11" s="513" customFormat="1" ht="12.75">
      <c r="A1080" s="516" t="s">
        <v>2889</v>
      </c>
      <c r="B1080" s="514" t="s">
        <v>2890</v>
      </c>
      <c r="C1080" s="510">
        <v>0</v>
      </c>
      <c r="D1080" s="510"/>
      <c r="E1080" s="511" t="e">
        <f t="shared" si="349"/>
        <v>#DIV/0!</v>
      </c>
      <c r="F1080" s="507">
        <v>1</v>
      </c>
      <c r="G1080" s="461"/>
      <c r="H1080" s="511">
        <f t="shared" si="350"/>
        <v>0</v>
      </c>
      <c r="I1080" s="461">
        <f t="shared" si="351"/>
        <v>1</v>
      </c>
      <c r="J1080" s="461">
        <f t="shared" si="352"/>
        <v>0</v>
      </c>
      <c r="K1080" s="512">
        <f t="shared" si="353"/>
        <v>0</v>
      </c>
    </row>
    <row r="1081" spans="1:11" s="513" customFormat="1" ht="12.75">
      <c r="A1081" s="516" t="s">
        <v>2891</v>
      </c>
      <c r="B1081" s="514" t="s">
        <v>2892</v>
      </c>
      <c r="C1081" s="510">
        <v>0</v>
      </c>
      <c r="D1081" s="510"/>
      <c r="E1081" s="511" t="e">
        <f t="shared" si="349"/>
        <v>#DIV/0!</v>
      </c>
      <c r="F1081" s="507">
        <v>1</v>
      </c>
      <c r="G1081" s="461"/>
      <c r="H1081" s="511">
        <f t="shared" si="350"/>
        <v>0</v>
      </c>
      <c r="I1081" s="461">
        <f t="shared" si="351"/>
        <v>1</v>
      </c>
      <c r="J1081" s="461">
        <f t="shared" si="352"/>
        <v>0</v>
      </c>
      <c r="K1081" s="512">
        <f t="shared" si="353"/>
        <v>0</v>
      </c>
    </row>
    <row r="1082" spans="1:11" s="513" customFormat="1" ht="12.75">
      <c r="A1082" s="517" t="s">
        <v>2893</v>
      </c>
      <c r="B1082" s="515" t="s">
        <v>2894</v>
      </c>
      <c r="C1082" s="510">
        <v>0</v>
      </c>
      <c r="D1082" s="510"/>
      <c r="E1082" s="511" t="e">
        <f t="shared" si="349"/>
        <v>#DIV/0!</v>
      </c>
      <c r="F1082" s="507">
        <v>10</v>
      </c>
      <c r="G1082" s="461">
        <v>4</v>
      </c>
      <c r="H1082" s="511">
        <f t="shared" si="350"/>
        <v>0.4</v>
      </c>
      <c r="I1082" s="461">
        <f t="shared" si="351"/>
        <v>10</v>
      </c>
      <c r="J1082" s="461">
        <f t="shared" si="352"/>
        <v>4</v>
      </c>
      <c r="K1082" s="512">
        <f t="shared" si="353"/>
        <v>0.4</v>
      </c>
    </row>
    <row r="1083" spans="1:11" s="513" customFormat="1" ht="12.75">
      <c r="A1083" s="516" t="s">
        <v>2895</v>
      </c>
      <c r="B1083" s="514" t="s">
        <v>2896</v>
      </c>
      <c r="C1083" s="510">
        <v>0</v>
      </c>
      <c r="D1083" s="510"/>
      <c r="E1083" s="511" t="e">
        <f t="shared" si="349"/>
        <v>#DIV/0!</v>
      </c>
      <c r="F1083" s="507">
        <v>1</v>
      </c>
      <c r="G1083" s="461"/>
      <c r="H1083" s="511">
        <f t="shared" si="350"/>
        <v>0</v>
      </c>
      <c r="I1083" s="461">
        <f t="shared" si="351"/>
        <v>1</v>
      </c>
      <c r="J1083" s="461">
        <f t="shared" si="352"/>
        <v>0</v>
      </c>
      <c r="K1083" s="512">
        <f t="shared" si="353"/>
        <v>0</v>
      </c>
    </row>
    <row r="1084" spans="1:11" s="513" customFormat="1" ht="12.75">
      <c r="A1084" s="516" t="s">
        <v>2897</v>
      </c>
      <c r="B1084" s="514" t="s">
        <v>2898</v>
      </c>
      <c r="C1084" s="510">
        <v>0</v>
      </c>
      <c r="D1084" s="510"/>
      <c r="E1084" s="511" t="e">
        <f t="shared" si="349"/>
        <v>#DIV/0!</v>
      </c>
      <c r="F1084" s="507">
        <v>1</v>
      </c>
      <c r="G1084" s="461"/>
      <c r="H1084" s="511">
        <f t="shared" si="350"/>
        <v>0</v>
      </c>
      <c r="I1084" s="461">
        <f t="shared" si="351"/>
        <v>1</v>
      </c>
      <c r="J1084" s="461">
        <f t="shared" si="352"/>
        <v>0</v>
      </c>
      <c r="K1084" s="512">
        <f t="shared" si="353"/>
        <v>0</v>
      </c>
    </row>
    <row r="1085" spans="1:11" s="513" customFormat="1" ht="12.75">
      <c r="A1085" s="516" t="s">
        <v>2899</v>
      </c>
      <c r="B1085" s="514" t="s">
        <v>2900</v>
      </c>
      <c r="C1085" s="510">
        <v>0</v>
      </c>
      <c r="D1085" s="510"/>
      <c r="E1085" s="511" t="e">
        <f t="shared" si="349"/>
        <v>#DIV/0!</v>
      </c>
      <c r="F1085" s="507">
        <v>1</v>
      </c>
      <c r="G1085" s="461"/>
      <c r="H1085" s="511">
        <f t="shared" si="350"/>
        <v>0</v>
      </c>
      <c r="I1085" s="461">
        <f t="shared" si="351"/>
        <v>1</v>
      </c>
      <c r="J1085" s="461">
        <f t="shared" si="352"/>
        <v>0</v>
      </c>
      <c r="K1085" s="512">
        <f t="shared" si="353"/>
        <v>0</v>
      </c>
    </row>
    <row r="1086" spans="1:11" s="513" customFormat="1" ht="12.75">
      <c r="A1086" s="516" t="s">
        <v>2901</v>
      </c>
      <c r="B1086" s="514" t="s">
        <v>2902</v>
      </c>
      <c r="C1086" s="510">
        <v>0</v>
      </c>
      <c r="D1086" s="510"/>
      <c r="E1086" s="511" t="e">
        <f t="shared" si="349"/>
        <v>#DIV/0!</v>
      </c>
      <c r="F1086" s="507">
        <v>1</v>
      </c>
      <c r="G1086" s="461"/>
      <c r="H1086" s="511">
        <f t="shared" si="350"/>
        <v>0</v>
      </c>
      <c r="I1086" s="461">
        <f t="shared" si="351"/>
        <v>1</v>
      </c>
      <c r="J1086" s="461">
        <f t="shared" si="352"/>
        <v>0</v>
      </c>
      <c r="K1086" s="512">
        <f t="shared" si="353"/>
        <v>0</v>
      </c>
    </row>
    <row r="1087" spans="1:11" s="513" customFormat="1" ht="12.75">
      <c r="A1087" s="517" t="s">
        <v>2903</v>
      </c>
      <c r="B1087" s="515" t="s">
        <v>2904</v>
      </c>
      <c r="C1087" s="510">
        <v>0</v>
      </c>
      <c r="D1087" s="510"/>
      <c r="E1087" s="511" t="e">
        <f t="shared" si="349"/>
        <v>#DIV/0!</v>
      </c>
      <c r="F1087" s="507">
        <v>1</v>
      </c>
      <c r="G1087" s="461"/>
      <c r="H1087" s="511">
        <f t="shared" si="350"/>
        <v>0</v>
      </c>
      <c r="I1087" s="461">
        <f t="shared" si="351"/>
        <v>1</v>
      </c>
      <c r="J1087" s="461">
        <f t="shared" si="352"/>
        <v>0</v>
      </c>
      <c r="K1087" s="512">
        <f t="shared" si="353"/>
        <v>0</v>
      </c>
    </row>
    <row r="1088" spans="1:11" s="513" customFormat="1" ht="12.75">
      <c r="A1088" s="516" t="s">
        <v>2873</v>
      </c>
      <c r="B1088" s="514" t="s">
        <v>2874</v>
      </c>
      <c r="C1088" s="510">
        <v>0</v>
      </c>
      <c r="D1088" s="510"/>
      <c r="E1088" s="511" t="e">
        <f t="shared" si="349"/>
        <v>#DIV/0!</v>
      </c>
      <c r="F1088" s="507">
        <v>1</v>
      </c>
      <c r="G1088" s="461"/>
      <c r="H1088" s="511">
        <f t="shared" si="350"/>
        <v>0</v>
      </c>
      <c r="I1088" s="461">
        <f t="shared" si="351"/>
        <v>1</v>
      </c>
      <c r="J1088" s="461">
        <f t="shared" si="352"/>
        <v>0</v>
      </c>
      <c r="K1088" s="512">
        <f t="shared" si="353"/>
        <v>0</v>
      </c>
    </row>
    <row r="1089" spans="1:11" s="513" customFormat="1" ht="12.75">
      <c r="A1089" s="516" t="s">
        <v>2905</v>
      </c>
      <c r="B1089" s="514" t="s">
        <v>2906</v>
      </c>
      <c r="C1089" s="510">
        <v>0</v>
      </c>
      <c r="D1089" s="510"/>
      <c r="E1089" s="511" t="e">
        <f t="shared" si="349"/>
        <v>#DIV/0!</v>
      </c>
      <c r="F1089" s="507">
        <v>1</v>
      </c>
      <c r="G1089" s="461"/>
      <c r="H1089" s="511">
        <f t="shared" si="350"/>
        <v>0</v>
      </c>
      <c r="I1089" s="461">
        <f t="shared" si="351"/>
        <v>1</v>
      </c>
      <c r="J1089" s="461">
        <f t="shared" si="352"/>
        <v>0</v>
      </c>
      <c r="K1089" s="512">
        <f t="shared" si="353"/>
        <v>0</v>
      </c>
    </row>
    <row r="1090" spans="1:11" s="513" customFormat="1" ht="12.75">
      <c r="A1090" s="516" t="s">
        <v>2907</v>
      </c>
      <c r="B1090" s="514" t="s">
        <v>2908</v>
      </c>
      <c r="C1090" s="510">
        <v>0</v>
      </c>
      <c r="D1090" s="510"/>
      <c r="E1090" s="511" t="e">
        <f t="shared" si="349"/>
        <v>#DIV/0!</v>
      </c>
      <c r="F1090" s="507">
        <v>1</v>
      </c>
      <c r="G1090" s="461"/>
      <c r="H1090" s="511">
        <f t="shared" si="350"/>
        <v>0</v>
      </c>
      <c r="I1090" s="461">
        <f t="shared" si="351"/>
        <v>1</v>
      </c>
      <c r="J1090" s="461">
        <f t="shared" si="352"/>
        <v>0</v>
      </c>
      <c r="K1090" s="512">
        <f t="shared" si="353"/>
        <v>0</v>
      </c>
    </row>
    <row r="1091" spans="1:11" s="513" customFormat="1" ht="12.75">
      <c r="A1091" s="516" t="s">
        <v>2909</v>
      </c>
      <c r="B1091" s="514" t="s">
        <v>2910</v>
      </c>
      <c r="C1091" s="510">
        <v>0</v>
      </c>
      <c r="D1091" s="510"/>
      <c r="E1091" s="511" t="e">
        <f t="shared" si="349"/>
        <v>#DIV/0!</v>
      </c>
      <c r="F1091" s="507">
        <v>1</v>
      </c>
      <c r="G1091" s="461"/>
      <c r="H1091" s="511">
        <f t="shared" si="350"/>
        <v>0</v>
      </c>
      <c r="I1091" s="461">
        <f t="shared" si="351"/>
        <v>1</v>
      </c>
      <c r="J1091" s="461">
        <f t="shared" si="352"/>
        <v>0</v>
      </c>
      <c r="K1091" s="512">
        <f t="shared" si="353"/>
        <v>0</v>
      </c>
    </row>
    <row r="1092" spans="1:11" s="513" customFormat="1" ht="12.75">
      <c r="A1092" s="517" t="s">
        <v>2911</v>
      </c>
      <c r="B1092" s="515" t="s">
        <v>2912</v>
      </c>
      <c r="C1092" s="510">
        <v>0</v>
      </c>
      <c r="D1092" s="510"/>
      <c r="E1092" s="511" t="e">
        <f t="shared" si="349"/>
        <v>#DIV/0!</v>
      </c>
      <c r="F1092" s="507">
        <v>1</v>
      </c>
      <c r="G1092" s="461"/>
      <c r="H1092" s="511">
        <f t="shared" si="350"/>
        <v>0</v>
      </c>
      <c r="I1092" s="461">
        <f t="shared" si="351"/>
        <v>1</v>
      </c>
      <c r="J1092" s="461">
        <f t="shared" si="352"/>
        <v>0</v>
      </c>
      <c r="K1092" s="512">
        <f t="shared" si="353"/>
        <v>0</v>
      </c>
    </row>
    <row r="1093" spans="1:11" s="513" customFormat="1" ht="12.75">
      <c r="A1093" s="516" t="s">
        <v>2913</v>
      </c>
      <c r="B1093" s="514" t="s">
        <v>2914</v>
      </c>
      <c r="C1093" s="510">
        <v>0</v>
      </c>
      <c r="D1093" s="510"/>
      <c r="E1093" s="511" t="e">
        <f t="shared" si="349"/>
        <v>#DIV/0!</v>
      </c>
      <c r="F1093" s="507">
        <v>1</v>
      </c>
      <c r="G1093" s="461"/>
      <c r="H1093" s="511">
        <f t="shared" si="350"/>
        <v>0</v>
      </c>
      <c r="I1093" s="461">
        <f t="shared" si="351"/>
        <v>1</v>
      </c>
      <c r="J1093" s="461">
        <f t="shared" si="352"/>
        <v>0</v>
      </c>
      <c r="K1093" s="512">
        <f t="shared" si="353"/>
        <v>0</v>
      </c>
    </row>
    <row r="1094" spans="1:11" s="513" customFormat="1" ht="12.75">
      <c r="A1094" s="516" t="s">
        <v>2915</v>
      </c>
      <c r="B1094" s="514" t="s">
        <v>2916</v>
      </c>
      <c r="C1094" s="510">
        <v>0</v>
      </c>
      <c r="D1094" s="510"/>
      <c r="E1094" s="511" t="e">
        <f t="shared" si="349"/>
        <v>#DIV/0!</v>
      </c>
      <c r="F1094" s="507">
        <v>1</v>
      </c>
      <c r="G1094" s="461"/>
      <c r="H1094" s="511">
        <f t="shared" si="350"/>
        <v>0</v>
      </c>
      <c r="I1094" s="461">
        <f t="shared" si="351"/>
        <v>1</v>
      </c>
      <c r="J1094" s="461">
        <f t="shared" si="352"/>
        <v>0</v>
      </c>
      <c r="K1094" s="512">
        <f t="shared" si="353"/>
        <v>0</v>
      </c>
    </row>
    <row r="1095" spans="1:11" s="513" customFormat="1" ht="12.75">
      <c r="A1095" s="516" t="s">
        <v>2875</v>
      </c>
      <c r="B1095" s="514" t="s">
        <v>2917</v>
      </c>
      <c r="C1095" s="510">
        <v>0</v>
      </c>
      <c r="D1095" s="510"/>
      <c r="E1095" s="511" t="e">
        <f t="shared" si="349"/>
        <v>#DIV/0!</v>
      </c>
      <c r="F1095" s="507">
        <v>1</v>
      </c>
      <c r="G1095" s="461"/>
      <c r="H1095" s="511">
        <f t="shared" si="350"/>
        <v>0</v>
      </c>
      <c r="I1095" s="461">
        <f t="shared" si="351"/>
        <v>1</v>
      </c>
      <c r="J1095" s="461">
        <f t="shared" si="352"/>
        <v>0</v>
      </c>
      <c r="K1095" s="512">
        <f t="shared" si="353"/>
        <v>0</v>
      </c>
    </row>
    <row r="1096" spans="1:11" s="513" customFormat="1" ht="12.75">
      <c r="A1096" s="516" t="s">
        <v>2918</v>
      </c>
      <c r="B1096" s="514" t="s">
        <v>2919</v>
      </c>
      <c r="C1096" s="510">
        <v>0</v>
      </c>
      <c r="D1096" s="510"/>
      <c r="E1096" s="511" t="e">
        <f t="shared" si="349"/>
        <v>#DIV/0!</v>
      </c>
      <c r="F1096" s="507">
        <v>1</v>
      </c>
      <c r="G1096" s="461"/>
      <c r="H1096" s="511">
        <f t="shared" si="350"/>
        <v>0</v>
      </c>
      <c r="I1096" s="461">
        <f t="shared" si="351"/>
        <v>1</v>
      </c>
      <c r="J1096" s="461">
        <f t="shared" si="352"/>
        <v>0</v>
      </c>
      <c r="K1096" s="512">
        <f t="shared" si="353"/>
        <v>0</v>
      </c>
    </row>
    <row r="1097" spans="1:11" s="513" customFormat="1" ht="12.75">
      <c r="A1097" s="517" t="s">
        <v>2920</v>
      </c>
      <c r="B1097" s="515" t="s">
        <v>2921</v>
      </c>
      <c r="C1097" s="510">
        <v>0</v>
      </c>
      <c r="D1097" s="510"/>
      <c r="E1097" s="511" t="e">
        <f t="shared" si="349"/>
        <v>#DIV/0!</v>
      </c>
      <c r="F1097" s="507">
        <v>1</v>
      </c>
      <c r="G1097" s="461">
        <v>1</v>
      </c>
      <c r="H1097" s="511">
        <f t="shared" si="350"/>
        <v>1</v>
      </c>
      <c r="I1097" s="461">
        <f t="shared" si="351"/>
        <v>1</v>
      </c>
      <c r="J1097" s="461">
        <f t="shared" si="352"/>
        <v>1</v>
      </c>
      <c r="K1097" s="512">
        <f t="shared" si="353"/>
        <v>1</v>
      </c>
    </row>
    <row r="1098" spans="1:11" s="513" customFormat="1" ht="12.75">
      <c r="A1098" s="516" t="s">
        <v>2922</v>
      </c>
      <c r="B1098" s="514" t="s">
        <v>2923</v>
      </c>
      <c r="C1098" s="510">
        <v>0</v>
      </c>
      <c r="D1098" s="510"/>
      <c r="E1098" s="511" t="e">
        <f t="shared" si="349"/>
        <v>#DIV/0!</v>
      </c>
      <c r="F1098" s="507">
        <v>1</v>
      </c>
      <c r="G1098" s="461"/>
      <c r="H1098" s="511">
        <f t="shared" si="350"/>
        <v>0</v>
      </c>
      <c r="I1098" s="461">
        <f t="shared" si="351"/>
        <v>1</v>
      </c>
      <c r="J1098" s="461">
        <f t="shared" si="352"/>
        <v>0</v>
      </c>
      <c r="K1098" s="512">
        <f t="shared" si="353"/>
        <v>0</v>
      </c>
    </row>
    <row r="1099" spans="1:11" s="513" customFormat="1" ht="12.75">
      <c r="A1099" s="516" t="s">
        <v>2924</v>
      </c>
      <c r="B1099" s="514" t="s">
        <v>2925</v>
      </c>
      <c r="C1099" s="510">
        <v>0</v>
      </c>
      <c r="D1099" s="510"/>
      <c r="E1099" s="511" t="e">
        <f t="shared" si="349"/>
        <v>#DIV/0!</v>
      </c>
      <c r="F1099" s="507">
        <v>1</v>
      </c>
      <c r="G1099" s="461"/>
      <c r="H1099" s="511">
        <f t="shared" si="350"/>
        <v>0</v>
      </c>
      <c r="I1099" s="461">
        <f t="shared" si="351"/>
        <v>1</v>
      </c>
      <c r="J1099" s="461">
        <f t="shared" si="352"/>
        <v>0</v>
      </c>
      <c r="K1099" s="512">
        <f t="shared" si="353"/>
        <v>0</v>
      </c>
    </row>
    <row r="1100" spans="1:11" s="513" customFormat="1" ht="12.75">
      <c r="A1100" s="516" t="s">
        <v>2926</v>
      </c>
      <c r="B1100" s="514" t="s">
        <v>2927</v>
      </c>
      <c r="C1100" s="510">
        <v>0</v>
      </c>
      <c r="D1100" s="510"/>
      <c r="E1100" s="511" t="e">
        <f t="shared" si="349"/>
        <v>#DIV/0!</v>
      </c>
      <c r="F1100" s="507">
        <v>1</v>
      </c>
      <c r="G1100" s="461"/>
      <c r="H1100" s="511">
        <f t="shared" si="350"/>
        <v>0</v>
      </c>
      <c r="I1100" s="461">
        <f t="shared" si="351"/>
        <v>1</v>
      </c>
      <c r="J1100" s="461">
        <f t="shared" si="352"/>
        <v>0</v>
      </c>
      <c r="K1100" s="512">
        <f t="shared" si="353"/>
        <v>0</v>
      </c>
    </row>
    <row r="1101" spans="1:11" s="513" customFormat="1" ht="12.75">
      <c r="A1101" s="517" t="s">
        <v>2928</v>
      </c>
      <c r="B1101" s="515" t="s">
        <v>2929</v>
      </c>
      <c r="C1101" s="510">
        <v>0</v>
      </c>
      <c r="D1101" s="510"/>
      <c r="E1101" s="511" t="e">
        <f t="shared" si="349"/>
        <v>#DIV/0!</v>
      </c>
      <c r="F1101" s="507">
        <v>1</v>
      </c>
      <c r="G1101" s="461"/>
      <c r="H1101" s="511">
        <f t="shared" si="350"/>
        <v>0</v>
      </c>
      <c r="I1101" s="461">
        <f t="shared" si="351"/>
        <v>1</v>
      </c>
      <c r="J1101" s="461">
        <f t="shared" si="352"/>
        <v>0</v>
      </c>
      <c r="K1101" s="512">
        <f t="shared" si="353"/>
        <v>0</v>
      </c>
    </row>
    <row r="1102" spans="1:11" s="513" customFormat="1" ht="12.75">
      <c r="A1102" s="516" t="s">
        <v>2793</v>
      </c>
      <c r="B1102" s="514" t="s">
        <v>2794</v>
      </c>
      <c r="C1102" s="510">
        <v>0</v>
      </c>
      <c r="D1102" s="510"/>
      <c r="E1102" s="511" t="e">
        <f t="shared" ref="E1102:E1125" si="354">D1102/C1102</f>
        <v>#DIV/0!</v>
      </c>
      <c r="F1102" s="507">
        <v>1</v>
      </c>
      <c r="G1102" s="461">
        <v>1</v>
      </c>
      <c r="H1102" s="511">
        <f t="shared" ref="H1102:H1125" si="355">G1102/F1102</f>
        <v>1</v>
      </c>
      <c r="I1102" s="461">
        <f t="shared" ref="I1102:I1125" si="356">C1102+F1102</f>
        <v>1</v>
      </c>
      <c r="J1102" s="461">
        <f t="shared" ref="J1102:J1125" si="357">D1102+G1102</f>
        <v>1</v>
      </c>
      <c r="K1102" s="512">
        <f t="shared" ref="K1102:K1125" si="358">J1102/I1102</f>
        <v>1</v>
      </c>
    </row>
    <row r="1103" spans="1:11" s="513" customFormat="1" ht="12.75">
      <c r="A1103" s="516" t="s">
        <v>2930</v>
      </c>
      <c r="B1103" s="514" t="s">
        <v>2931</v>
      </c>
      <c r="C1103" s="510">
        <v>0</v>
      </c>
      <c r="D1103" s="510"/>
      <c r="E1103" s="511" t="e">
        <f t="shared" si="354"/>
        <v>#DIV/0!</v>
      </c>
      <c r="F1103" s="507">
        <v>1</v>
      </c>
      <c r="G1103" s="461"/>
      <c r="H1103" s="511">
        <f t="shared" si="355"/>
        <v>0</v>
      </c>
      <c r="I1103" s="461">
        <f t="shared" si="356"/>
        <v>1</v>
      </c>
      <c r="J1103" s="461">
        <f t="shared" si="357"/>
        <v>0</v>
      </c>
      <c r="K1103" s="512">
        <f t="shared" si="358"/>
        <v>0</v>
      </c>
    </row>
    <row r="1104" spans="1:11" s="513" customFormat="1" ht="12.75">
      <c r="A1104" s="516" t="s">
        <v>2932</v>
      </c>
      <c r="B1104" s="514" t="s">
        <v>2933</v>
      </c>
      <c r="C1104" s="510">
        <v>0</v>
      </c>
      <c r="D1104" s="510"/>
      <c r="E1104" s="511" t="e">
        <f t="shared" si="354"/>
        <v>#DIV/0!</v>
      </c>
      <c r="F1104" s="507">
        <v>1</v>
      </c>
      <c r="G1104" s="461"/>
      <c r="H1104" s="511">
        <f t="shared" si="355"/>
        <v>0</v>
      </c>
      <c r="I1104" s="461">
        <f t="shared" si="356"/>
        <v>1</v>
      </c>
      <c r="J1104" s="461">
        <f t="shared" si="357"/>
        <v>0</v>
      </c>
      <c r="K1104" s="512">
        <f t="shared" si="358"/>
        <v>0</v>
      </c>
    </row>
    <row r="1105" spans="1:11" s="513" customFormat="1" ht="12.75">
      <c r="A1105" s="516" t="s">
        <v>2934</v>
      </c>
      <c r="B1105" s="514" t="s">
        <v>2935</v>
      </c>
      <c r="C1105" s="510">
        <v>0</v>
      </c>
      <c r="D1105" s="510"/>
      <c r="E1105" s="511" t="e">
        <f t="shared" si="354"/>
        <v>#DIV/0!</v>
      </c>
      <c r="F1105" s="507">
        <v>1</v>
      </c>
      <c r="G1105" s="461"/>
      <c r="H1105" s="511">
        <f t="shared" si="355"/>
        <v>0</v>
      </c>
      <c r="I1105" s="461">
        <f t="shared" si="356"/>
        <v>1</v>
      </c>
      <c r="J1105" s="461">
        <f t="shared" si="357"/>
        <v>0</v>
      </c>
      <c r="K1105" s="512">
        <f t="shared" si="358"/>
        <v>0</v>
      </c>
    </row>
    <row r="1106" spans="1:11" s="513" customFormat="1" ht="12.75">
      <c r="A1106" s="517" t="s">
        <v>2936</v>
      </c>
      <c r="B1106" s="515" t="s">
        <v>2937</v>
      </c>
      <c r="C1106" s="510">
        <v>0</v>
      </c>
      <c r="D1106" s="510"/>
      <c r="E1106" s="511" t="e">
        <f t="shared" si="354"/>
        <v>#DIV/0!</v>
      </c>
      <c r="F1106" s="507">
        <v>1</v>
      </c>
      <c r="G1106" s="461"/>
      <c r="H1106" s="511">
        <f t="shared" si="355"/>
        <v>0</v>
      </c>
      <c r="I1106" s="461">
        <f t="shared" si="356"/>
        <v>1</v>
      </c>
      <c r="J1106" s="461">
        <f t="shared" si="357"/>
        <v>0</v>
      </c>
      <c r="K1106" s="512">
        <f t="shared" si="358"/>
        <v>0</v>
      </c>
    </row>
    <row r="1107" spans="1:11" s="513" customFormat="1" ht="12.75">
      <c r="A1107" s="516" t="s">
        <v>2938</v>
      </c>
      <c r="B1107" s="514" t="s">
        <v>2939</v>
      </c>
      <c r="C1107" s="510">
        <v>0</v>
      </c>
      <c r="D1107" s="510"/>
      <c r="E1107" s="511" t="e">
        <f t="shared" si="354"/>
        <v>#DIV/0!</v>
      </c>
      <c r="F1107" s="507">
        <v>1</v>
      </c>
      <c r="G1107" s="461"/>
      <c r="H1107" s="511">
        <f t="shared" si="355"/>
        <v>0</v>
      </c>
      <c r="I1107" s="461">
        <f t="shared" si="356"/>
        <v>1</v>
      </c>
      <c r="J1107" s="461">
        <f t="shared" si="357"/>
        <v>0</v>
      </c>
      <c r="K1107" s="512">
        <f t="shared" si="358"/>
        <v>0</v>
      </c>
    </row>
    <row r="1108" spans="1:11" s="513" customFormat="1" ht="12.75">
      <c r="A1108" s="516" t="s">
        <v>2940</v>
      </c>
      <c r="B1108" s="514" t="s">
        <v>2941</v>
      </c>
      <c r="C1108" s="510">
        <v>0</v>
      </c>
      <c r="D1108" s="510"/>
      <c r="E1108" s="511" t="e">
        <f t="shared" si="354"/>
        <v>#DIV/0!</v>
      </c>
      <c r="F1108" s="507">
        <v>1</v>
      </c>
      <c r="G1108" s="461">
        <v>1</v>
      </c>
      <c r="H1108" s="511">
        <f t="shared" si="355"/>
        <v>1</v>
      </c>
      <c r="I1108" s="461">
        <f t="shared" si="356"/>
        <v>1</v>
      </c>
      <c r="J1108" s="461">
        <f t="shared" si="357"/>
        <v>1</v>
      </c>
      <c r="K1108" s="512">
        <f t="shared" si="358"/>
        <v>1</v>
      </c>
    </row>
    <row r="1109" spans="1:11" s="513" customFormat="1" ht="12.75">
      <c r="A1109" s="516" t="s">
        <v>2942</v>
      </c>
      <c r="B1109" s="514" t="s">
        <v>2943</v>
      </c>
      <c r="C1109" s="510">
        <v>0</v>
      </c>
      <c r="D1109" s="510"/>
      <c r="E1109" s="511" t="e">
        <f t="shared" si="354"/>
        <v>#DIV/0!</v>
      </c>
      <c r="F1109" s="507">
        <v>1</v>
      </c>
      <c r="G1109" s="461"/>
      <c r="H1109" s="511">
        <f t="shared" si="355"/>
        <v>0</v>
      </c>
      <c r="I1109" s="461">
        <f t="shared" si="356"/>
        <v>1</v>
      </c>
      <c r="J1109" s="461">
        <f t="shared" si="357"/>
        <v>0</v>
      </c>
      <c r="K1109" s="512">
        <f t="shared" si="358"/>
        <v>0</v>
      </c>
    </row>
    <row r="1110" spans="1:11" s="513" customFormat="1" ht="12.75">
      <c r="A1110" s="516" t="s">
        <v>2245</v>
      </c>
      <c r="B1110" s="514" t="s">
        <v>2246</v>
      </c>
      <c r="C1110" s="510">
        <v>0</v>
      </c>
      <c r="D1110" s="510"/>
      <c r="E1110" s="511" t="e">
        <f t="shared" si="354"/>
        <v>#DIV/0!</v>
      </c>
      <c r="F1110" s="507">
        <v>2</v>
      </c>
      <c r="G1110" s="461"/>
      <c r="H1110" s="511">
        <f t="shared" si="355"/>
        <v>0</v>
      </c>
      <c r="I1110" s="461">
        <f t="shared" si="356"/>
        <v>2</v>
      </c>
      <c r="J1110" s="461">
        <f t="shared" si="357"/>
        <v>0</v>
      </c>
      <c r="K1110" s="512">
        <f t="shared" si="358"/>
        <v>0</v>
      </c>
    </row>
    <row r="1111" spans="1:11" s="513" customFormat="1" ht="12.75">
      <c r="A1111" s="517" t="s">
        <v>2944</v>
      </c>
      <c r="B1111" s="515" t="s">
        <v>2945</v>
      </c>
      <c r="C1111" s="510">
        <v>0</v>
      </c>
      <c r="D1111" s="510"/>
      <c r="E1111" s="511" t="e">
        <f t="shared" si="354"/>
        <v>#DIV/0!</v>
      </c>
      <c r="F1111" s="507">
        <v>1</v>
      </c>
      <c r="G1111" s="461"/>
      <c r="H1111" s="511">
        <f t="shared" si="355"/>
        <v>0</v>
      </c>
      <c r="I1111" s="461">
        <f t="shared" si="356"/>
        <v>1</v>
      </c>
      <c r="J1111" s="461">
        <f t="shared" si="357"/>
        <v>0</v>
      </c>
      <c r="K1111" s="512">
        <f t="shared" si="358"/>
        <v>0</v>
      </c>
    </row>
    <row r="1112" spans="1:11" s="513" customFormat="1" ht="12.75">
      <c r="A1112" s="516" t="s">
        <v>2946</v>
      </c>
      <c r="B1112" s="514" t="s">
        <v>2947</v>
      </c>
      <c r="C1112" s="510">
        <v>0</v>
      </c>
      <c r="D1112" s="510"/>
      <c r="E1112" s="511" t="e">
        <f t="shared" si="354"/>
        <v>#DIV/0!</v>
      </c>
      <c r="F1112" s="507">
        <v>1</v>
      </c>
      <c r="G1112" s="461"/>
      <c r="H1112" s="511">
        <f t="shared" si="355"/>
        <v>0</v>
      </c>
      <c r="I1112" s="461">
        <f t="shared" si="356"/>
        <v>1</v>
      </c>
      <c r="J1112" s="461">
        <f t="shared" si="357"/>
        <v>0</v>
      </c>
      <c r="K1112" s="512">
        <f t="shared" si="358"/>
        <v>0</v>
      </c>
    </row>
    <row r="1113" spans="1:11" s="513" customFormat="1" ht="12.75">
      <c r="A1113" s="516" t="s">
        <v>2948</v>
      </c>
      <c r="B1113" s="514" t="s">
        <v>2949</v>
      </c>
      <c r="C1113" s="510">
        <v>0</v>
      </c>
      <c r="D1113" s="510"/>
      <c r="E1113" s="511" t="e">
        <f t="shared" si="354"/>
        <v>#DIV/0!</v>
      </c>
      <c r="F1113" s="507">
        <v>1</v>
      </c>
      <c r="G1113" s="461"/>
      <c r="H1113" s="511">
        <f t="shared" si="355"/>
        <v>0</v>
      </c>
      <c r="I1113" s="461">
        <f t="shared" si="356"/>
        <v>1</v>
      </c>
      <c r="J1113" s="461">
        <f t="shared" si="357"/>
        <v>0</v>
      </c>
      <c r="K1113" s="512">
        <f t="shared" si="358"/>
        <v>0</v>
      </c>
    </row>
    <row r="1114" spans="1:11" s="513" customFormat="1" ht="12.75">
      <c r="A1114" s="516" t="s">
        <v>2950</v>
      </c>
      <c r="B1114" s="514" t="s">
        <v>2951</v>
      </c>
      <c r="C1114" s="510">
        <v>0</v>
      </c>
      <c r="D1114" s="510"/>
      <c r="E1114" s="511" t="e">
        <f t="shared" si="354"/>
        <v>#DIV/0!</v>
      </c>
      <c r="F1114" s="507">
        <v>1</v>
      </c>
      <c r="G1114" s="461"/>
      <c r="H1114" s="511">
        <f t="shared" si="355"/>
        <v>0</v>
      </c>
      <c r="I1114" s="461">
        <f t="shared" si="356"/>
        <v>1</v>
      </c>
      <c r="J1114" s="461">
        <f t="shared" si="357"/>
        <v>0</v>
      </c>
      <c r="K1114" s="512">
        <f t="shared" si="358"/>
        <v>0</v>
      </c>
    </row>
    <row r="1115" spans="1:11" s="513" customFormat="1" ht="12.75">
      <c r="A1115" s="516" t="s">
        <v>2952</v>
      </c>
      <c r="B1115" s="514" t="s">
        <v>2953</v>
      </c>
      <c r="C1115" s="510">
        <v>0</v>
      </c>
      <c r="D1115" s="510"/>
      <c r="E1115" s="511" t="e">
        <f t="shared" si="354"/>
        <v>#DIV/0!</v>
      </c>
      <c r="F1115" s="507">
        <v>1</v>
      </c>
      <c r="G1115" s="461"/>
      <c r="H1115" s="511">
        <f t="shared" si="355"/>
        <v>0</v>
      </c>
      <c r="I1115" s="461">
        <f t="shared" si="356"/>
        <v>1</v>
      </c>
      <c r="J1115" s="461">
        <f t="shared" si="357"/>
        <v>0</v>
      </c>
      <c r="K1115" s="512">
        <f t="shared" si="358"/>
        <v>0</v>
      </c>
    </row>
    <row r="1116" spans="1:11" s="513" customFormat="1" ht="12.75">
      <c r="A1116" s="517" t="s">
        <v>2954</v>
      </c>
      <c r="B1116" s="515" t="s">
        <v>2955</v>
      </c>
      <c r="C1116" s="510">
        <v>0</v>
      </c>
      <c r="D1116" s="510"/>
      <c r="E1116" s="511" t="e">
        <f t="shared" si="354"/>
        <v>#DIV/0!</v>
      </c>
      <c r="F1116" s="507">
        <v>1</v>
      </c>
      <c r="G1116" s="461"/>
      <c r="H1116" s="511">
        <f t="shared" si="355"/>
        <v>0</v>
      </c>
      <c r="I1116" s="461">
        <f t="shared" si="356"/>
        <v>1</v>
      </c>
      <c r="J1116" s="461">
        <f t="shared" si="357"/>
        <v>0</v>
      </c>
      <c r="K1116" s="512">
        <f t="shared" si="358"/>
        <v>0</v>
      </c>
    </row>
    <row r="1117" spans="1:11" s="513" customFormat="1" ht="12.75">
      <c r="A1117" s="516" t="s">
        <v>2956</v>
      </c>
      <c r="B1117" s="514" t="s">
        <v>2957</v>
      </c>
      <c r="C1117" s="510">
        <v>0</v>
      </c>
      <c r="D1117" s="510"/>
      <c r="E1117" s="511" t="e">
        <f t="shared" si="354"/>
        <v>#DIV/0!</v>
      </c>
      <c r="F1117" s="507">
        <v>1</v>
      </c>
      <c r="G1117" s="461"/>
      <c r="H1117" s="511">
        <f t="shared" si="355"/>
        <v>0</v>
      </c>
      <c r="I1117" s="461">
        <f t="shared" si="356"/>
        <v>1</v>
      </c>
      <c r="J1117" s="461">
        <f t="shared" si="357"/>
        <v>0</v>
      </c>
      <c r="K1117" s="512">
        <f t="shared" si="358"/>
        <v>0</v>
      </c>
    </row>
    <row r="1118" spans="1:11" s="513" customFormat="1" ht="12.75">
      <c r="A1118" s="516" t="s">
        <v>2958</v>
      </c>
      <c r="B1118" s="514" t="s">
        <v>2959</v>
      </c>
      <c r="C1118" s="510">
        <v>0</v>
      </c>
      <c r="D1118" s="510"/>
      <c r="E1118" s="511" t="e">
        <f t="shared" si="354"/>
        <v>#DIV/0!</v>
      </c>
      <c r="F1118" s="507">
        <v>1</v>
      </c>
      <c r="G1118" s="461"/>
      <c r="H1118" s="511">
        <f t="shared" si="355"/>
        <v>0</v>
      </c>
      <c r="I1118" s="461">
        <f t="shared" si="356"/>
        <v>1</v>
      </c>
      <c r="J1118" s="461">
        <f t="shared" si="357"/>
        <v>0</v>
      </c>
      <c r="K1118" s="512">
        <f t="shared" si="358"/>
        <v>0</v>
      </c>
    </row>
    <row r="1119" spans="1:11" s="513" customFormat="1" ht="12.75">
      <c r="A1119" s="516" t="s">
        <v>2960</v>
      </c>
      <c r="B1119" s="514" t="s">
        <v>2961</v>
      </c>
      <c r="C1119" s="510">
        <v>0</v>
      </c>
      <c r="D1119" s="510"/>
      <c r="E1119" s="511" t="e">
        <f t="shared" si="354"/>
        <v>#DIV/0!</v>
      </c>
      <c r="F1119" s="507">
        <v>5</v>
      </c>
      <c r="G1119" s="461"/>
      <c r="H1119" s="511">
        <f t="shared" si="355"/>
        <v>0</v>
      </c>
      <c r="I1119" s="461">
        <f t="shared" si="356"/>
        <v>5</v>
      </c>
      <c r="J1119" s="461">
        <f t="shared" si="357"/>
        <v>0</v>
      </c>
      <c r="K1119" s="512">
        <f t="shared" si="358"/>
        <v>0</v>
      </c>
    </row>
    <row r="1120" spans="1:11" s="513" customFormat="1" ht="12.75">
      <c r="A1120" s="498" t="s">
        <v>2234</v>
      </c>
      <c r="B1120" s="473" t="s">
        <v>2235</v>
      </c>
      <c r="C1120" s="510">
        <v>0</v>
      </c>
      <c r="D1120" s="510"/>
      <c r="E1120" s="511" t="e">
        <f t="shared" si="354"/>
        <v>#DIV/0!</v>
      </c>
      <c r="F1120" s="507">
        <v>0</v>
      </c>
      <c r="G1120" s="461">
        <v>1</v>
      </c>
      <c r="H1120" s="511" t="e">
        <f t="shared" si="355"/>
        <v>#DIV/0!</v>
      </c>
      <c r="I1120" s="461">
        <f t="shared" si="356"/>
        <v>0</v>
      </c>
      <c r="J1120" s="461">
        <f t="shared" si="357"/>
        <v>1</v>
      </c>
      <c r="K1120" s="512" t="e">
        <f t="shared" si="358"/>
        <v>#DIV/0!</v>
      </c>
    </row>
    <row r="1121" spans="1:11" s="513" customFormat="1" ht="12.75">
      <c r="A1121" s="498" t="s">
        <v>2998</v>
      </c>
      <c r="B1121" s="473" t="s">
        <v>2999</v>
      </c>
      <c r="C1121" s="510">
        <v>0</v>
      </c>
      <c r="D1121" s="510"/>
      <c r="E1121" s="511" t="e">
        <f t="shared" si="354"/>
        <v>#DIV/0!</v>
      </c>
      <c r="F1121" s="214">
        <v>0</v>
      </c>
      <c r="G1121" s="461">
        <v>2</v>
      </c>
      <c r="H1121" s="511" t="e">
        <f t="shared" si="355"/>
        <v>#DIV/0!</v>
      </c>
      <c r="I1121" s="461">
        <f t="shared" si="356"/>
        <v>0</v>
      </c>
      <c r="J1121" s="461">
        <f t="shared" si="357"/>
        <v>2</v>
      </c>
      <c r="K1121" s="512" t="e">
        <f t="shared" si="358"/>
        <v>#DIV/0!</v>
      </c>
    </row>
    <row r="1122" spans="1:11" s="513" customFormat="1" ht="12.75">
      <c r="A1122" s="498" t="s">
        <v>3073</v>
      </c>
      <c r="B1122" s="473" t="s">
        <v>3074</v>
      </c>
      <c r="C1122" s="510">
        <v>0</v>
      </c>
      <c r="D1122" s="510"/>
      <c r="E1122" s="511" t="e">
        <f t="shared" ref="E1122" si="359">D1122/C1122</f>
        <v>#DIV/0!</v>
      </c>
      <c r="F1122" s="507">
        <v>0</v>
      </c>
      <c r="G1122" s="461">
        <v>1</v>
      </c>
      <c r="H1122" s="511" t="e">
        <f t="shared" ref="H1122" si="360">G1122/F1122</f>
        <v>#DIV/0!</v>
      </c>
      <c r="I1122" s="461">
        <f t="shared" ref="I1122" si="361">C1122+F1122</f>
        <v>0</v>
      </c>
      <c r="J1122" s="461">
        <f t="shared" ref="J1122" si="362">D1122+G1122</f>
        <v>1</v>
      </c>
      <c r="K1122" s="512" t="e">
        <f t="shared" ref="K1122" si="363">J1122/I1122</f>
        <v>#DIV/0!</v>
      </c>
    </row>
    <row r="1123" spans="1:11" s="513" customFormat="1" ht="12.75">
      <c r="A1123" s="498" t="s">
        <v>3075</v>
      </c>
      <c r="B1123" s="473" t="s">
        <v>3076</v>
      </c>
      <c r="C1123" s="510">
        <v>0</v>
      </c>
      <c r="D1123" s="510"/>
      <c r="E1123" s="511" t="e">
        <f t="shared" ref="E1123:E1124" si="364">D1123/C1123</f>
        <v>#DIV/0!</v>
      </c>
      <c r="F1123" s="507">
        <v>0</v>
      </c>
      <c r="G1123" s="461">
        <v>1</v>
      </c>
      <c r="H1123" s="511" t="e">
        <f t="shared" ref="H1123:H1124" si="365">G1123/F1123</f>
        <v>#DIV/0!</v>
      </c>
      <c r="I1123" s="461">
        <f t="shared" ref="I1123:I1124" si="366">C1123+F1123</f>
        <v>0</v>
      </c>
      <c r="J1123" s="461">
        <f t="shared" ref="J1123:J1124" si="367">D1123+G1123</f>
        <v>1</v>
      </c>
      <c r="K1123" s="512" t="e">
        <f t="shared" ref="K1123:K1124" si="368">J1123/I1123</f>
        <v>#DIV/0!</v>
      </c>
    </row>
    <row r="1124" spans="1:11" s="513" customFormat="1" ht="12.75">
      <c r="A1124" s="498" t="s">
        <v>3077</v>
      </c>
      <c r="B1124" s="473" t="s">
        <v>3078</v>
      </c>
      <c r="C1124" s="510">
        <v>0</v>
      </c>
      <c r="D1124" s="510"/>
      <c r="E1124" s="511" t="e">
        <f t="shared" si="364"/>
        <v>#DIV/0!</v>
      </c>
      <c r="F1124" s="214">
        <v>0</v>
      </c>
      <c r="G1124" s="461">
        <v>1</v>
      </c>
      <c r="H1124" s="511" t="e">
        <f t="shared" si="365"/>
        <v>#DIV/0!</v>
      </c>
      <c r="I1124" s="461">
        <f t="shared" si="366"/>
        <v>0</v>
      </c>
      <c r="J1124" s="461">
        <f t="shared" si="367"/>
        <v>1</v>
      </c>
      <c r="K1124" s="512" t="e">
        <f t="shared" si="368"/>
        <v>#DIV/0!</v>
      </c>
    </row>
    <row r="1125" spans="1:11" ht="14.25">
      <c r="A1125" s="493"/>
      <c r="B1125" s="494"/>
      <c r="C1125" s="154"/>
      <c r="D1125" s="154"/>
      <c r="E1125" s="463" t="e">
        <f t="shared" si="354"/>
        <v>#DIV/0!</v>
      </c>
      <c r="F1125" s="507">
        <v>0</v>
      </c>
      <c r="G1125" s="461"/>
      <c r="H1125" s="463" t="e">
        <f t="shared" si="355"/>
        <v>#DIV/0!</v>
      </c>
      <c r="I1125" s="461">
        <f t="shared" si="356"/>
        <v>0</v>
      </c>
      <c r="J1125" s="461">
        <f t="shared" si="357"/>
        <v>0</v>
      </c>
      <c r="K1125" s="480" t="e">
        <f t="shared" si="358"/>
        <v>#DIV/0!</v>
      </c>
    </row>
    <row r="1126" spans="1:11" ht="14.25">
      <c r="A1126" s="155"/>
      <c r="B1126" s="156"/>
      <c r="C1126" s="154"/>
      <c r="D1126" s="154"/>
      <c r="E1126" s="463" t="e">
        <f t="shared" si="349"/>
        <v>#DIV/0!</v>
      </c>
      <c r="F1126" s="214">
        <v>0</v>
      </c>
      <c r="G1126" s="461"/>
      <c r="H1126" s="463" t="e">
        <f t="shared" si="350"/>
        <v>#DIV/0!</v>
      </c>
      <c r="I1126" s="461">
        <f t="shared" si="351"/>
        <v>0</v>
      </c>
      <c r="J1126" s="461">
        <f t="shared" si="352"/>
        <v>0</v>
      </c>
      <c r="K1126" s="480" t="e">
        <f t="shared" si="353"/>
        <v>#DIV/0!</v>
      </c>
    </row>
    <row r="1127" spans="1:11" ht="14.25">
      <c r="A1127" s="155"/>
      <c r="B1127" s="156"/>
      <c r="C1127" s="154"/>
      <c r="D1127" s="154"/>
      <c r="E1127" s="463" t="e">
        <f t="shared" si="349"/>
        <v>#DIV/0!</v>
      </c>
      <c r="F1127" s="214">
        <v>0</v>
      </c>
      <c r="G1127" s="461"/>
      <c r="H1127" s="463" t="e">
        <f t="shared" si="350"/>
        <v>#DIV/0!</v>
      </c>
      <c r="I1127" s="461">
        <f t="shared" si="351"/>
        <v>0</v>
      </c>
      <c r="J1127" s="461">
        <f t="shared" si="352"/>
        <v>0</v>
      </c>
      <c r="K1127" s="480" t="e">
        <f t="shared" si="353"/>
        <v>#DIV/0!</v>
      </c>
    </row>
    <row r="1128" spans="1:11" ht="14.25">
      <c r="A1128" s="155"/>
      <c r="B1128" s="156"/>
      <c r="C1128" s="154"/>
      <c r="D1128" s="154"/>
      <c r="E1128" s="320"/>
      <c r="F1128" s="461"/>
      <c r="G1128" s="461"/>
      <c r="H1128" s="461"/>
      <c r="I1128" s="461"/>
      <c r="J1128" s="461"/>
      <c r="K1128" s="461"/>
    </row>
    <row r="1129" spans="1:11" ht="15">
      <c r="A1129" s="155"/>
      <c r="B1129" s="467" t="s">
        <v>1637</v>
      </c>
      <c r="C1129" s="475">
        <f>SUM(C1131:C1279)</f>
        <v>6500</v>
      </c>
      <c r="D1129" s="475">
        <f>SUM(D1131:D1279)</f>
        <v>1092</v>
      </c>
      <c r="E1129" s="469">
        <f t="shared" ref="E1129" si="369">D1129/C1129</f>
        <v>0.16800000000000001</v>
      </c>
      <c r="F1129" s="475">
        <f>SUM(F1131:F1279)</f>
        <v>21500</v>
      </c>
      <c r="G1129" s="475">
        <f>SUM(G1131:G1279)</f>
        <v>4583</v>
      </c>
      <c r="H1129" s="469">
        <f t="shared" ref="H1129" si="370">G1129/F1129</f>
        <v>0.21316279069767441</v>
      </c>
      <c r="I1129" s="475">
        <f>SUM(I1131:I1279)</f>
        <v>28000</v>
      </c>
      <c r="J1129" s="475">
        <f>SUM(J1131:J1279)</f>
        <v>5675</v>
      </c>
      <c r="K1129" s="478">
        <f t="shared" ref="K1129" si="371">J1129/I1129</f>
        <v>0.20267857142857143</v>
      </c>
    </row>
    <row r="1130" spans="1:11" ht="14.25">
      <c r="A1130" s="155"/>
      <c r="B1130" s="156"/>
      <c r="C1130" s="154"/>
      <c r="D1130" s="154"/>
      <c r="E1130" s="463"/>
      <c r="F1130" s="461"/>
      <c r="G1130" s="461"/>
      <c r="H1130" s="463"/>
      <c r="I1130" s="461"/>
      <c r="J1130" s="461"/>
      <c r="K1130" s="480"/>
    </row>
    <row r="1131" spans="1:11" ht="12.75">
      <c r="A1131" s="472" t="s">
        <v>2962</v>
      </c>
      <c r="B1131" s="473" t="s">
        <v>2963</v>
      </c>
      <c r="C1131" s="488">
        <v>57</v>
      </c>
      <c r="D1131" s="486"/>
      <c r="E1131" s="480">
        <f t="shared" ref="E1131:E1279" si="372">D1131/C1131</f>
        <v>0</v>
      </c>
      <c r="F1131" s="508">
        <v>0</v>
      </c>
      <c r="G1131" s="461"/>
      <c r="H1131" s="480" t="e">
        <f t="shared" ref="H1131:H1279" si="373">G1131/F1131</f>
        <v>#DIV/0!</v>
      </c>
      <c r="I1131" s="461">
        <f t="shared" ref="I1131:I1279" si="374">C1131+F1131</f>
        <v>57</v>
      </c>
      <c r="J1131" s="461">
        <f t="shared" ref="J1131:J1279" si="375">D1131+G1131</f>
        <v>0</v>
      </c>
      <c r="K1131" s="480">
        <f t="shared" ref="K1131:K1279" si="376">J1131/I1131</f>
        <v>0</v>
      </c>
    </row>
    <row r="1132" spans="1:11" ht="12.75">
      <c r="A1132" s="472" t="s">
        <v>2200</v>
      </c>
      <c r="B1132" s="473" t="s">
        <v>2201</v>
      </c>
      <c r="C1132" s="488">
        <v>0</v>
      </c>
      <c r="D1132" s="486"/>
      <c r="E1132" s="480" t="e">
        <f t="shared" si="372"/>
        <v>#DIV/0!</v>
      </c>
      <c r="F1132" s="508">
        <v>8</v>
      </c>
      <c r="G1132" s="461"/>
      <c r="H1132" s="480">
        <f t="shared" si="373"/>
        <v>0</v>
      </c>
      <c r="I1132" s="461">
        <f t="shared" si="374"/>
        <v>8</v>
      </c>
      <c r="J1132" s="461">
        <f t="shared" si="375"/>
        <v>0</v>
      </c>
      <c r="K1132" s="480">
        <f t="shared" si="376"/>
        <v>0</v>
      </c>
    </row>
    <row r="1133" spans="1:11" ht="12.75">
      <c r="A1133" s="472" t="s">
        <v>2202</v>
      </c>
      <c r="B1133" s="473" t="s">
        <v>2203</v>
      </c>
      <c r="C1133" s="488">
        <v>0</v>
      </c>
      <c r="D1133" s="486"/>
      <c r="E1133" s="480" t="e">
        <f t="shared" si="372"/>
        <v>#DIV/0!</v>
      </c>
      <c r="F1133" s="508">
        <v>2</v>
      </c>
      <c r="G1133" s="461"/>
      <c r="H1133" s="480">
        <f t="shared" si="373"/>
        <v>0</v>
      </c>
      <c r="I1133" s="461">
        <f t="shared" si="374"/>
        <v>2</v>
      </c>
      <c r="J1133" s="461">
        <f t="shared" si="375"/>
        <v>0</v>
      </c>
      <c r="K1133" s="480">
        <f t="shared" si="376"/>
        <v>0</v>
      </c>
    </row>
    <row r="1134" spans="1:11" ht="12.75">
      <c r="A1134" s="472" t="s">
        <v>2206</v>
      </c>
      <c r="B1134" s="473" t="s">
        <v>2207</v>
      </c>
      <c r="C1134" s="488">
        <v>0</v>
      </c>
      <c r="D1134" s="486"/>
      <c r="E1134" s="480" t="e">
        <f t="shared" si="372"/>
        <v>#DIV/0!</v>
      </c>
      <c r="F1134" s="508">
        <v>3555</v>
      </c>
      <c r="G1134" s="461">
        <v>756</v>
      </c>
      <c r="H1134" s="480">
        <f t="shared" si="373"/>
        <v>0.21265822784810126</v>
      </c>
      <c r="I1134" s="461">
        <f t="shared" si="374"/>
        <v>3555</v>
      </c>
      <c r="J1134" s="461">
        <f t="shared" si="375"/>
        <v>756</v>
      </c>
      <c r="K1134" s="480">
        <f t="shared" si="376"/>
        <v>0.21265822784810126</v>
      </c>
    </row>
    <row r="1135" spans="1:11" ht="12.75">
      <c r="A1135" s="472" t="s">
        <v>2440</v>
      </c>
      <c r="B1135" s="473" t="s">
        <v>2441</v>
      </c>
      <c r="C1135" s="488">
        <v>0</v>
      </c>
      <c r="D1135" s="486"/>
      <c r="E1135" s="480" t="e">
        <f t="shared" ref="E1135:E1240" si="377">D1135/C1135</f>
        <v>#DIV/0!</v>
      </c>
      <c r="F1135" s="508">
        <v>108</v>
      </c>
      <c r="G1135" s="461">
        <v>30</v>
      </c>
      <c r="H1135" s="480">
        <f t="shared" ref="H1135:H1240" si="378">G1135/F1135</f>
        <v>0.27777777777777779</v>
      </c>
      <c r="I1135" s="461">
        <f t="shared" ref="I1135:I1240" si="379">C1135+F1135</f>
        <v>108</v>
      </c>
      <c r="J1135" s="461">
        <f t="shared" ref="J1135:J1240" si="380">D1135+G1135</f>
        <v>30</v>
      </c>
      <c r="K1135" s="480">
        <f t="shared" ref="K1135:K1240" si="381">J1135/I1135</f>
        <v>0.27777777777777779</v>
      </c>
    </row>
    <row r="1136" spans="1:11" ht="12.75">
      <c r="A1136" s="472" t="s">
        <v>2442</v>
      </c>
      <c r="B1136" s="473" t="s">
        <v>2443</v>
      </c>
      <c r="C1136" s="488">
        <v>0</v>
      </c>
      <c r="D1136" s="486"/>
      <c r="E1136" s="480" t="e">
        <f t="shared" si="377"/>
        <v>#DIV/0!</v>
      </c>
      <c r="F1136" s="508">
        <v>264</v>
      </c>
      <c r="G1136" s="461">
        <v>51</v>
      </c>
      <c r="H1136" s="480">
        <f t="shared" si="378"/>
        <v>0.19318181818181818</v>
      </c>
      <c r="I1136" s="461">
        <f t="shared" si="379"/>
        <v>264</v>
      </c>
      <c r="J1136" s="461">
        <f t="shared" si="380"/>
        <v>51</v>
      </c>
      <c r="K1136" s="480">
        <f t="shared" si="381"/>
        <v>0.19318181818181818</v>
      </c>
    </row>
    <row r="1137" spans="1:11" ht="12.75">
      <c r="A1137" s="472" t="s">
        <v>2749</v>
      </c>
      <c r="B1137" s="473" t="s">
        <v>2750</v>
      </c>
      <c r="C1137" s="488">
        <v>0</v>
      </c>
      <c r="D1137" s="486"/>
      <c r="E1137" s="480" t="e">
        <f t="shared" si="377"/>
        <v>#DIV/0!</v>
      </c>
      <c r="F1137" s="508">
        <v>7</v>
      </c>
      <c r="G1137" s="461"/>
      <c r="H1137" s="480">
        <f t="shared" si="378"/>
        <v>0</v>
      </c>
      <c r="I1137" s="461">
        <f t="shared" si="379"/>
        <v>7</v>
      </c>
      <c r="J1137" s="461">
        <f t="shared" si="380"/>
        <v>0</v>
      </c>
      <c r="K1137" s="480">
        <f t="shared" si="381"/>
        <v>0</v>
      </c>
    </row>
    <row r="1138" spans="1:11" ht="12.75">
      <c r="A1138" s="472" t="s">
        <v>2964</v>
      </c>
      <c r="B1138" s="473" t="s">
        <v>2965</v>
      </c>
      <c r="C1138" s="488">
        <v>0</v>
      </c>
      <c r="D1138" s="486"/>
      <c r="E1138" s="480" t="e">
        <f t="shared" si="377"/>
        <v>#DIV/0!</v>
      </c>
      <c r="F1138" s="508">
        <v>1</v>
      </c>
      <c r="G1138" s="461"/>
      <c r="H1138" s="480">
        <f t="shared" si="378"/>
        <v>0</v>
      </c>
      <c r="I1138" s="461">
        <f t="shared" si="379"/>
        <v>1</v>
      </c>
      <c r="J1138" s="461">
        <f t="shared" si="380"/>
        <v>0</v>
      </c>
      <c r="K1138" s="480">
        <f t="shared" si="381"/>
        <v>0</v>
      </c>
    </row>
    <row r="1139" spans="1:11" ht="12.75">
      <c r="A1139" s="472" t="s">
        <v>2216</v>
      </c>
      <c r="B1139" s="473" t="s">
        <v>2217</v>
      </c>
      <c r="C1139" s="488">
        <v>0</v>
      </c>
      <c r="D1139" s="486"/>
      <c r="E1139" s="480" t="e">
        <f t="shared" si="377"/>
        <v>#DIV/0!</v>
      </c>
      <c r="F1139" s="508">
        <v>5</v>
      </c>
      <c r="G1139" s="461"/>
      <c r="H1139" s="480">
        <f t="shared" si="378"/>
        <v>0</v>
      </c>
      <c r="I1139" s="461">
        <f t="shared" si="379"/>
        <v>5</v>
      </c>
      <c r="J1139" s="461">
        <f t="shared" si="380"/>
        <v>0</v>
      </c>
      <c r="K1139" s="480">
        <f t="shared" si="381"/>
        <v>0</v>
      </c>
    </row>
    <row r="1140" spans="1:11" ht="12.75">
      <c r="A1140" s="472" t="s">
        <v>2218</v>
      </c>
      <c r="B1140" s="473" t="s">
        <v>2219</v>
      </c>
      <c r="C1140" s="488">
        <v>0</v>
      </c>
      <c r="D1140" s="486"/>
      <c r="E1140" s="480" t="e">
        <f t="shared" si="377"/>
        <v>#DIV/0!</v>
      </c>
      <c r="F1140" s="508">
        <v>87</v>
      </c>
      <c r="G1140" s="461">
        <v>28</v>
      </c>
      <c r="H1140" s="480">
        <f t="shared" si="378"/>
        <v>0.32183908045977011</v>
      </c>
      <c r="I1140" s="461">
        <f t="shared" si="379"/>
        <v>87</v>
      </c>
      <c r="J1140" s="461">
        <f t="shared" si="380"/>
        <v>28</v>
      </c>
      <c r="K1140" s="480">
        <f t="shared" si="381"/>
        <v>0.32183908045977011</v>
      </c>
    </row>
    <row r="1141" spans="1:11" ht="12.75">
      <c r="A1141" s="472" t="s">
        <v>2444</v>
      </c>
      <c r="B1141" s="473" t="s">
        <v>2445</v>
      </c>
      <c r="C1141" s="488">
        <v>0</v>
      </c>
      <c r="D1141" s="486"/>
      <c r="E1141" s="480" t="e">
        <f t="shared" si="377"/>
        <v>#DIV/0!</v>
      </c>
      <c r="F1141" s="508">
        <v>5</v>
      </c>
      <c r="G1141" s="461"/>
      <c r="H1141" s="480">
        <f t="shared" si="378"/>
        <v>0</v>
      </c>
      <c r="I1141" s="461">
        <f t="shared" si="379"/>
        <v>5</v>
      </c>
      <c r="J1141" s="461">
        <f t="shared" si="380"/>
        <v>0</v>
      </c>
      <c r="K1141" s="480">
        <f t="shared" si="381"/>
        <v>0</v>
      </c>
    </row>
    <row r="1142" spans="1:11" ht="12.75">
      <c r="A1142" s="472" t="s">
        <v>2458</v>
      </c>
      <c r="B1142" s="473" t="s">
        <v>2459</v>
      </c>
      <c r="C1142" s="488">
        <v>0</v>
      </c>
      <c r="D1142" s="486"/>
      <c r="E1142" s="480" t="e">
        <f t="shared" si="377"/>
        <v>#DIV/0!</v>
      </c>
      <c r="F1142" s="508">
        <v>222</v>
      </c>
      <c r="G1142" s="461">
        <v>27</v>
      </c>
      <c r="H1142" s="480">
        <f t="shared" si="378"/>
        <v>0.12162162162162163</v>
      </c>
      <c r="I1142" s="461">
        <f t="shared" si="379"/>
        <v>222</v>
      </c>
      <c r="J1142" s="461">
        <f t="shared" si="380"/>
        <v>27</v>
      </c>
      <c r="K1142" s="480">
        <f t="shared" si="381"/>
        <v>0.12162162162162163</v>
      </c>
    </row>
    <row r="1143" spans="1:11" ht="12.75">
      <c r="A1143" s="472" t="s">
        <v>2226</v>
      </c>
      <c r="B1143" s="473" t="s">
        <v>2227</v>
      </c>
      <c r="C1143" s="488">
        <v>0</v>
      </c>
      <c r="D1143" s="486"/>
      <c r="E1143" s="480" t="e">
        <f t="shared" si="377"/>
        <v>#DIV/0!</v>
      </c>
      <c r="F1143" s="508">
        <v>77</v>
      </c>
      <c r="G1143" s="461">
        <v>25</v>
      </c>
      <c r="H1143" s="480">
        <f t="shared" si="378"/>
        <v>0.32467532467532467</v>
      </c>
      <c r="I1143" s="461">
        <f t="shared" si="379"/>
        <v>77</v>
      </c>
      <c r="J1143" s="461">
        <f t="shared" si="380"/>
        <v>25</v>
      </c>
      <c r="K1143" s="480">
        <f t="shared" si="381"/>
        <v>0.32467532467532467</v>
      </c>
    </row>
    <row r="1144" spans="1:11" ht="12.75">
      <c r="A1144" s="472" t="s">
        <v>2228</v>
      </c>
      <c r="B1144" s="473" t="s">
        <v>2229</v>
      </c>
      <c r="C1144" s="488">
        <v>0</v>
      </c>
      <c r="D1144" s="486"/>
      <c r="E1144" s="480" t="e">
        <f t="shared" si="377"/>
        <v>#DIV/0!</v>
      </c>
      <c r="F1144" s="508">
        <v>77</v>
      </c>
      <c r="G1144" s="461">
        <v>25</v>
      </c>
      <c r="H1144" s="480">
        <f t="shared" si="378"/>
        <v>0.32467532467532467</v>
      </c>
      <c r="I1144" s="461">
        <f t="shared" si="379"/>
        <v>77</v>
      </c>
      <c r="J1144" s="461">
        <f t="shared" si="380"/>
        <v>25</v>
      </c>
      <c r="K1144" s="480">
        <f t="shared" si="381"/>
        <v>0.32467532467532467</v>
      </c>
    </row>
    <row r="1145" spans="1:11" ht="12.75">
      <c r="A1145" s="472" t="s">
        <v>2112</v>
      </c>
      <c r="B1145" s="473" t="s">
        <v>2113</v>
      </c>
      <c r="C1145" s="488">
        <v>70</v>
      </c>
      <c r="D1145" s="486">
        <v>8</v>
      </c>
      <c r="E1145" s="480">
        <f t="shared" si="377"/>
        <v>0.11428571428571428</v>
      </c>
      <c r="F1145" s="508">
        <v>0</v>
      </c>
      <c r="G1145" s="461"/>
      <c r="H1145" s="480" t="e">
        <f t="shared" si="378"/>
        <v>#DIV/0!</v>
      </c>
      <c r="I1145" s="461">
        <f t="shared" si="379"/>
        <v>70</v>
      </c>
      <c r="J1145" s="461">
        <f t="shared" si="380"/>
        <v>8</v>
      </c>
      <c r="K1145" s="480">
        <f t="shared" si="381"/>
        <v>0.11428571428571428</v>
      </c>
    </row>
    <row r="1146" spans="1:11" ht="12.75">
      <c r="A1146" s="472" t="s">
        <v>2060</v>
      </c>
      <c r="B1146" s="473" t="s">
        <v>2061</v>
      </c>
      <c r="C1146" s="488">
        <v>2200</v>
      </c>
      <c r="D1146" s="486">
        <v>397</v>
      </c>
      <c r="E1146" s="480">
        <f t="shared" si="377"/>
        <v>0.18045454545454545</v>
      </c>
      <c r="F1146" s="508">
        <v>1320</v>
      </c>
      <c r="G1146" s="461">
        <v>203</v>
      </c>
      <c r="H1146" s="480">
        <f t="shared" si="378"/>
        <v>0.15378787878787878</v>
      </c>
      <c r="I1146" s="461">
        <f t="shared" si="379"/>
        <v>3520</v>
      </c>
      <c r="J1146" s="461">
        <f t="shared" si="380"/>
        <v>600</v>
      </c>
      <c r="K1146" s="480">
        <f t="shared" si="381"/>
        <v>0.17045454545454544</v>
      </c>
    </row>
    <row r="1147" spans="1:11" ht="12.75">
      <c r="A1147" s="472" t="s">
        <v>2851</v>
      </c>
      <c r="B1147" s="473" t="s">
        <v>2852</v>
      </c>
      <c r="C1147" s="488">
        <v>7</v>
      </c>
      <c r="D1147" s="486">
        <v>2</v>
      </c>
      <c r="E1147" s="480">
        <f t="shared" si="377"/>
        <v>0.2857142857142857</v>
      </c>
      <c r="F1147" s="508">
        <v>0</v>
      </c>
      <c r="G1147" s="461"/>
      <c r="H1147" s="480" t="e">
        <f t="shared" si="378"/>
        <v>#DIV/0!</v>
      </c>
      <c r="I1147" s="461">
        <f t="shared" si="379"/>
        <v>7</v>
      </c>
      <c r="J1147" s="461">
        <f t="shared" si="380"/>
        <v>2</v>
      </c>
      <c r="K1147" s="480">
        <f t="shared" si="381"/>
        <v>0.2857142857142857</v>
      </c>
    </row>
    <row r="1148" spans="1:11" ht="12.75">
      <c r="A1148" s="472" t="s">
        <v>2853</v>
      </c>
      <c r="B1148" s="473" t="s">
        <v>2854</v>
      </c>
      <c r="C1148" s="488">
        <v>1</v>
      </c>
      <c r="D1148" s="486"/>
      <c r="E1148" s="480">
        <f t="shared" si="377"/>
        <v>0</v>
      </c>
      <c r="F1148" s="508">
        <v>0</v>
      </c>
      <c r="G1148" s="461"/>
      <c r="H1148" s="480" t="e">
        <f t="shared" si="378"/>
        <v>#DIV/0!</v>
      </c>
      <c r="I1148" s="461">
        <f t="shared" si="379"/>
        <v>1</v>
      </c>
      <c r="J1148" s="461">
        <f t="shared" si="380"/>
        <v>0</v>
      </c>
      <c r="K1148" s="480">
        <f t="shared" si="381"/>
        <v>0</v>
      </c>
    </row>
    <row r="1149" spans="1:11" ht="12.75">
      <c r="A1149" s="472" t="s">
        <v>2905</v>
      </c>
      <c r="B1149" s="473" t="s">
        <v>2906</v>
      </c>
      <c r="C1149" s="488">
        <v>2</v>
      </c>
      <c r="D1149" s="486"/>
      <c r="E1149" s="480">
        <f t="shared" si="377"/>
        <v>0</v>
      </c>
      <c r="F1149" s="508">
        <v>0</v>
      </c>
      <c r="G1149" s="461"/>
      <c r="H1149" s="480" t="e">
        <f t="shared" si="378"/>
        <v>#DIV/0!</v>
      </c>
      <c r="I1149" s="461">
        <f t="shared" si="379"/>
        <v>2</v>
      </c>
      <c r="J1149" s="461">
        <f t="shared" si="380"/>
        <v>0</v>
      </c>
      <c r="K1149" s="480">
        <f t="shared" si="381"/>
        <v>0</v>
      </c>
    </row>
    <row r="1150" spans="1:11" ht="12.75">
      <c r="A1150" s="472" t="s">
        <v>2243</v>
      </c>
      <c r="B1150" s="473" t="s">
        <v>2244</v>
      </c>
      <c r="C1150" s="488">
        <v>0</v>
      </c>
      <c r="D1150" s="486"/>
      <c r="E1150" s="480" t="e">
        <f t="shared" si="377"/>
        <v>#DIV/0!</v>
      </c>
      <c r="F1150" s="508">
        <v>98</v>
      </c>
      <c r="G1150" s="461">
        <v>20</v>
      </c>
      <c r="H1150" s="480">
        <f t="shared" si="378"/>
        <v>0.20408163265306123</v>
      </c>
      <c r="I1150" s="461">
        <f t="shared" si="379"/>
        <v>98</v>
      </c>
      <c r="J1150" s="461">
        <f t="shared" si="380"/>
        <v>20</v>
      </c>
      <c r="K1150" s="480">
        <f t="shared" si="381"/>
        <v>0.20408163265306123</v>
      </c>
    </row>
    <row r="1151" spans="1:11" ht="12.75">
      <c r="A1151" s="472" t="s">
        <v>2132</v>
      </c>
      <c r="B1151" s="473" t="s">
        <v>2133</v>
      </c>
      <c r="C1151" s="488">
        <v>0</v>
      </c>
      <c r="D1151" s="486"/>
      <c r="E1151" s="480" t="e">
        <f t="shared" si="377"/>
        <v>#DIV/0!</v>
      </c>
      <c r="F1151" s="508">
        <v>6</v>
      </c>
      <c r="G1151" s="461">
        <v>1</v>
      </c>
      <c r="H1151" s="480">
        <f t="shared" si="378"/>
        <v>0.16666666666666666</v>
      </c>
      <c r="I1151" s="461">
        <f t="shared" si="379"/>
        <v>6</v>
      </c>
      <c r="J1151" s="461">
        <f t="shared" si="380"/>
        <v>1</v>
      </c>
      <c r="K1151" s="480">
        <f t="shared" si="381"/>
        <v>0.16666666666666666</v>
      </c>
    </row>
    <row r="1152" spans="1:11" ht="12.75">
      <c r="A1152" s="472" t="s">
        <v>2134</v>
      </c>
      <c r="B1152" s="473" t="s">
        <v>2135</v>
      </c>
      <c r="C1152" s="488">
        <v>0</v>
      </c>
      <c r="D1152" s="486"/>
      <c r="E1152" s="480" t="e">
        <f t="shared" si="377"/>
        <v>#DIV/0!</v>
      </c>
      <c r="F1152" s="508">
        <v>7</v>
      </c>
      <c r="G1152" s="461">
        <v>1</v>
      </c>
      <c r="H1152" s="480">
        <f t="shared" si="378"/>
        <v>0.14285714285714285</v>
      </c>
      <c r="I1152" s="461">
        <f t="shared" si="379"/>
        <v>7</v>
      </c>
      <c r="J1152" s="461">
        <f t="shared" si="380"/>
        <v>1</v>
      </c>
      <c r="K1152" s="480">
        <f t="shared" si="381"/>
        <v>0.14285714285714285</v>
      </c>
    </row>
    <row r="1153" spans="1:11" ht="12.75">
      <c r="A1153" s="472" t="s">
        <v>2140</v>
      </c>
      <c r="B1153" s="473" t="s">
        <v>2141</v>
      </c>
      <c r="C1153" s="488">
        <v>0</v>
      </c>
      <c r="D1153" s="486"/>
      <c r="E1153" s="480" t="e">
        <f t="shared" si="377"/>
        <v>#DIV/0!</v>
      </c>
      <c r="F1153" s="508">
        <v>5</v>
      </c>
      <c r="G1153" s="461">
        <v>1</v>
      </c>
      <c r="H1153" s="480">
        <f t="shared" si="378"/>
        <v>0.2</v>
      </c>
      <c r="I1153" s="461">
        <f t="shared" si="379"/>
        <v>5</v>
      </c>
      <c r="J1153" s="461">
        <f t="shared" si="380"/>
        <v>1</v>
      </c>
      <c r="K1153" s="480">
        <f t="shared" si="381"/>
        <v>0.2</v>
      </c>
    </row>
    <row r="1154" spans="1:11" ht="12.75">
      <c r="A1154" s="472" t="s">
        <v>2966</v>
      </c>
      <c r="B1154" s="473" t="s">
        <v>2967</v>
      </c>
      <c r="C1154" s="488">
        <v>2</v>
      </c>
      <c r="D1154" s="486"/>
      <c r="E1154" s="480">
        <f t="shared" si="377"/>
        <v>0</v>
      </c>
      <c r="F1154" s="508">
        <v>0</v>
      </c>
      <c r="G1154" s="461"/>
      <c r="H1154" s="480" t="e">
        <f t="shared" si="378"/>
        <v>#DIV/0!</v>
      </c>
      <c r="I1154" s="461">
        <f t="shared" si="379"/>
        <v>2</v>
      </c>
      <c r="J1154" s="461">
        <f t="shared" si="380"/>
        <v>0</v>
      </c>
      <c r="K1154" s="480">
        <f t="shared" si="381"/>
        <v>0</v>
      </c>
    </row>
    <row r="1155" spans="1:11" ht="12.75">
      <c r="A1155" s="472" t="s">
        <v>2859</v>
      </c>
      <c r="B1155" s="473" t="s">
        <v>2860</v>
      </c>
      <c r="C1155" s="488">
        <v>2</v>
      </c>
      <c r="D1155" s="486"/>
      <c r="E1155" s="480">
        <f t="shared" si="377"/>
        <v>0</v>
      </c>
      <c r="F1155" s="508">
        <v>0</v>
      </c>
      <c r="G1155" s="461"/>
      <c r="H1155" s="480" t="e">
        <f t="shared" si="378"/>
        <v>#DIV/0!</v>
      </c>
      <c r="I1155" s="461">
        <f t="shared" si="379"/>
        <v>2</v>
      </c>
      <c r="J1155" s="461">
        <f t="shared" si="380"/>
        <v>0</v>
      </c>
      <c r="K1155" s="480">
        <f t="shared" si="381"/>
        <v>0</v>
      </c>
    </row>
    <row r="1156" spans="1:11" ht="12.75">
      <c r="A1156" s="472" t="s">
        <v>2861</v>
      </c>
      <c r="B1156" s="473" t="s">
        <v>2862</v>
      </c>
      <c r="C1156" s="488">
        <v>6</v>
      </c>
      <c r="D1156" s="486"/>
      <c r="E1156" s="480">
        <f t="shared" si="377"/>
        <v>0</v>
      </c>
      <c r="F1156" s="508">
        <v>0</v>
      </c>
      <c r="G1156" s="461"/>
      <c r="H1156" s="480" t="e">
        <f t="shared" si="378"/>
        <v>#DIV/0!</v>
      </c>
      <c r="I1156" s="461">
        <f t="shared" si="379"/>
        <v>6</v>
      </c>
      <c r="J1156" s="461">
        <f t="shared" si="380"/>
        <v>0</v>
      </c>
      <c r="K1156" s="480">
        <f t="shared" si="381"/>
        <v>0</v>
      </c>
    </row>
    <row r="1157" spans="1:11" ht="12.75">
      <c r="A1157" s="472" t="s">
        <v>2968</v>
      </c>
      <c r="B1157" s="473" t="s">
        <v>2969</v>
      </c>
      <c r="C1157" s="488">
        <v>7</v>
      </c>
      <c r="D1157" s="486"/>
      <c r="E1157" s="480">
        <f t="shared" si="377"/>
        <v>0</v>
      </c>
      <c r="F1157" s="508">
        <v>0</v>
      </c>
      <c r="G1157" s="461"/>
      <c r="H1157" s="480" t="e">
        <f t="shared" si="378"/>
        <v>#DIV/0!</v>
      </c>
      <c r="I1157" s="461">
        <f t="shared" si="379"/>
        <v>7</v>
      </c>
      <c r="J1157" s="461">
        <f t="shared" si="380"/>
        <v>0</v>
      </c>
      <c r="K1157" s="480">
        <f t="shared" si="381"/>
        <v>0</v>
      </c>
    </row>
    <row r="1158" spans="1:11" ht="12.75">
      <c r="A1158" s="472" t="s">
        <v>2970</v>
      </c>
      <c r="B1158" s="473" t="s">
        <v>2971</v>
      </c>
      <c r="C1158" s="488">
        <v>0</v>
      </c>
      <c r="D1158" s="486">
        <v>2</v>
      </c>
      <c r="E1158" s="480" t="e">
        <f t="shared" si="377"/>
        <v>#DIV/0!</v>
      </c>
      <c r="F1158" s="508">
        <v>1</v>
      </c>
      <c r="G1158" s="461"/>
      <c r="H1158" s="480">
        <f t="shared" si="378"/>
        <v>0</v>
      </c>
      <c r="I1158" s="461">
        <f t="shared" si="379"/>
        <v>1</v>
      </c>
      <c r="J1158" s="461">
        <f t="shared" si="380"/>
        <v>2</v>
      </c>
      <c r="K1158" s="480">
        <f t="shared" si="381"/>
        <v>2</v>
      </c>
    </row>
    <row r="1159" spans="1:11" ht="12.75">
      <c r="A1159" s="472" t="s">
        <v>2972</v>
      </c>
      <c r="B1159" s="473" t="s">
        <v>2973</v>
      </c>
      <c r="C1159" s="488">
        <v>0</v>
      </c>
      <c r="D1159" s="486"/>
      <c r="E1159" s="480" t="e">
        <f t="shared" si="377"/>
        <v>#DIV/0!</v>
      </c>
      <c r="F1159" s="508">
        <v>1</v>
      </c>
      <c r="G1159" s="461"/>
      <c r="H1159" s="480">
        <f t="shared" si="378"/>
        <v>0</v>
      </c>
      <c r="I1159" s="461">
        <f t="shared" si="379"/>
        <v>1</v>
      </c>
      <c r="J1159" s="461">
        <f t="shared" si="380"/>
        <v>0</v>
      </c>
      <c r="K1159" s="480">
        <f t="shared" si="381"/>
        <v>0</v>
      </c>
    </row>
    <row r="1160" spans="1:11" ht="12.75">
      <c r="A1160" s="472" t="s">
        <v>2974</v>
      </c>
      <c r="B1160" s="473" t="s">
        <v>2975</v>
      </c>
      <c r="C1160" s="488">
        <v>0</v>
      </c>
      <c r="D1160" s="486"/>
      <c r="E1160" s="480" t="e">
        <f t="shared" si="377"/>
        <v>#DIV/0!</v>
      </c>
      <c r="F1160" s="508">
        <v>2</v>
      </c>
      <c r="G1160" s="461"/>
      <c r="H1160" s="480">
        <f t="shared" si="378"/>
        <v>0</v>
      </c>
      <c r="I1160" s="461">
        <f t="shared" si="379"/>
        <v>2</v>
      </c>
      <c r="J1160" s="461">
        <f t="shared" si="380"/>
        <v>0</v>
      </c>
      <c r="K1160" s="480">
        <f t="shared" si="381"/>
        <v>0</v>
      </c>
    </row>
    <row r="1161" spans="1:11" ht="12.75">
      <c r="A1161" s="472" t="s">
        <v>2976</v>
      </c>
      <c r="B1161" s="473" t="s">
        <v>2977</v>
      </c>
      <c r="C1161" s="488">
        <v>8</v>
      </c>
      <c r="D1161" s="486"/>
      <c r="E1161" s="480">
        <f t="shared" si="377"/>
        <v>0</v>
      </c>
      <c r="F1161" s="508">
        <v>0</v>
      </c>
      <c r="G1161" s="461"/>
      <c r="H1161" s="480" t="e">
        <f t="shared" si="378"/>
        <v>#DIV/0!</v>
      </c>
      <c r="I1161" s="461">
        <f t="shared" si="379"/>
        <v>8</v>
      </c>
      <c r="J1161" s="461">
        <f t="shared" si="380"/>
        <v>0</v>
      </c>
      <c r="K1161" s="480">
        <f t="shared" si="381"/>
        <v>0</v>
      </c>
    </row>
    <row r="1162" spans="1:11" ht="12.75">
      <c r="A1162" s="472" t="s">
        <v>2978</v>
      </c>
      <c r="B1162" s="473" t="s">
        <v>2979</v>
      </c>
      <c r="C1162" s="488">
        <v>1</v>
      </c>
      <c r="D1162" s="486"/>
      <c r="E1162" s="480">
        <f t="shared" si="377"/>
        <v>0</v>
      </c>
      <c r="F1162" s="508">
        <v>0</v>
      </c>
      <c r="G1162" s="461"/>
      <c r="H1162" s="480" t="e">
        <f t="shared" si="378"/>
        <v>#DIV/0!</v>
      </c>
      <c r="I1162" s="461">
        <f t="shared" si="379"/>
        <v>1</v>
      </c>
      <c r="J1162" s="461">
        <f t="shared" si="380"/>
        <v>0</v>
      </c>
      <c r="K1162" s="480">
        <f t="shared" si="381"/>
        <v>0</v>
      </c>
    </row>
    <row r="1163" spans="1:11" ht="12.75">
      <c r="A1163" s="472" t="s">
        <v>2980</v>
      </c>
      <c r="B1163" s="473" t="s">
        <v>2981</v>
      </c>
      <c r="C1163" s="488">
        <v>2</v>
      </c>
      <c r="D1163" s="486"/>
      <c r="E1163" s="480">
        <f t="shared" si="377"/>
        <v>0</v>
      </c>
      <c r="F1163" s="508">
        <v>0</v>
      </c>
      <c r="G1163" s="461"/>
      <c r="H1163" s="480" t="e">
        <f t="shared" si="378"/>
        <v>#DIV/0!</v>
      </c>
      <c r="I1163" s="461">
        <f t="shared" si="379"/>
        <v>2</v>
      </c>
      <c r="J1163" s="461">
        <f t="shared" si="380"/>
        <v>0</v>
      </c>
      <c r="K1163" s="480">
        <f t="shared" si="381"/>
        <v>0</v>
      </c>
    </row>
    <row r="1164" spans="1:11" ht="12.75">
      <c r="A1164" s="472" t="s">
        <v>2982</v>
      </c>
      <c r="B1164" s="473" t="s">
        <v>2983</v>
      </c>
      <c r="C1164" s="488">
        <v>1</v>
      </c>
      <c r="D1164" s="486"/>
      <c r="E1164" s="480">
        <f t="shared" si="377"/>
        <v>0</v>
      </c>
      <c r="F1164" s="508">
        <v>0</v>
      </c>
      <c r="G1164" s="461"/>
      <c r="H1164" s="480" t="e">
        <f t="shared" si="378"/>
        <v>#DIV/0!</v>
      </c>
      <c r="I1164" s="461">
        <f t="shared" si="379"/>
        <v>1</v>
      </c>
      <c r="J1164" s="461">
        <f t="shared" si="380"/>
        <v>0</v>
      </c>
      <c r="K1164" s="480">
        <f t="shared" si="381"/>
        <v>0</v>
      </c>
    </row>
    <row r="1165" spans="1:11" ht="12.75">
      <c r="A1165" s="472" t="s">
        <v>2984</v>
      </c>
      <c r="B1165" s="473" t="s">
        <v>2985</v>
      </c>
      <c r="C1165" s="488">
        <v>2</v>
      </c>
      <c r="D1165" s="486"/>
      <c r="E1165" s="480">
        <f t="shared" si="377"/>
        <v>0</v>
      </c>
      <c r="F1165" s="508">
        <v>0</v>
      </c>
      <c r="G1165" s="461"/>
      <c r="H1165" s="480" t="e">
        <f t="shared" si="378"/>
        <v>#DIV/0!</v>
      </c>
      <c r="I1165" s="461">
        <f t="shared" si="379"/>
        <v>2</v>
      </c>
      <c r="J1165" s="461">
        <f t="shared" si="380"/>
        <v>0</v>
      </c>
      <c r="K1165" s="480">
        <f t="shared" si="381"/>
        <v>0</v>
      </c>
    </row>
    <row r="1166" spans="1:11" ht="12.75">
      <c r="A1166" s="472" t="s">
        <v>2986</v>
      </c>
      <c r="B1166" s="473" t="s">
        <v>2987</v>
      </c>
      <c r="C1166" s="488">
        <v>1</v>
      </c>
      <c r="D1166" s="486"/>
      <c r="E1166" s="480">
        <f t="shared" si="377"/>
        <v>0</v>
      </c>
      <c r="F1166" s="508">
        <v>0</v>
      </c>
      <c r="G1166" s="461"/>
      <c r="H1166" s="480" t="e">
        <f t="shared" si="378"/>
        <v>#DIV/0!</v>
      </c>
      <c r="I1166" s="461">
        <f t="shared" si="379"/>
        <v>1</v>
      </c>
      <c r="J1166" s="461">
        <f t="shared" si="380"/>
        <v>0</v>
      </c>
      <c r="K1166" s="480">
        <f t="shared" si="381"/>
        <v>0</v>
      </c>
    </row>
    <row r="1167" spans="1:11" ht="12.75">
      <c r="A1167" s="472" t="s">
        <v>2988</v>
      </c>
      <c r="B1167" s="473" t="s">
        <v>2989</v>
      </c>
      <c r="C1167" s="488">
        <v>7</v>
      </c>
      <c r="D1167" s="486"/>
      <c r="E1167" s="480">
        <f t="shared" si="377"/>
        <v>0</v>
      </c>
      <c r="F1167" s="508">
        <v>2</v>
      </c>
      <c r="G1167" s="461"/>
      <c r="H1167" s="480">
        <f t="shared" si="378"/>
        <v>0</v>
      </c>
      <c r="I1167" s="461">
        <f t="shared" si="379"/>
        <v>9</v>
      </c>
      <c r="J1167" s="461">
        <f t="shared" si="380"/>
        <v>0</v>
      </c>
      <c r="K1167" s="480">
        <f t="shared" si="381"/>
        <v>0</v>
      </c>
    </row>
    <row r="1168" spans="1:11" ht="12.75">
      <c r="A1168" s="472" t="s">
        <v>2247</v>
      </c>
      <c r="B1168" s="473" t="s">
        <v>2248</v>
      </c>
      <c r="C1168" s="488">
        <v>1</v>
      </c>
      <c r="D1168" s="486"/>
      <c r="E1168" s="480">
        <f t="shared" si="377"/>
        <v>0</v>
      </c>
      <c r="F1168" s="508">
        <v>0</v>
      </c>
      <c r="G1168" s="461"/>
      <c r="H1168" s="480" t="e">
        <f t="shared" si="378"/>
        <v>#DIV/0!</v>
      </c>
      <c r="I1168" s="461">
        <f t="shared" si="379"/>
        <v>1</v>
      </c>
      <c r="J1168" s="461">
        <f t="shared" si="380"/>
        <v>0</v>
      </c>
      <c r="K1168" s="480">
        <f t="shared" si="381"/>
        <v>0</v>
      </c>
    </row>
    <row r="1169" spans="1:11" ht="12.75">
      <c r="A1169" s="472" t="s">
        <v>2946</v>
      </c>
      <c r="B1169" s="473" t="s">
        <v>2947</v>
      </c>
      <c r="C1169" s="488">
        <v>1</v>
      </c>
      <c r="D1169" s="486"/>
      <c r="E1169" s="480">
        <f t="shared" si="377"/>
        <v>0</v>
      </c>
      <c r="F1169" s="508">
        <v>0</v>
      </c>
      <c r="G1169" s="461"/>
      <c r="H1169" s="480" t="e">
        <f t="shared" si="378"/>
        <v>#DIV/0!</v>
      </c>
      <c r="I1169" s="461">
        <f t="shared" si="379"/>
        <v>1</v>
      </c>
      <c r="J1169" s="461">
        <f t="shared" si="380"/>
        <v>0</v>
      </c>
      <c r="K1169" s="480">
        <f t="shared" si="381"/>
        <v>0</v>
      </c>
    </row>
    <row r="1170" spans="1:11" ht="12.75">
      <c r="A1170" s="472" t="s">
        <v>2990</v>
      </c>
      <c r="B1170" s="473" t="s">
        <v>2991</v>
      </c>
      <c r="C1170" s="488">
        <v>1</v>
      </c>
      <c r="D1170" s="486"/>
      <c r="E1170" s="480">
        <f t="shared" si="377"/>
        <v>0</v>
      </c>
      <c r="F1170" s="508">
        <v>0</v>
      </c>
      <c r="G1170" s="461"/>
      <c r="H1170" s="480" t="e">
        <f t="shared" si="378"/>
        <v>#DIV/0!</v>
      </c>
      <c r="I1170" s="461">
        <f t="shared" si="379"/>
        <v>1</v>
      </c>
      <c r="J1170" s="461">
        <f t="shared" si="380"/>
        <v>0</v>
      </c>
      <c r="K1170" s="480">
        <f t="shared" si="381"/>
        <v>0</v>
      </c>
    </row>
    <row r="1171" spans="1:11" ht="12.75">
      <c r="A1171" s="472" t="s">
        <v>2992</v>
      </c>
      <c r="B1171" s="473" t="s">
        <v>2993</v>
      </c>
      <c r="C1171" s="488">
        <v>6</v>
      </c>
      <c r="D1171" s="486"/>
      <c r="E1171" s="480">
        <f t="shared" si="377"/>
        <v>0</v>
      </c>
      <c r="F1171" s="508">
        <v>0</v>
      </c>
      <c r="G1171" s="461"/>
      <c r="H1171" s="480" t="e">
        <f t="shared" si="378"/>
        <v>#DIV/0!</v>
      </c>
      <c r="I1171" s="461">
        <f t="shared" si="379"/>
        <v>6</v>
      </c>
      <c r="J1171" s="461">
        <f t="shared" si="380"/>
        <v>0</v>
      </c>
      <c r="K1171" s="480">
        <f t="shared" si="381"/>
        <v>0</v>
      </c>
    </row>
    <row r="1172" spans="1:11" ht="12.75">
      <c r="A1172" s="472" t="s">
        <v>2994</v>
      </c>
      <c r="B1172" s="473" t="s">
        <v>2995</v>
      </c>
      <c r="C1172" s="488">
        <v>1</v>
      </c>
      <c r="D1172" s="486"/>
      <c r="E1172" s="480">
        <f t="shared" si="377"/>
        <v>0</v>
      </c>
      <c r="F1172" s="508">
        <v>0</v>
      </c>
      <c r="G1172" s="461"/>
      <c r="H1172" s="480" t="e">
        <f t="shared" si="378"/>
        <v>#DIV/0!</v>
      </c>
      <c r="I1172" s="461">
        <f t="shared" si="379"/>
        <v>1</v>
      </c>
      <c r="J1172" s="461">
        <f t="shared" si="380"/>
        <v>0</v>
      </c>
      <c r="K1172" s="480">
        <f t="shared" si="381"/>
        <v>0</v>
      </c>
    </row>
    <row r="1173" spans="1:11" ht="12.75">
      <c r="A1173" s="472" t="s">
        <v>2996</v>
      </c>
      <c r="B1173" s="473" t="s">
        <v>2997</v>
      </c>
      <c r="C1173" s="488">
        <v>0</v>
      </c>
      <c r="D1173" s="486"/>
      <c r="E1173" s="480" t="e">
        <f t="shared" si="377"/>
        <v>#DIV/0!</v>
      </c>
      <c r="F1173" s="508">
        <v>2</v>
      </c>
      <c r="G1173" s="461"/>
      <c r="H1173" s="480">
        <f t="shared" si="378"/>
        <v>0</v>
      </c>
      <c r="I1173" s="461">
        <f t="shared" si="379"/>
        <v>2</v>
      </c>
      <c r="J1173" s="461">
        <f t="shared" si="380"/>
        <v>0</v>
      </c>
      <c r="K1173" s="480">
        <f t="shared" si="381"/>
        <v>0</v>
      </c>
    </row>
    <row r="1174" spans="1:11" ht="12.75">
      <c r="A1174" s="472" t="s">
        <v>2998</v>
      </c>
      <c r="B1174" s="473" t="s">
        <v>2999</v>
      </c>
      <c r="C1174" s="488">
        <v>0</v>
      </c>
      <c r="D1174" s="486"/>
      <c r="E1174" s="480" t="e">
        <f t="shared" si="377"/>
        <v>#DIV/0!</v>
      </c>
      <c r="F1174" s="508">
        <v>7</v>
      </c>
      <c r="G1174" s="461"/>
      <c r="H1174" s="480">
        <f t="shared" si="378"/>
        <v>0</v>
      </c>
      <c r="I1174" s="461">
        <f t="shared" si="379"/>
        <v>7</v>
      </c>
      <c r="J1174" s="461">
        <f t="shared" si="380"/>
        <v>0</v>
      </c>
      <c r="K1174" s="480">
        <f t="shared" si="381"/>
        <v>0</v>
      </c>
    </row>
    <row r="1175" spans="1:11" ht="12.75">
      <c r="A1175" s="472" t="s">
        <v>3000</v>
      </c>
      <c r="B1175" s="473" t="s">
        <v>3001</v>
      </c>
      <c r="C1175" s="488">
        <v>5</v>
      </c>
      <c r="D1175" s="486"/>
      <c r="E1175" s="480">
        <f t="shared" si="377"/>
        <v>0</v>
      </c>
      <c r="F1175" s="508">
        <v>0</v>
      </c>
      <c r="G1175" s="461"/>
      <c r="H1175" s="480" t="e">
        <f t="shared" si="378"/>
        <v>#DIV/0!</v>
      </c>
      <c r="I1175" s="461">
        <f t="shared" si="379"/>
        <v>5</v>
      </c>
      <c r="J1175" s="461">
        <f t="shared" si="380"/>
        <v>0</v>
      </c>
      <c r="K1175" s="480">
        <f t="shared" si="381"/>
        <v>0</v>
      </c>
    </row>
    <row r="1176" spans="1:11" ht="12.75">
      <c r="A1176" s="472" t="s">
        <v>3002</v>
      </c>
      <c r="B1176" s="473" t="s">
        <v>3003</v>
      </c>
      <c r="C1176" s="488">
        <v>55</v>
      </c>
      <c r="D1176" s="486">
        <v>9</v>
      </c>
      <c r="E1176" s="480">
        <f t="shared" si="377"/>
        <v>0.16363636363636364</v>
      </c>
      <c r="F1176" s="508">
        <v>0</v>
      </c>
      <c r="G1176" s="461"/>
      <c r="H1176" s="480" t="e">
        <f t="shared" si="378"/>
        <v>#DIV/0!</v>
      </c>
      <c r="I1176" s="461">
        <f t="shared" si="379"/>
        <v>55</v>
      </c>
      <c r="J1176" s="461">
        <f t="shared" si="380"/>
        <v>9</v>
      </c>
      <c r="K1176" s="480">
        <f t="shared" si="381"/>
        <v>0.16363636363636364</v>
      </c>
    </row>
    <row r="1177" spans="1:11" ht="12.75">
      <c r="A1177" s="472" t="s">
        <v>3004</v>
      </c>
      <c r="B1177" s="473" t="s">
        <v>3005</v>
      </c>
      <c r="C1177" s="488">
        <v>0</v>
      </c>
      <c r="D1177" s="486"/>
      <c r="E1177" s="480" t="e">
        <f t="shared" si="377"/>
        <v>#DIV/0!</v>
      </c>
      <c r="F1177" s="508">
        <v>2</v>
      </c>
      <c r="G1177" s="461"/>
      <c r="H1177" s="480">
        <f t="shared" si="378"/>
        <v>0</v>
      </c>
      <c r="I1177" s="461">
        <f t="shared" si="379"/>
        <v>2</v>
      </c>
      <c r="J1177" s="461">
        <f t="shared" si="380"/>
        <v>0</v>
      </c>
      <c r="K1177" s="480">
        <f t="shared" si="381"/>
        <v>0</v>
      </c>
    </row>
    <row r="1178" spans="1:11" ht="12.75">
      <c r="A1178" s="472" t="s">
        <v>3006</v>
      </c>
      <c r="B1178" s="473" t="s">
        <v>3007</v>
      </c>
      <c r="C1178" s="488">
        <v>1</v>
      </c>
      <c r="D1178" s="486"/>
      <c r="E1178" s="480">
        <f t="shared" si="377"/>
        <v>0</v>
      </c>
      <c r="F1178" s="508">
        <v>2</v>
      </c>
      <c r="G1178" s="461"/>
      <c r="H1178" s="480">
        <f t="shared" si="378"/>
        <v>0</v>
      </c>
      <c r="I1178" s="461">
        <f t="shared" si="379"/>
        <v>3</v>
      </c>
      <c r="J1178" s="461">
        <f t="shared" si="380"/>
        <v>0</v>
      </c>
      <c r="K1178" s="480">
        <f t="shared" si="381"/>
        <v>0</v>
      </c>
    </row>
    <row r="1179" spans="1:11" ht="12.75">
      <c r="A1179" s="472" t="s">
        <v>3008</v>
      </c>
      <c r="B1179" s="473" t="s">
        <v>3009</v>
      </c>
      <c r="C1179" s="488">
        <v>1</v>
      </c>
      <c r="D1179" s="486"/>
      <c r="E1179" s="480">
        <f t="shared" si="377"/>
        <v>0</v>
      </c>
      <c r="F1179" s="508">
        <v>0</v>
      </c>
      <c r="G1179" s="461"/>
      <c r="H1179" s="480" t="e">
        <f t="shared" si="378"/>
        <v>#DIV/0!</v>
      </c>
      <c r="I1179" s="461">
        <f t="shared" si="379"/>
        <v>1</v>
      </c>
      <c r="J1179" s="461">
        <f t="shared" si="380"/>
        <v>0</v>
      </c>
      <c r="K1179" s="480">
        <f t="shared" si="381"/>
        <v>0</v>
      </c>
    </row>
    <row r="1180" spans="1:11" ht="12.75">
      <c r="A1180" s="472" t="s">
        <v>3010</v>
      </c>
      <c r="B1180" s="473" t="s">
        <v>3011</v>
      </c>
      <c r="C1180" s="488">
        <v>0</v>
      </c>
      <c r="D1180" s="486"/>
      <c r="E1180" s="480" t="e">
        <f t="shared" si="377"/>
        <v>#DIV/0!</v>
      </c>
      <c r="F1180" s="508">
        <v>1</v>
      </c>
      <c r="G1180" s="461"/>
      <c r="H1180" s="480">
        <f t="shared" si="378"/>
        <v>0</v>
      </c>
      <c r="I1180" s="461">
        <f t="shared" si="379"/>
        <v>1</v>
      </c>
      <c r="J1180" s="461">
        <f t="shared" si="380"/>
        <v>0</v>
      </c>
      <c r="K1180" s="480">
        <f t="shared" si="381"/>
        <v>0</v>
      </c>
    </row>
    <row r="1181" spans="1:11" ht="12.75">
      <c r="A1181" s="472" t="s">
        <v>3012</v>
      </c>
      <c r="B1181" s="473" t="s">
        <v>3013</v>
      </c>
      <c r="C1181" s="488">
        <v>0</v>
      </c>
      <c r="D1181" s="486"/>
      <c r="E1181" s="480" t="e">
        <f t="shared" si="377"/>
        <v>#DIV/0!</v>
      </c>
      <c r="F1181" s="508">
        <v>1</v>
      </c>
      <c r="G1181" s="461"/>
      <c r="H1181" s="480">
        <f t="shared" si="378"/>
        <v>0</v>
      </c>
      <c r="I1181" s="461">
        <f t="shared" si="379"/>
        <v>1</v>
      </c>
      <c r="J1181" s="461">
        <f t="shared" si="380"/>
        <v>0</v>
      </c>
      <c r="K1181" s="480">
        <f t="shared" si="381"/>
        <v>0</v>
      </c>
    </row>
    <row r="1182" spans="1:11" ht="12.75">
      <c r="A1182" s="472" t="s">
        <v>3014</v>
      </c>
      <c r="B1182" s="473" t="s">
        <v>3015</v>
      </c>
      <c r="C1182" s="488">
        <v>0</v>
      </c>
      <c r="D1182" s="486"/>
      <c r="E1182" s="480" t="e">
        <f t="shared" si="377"/>
        <v>#DIV/0!</v>
      </c>
      <c r="F1182" s="508">
        <v>7</v>
      </c>
      <c r="G1182" s="461"/>
      <c r="H1182" s="480">
        <f t="shared" si="378"/>
        <v>0</v>
      </c>
      <c r="I1182" s="461">
        <f t="shared" si="379"/>
        <v>7</v>
      </c>
      <c r="J1182" s="461">
        <f t="shared" si="380"/>
        <v>0</v>
      </c>
      <c r="K1182" s="480">
        <f t="shared" si="381"/>
        <v>0</v>
      </c>
    </row>
    <row r="1183" spans="1:11" ht="12.75">
      <c r="A1183" s="472" t="s">
        <v>3016</v>
      </c>
      <c r="B1183" s="473" t="s">
        <v>3017</v>
      </c>
      <c r="C1183" s="488">
        <v>1</v>
      </c>
      <c r="D1183" s="486"/>
      <c r="E1183" s="480">
        <f t="shared" si="377"/>
        <v>0</v>
      </c>
      <c r="F1183" s="508">
        <v>0</v>
      </c>
      <c r="G1183" s="461"/>
      <c r="H1183" s="480" t="e">
        <f t="shared" si="378"/>
        <v>#DIV/0!</v>
      </c>
      <c r="I1183" s="461">
        <f t="shared" si="379"/>
        <v>1</v>
      </c>
      <c r="J1183" s="461">
        <f t="shared" si="380"/>
        <v>0</v>
      </c>
      <c r="K1183" s="480">
        <f t="shared" si="381"/>
        <v>0</v>
      </c>
    </row>
    <row r="1184" spans="1:11" ht="12.75">
      <c r="A1184" s="472" t="s">
        <v>3018</v>
      </c>
      <c r="B1184" s="473" t="s">
        <v>3019</v>
      </c>
      <c r="C1184" s="488">
        <v>0</v>
      </c>
      <c r="D1184" s="486"/>
      <c r="E1184" s="480" t="e">
        <f t="shared" si="377"/>
        <v>#DIV/0!</v>
      </c>
      <c r="F1184" s="508">
        <v>1</v>
      </c>
      <c r="G1184" s="461"/>
      <c r="H1184" s="480">
        <f t="shared" si="378"/>
        <v>0</v>
      </c>
      <c r="I1184" s="461">
        <f t="shared" si="379"/>
        <v>1</v>
      </c>
      <c r="J1184" s="461">
        <f t="shared" si="380"/>
        <v>0</v>
      </c>
      <c r="K1184" s="480">
        <f t="shared" si="381"/>
        <v>0</v>
      </c>
    </row>
    <row r="1185" spans="1:11" ht="12.75">
      <c r="A1185" s="472" t="s">
        <v>3020</v>
      </c>
      <c r="B1185" s="473" t="s">
        <v>3021</v>
      </c>
      <c r="C1185" s="488">
        <v>5</v>
      </c>
      <c r="D1185" s="486"/>
      <c r="E1185" s="480">
        <f t="shared" si="377"/>
        <v>0</v>
      </c>
      <c r="F1185" s="508">
        <v>0</v>
      </c>
      <c r="G1185" s="461"/>
      <c r="H1185" s="480" t="e">
        <f t="shared" si="378"/>
        <v>#DIV/0!</v>
      </c>
      <c r="I1185" s="461">
        <f t="shared" si="379"/>
        <v>5</v>
      </c>
      <c r="J1185" s="461">
        <f t="shared" si="380"/>
        <v>0</v>
      </c>
      <c r="K1185" s="480">
        <f t="shared" si="381"/>
        <v>0</v>
      </c>
    </row>
    <row r="1186" spans="1:11" ht="12.75">
      <c r="A1186" s="472" t="s">
        <v>3022</v>
      </c>
      <c r="B1186" s="473" t="s">
        <v>3023</v>
      </c>
      <c r="C1186" s="488">
        <v>6</v>
      </c>
      <c r="D1186" s="486"/>
      <c r="E1186" s="480">
        <f t="shared" si="377"/>
        <v>0</v>
      </c>
      <c r="F1186" s="508">
        <v>1</v>
      </c>
      <c r="G1186" s="461"/>
      <c r="H1186" s="480">
        <f t="shared" si="378"/>
        <v>0</v>
      </c>
      <c r="I1186" s="461">
        <f t="shared" si="379"/>
        <v>7</v>
      </c>
      <c r="J1186" s="461">
        <f t="shared" si="380"/>
        <v>0</v>
      </c>
      <c r="K1186" s="480">
        <f t="shared" si="381"/>
        <v>0</v>
      </c>
    </row>
    <row r="1187" spans="1:11" ht="12.75">
      <c r="A1187" s="472" t="s">
        <v>3024</v>
      </c>
      <c r="B1187" s="473" t="s">
        <v>3025</v>
      </c>
      <c r="C1187" s="488">
        <v>1</v>
      </c>
      <c r="D1187" s="486"/>
      <c r="E1187" s="480">
        <f t="shared" si="377"/>
        <v>0</v>
      </c>
      <c r="F1187" s="508">
        <v>0</v>
      </c>
      <c r="G1187" s="461"/>
      <c r="H1187" s="480" t="e">
        <f t="shared" si="378"/>
        <v>#DIV/0!</v>
      </c>
      <c r="I1187" s="461">
        <f t="shared" si="379"/>
        <v>1</v>
      </c>
      <c r="J1187" s="461">
        <f t="shared" si="380"/>
        <v>0</v>
      </c>
      <c r="K1187" s="480">
        <f t="shared" si="381"/>
        <v>0</v>
      </c>
    </row>
    <row r="1188" spans="1:11" ht="12.75">
      <c r="A1188" s="472" t="s">
        <v>3026</v>
      </c>
      <c r="B1188" s="473" t="s">
        <v>3027</v>
      </c>
      <c r="C1188" s="488">
        <v>1</v>
      </c>
      <c r="D1188" s="486"/>
      <c r="E1188" s="480">
        <f t="shared" si="377"/>
        <v>0</v>
      </c>
      <c r="F1188" s="508">
        <v>0</v>
      </c>
      <c r="G1188" s="461"/>
      <c r="H1188" s="480" t="e">
        <f t="shared" si="378"/>
        <v>#DIV/0!</v>
      </c>
      <c r="I1188" s="461">
        <f t="shared" si="379"/>
        <v>1</v>
      </c>
      <c r="J1188" s="461">
        <f t="shared" si="380"/>
        <v>0</v>
      </c>
      <c r="K1188" s="480">
        <f t="shared" si="381"/>
        <v>0</v>
      </c>
    </row>
    <row r="1189" spans="1:11" ht="12.75">
      <c r="A1189" s="472" t="s">
        <v>3028</v>
      </c>
      <c r="B1189" s="473" t="s">
        <v>3029</v>
      </c>
      <c r="C1189" s="488">
        <v>0</v>
      </c>
      <c r="D1189" s="486"/>
      <c r="E1189" s="480" t="e">
        <f t="shared" si="377"/>
        <v>#DIV/0!</v>
      </c>
      <c r="F1189" s="508">
        <v>1</v>
      </c>
      <c r="G1189" s="461"/>
      <c r="H1189" s="480">
        <f t="shared" si="378"/>
        <v>0</v>
      </c>
      <c r="I1189" s="461">
        <f t="shared" si="379"/>
        <v>1</v>
      </c>
      <c r="J1189" s="461">
        <f t="shared" si="380"/>
        <v>0</v>
      </c>
      <c r="K1189" s="480">
        <f t="shared" si="381"/>
        <v>0</v>
      </c>
    </row>
    <row r="1190" spans="1:11" ht="12.75">
      <c r="A1190" s="472" t="s">
        <v>2080</v>
      </c>
      <c r="B1190" s="473" t="s">
        <v>2081</v>
      </c>
      <c r="C1190" s="488">
        <v>1</v>
      </c>
      <c r="D1190" s="486"/>
      <c r="E1190" s="480">
        <f t="shared" si="377"/>
        <v>0</v>
      </c>
      <c r="F1190" s="508">
        <v>0</v>
      </c>
      <c r="G1190" s="461"/>
      <c r="H1190" s="480" t="e">
        <f t="shared" si="378"/>
        <v>#DIV/0!</v>
      </c>
      <c r="I1190" s="461">
        <f t="shared" si="379"/>
        <v>1</v>
      </c>
      <c r="J1190" s="461">
        <f t="shared" si="380"/>
        <v>0</v>
      </c>
      <c r="K1190" s="480">
        <f t="shared" si="381"/>
        <v>0</v>
      </c>
    </row>
    <row r="1191" spans="1:11" ht="12.75">
      <c r="A1191" s="472" t="s">
        <v>3030</v>
      </c>
      <c r="B1191" s="473" t="s">
        <v>3031</v>
      </c>
      <c r="C1191" s="488">
        <v>8</v>
      </c>
      <c r="D1191" s="486">
        <v>2</v>
      </c>
      <c r="E1191" s="480">
        <f t="shared" si="377"/>
        <v>0.25</v>
      </c>
      <c r="F1191" s="508">
        <v>0</v>
      </c>
      <c r="G1191" s="461"/>
      <c r="H1191" s="480" t="e">
        <f t="shared" si="378"/>
        <v>#DIV/0!</v>
      </c>
      <c r="I1191" s="461">
        <f t="shared" si="379"/>
        <v>8</v>
      </c>
      <c r="J1191" s="461">
        <f t="shared" si="380"/>
        <v>2</v>
      </c>
      <c r="K1191" s="480">
        <f t="shared" si="381"/>
        <v>0.25</v>
      </c>
    </row>
    <row r="1192" spans="1:11" ht="12.75">
      <c r="A1192" s="472" t="s">
        <v>2893</v>
      </c>
      <c r="B1192" s="473" t="s">
        <v>3032</v>
      </c>
      <c r="C1192" s="488">
        <v>6</v>
      </c>
      <c r="D1192" s="486"/>
      <c r="E1192" s="480">
        <f t="shared" si="377"/>
        <v>0</v>
      </c>
      <c r="F1192" s="508">
        <v>0</v>
      </c>
      <c r="G1192" s="461"/>
      <c r="H1192" s="480" t="e">
        <f t="shared" si="378"/>
        <v>#DIV/0!</v>
      </c>
      <c r="I1192" s="461">
        <f t="shared" si="379"/>
        <v>6</v>
      </c>
      <c r="J1192" s="461">
        <f t="shared" si="380"/>
        <v>0</v>
      </c>
      <c r="K1192" s="480">
        <f t="shared" si="381"/>
        <v>0</v>
      </c>
    </row>
    <row r="1193" spans="1:11" ht="12.75">
      <c r="A1193" s="472" t="s">
        <v>3033</v>
      </c>
      <c r="B1193" s="473" t="s">
        <v>3034</v>
      </c>
      <c r="C1193" s="488">
        <v>1200</v>
      </c>
      <c r="D1193" s="486">
        <v>192</v>
      </c>
      <c r="E1193" s="480">
        <f t="shared" si="377"/>
        <v>0.16</v>
      </c>
      <c r="F1193" s="508">
        <v>0</v>
      </c>
      <c r="G1193" s="461"/>
      <c r="H1193" s="480" t="e">
        <f t="shared" si="378"/>
        <v>#DIV/0!</v>
      </c>
      <c r="I1193" s="461">
        <f t="shared" si="379"/>
        <v>1200</v>
      </c>
      <c r="J1193" s="461">
        <f t="shared" si="380"/>
        <v>192</v>
      </c>
      <c r="K1193" s="480">
        <f t="shared" si="381"/>
        <v>0.16</v>
      </c>
    </row>
    <row r="1194" spans="1:11" ht="12.75">
      <c r="A1194" s="472" t="s">
        <v>3035</v>
      </c>
      <c r="B1194" s="473" t="s">
        <v>3036</v>
      </c>
      <c r="C1194" s="488">
        <v>1</v>
      </c>
      <c r="D1194" s="486">
        <v>1</v>
      </c>
      <c r="E1194" s="480">
        <f t="shared" si="377"/>
        <v>1</v>
      </c>
      <c r="F1194" s="508">
        <v>0</v>
      </c>
      <c r="G1194" s="461"/>
      <c r="H1194" s="480" t="e">
        <f t="shared" si="378"/>
        <v>#DIV/0!</v>
      </c>
      <c r="I1194" s="461">
        <f t="shared" si="379"/>
        <v>1</v>
      </c>
      <c r="J1194" s="461">
        <f t="shared" si="380"/>
        <v>1</v>
      </c>
      <c r="K1194" s="480">
        <f t="shared" si="381"/>
        <v>1</v>
      </c>
    </row>
    <row r="1195" spans="1:11" ht="12.75">
      <c r="A1195" s="472" t="s">
        <v>3037</v>
      </c>
      <c r="B1195" s="473" t="s">
        <v>3038</v>
      </c>
      <c r="C1195" s="488">
        <v>5</v>
      </c>
      <c r="D1195" s="486"/>
      <c r="E1195" s="480">
        <f t="shared" si="377"/>
        <v>0</v>
      </c>
      <c r="F1195" s="508">
        <v>0</v>
      </c>
      <c r="G1195" s="461"/>
      <c r="H1195" s="480" t="e">
        <f t="shared" si="378"/>
        <v>#DIV/0!</v>
      </c>
      <c r="I1195" s="461">
        <f t="shared" si="379"/>
        <v>5</v>
      </c>
      <c r="J1195" s="461">
        <f t="shared" si="380"/>
        <v>0</v>
      </c>
      <c r="K1195" s="480">
        <f t="shared" si="381"/>
        <v>0</v>
      </c>
    </row>
    <row r="1196" spans="1:11" ht="12.75">
      <c r="A1196" s="472" t="s">
        <v>3039</v>
      </c>
      <c r="B1196" s="473" t="s">
        <v>3040</v>
      </c>
      <c r="C1196" s="488">
        <v>1</v>
      </c>
      <c r="D1196" s="486"/>
      <c r="E1196" s="480">
        <f t="shared" si="377"/>
        <v>0</v>
      </c>
      <c r="F1196" s="508">
        <v>0</v>
      </c>
      <c r="G1196" s="461"/>
      <c r="H1196" s="480" t="e">
        <f t="shared" si="378"/>
        <v>#DIV/0!</v>
      </c>
      <c r="I1196" s="461">
        <f t="shared" si="379"/>
        <v>1</v>
      </c>
      <c r="J1196" s="461">
        <f t="shared" si="380"/>
        <v>0</v>
      </c>
      <c r="K1196" s="480">
        <f t="shared" si="381"/>
        <v>0</v>
      </c>
    </row>
    <row r="1197" spans="1:11" ht="12.75">
      <c r="A1197" s="472" t="s">
        <v>3041</v>
      </c>
      <c r="B1197" s="473" t="s">
        <v>3042</v>
      </c>
      <c r="C1197" s="488">
        <v>110</v>
      </c>
      <c r="D1197" s="486">
        <v>14</v>
      </c>
      <c r="E1197" s="480">
        <f t="shared" si="377"/>
        <v>0.12727272727272726</v>
      </c>
      <c r="F1197" s="508">
        <v>0</v>
      </c>
      <c r="G1197" s="461"/>
      <c r="H1197" s="480" t="e">
        <f t="shared" si="378"/>
        <v>#DIV/0!</v>
      </c>
      <c r="I1197" s="461">
        <f t="shared" si="379"/>
        <v>110</v>
      </c>
      <c r="J1197" s="461">
        <f t="shared" si="380"/>
        <v>14</v>
      </c>
      <c r="K1197" s="480">
        <f t="shared" si="381"/>
        <v>0.12727272727272726</v>
      </c>
    </row>
    <row r="1198" spans="1:11" ht="12.75">
      <c r="A1198" s="472" t="s">
        <v>3043</v>
      </c>
      <c r="B1198" s="473" t="s">
        <v>3044</v>
      </c>
      <c r="C1198" s="488">
        <v>210</v>
      </c>
      <c r="D1198" s="486">
        <v>19</v>
      </c>
      <c r="E1198" s="480">
        <f t="shared" si="377"/>
        <v>9.0476190476190474E-2</v>
      </c>
      <c r="F1198" s="508">
        <v>0</v>
      </c>
      <c r="G1198" s="461"/>
      <c r="H1198" s="480" t="e">
        <f t="shared" si="378"/>
        <v>#DIV/0!</v>
      </c>
      <c r="I1198" s="461">
        <f t="shared" si="379"/>
        <v>210</v>
      </c>
      <c r="J1198" s="461">
        <f t="shared" si="380"/>
        <v>19</v>
      </c>
      <c r="K1198" s="480">
        <f t="shared" si="381"/>
        <v>9.0476190476190474E-2</v>
      </c>
    </row>
    <row r="1199" spans="1:11" ht="12.75">
      <c r="A1199" s="472" t="s">
        <v>3045</v>
      </c>
      <c r="B1199" s="473" t="s">
        <v>3046</v>
      </c>
      <c r="C1199" s="488">
        <v>5</v>
      </c>
      <c r="D1199" s="486">
        <v>1</v>
      </c>
      <c r="E1199" s="480">
        <f t="shared" si="377"/>
        <v>0.2</v>
      </c>
      <c r="F1199" s="508">
        <v>0</v>
      </c>
      <c r="G1199" s="461"/>
      <c r="H1199" s="480" t="e">
        <f t="shared" si="378"/>
        <v>#DIV/0!</v>
      </c>
      <c r="I1199" s="461">
        <f t="shared" si="379"/>
        <v>5</v>
      </c>
      <c r="J1199" s="461">
        <f t="shared" si="380"/>
        <v>1</v>
      </c>
      <c r="K1199" s="480">
        <f t="shared" si="381"/>
        <v>0.2</v>
      </c>
    </row>
    <row r="1200" spans="1:11" ht="12.75">
      <c r="A1200" s="472" t="s">
        <v>2653</v>
      </c>
      <c r="B1200" s="473" t="s">
        <v>2654</v>
      </c>
      <c r="C1200" s="488">
        <v>0</v>
      </c>
      <c r="D1200" s="486"/>
      <c r="E1200" s="480" t="e">
        <f t="shared" si="377"/>
        <v>#DIV/0!</v>
      </c>
      <c r="F1200" s="508">
        <v>1681</v>
      </c>
      <c r="G1200" s="461">
        <v>422</v>
      </c>
      <c r="H1200" s="480">
        <f t="shared" si="378"/>
        <v>0.25104104699583579</v>
      </c>
      <c r="I1200" s="461">
        <f t="shared" si="379"/>
        <v>1681</v>
      </c>
      <c r="J1200" s="461">
        <f t="shared" si="380"/>
        <v>422</v>
      </c>
      <c r="K1200" s="480">
        <f t="shared" si="381"/>
        <v>0.25104104699583579</v>
      </c>
    </row>
    <row r="1201" spans="1:11" ht="12.75">
      <c r="A1201" s="472" t="s">
        <v>2663</v>
      </c>
      <c r="B1201" s="473" t="s">
        <v>2664</v>
      </c>
      <c r="C1201" s="488">
        <v>0</v>
      </c>
      <c r="D1201" s="486"/>
      <c r="E1201" s="480" t="e">
        <f t="shared" si="377"/>
        <v>#DIV/0!</v>
      </c>
      <c r="F1201" s="508">
        <v>5</v>
      </c>
      <c r="G1201" s="461"/>
      <c r="H1201" s="480">
        <f t="shared" si="378"/>
        <v>0</v>
      </c>
      <c r="I1201" s="461">
        <f t="shared" si="379"/>
        <v>5</v>
      </c>
      <c r="J1201" s="461">
        <f t="shared" si="380"/>
        <v>0</v>
      </c>
      <c r="K1201" s="480">
        <f t="shared" si="381"/>
        <v>0</v>
      </c>
    </row>
    <row r="1202" spans="1:11" ht="12.75">
      <c r="A1202" s="472" t="s">
        <v>2503</v>
      </c>
      <c r="B1202" s="473" t="s">
        <v>2504</v>
      </c>
      <c r="C1202" s="488">
        <v>0</v>
      </c>
      <c r="D1202" s="486"/>
      <c r="E1202" s="480" t="e">
        <f t="shared" si="377"/>
        <v>#DIV/0!</v>
      </c>
      <c r="F1202" s="508">
        <v>1702</v>
      </c>
      <c r="G1202" s="461">
        <v>365</v>
      </c>
      <c r="H1202" s="480">
        <f t="shared" si="378"/>
        <v>0.21445358401880141</v>
      </c>
      <c r="I1202" s="461">
        <f t="shared" si="379"/>
        <v>1702</v>
      </c>
      <c r="J1202" s="461">
        <f t="shared" si="380"/>
        <v>365</v>
      </c>
      <c r="K1202" s="480">
        <f t="shared" si="381"/>
        <v>0.21445358401880141</v>
      </c>
    </row>
    <row r="1203" spans="1:11" ht="12.75">
      <c r="A1203" s="472" t="s">
        <v>2249</v>
      </c>
      <c r="B1203" s="473" t="s">
        <v>2250</v>
      </c>
      <c r="C1203" s="488">
        <v>35</v>
      </c>
      <c r="D1203" s="486">
        <v>3</v>
      </c>
      <c r="E1203" s="480">
        <f t="shared" si="377"/>
        <v>8.5714285714285715E-2</v>
      </c>
      <c r="F1203" s="508">
        <v>0</v>
      </c>
      <c r="G1203" s="461"/>
      <c r="H1203" s="480" t="e">
        <f t="shared" si="378"/>
        <v>#DIV/0!</v>
      </c>
      <c r="I1203" s="461">
        <f t="shared" si="379"/>
        <v>35</v>
      </c>
      <c r="J1203" s="461">
        <f t="shared" si="380"/>
        <v>3</v>
      </c>
      <c r="K1203" s="480">
        <f t="shared" si="381"/>
        <v>8.5714285714285715E-2</v>
      </c>
    </row>
    <row r="1204" spans="1:11" ht="12.75">
      <c r="A1204" s="472" t="s">
        <v>2144</v>
      </c>
      <c r="B1204" s="473" t="s">
        <v>2145</v>
      </c>
      <c r="C1204" s="488">
        <v>0</v>
      </c>
      <c r="D1204" s="486"/>
      <c r="E1204" s="480" t="e">
        <f t="shared" si="377"/>
        <v>#DIV/0!</v>
      </c>
      <c r="F1204" s="508">
        <v>1</v>
      </c>
      <c r="G1204" s="461"/>
      <c r="H1204" s="480">
        <f t="shared" si="378"/>
        <v>0</v>
      </c>
      <c r="I1204" s="461">
        <f t="shared" si="379"/>
        <v>1</v>
      </c>
      <c r="J1204" s="461">
        <f t="shared" si="380"/>
        <v>0</v>
      </c>
      <c r="K1204" s="480">
        <f t="shared" si="381"/>
        <v>0</v>
      </c>
    </row>
    <row r="1205" spans="1:11" ht="12.75">
      <c r="A1205" s="472" t="s">
        <v>3047</v>
      </c>
      <c r="B1205" s="473" t="s">
        <v>3048</v>
      </c>
      <c r="C1205" s="488">
        <v>0</v>
      </c>
      <c r="D1205" s="486"/>
      <c r="E1205" s="480" t="e">
        <f t="shared" si="377"/>
        <v>#DIV/0!</v>
      </c>
      <c r="F1205" s="508">
        <v>1</v>
      </c>
      <c r="G1205" s="461"/>
      <c r="H1205" s="480">
        <f t="shared" si="378"/>
        <v>0</v>
      </c>
      <c r="I1205" s="461">
        <f t="shared" si="379"/>
        <v>1</v>
      </c>
      <c r="J1205" s="461">
        <f t="shared" si="380"/>
        <v>0</v>
      </c>
      <c r="K1205" s="480">
        <f t="shared" si="381"/>
        <v>0</v>
      </c>
    </row>
    <row r="1206" spans="1:11" ht="12.75">
      <c r="A1206" s="472" t="s">
        <v>3049</v>
      </c>
      <c r="B1206" s="473" t="s">
        <v>3050</v>
      </c>
      <c r="C1206" s="488">
        <v>0</v>
      </c>
      <c r="D1206" s="486"/>
      <c r="E1206" s="480" t="e">
        <f t="shared" si="377"/>
        <v>#DIV/0!</v>
      </c>
      <c r="F1206" s="508">
        <v>1</v>
      </c>
      <c r="G1206" s="461"/>
      <c r="H1206" s="480">
        <f t="shared" si="378"/>
        <v>0</v>
      </c>
      <c r="I1206" s="461">
        <f t="shared" si="379"/>
        <v>1</v>
      </c>
      <c r="J1206" s="461">
        <f t="shared" si="380"/>
        <v>0</v>
      </c>
      <c r="K1206" s="480">
        <f t="shared" si="381"/>
        <v>0</v>
      </c>
    </row>
    <row r="1207" spans="1:11" ht="12.75">
      <c r="A1207" s="472" t="s">
        <v>2793</v>
      </c>
      <c r="B1207" s="473" t="s">
        <v>2794</v>
      </c>
      <c r="C1207" s="488">
        <v>5</v>
      </c>
      <c r="D1207" s="486"/>
      <c r="E1207" s="480">
        <f t="shared" si="377"/>
        <v>0</v>
      </c>
      <c r="F1207" s="508">
        <v>0</v>
      </c>
      <c r="G1207" s="461"/>
      <c r="H1207" s="480" t="e">
        <f t="shared" si="378"/>
        <v>#DIV/0!</v>
      </c>
      <c r="I1207" s="461">
        <f t="shared" si="379"/>
        <v>5</v>
      </c>
      <c r="J1207" s="461">
        <f t="shared" si="380"/>
        <v>0</v>
      </c>
      <c r="K1207" s="480">
        <f t="shared" si="381"/>
        <v>0</v>
      </c>
    </row>
    <row r="1208" spans="1:11" ht="12.75">
      <c r="A1208" s="472" t="s">
        <v>2082</v>
      </c>
      <c r="B1208" s="473" t="s">
        <v>2083</v>
      </c>
      <c r="C1208" s="488">
        <v>5</v>
      </c>
      <c r="D1208" s="486"/>
      <c r="E1208" s="480">
        <f t="shared" si="377"/>
        <v>0</v>
      </c>
      <c r="F1208" s="508">
        <v>0</v>
      </c>
      <c r="G1208" s="461"/>
      <c r="H1208" s="480" t="e">
        <f t="shared" si="378"/>
        <v>#DIV/0!</v>
      </c>
      <c r="I1208" s="461">
        <f t="shared" si="379"/>
        <v>5</v>
      </c>
      <c r="J1208" s="461">
        <f t="shared" si="380"/>
        <v>0</v>
      </c>
      <c r="K1208" s="480">
        <f t="shared" si="381"/>
        <v>0</v>
      </c>
    </row>
    <row r="1209" spans="1:11" ht="12.75">
      <c r="A1209" s="472" t="s">
        <v>2084</v>
      </c>
      <c r="B1209" s="473" t="s">
        <v>2085</v>
      </c>
      <c r="C1209" s="488">
        <v>1369</v>
      </c>
      <c r="D1209" s="486">
        <v>245</v>
      </c>
      <c r="E1209" s="480">
        <f t="shared" si="377"/>
        <v>0.1789627465303141</v>
      </c>
      <c r="F1209" s="508">
        <v>0</v>
      </c>
      <c r="G1209" s="461"/>
      <c r="H1209" s="480" t="e">
        <f t="shared" si="378"/>
        <v>#DIV/0!</v>
      </c>
      <c r="I1209" s="461">
        <f t="shared" si="379"/>
        <v>1369</v>
      </c>
      <c r="J1209" s="461">
        <f t="shared" si="380"/>
        <v>245</v>
      </c>
      <c r="K1209" s="480">
        <f t="shared" si="381"/>
        <v>0.1789627465303141</v>
      </c>
    </row>
    <row r="1210" spans="1:11" ht="12.75">
      <c r="A1210" s="472" t="s">
        <v>2763</v>
      </c>
      <c r="B1210" s="473" t="s">
        <v>2764</v>
      </c>
      <c r="C1210" s="488">
        <v>0</v>
      </c>
      <c r="D1210" s="486"/>
      <c r="E1210" s="480" t="e">
        <f t="shared" si="377"/>
        <v>#DIV/0!</v>
      </c>
      <c r="F1210" s="508">
        <v>77</v>
      </c>
      <c r="G1210" s="461">
        <v>30</v>
      </c>
      <c r="H1210" s="480">
        <f t="shared" si="378"/>
        <v>0.38961038961038963</v>
      </c>
      <c r="I1210" s="461">
        <f t="shared" si="379"/>
        <v>77</v>
      </c>
      <c r="J1210" s="461">
        <f t="shared" si="380"/>
        <v>30</v>
      </c>
      <c r="K1210" s="480">
        <f t="shared" si="381"/>
        <v>0.38961038961038963</v>
      </c>
    </row>
    <row r="1211" spans="1:11" ht="12.75">
      <c r="A1211" s="472" t="s">
        <v>2627</v>
      </c>
      <c r="B1211" s="473" t="s">
        <v>2628</v>
      </c>
      <c r="C1211" s="488">
        <v>0</v>
      </c>
      <c r="D1211" s="486"/>
      <c r="E1211" s="480" t="e">
        <f t="shared" si="377"/>
        <v>#DIV/0!</v>
      </c>
      <c r="F1211" s="508">
        <v>6</v>
      </c>
      <c r="G1211" s="461"/>
      <c r="H1211" s="480">
        <f t="shared" si="378"/>
        <v>0</v>
      </c>
      <c r="I1211" s="461">
        <f t="shared" si="379"/>
        <v>6</v>
      </c>
      <c r="J1211" s="461">
        <f t="shared" si="380"/>
        <v>0</v>
      </c>
      <c r="K1211" s="480">
        <f t="shared" si="381"/>
        <v>0</v>
      </c>
    </row>
    <row r="1212" spans="1:11" ht="12.75">
      <c r="A1212" s="472" t="s">
        <v>2787</v>
      </c>
      <c r="B1212" s="473" t="s">
        <v>2788</v>
      </c>
      <c r="C1212" s="488">
        <v>0</v>
      </c>
      <c r="D1212" s="486"/>
      <c r="E1212" s="480" t="e">
        <f t="shared" si="377"/>
        <v>#DIV/0!</v>
      </c>
      <c r="F1212" s="508">
        <v>1</v>
      </c>
      <c r="G1212" s="461"/>
      <c r="H1212" s="480">
        <f t="shared" si="378"/>
        <v>0</v>
      </c>
      <c r="I1212" s="461">
        <f t="shared" si="379"/>
        <v>1</v>
      </c>
      <c r="J1212" s="461">
        <f t="shared" si="380"/>
        <v>0</v>
      </c>
      <c r="K1212" s="480">
        <f t="shared" si="381"/>
        <v>0</v>
      </c>
    </row>
    <row r="1213" spans="1:11" ht="12.75">
      <c r="A1213" s="472" t="s">
        <v>3051</v>
      </c>
      <c r="B1213" s="473" t="s">
        <v>3052</v>
      </c>
      <c r="C1213" s="488">
        <v>0</v>
      </c>
      <c r="D1213" s="486"/>
      <c r="E1213" s="480" t="e">
        <f t="shared" si="377"/>
        <v>#DIV/0!</v>
      </c>
      <c r="F1213" s="508">
        <v>1</v>
      </c>
      <c r="G1213" s="461"/>
      <c r="H1213" s="480">
        <f t="shared" si="378"/>
        <v>0</v>
      </c>
      <c r="I1213" s="461">
        <f t="shared" si="379"/>
        <v>1</v>
      </c>
      <c r="J1213" s="461">
        <f t="shared" si="380"/>
        <v>0</v>
      </c>
      <c r="K1213" s="480">
        <f t="shared" si="381"/>
        <v>0</v>
      </c>
    </row>
    <row r="1214" spans="1:11" ht="12.75">
      <c r="A1214" s="472" t="s">
        <v>2551</v>
      </c>
      <c r="B1214" s="473" t="s">
        <v>2552</v>
      </c>
      <c r="C1214" s="488">
        <v>0</v>
      </c>
      <c r="D1214" s="486"/>
      <c r="E1214" s="480" t="e">
        <f t="shared" si="377"/>
        <v>#DIV/0!</v>
      </c>
      <c r="F1214" s="508">
        <v>6</v>
      </c>
      <c r="G1214" s="461">
        <v>4</v>
      </c>
      <c r="H1214" s="480">
        <f t="shared" si="378"/>
        <v>0.66666666666666663</v>
      </c>
      <c r="I1214" s="461">
        <f t="shared" si="379"/>
        <v>6</v>
      </c>
      <c r="J1214" s="461">
        <f t="shared" si="380"/>
        <v>4</v>
      </c>
      <c r="K1214" s="480">
        <f t="shared" si="381"/>
        <v>0.66666666666666663</v>
      </c>
    </row>
    <row r="1215" spans="1:11" ht="12.75">
      <c r="A1215" s="472" t="s">
        <v>2156</v>
      </c>
      <c r="B1215" s="473" t="s">
        <v>2157</v>
      </c>
      <c r="C1215" s="488">
        <v>120</v>
      </c>
      <c r="D1215" s="486">
        <v>5</v>
      </c>
      <c r="E1215" s="480">
        <f t="shared" si="377"/>
        <v>4.1666666666666664E-2</v>
      </c>
      <c r="F1215" s="508">
        <v>0</v>
      </c>
      <c r="G1215" s="461"/>
      <c r="H1215" s="480" t="e">
        <f t="shared" si="378"/>
        <v>#DIV/0!</v>
      </c>
      <c r="I1215" s="461">
        <f t="shared" si="379"/>
        <v>120</v>
      </c>
      <c r="J1215" s="461">
        <f t="shared" si="380"/>
        <v>5</v>
      </c>
      <c r="K1215" s="480">
        <f t="shared" si="381"/>
        <v>4.1666666666666664E-2</v>
      </c>
    </row>
    <row r="1216" spans="1:11" ht="12.75">
      <c r="A1216" s="472" t="s">
        <v>2553</v>
      </c>
      <c r="B1216" s="473" t="s">
        <v>2554</v>
      </c>
      <c r="C1216" s="488">
        <v>0</v>
      </c>
      <c r="D1216" s="486"/>
      <c r="E1216" s="480" t="e">
        <f t="shared" si="377"/>
        <v>#DIV/0!</v>
      </c>
      <c r="F1216" s="508">
        <v>294</v>
      </c>
      <c r="G1216" s="461">
        <v>55</v>
      </c>
      <c r="H1216" s="480">
        <f t="shared" si="378"/>
        <v>0.1870748299319728</v>
      </c>
      <c r="I1216" s="461">
        <f t="shared" si="379"/>
        <v>294</v>
      </c>
      <c r="J1216" s="461">
        <f t="shared" si="380"/>
        <v>55</v>
      </c>
      <c r="K1216" s="480">
        <f t="shared" si="381"/>
        <v>0.1870748299319728</v>
      </c>
    </row>
    <row r="1217" spans="1:11" ht="12.75">
      <c r="A1217" s="472" t="s">
        <v>2559</v>
      </c>
      <c r="B1217" s="473" t="s">
        <v>2560</v>
      </c>
      <c r="C1217" s="488">
        <v>0</v>
      </c>
      <c r="D1217" s="486"/>
      <c r="E1217" s="480" t="e">
        <f t="shared" si="377"/>
        <v>#DIV/0!</v>
      </c>
      <c r="F1217" s="508">
        <v>2</v>
      </c>
      <c r="G1217" s="461"/>
      <c r="H1217" s="480">
        <f t="shared" si="378"/>
        <v>0</v>
      </c>
      <c r="I1217" s="461">
        <f t="shared" si="379"/>
        <v>2</v>
      </c>
      <c r="J1217" s="461">
        <f t="shared" si="380"/>
        <v>0</v>
      </c>
      <c r="K1217" s="480">
        <f t="shared" si="381"/>
        <v>0</v>
      </c>
    </row>
    <row r="1218" spans="1:11" ht="12.75">
      <c r="A1218" s="472" t="s">
        <v>2561</v>
      </c>
      <c r="B1218" s="473" t="s">
        <v>2562</v>
      </c>
      <c r="C1218" s="488">
        <v>0</v>
      </c>
      <c r="D1218" s="486"/>
      <c r="E1218" s="480" t="e">
        <f t="shared" si="377"/>
        <v>#DIV/0!</v>
      </c>
      <c r="F1218" s="508">
        <v>15</v>
      </c>
      <c r="G1218" s="461"/>
      <c r="H1218" s="480">
        <f t="shared" si="378"/>
        <v>0</v>
      </c>
      <c r="I1218" s="461">
        <f t="shared" si="379"/>
        <v>15</v>
      </c>
      <c r="J1218" s="461">
        <f t="shared" si="380"/>
        <v>0</v>
      </c>
      <c r="K1218" s="480">
        <f t="shared" si="381"/>
        <v>0</v>
      </c>
    </row>
    <row r="1219" spans="1:11" ht="12.75">
      <c r="A1219" s="472" t="s">
        <v>2563</v>
      </c>
      <c r="B1219" s="473" t="s">
        <v>2564</v>
      </c>
      <c r="C1219" s="488">
        <v>0</v>
      </c>
      <c r="D1219" s="486"/>
      <c r="E1219" s="480" t="e">
        <f t="shared" si="377"/>
        <v>#DIV/0!</v>
      </c>
      <c r="F1219" s="508">
        <v>1</v>
      </c>
      <c r="G1219" s="461"/>
      <c r="H1219" s="480">
        <f t="shared" si="378"/>
        <v>0</v>
      </c>
      <c r="I1219" s="461">
        <f t="shared" si="379"/>
        <v>1</v>
      </c>
      <c r="J1219" s="461">
        <f t="shared" si="380"/>
        <v>0</v>
      </c>
      <c r="K1219" s="480">
        <f t="shared" si="381"/>
        <v>0</v>
      </c>
    </row>
    <row r="1220" spans="1:11" ht="12.75">
      <c r="A1220" s="472" t="s">
        <v>2565</v>
      </c>
      <c r="B1220" s="473" t="s">
        <v>2566</v>
      </c>
      <c r="C1220" s="488">
        <v>0</v>
      </c>
      <c r="D1220" s="486"/>
      <c r="E1220" s="480" t="e">
        <f t="shared" si="377"/>
        <v>#DIV/0!</v>
      </c>
      <c r="F1220" s="508">
        <v>154</v>
      </c>
      <c r="G1220" s="461">
        <v>24</v>
      </c>
      <c r="H1220" s="480">
        <f t="shared" si="378"/>
        <v>0.15584415584415584</v>
      </c>
      <c r="I1220" s="461">
        <f t="shared" si="379"/>
        <v>154</v>
      </c>
      <c r="J1220" s="461">
        <f t="shared" si="380"/>
        <v>24</v>
      </c>
      <c r="K1220" s="480">
        <f t="shared" si="381"/>
        <v>0.15584415584415584</v>
      </c>
    </row>
    <row r="1221" spans="1:11" ht="12.75">
      <c r="A1221" s="472" t="s">
        <v>2567</v>
      </c>
      <c r="B1221" s="473" t="s">
        <v>2568</v>
      </c>
      <c r="C1221" s="488">
        <v>0</v>
      </c>
      <c r="D1221" s="486"/>
      <c r="E1221" s="480" t="e">
        <f t="shared" si="377"/>
        <v>#DIV/0!</v>
      </c>
      <c r="F1221" s="508">
        <v>2</v>
      </c>
      <c r="G1221" s="461"/>
      <c r="H1221" s="480">
        <f t="shared" si="378"/>
        <v>0</v>
      </c>
      <c r="I1221" s="461">
        <f t="shared" si="379"/>
        <v>2</v>
      </c>
      <c r="J1221" s="461">
        <f t="shared" si="380"/>
        <v>0</v>
      </c>
      <c r="K1221" s="480">
        <f t="shared" si="381"/>
        <v>0</v>
      </c>
    </row>
    <row r="1222" spans="1:11" ht="12.75">
      <c r="A1222" s="472" t="s">
        <v>2569</v>
      </c>
      <c r="B1222" s="473" t="s">
        <v>2570</v>
      </c>
      <c r="C1222" s="488">
        <v>0</v>
      </c>
      <c r="D1222" s="486"/>
      <c r="E1222" s="480" t="e">
        <f t="shared" si="377"/>
        <v>#DIV/0!</v>
      </c>
      <c r="F1222" s="508">
        <v>32</v>
      </c>
      <c r="G1222" s="461">
        <v>3</v>
      </c>
      <c r="H1222" s="480">
        <f t="shared" si="378"/>
        <v>9.375E-2</v>
      </c>
      <c r="I1222" s="461">
        <f t="shared" si="379"/>
        <v>32</v>
      </c>
      <c r="J1222" s="461">
        <f t="shared" si="380"/>
        <v>3</v>
      </c>
      <c r="K1222" s="480">
        <f t="shared" si="381"/>
        <v>9.375E-2</v>
      </c>
    </row>
    <row r="1223" spans="1:11" ht="12.75">
      <c r="A1223" s="472" t="s">
        <v>2577</v>
      </c>
      <c r="B1223" s="473" t="s">
        <v>2578</v>
      </c>
      <c r="C1223" s="488">
        <v>0</v>
      </c>
      <c r="D1223" s="486"/>
      <c r="E1223" s="480" t="e">
        <f t="shared" si="377"/>
        <v>#DIV/0!</v>
      </c>
      <c r="F1223" s="508">
        <v>8</v>
      </c>
      <c r="G1223" s="461">
        <v>1</v>
      </c>
      <c r="H1223" s="480">
        <f t="shared" si="378"/>
        <v>0.125</v>
      </c>
      <c r="I1223" s="461">
        <f t="shared" si="379"/>
        <v>8</v>
      </c>
      <c r="J1223" s="461">
        <f t="shared" si="380"/>
        <v>1</v>
      </c>
      <c r="K1223" s="480">
        <f t="shared" si="381"/>
        <v>0.125</v>
      </c>
    </row>
    <row r="1224" spans="1:11" ht="12.75">
      <c r="A1224" s="472" t="s">
        <v>2579</v>
      </c>
      <c r="B1224" s="473" t="s">
        <v>2580</v>
      </c>
      <c r="C1224" s="488">
        <v>0</v>
      </c>
      <c r="D1224" s="486"/>
      <c r="E1224" s="480" t="e">
        <f t="shared" si="377"/>
        <v>#DIV/0!</v>
      </c>
      <c r="F1224" s="508">
        <v>5</v>
      </c>
      <c r="G1224" s="461">
        <v>1</v>
      </c>
      <c r="H1224" s="480">
        <f t="shared" si="378"/>
        <v>0.2</v>
      </c>
      <c r="I1224" s="461">
        <f t="shared" si="379"/>
        <v>5</v>
      </c>
      <c r="J1224" s="461">
        <f t="shared" si="380"/>
        <v>1</v>
      </c>
      <c r="K1224" s="480">
        <f t="shared" si="381"/>
        <v>0.2</v>
      </c>
    </row>
    <row r="1225" spans="1:11" ht="12.75">
      <c r="A1225" s="472" t="s">
        <v>2581</v>
      </c>
      <c r="B1225" s="473" t="s">
        <v>2582</v>
      </c>
      <c r="C1225" s="488">
        <v>0</v>
      </c>
      <c r="D1225" s="486"/>
      <c r="E1225" s="480" t="e">
        <f t="shared" si="377"/>
        <v>#DIV/0!</v>
      </c>
      <c r="F1225" s="508">
        <v>53</v>
      </c>
      <c r="G1225" s="461">
        <v>20</v>
      </c>
      <c r="H1225" s="480">
        <f t="shared" si="378"/>
        <v>0.37735849056603776</v>
      </c>
      <c r="I1225" s="461">
        <f t="shared" si="379"/>
        <v>53</v>
      </c>
      <c r="J1225" s="461">
        <f t="shared" si="380"/>
        <v>20</v>
      </c>
      <c r="K1225" s="480">
        <f t="shared" si="381"/>
        <v>0.37735849056603776</v>
      </c>
    </row>
    <row r="1226" spans="1:11" ht="12.75">
      <c r="A1226" s="472" t="s">
        <v>2583</v>
      </c>
      <c r="B1226" s="473" t="s">
        <v>2584</v>
      </c>
      <c r="C1226" s="488">
        <v>0</v>
      </c>
      <c r="D1226" s="486"/>
      <c r="E1226" s="480" t="e">
        <f t="shared" si="377"/>
        <v>#DIV/0!</v>
      </c>
      <c r="F1226" s="508">
        <v>1</v>
      </c>
      <c r="G1226" s="461">
        <v>2</v>
      </c>
      <c r="H1226" s="480">
        <f t="shared" si="378"/>
        <v>2</v>
      </c>
      <c r="I1226" s="461">
        <f t="shared" si="379"/>
        <v>1</v>
      </c>
      <c r="J1226" s="461">
        <f t="shared" si="380"/>
        <v>2</v>
      </c>
      <c r="K1226" s="480">
        <f t="shared" si="381"/>
        <v>2</v>
      </c>
    </row>
    <row r="1227" spans="1:11" ht="12.75">
      <c r="A1227" s="472" t="s">
        <v>2585</v>
      </c>
      <c r="B1227" s="473" t="s">
        <v>2586</v>
      </c>
      <c r="C1227" s="488">
        <v>0</v>
      </c>
      <c r="D1227" s="486"/>
      <c r="E1227" s="480" t="e">
        <f t="shared" si="377"/>
        <v>#DIV/0!</v>
      </c>
      <c r="F1227" s="508">
        <v>12</v>
      </c>
      <c r="G1227" s="461">
        <v>1</v>
      </c>
      <c r="H1227" s="480">
        <f t="shared" si="378"/>
        <v>8.3333333333333329E-2</v>
      </c>
      <c r="I1227" s="461">
        <f t="shared" si="379"/>
        <v>12</v>
      </c>
      <c r="J1227" s="461">
        <f t="shared" si="380"/>
        <v>1</v>
      </c>
      <c r="K1227" s="480">
        <f t="shared" si="381"/>
        <v>8.3333333333333329E-2</v>
      </c>
    </row>
    <row r="1228" spans="1:11" ht="12.75">
      <c r="A1228" s="472" t="s">
        <v>3053</v>
      </c>
      <c r="B1228" s="473" t="s">
        <v>3054</v>
      </c>
      <c r="C1228" s="488">
        <v>0</v>
      </c>
      <c r="D1228" s="486"/>
      <c r="E1228" s="480" t="e">
        <f t="shared" si="377"/>
        <v>#DIV/0!</v>
      </c>
      <c r="F1228" s="508">
        <v>1</v>
      </c>
      <c r="G1228" s="461"/>
      <c r="H1228" s="480">
        <f t="shared" si="378"/>
        <v>0</v>
      </c>
      <c r="I1228" s="461">
        <f t="shared" si="379"/>
        <v>1</v>
      </c>
      <c r="J1228" s="461">
        <f t="shared" si="380"/>
        <v>0</v>
      </c>
      <c r="K1228" s="480">
        <f t="shared" si="381"/>
        <v>0</v>
      </c>
    </row>
    <row r="1229" spans="1:11" ht="12.75">
      <c r="A1229" s="472" t="s">
        <v>2587</v>
      </c>
      <c r="B1229" s="473" t="s">
        <v>2588</v>
      </c>
      <c r="C1229" s="488">
        <v>0</v>
      </c>
      <c r="D1229" s="486"/>
      <c r="E1229" s="480" t="e">
        <f t="shared" si="377"/>
        <v>#DIV/0!</v>
      </c>
      <c r="F1229" s="508">
        <v>26</v>
      </c>
      <c r="G1229" s="461">
        <v>3</v>
      </c>
      <c r="H1229" s="480">
        <f t="shared" si="378"/>
        <v>0.11538461538461539</v>
      </c>
      <c r="I1229" s="461">
        <f t="shared" si="379"/>
        <v>26</v>
      </c>
      <c r="J1229" s="461">
        <f t="shared" si="380"/>
        <v>3</v>
      </c>
      <c r="K1229" s="480">
        <f t="shared" si="381"/>
        <v>0.11538461538461539</v>
      </c>
    </row>
    <row r="1230" spans="1:11" ht="12.75">
      <c r="A1230" s="472" t="s">
        <v>2589</v>
      </c>
      <c r="B1230" s="473" t="s">
        <v>2590</v>
      </c>
      <c r="C1230" s="488">
        <v>0</v>
      </c>
      <c r="D1230" s="486"/>
      <c r="E1230" s="480" t="e">
        <f t="shared" si="377"/>
        <v>#DIV/0!</v>
      </c>
      <c r="F1230" s="508">
        <v>6</v>
      </c>
      <c r="G1230" s="461">
        <v>1</v>
      </c>
      <c r="H1230" s="480">
        <f t="shared" si="378"/>
        <v>0.16666666666666666</v>
      </c>
      <c r="I1230" s="461">
        <f t="shared" si="379"/>
        <v>6</v>
      </c>
      <c r="J1230" s="461">
        <f t="shared" si="380"/>
        <v>1</v>
      </c>
      <c r="K1230" s="480">
        <f t="shared" si="381"/>
        <v>0.16666666666666666</v>
      </c>
    </row>
    <row r="1231" spans="1:11" ht="12.75">
      <c r="A1231" s="472" t="s">
        <v>2591</v>
      </c>
      <c r="B1231" s="473" t="s">
        <v>2592</v>
      </c>
      <c r="C1231" s="488">
        <v>0</v>
      </c>
      <c r="D1231" s="486"/>
      <c r="E1231" s="480" t="e">
        <f t="shared" si="377"/>
        <v>#DIV/0!</v>
      </c>
      <c r="F1231" s="508">
        <v>199</v>
      </c>
      <c r="G1231" s="461">
        <v>43</v>
      </c>
      <c r="H1231" s="480">
        <f t="shared" si="378"/>
        <v>0.21608040201005024</v>
      </c>
      <c r="I1231" s="461">
        <f t="shared" si="379"/>
        <v>199</v>
      </c>
      <c r="J1231" s="461">
        <f t="shared" si="380"/>
        <v>43</v>
      </c>
      <c r="K1231" s="480">
        <f t="shared" si="381"/>
        <v>0.21608040201005024</v>
      </c>
    </row>
    <row r="1232" spans="1:11" ht="12.75">
      <c r="A1232" s="472" t="s">
        <v>2593</v>
      </c>
      <c r="B1232" s="473" t="s">
        <v>2594</v>
      </c>
      <c r="C1232" s="488">
        <v>0</v>
      </c>
      <c r="D1232" s="486"/>
      <c r="E1232" s="480" t="e">
        <f t="shared" si="377"/>
        <v>#DIV/0!</v>
      </c>
      <c r="F1232" s="508">
        <v>5</v>
      </c>
      <c r="G1232" s="461">
        <v>2</v>
      </c>
      <c r="H1232" s="480">
        <f t="shared" si="378"/>
        <v>0.4</v>
      </c>
      <c r="I1232" s="461">
        <f t="shared" si="379"/>
        <v>5</v>
      </c>
      <c r="J1232" s="461">
        <f t="shared" si="380"/>
        <v>2</v>
      </c>
      <c r="K1232" s="480">
        <f t="shared" si="381"/>
        <v>0.4</v>
      </c>
    </row>
    <row r="1233" spans="1:11" ht="12.75">
      <c r="A1233" s="472" t="s">
        <v>2595</v>
      </c>
      <c r="B1233" s="473" t="s">
        <v>2596</v>
      </c>
      <c r="C1233" s="488">
        <v>0</v>
      </c>
      <c r="D1233" s="486"/>
      <c r="E1233" s="480" t="e">
        <f t="shared" si="377"/>
        <v>#DIV/0!</v>
      </c>
      <c r="F1233" s="508">
        <v>46</v>
      </c>
      <c r="G1233" s="461">
        <v>4</v>
      </c>
      <c r="H1233" s="480">
        <f t="shared" si="378"/>
        <v>8.6956521739130432E-2</v>
      </c>
      <c r="I1233" s="461">
        <f t="shared" si="379"/>
        <v>46</v>
      </c>
      <c r="J1233" s="461">
        <f t="shared" si="380"/>
        <v>4</v>
      </c>
      <c r="K1233" s="480">
        <f t="shared" si="381"/>
        <v>8.6956521739130432E-2</v>
      </c>
    </row>
    <row r="1234" spans="1:11" ht="12.75">
      <c r="A1234" s="472" t="s">
        <v>3055</v>
      </c>
      <c r="B1234" s="473" t="s">
        <v>3056</v>
      </c>
      <c r="C1234" s="488">
        <v>0</v>
      </c>
      <c r="D1234" s="486"/>
      <c r="E1234" s="480" t="e">
        <f t="shared" si="377"/>
        <v>#DIV/0!</v>
      </c>
      <c r="F1234" s="508">
        <v>1</v>
      </c>
      <c r="G1234" s="461"/>
      <c r="H1234" s="480">
        <f t="shared" si="378"/>
        <v>0</v>
      </c>
      <c r="I1234" s="461">
        <f t="shared" si="379"/>
        <v>1</v>
      </c>
      <c r="J1234" s="461">
        <f t="shared" si="380"/>
        <v>0</v>
      </c>
      <c r="K1234" s="480">
        <f t="shared" si="381"/>
        <v>0</v>
      </c>
    </row>
    <row r="1235" spans="1:11" ht="12.75">
      <c r="A1235" s="472" t="s">
        <v>2275</v>
      </c>
      <c r="B1235" s="473" t="s">
        <v>2276</v>
      </c>
      <c r="C1235" s="488">
        <v>0</v>
      </c>
      <c r="D1235" s="486"/>
      <c r="E1235" s="480" t="e">
        <f t="shared" si="377"/>
        <v>#DIV/0!</v>
      </c>
      <c r="F1235" s="508">
        <v>13</v>
      </c>
      <c r="G1235" s="461"/>
      <c r="H1235" s="480">
        <f t="shared" si="378"/>
        <v>0</v>
      </c>
      <c r="I1235" s="461">
        <f t="shared" si="379"/>
        <v>13</v>
      </c>
      <c r="J1235" s="461">
        <f t="shared" si="380"/>
        <v>0</v>
      </c>
      <c r="K1235" s="480">
        <f t="shared" si="381"/>
        <v>0</v>
      </c>
    </row>
    <row r="1236" spans="1:11" ht="12.75">
      <c r="A1236" s="472" t="s">
        <v>2693</v>
      </c>
      <c r="B1236" s="473" t="s">
        <v>2694</v>
      </c>
      <c r="C1236" s="488">
        <v>13</v>
      </c>
      <c r="D1236" s="486"/>
      <c r="E1236" s="480">
        <f t="shared" si="377"/>
        <v>0</v>
      </c>
      <c r="F1236" s="508">
        <v>0</v>
      </c>
      <c r="G1236" s="461"/>
      <c r="H1236" s="480" t="e">
        <f t="shared" si="378"/>
        <v>#DIV/0!</v>
      </c>
      <c r="I1236" s="461">
        <f t="shared" si="379"/>
        <v>13</v>
      </c>
      <c r="J1236" s="461">
        <f t="shared" si="380"/>
        <v>0</v>
      </c>
      <c r="K1236" s="480">
        <f t="shared" si="381"/>
        <v>0</v>
      </c>
    </row>
    <row r="1237" spans="1:11" ht="12.75">
      <c r="A1237" s="472" t="s">
        <v>2821</v>
      </c>
      <c r="B1237" s="473" t="s">
        <v>2822</v>
      </c>
      <c r="C1237" s="488">
        <v>29</v>
      </c>
      <c r="D1237" s="486">
        <v>6</v>
      </c>
      <c r="E1237" s="480">
        <f t="shared" si="377"/>
        <v>0.20689655172413793</v>
      </c>
      <c r="F1237" s="508">
        <v>0</v>
      </c>
      <c r="G1237" s="461"/>
      <c r="H1237" s="480" t="e">
        <f t="shared" si="378"/>
        <v>#DIV/0!</v>
      </c>
      <c r="I1237" s="461">
        <f t="shared" si="379"/>
        <v>29</v>
      </c>
      <c r="J1237" s="461">
        <f t="shared" si="380"/>
        <v>6</v>
      </c>
      <c r="K1237" s="480">
        <f t="shared" si="381"/>
        <v>0.20689655172413793</v>
      </c>
    </row>
    <row r="1238" spans="1:11" ht="12.75">
      <c r="A1238" s="472" t="s">
        <v>3057</v>
      </c>
      <c r="B1238" s="473" t="s">
        <v>3058</v>
      </c>
      <c r="C1238" s="488">
        <v>30</v>
      </c>
      <c r="D1238" s="486">
        <v>1</v>
      </c>
      <c r="E1238" s="480">
        <f t="shared" si="377"/>
        <v>3.3333333333333333E-2</v>
      </c>
      <c r="F1238" s="508">
        <v>0</v>
      </c>
      <c r="G1238" s="461"/>
      <c r="H1238" s="480" t="e">
        <f t="shared" si="378"/>
        <v>#DIV/0!</v>
      </c>
      <c r="I1238" s="461">
        <f t="shared" si="379"/>
        <v>30</v>
      </c>
      <c r="J1238" s="461">
        <f t="shared" si="380"/>
        <v>1</v>
      </c>
      <c r="K1238" s="480">
        <f t="shared" si="381"/>
        <v>3.3333333333333333E-2</v>
      </c>
    </row>
    <row r="1239" spans="1:11" ht="12.75">
      <c r="A1239" s="472" t="s">
        <v>3059</v>
      </c>
      <c r="B1239" s="473" t="s">
        <v>3060</v>
      </c>
      <c r="C1239" s="488">
        <v>22</v>
      </c>
      <c r="D1239" s="486">
        <v>2</v>
      </c>
      <c r="E1239" s="480">
        <f t="shared" si="377"/>
        <v>9.0909090909090912E-2</v>
      </c>
      <c r="F1239" s="508">
        <v>0</v>
      </c>
      <c r="G1239" s="461"/>
      <c r="H1239" s="480" t="e">
        <f t="shared" si="378"/>
        <v>#DIV/0!</v>
      </c>
      <c r="I1239" s="461">
        <f t="shared" si="379"/>
        <v>22</v>
      </c>
      <c r="J1239" s="461">
        <f t="shared" si="380"/>
        <v>2</v>
      </c>
      <c r="K1239" s="480">
        <f t="shared" si="381"/>
        <v>9.0909090909090912E-2</v>
      </c>
    </row>
    <row r="1240" spans="1:11" ht="12.75">
      <c r="A1240" s="472" t="s">
        <v>1975</v>
      </c>
      <c r="B1240" s="473" t="s">
        <v>2277</v>
      </c>
      <c r="C1240" s="488">
        <v>0</v>
      </c>
      <c r="D1240" s="486"/>
      <c r="E1240" s="480" t="e">
        <f t="shared" si="377"/>
        <v>#DIV/0!</v>
      </c>
      <c r="F1240" s="508">
        <v>12</v>
      </c>
      <c r="G1240" s="461"/>
      <c r="H1240" s="480">
        <f t="shared" si="378"/>
        <v>0</v>
      </c>
      <c r="I1240" s="461">
        <f t="shared" si="379"/>
        <v>12</v>
      </c>
      <c r="J1240" s="461">
        <f t="shared" si="380"/>
        <v>0</v>
      </c>
      <c r="K1240" s="480">
        <f t="shared" si="381"/>
        <v>0</v>
      </c>
    </row>
    <row r="1241" spans="1:11" ht="12.75">
      <c r="A1241" s="472" t="s">
        <v>2280</v>
      </c>
      <c r="B1241" s="473" t="s">
        <v>2281</v>
      </c>
      <c r="C1241" s="488">
        <v>2</v>
      </c>
      <c r="D1241" s="486"/>
      <c r="E1241" s="480">
        <f t="shared" si="372"/>
        <v>0</v>
      </c>
      <c r="F1241" s="508">
        <v>0</v>
      </c>
      <c r="G1241" s="461"/>
      <c r="H1241" s="480" t="e">
        <f t="shared" si="373"/>
        <v>#DIV/0!</v>
      </c>
      <c r="I1241" s="461">
        <f t="shared" si="374"/>
        <v>2</v>
      </c>
      <c r="J1241" s="461">
        <f t="shared" si="375"/>
        <v>0</v>
      </c>
      <c r="K1241" s="480">
        <f t="shared" si="376"/>
        <v>0</v>
      </c>
    </row>
    <row r="1242" spans="1:11" ht="12.75">
      <c r="A1242" s="472" t="s">
        <v>2160</v>
      </c>
      <c r="B1242" s="473" t="s">
        <v>2161</v>
      </c>
      <c r="C1242" s="488">
        <v>0</v>
      </c>
      <c r="D1242" s="486"/>
      <c r="E1242" s="480" t="e">
        <f t="shared" si="372"/>
        <v>#DIV/0!</v>
      </c>
      <c r="F1242" s="508">
        <v>9</v>
      </c>
      <c r="G1242" s="461"/>
      <c r="H1242" s="480">
        <f t="shared" si="373"/>
        <v>0</v>
      </c>
      <c r="I1242" s="461">
        <f t="shared" si="374"/>
        <v>9</v>
      </c>
      <c r="J1242" s="461">
        <f t="shared" si="375"/>
        <v>0</v>
      </c>
      <c r="K1242" s="480">
        <f t="shared" si="376"/>
        <v>0</v>
      </c>
    </row>
    <row r="1243" spans="1:11" ht="12.75">
      <c r="A1243" s="472" t="s">
        <v>2282</v>
      </c>
      <c r="B1243" s="473" t="s">
        <v>2283</v>
      </c>
      <c r="C1243" s="488">
        <v>44</v>
      </c>
      <c r="D1243" s="486">
        <v>6</v>
      </c>
      <c r="E1243" s="480">
        <f t="shared" si="372"/>
        <v>0.13636363636363635</v>
      </c>
      <c r="F1243" s="508">
        <v>0</v>
      </c>
      <c r="G1243" s="461"/>
      <c r="H1243" s="480" t="e">
        <f t="shared" si="373"/>
        <v>#DIV/0!</v>
      </c>
      <c r="I1243" s="461">
        <f t="shared" si="374"/>
        <v>44</v>
      </c>
      <c r="J1243" s="461">
        <f t="shared" si="375"/>
        <v>6</v>
      </c>
      <c r="K1243" s="480">
        <f t="shared" si="376"/>
        <v>0.13636363636363635</v>
      </c>
    </row>
    <row r="1244" spans="1:11" ht="12.75">
      <c r="A1244" s="472" t="s">
        <v>3061</v>
      </c>
      <c r="B1244" s="473" t="s">
        <v>3062</v>
      </c>
      <c r="C1244" s="488">
        <v>1</v>
      </c>
      <c r="D1244" s="486"/>
      <c r="E1244" s="480">
        <f t="shared" si="372"/>
        <v>0</v>
      </c>
      <c r="F1244" s="508">
        <v>0</v>
      </c>
      <c r="G1244" s="461"/>
      <c r="H1244" s="480" t="e">
        <f t="shared" si="373"/>
        <v>#DIV/0!</v>
      </c>
      <c r="I1244" s="461">
        <f t="shared" si="374"/>
        <v>1</v>
      </c>
      <c r="J1244" s="461">
        <f t="shared" si="375"/>
        <v>0</v>
      </c>
      <c r="K1244" s="480">
        <f t="shared" si="376"/>
        <v>0</v>
      </c>
    </row>
    <row r="1245" spans="1:11" ht="12.75">
      <c r="A1245" s="472" t="s">
        <v>3063</v>
      </c>
      <c r="B1245" s="473" t="s">
        <v>3064</v>
      </c>
      <c r="C1245" s="488">
        <v>800</v>
      </c>
      <c r="D1245" s="486">
        <v>173</v>
      </c>
      <c r="E1245" s="480">
        <f t="shared" si="372"/>
        <v>0.21625</v>
      </c>
      <c r="F1245" s="508">
        <v>0</v>
      </c>
      <c r="G1245" s="461"/>
      <c r="H1245" s="480" t="e">
        <f t="shared" si="373"/>
        <v>#DIV/0!</v>
      </c>
      <c r="I1245" s="461">
        <f t="shared" si="374"/>
        <v>800</v>
      </c>
      <c r="J1245" s="461">
        <f t="shared" si="375"/>
        <v>173</v>
      </c>
      <c r="K1245" s="480">
        <f t="shared" si="376"/>
        <v>0.21625</v>
      </c>
    </row>
    <row r="1246" spans="1:11" ht="12.75">
      <c r="A1246" s="472" t="s">
        <v>2601</v>
      </c>
      <c r="B1246" s="473" t="s">
        <v>2602</v>
      </c>
      <c r="C1246" s="488">
        <v>0</v>
      </c>
      <c r="D1246" s="486"/>
      <c r="E1246" s="480" t="e">
        <f t="shared" si="372"/>
        <v>#DIV/0!</v>
      </c>
      <c r="F1246" s="508">
        <v>2</v>
      </c>
      <c r="G1246" s="461"/>
      <c r="H1246" s="480">
        <f t="shared" si="373"/>
        <v>0</v>
      </c>
      <c r="I1246" s="461">
        <f t="shared" si="374"/>
        <v>2</v>
      </c>
      <c r="J1246" s="461">
        <f t="shared" si="375"/>
        <v>0</v>
      </c>
      <c r="K1246" s="480">
        <f t="shared" si="376"/>
        <v>0</v>
      </c>
    </row>
    <row r="1247" spans="1:11" ht="12.75">
      <c r="A1247" s="472" t="s">
        <v>3065</v>
      </c>
      <c r="B1247" s="473" t="s">
        <v>3066</v>
      </c>
      <c r="C1247" s="488">
        <v>0</v>
      </c>
      <c r="D1247" s="486"/>
      <c r="E1247" s="480" t="e">
        <f t="shared" si="372"/>
        <v>#DIV/0!</v>
      </c>
      <c r="F1247" s="508">
        <v>5</v>
      </c>
      <c r="G1247" s="461">
        <v>1</v>
      </c>
      <c r="H1247" s="480">
        <f t="shared" si="373"/>
        <v>0.2</v>
      </c>
      <c r="I1247" s="461">
        <f t="shared" si="374"/>
        <v>5</v>
      </c>
      <c r="J1247" s="461">
        <f t="shared" si="375"/>
        <v>1</v>
      </c>
      <c r="K1247" s="480">
        <f t="shared" si="376"/>
        <v>0.2</v>
      </c>
    </row>
    <row r="1248" spans="1:11" ht="12.75">
      <c r="A1248" s="472" t="s">
        <v>2296</v>
      </c>
      <c r="B1248" s="473" t="s">
        <v>2297</v>
      </c>
      <c r="C1248" s="488">
        <v>0</v>
      </c>
      <c r="D1248" s="486"/>
      <c r="E1248" s="480" t="e">
        <f t="shared" si="372"/>
        <v>#DIV/0!</v>
      </c>
      <c r="F1248" s="508">
        <v>1</v>
      </c>
      <c r="G1248" s="461"/>
      <c r="H1248" s="480">
        <f t="shared" si="373"/>
        <v>0</v>
      </c>
      <c r="I1248" s="461">
        <f t="shared" si="374"/>
        <v>1</v>
      </c>
      <c r="J1248" s="461">
        <f t="shared" si="375"/>
        <v>0</v>
      </c>
      <c r="K1248" s="480">
        <f t="shared" si="376"/>
        <v>0</v>
      </c>
    </row>
    <row r="1249" spans="1:11" ht="12.75">
      <c r="A1249" s="472" t="s">
        <v>2300</v>
      </c>
      <c r="B1249" s="473" t="s">
        <v>2301</v>
      </c>
      <c r="C1249" s="488">
        <v>8</v>
      </c>
      <c r="D1249" s="486"/>
      <c r="E1249" s="480">
        <f t="shared" si="372"/>
        <v>0</v>
      </c>
      <c r="F1249" s="508">
        <v>16</v>
      </c>
      <c r="G1249" s="461"/>
      <c r="H1249" s="480">
        <f t="shared" si="373"/>
        <v>0</v>
      </c>
      <c r="I1249" s="461">
        <f t="shared" si="374"/>
        <v>24</v>
      </c>
      <c r="J1249" s="461">
        <f t="shared" si="375"/>
        <v>0</v>
      </c>
      <c r="K1249" s="480">
        <f t="shared" si="376"/>
        <v>0</v>
      </c>
    </row>
    <row r="1250" spans="1:11" ht="12.75">
      <c r="A1250" s="472" t="s">
        <v>2346</v>
      </c>
      <c r="B1250" s="473" t="s">
        <v>2347</v>
      </c>
      <c r="C1250" s="488">
        <v>0</v>
      </c>
      <c r="D1250" s="486"/>
      <c r="E1250" s="480" t="e">
        <f t="shared" si="372"/>
        <v>#DIV/0!</v>
      </c>
      <c r="F1250" s="508">
        <v>1</v>
      </c>
      <c r="G1250" s="461"/>
      <c r="H1250" s="480">
        <f t="shared" si="373"/>
        <v>0</v>
      </c>
      <c r="I1250" s="461">
        <f t="shared" si="374"/>
        <v>1</v>
      </c>
      <c r="J1250" s="461">
        <f t="shared" si="375"/>
        <v>0</v>
      </c>
      <c r="K1250" s="480">
        <f t="shared" si="376"/>
        <v>0</v>
      </c>
    </row>
    <row r="1251" spans="1:11" ht="12.75">
      <c r="A1251" s="472" t="s">
        <v>2603</v>
      </c>
      <c r="B1251" s="473" t="s">
        <v>2604</v>
      </c>
      <c r="C1251" s="488">
        <v>0</v>
      </c>
      <c r="D1251" s="486"/>
      <c r="E1251" s="480" t="e">
        <f t="shared" si="372"/>
        <v>#DIV/0!</v>
      </c>
      <c r="F1251" s="508">
        <v>168</v>
      </c>
      <c r="G1251" s="461">
        <v>76</v>
      </c>
      <c r="H1251" s="480">
        <f t="shared" si="373"/>
        <v>0.45238095238095238</v>
      </c>
      <c r="I1251" s="461">
        <f t="shared" si="374"/>
        <v>168</v>
      </c>
      <c r="J1251" s="461">
        <f t="shared" si="375"/>
        <v>76</v>
      </c>
      <c r="K1251" s="480">
        <f t="shared" si="376"/>
        <v>0.45238095238095238</v>
      </c>
    </row>
    <row r="1252" spans="1:11" ht="12.75">
      <c r="A1252" s="472" t="s">
        <v>2302</v>
      </c>
      <c r="B1252" s="473" t="s">
        <v>2303</v>
      </c>
      <c r="C1252" s="488">
        <v>0</v>
      </c>
      <c r="D1252" s="486"/>
      <c r="E1252" s="480" t="e">
        <f t="shared" si="372"/>
        <v>#DIV/0!</v>
      </c>
      <c r="F1252" s="508">
        <v>988</v>
      </c>
      <c r="G1252" s="461">
        <v>249</v>
      </c>
      <c r="H1252" s="480">
        <f t="shared" si="373"/>
        <v>0.25202429149797573</v>
      </c>
      <c r="I1252" s="461">
        <f t="shared" si="374"/>
        <v>988</v>
      </c>
      <c r="J1252" s="461">
        <f t="shared" si="375"/>
        <v>249</v>
      </c>
      <c r="K1252" s="480">
        <f t="shared" si="376"/>
        <v>0.25202429149797573</v>
      </c>
    </row>
    <row r="1253" spans="1:11" ht="12.75">
      <c r="A1253" s="472" t="s">
        <v>2304</v>
      </c>
      <c r="B1253" s="473" t="s">
        <v>2305</v>
      </c>
      <c r="C1253" s="488">
        <v>0</v>
      </c>
      <c r="D1253" s="486"/>
      <c r="E1253" s="480" t="e">
        <f t="shared" si="372"/>
        <v>#DIV/0!</v>
      </c>
      <c r="F1253" s="508">
        <v>6</v>
      </c>
      <c r="G1253" s="461"/>
      <c r="H1253" s="480">
        <f t="shared" si="373"/>
        <v>0</v>
      </c>
      <c r="I1253" s="461">
        <f t="shared" si="374"/>
        <v>6</v>
      </c>
      <c r="J1253" s="461">
        <f t="shared" si="375"/>
        <v>0</v>
      </c>
      <c r="K1253" s="480">
        <f t="shared" si="376"/>
        <v>0</v>
      </c>
    </row>
    <row r="1254" spans="1:11" ht="12.75">
      <c r="A1254" s="472" t="s">
        <v>2605</v>
      </c>
      <c r="B1254" s="473" t="s">
        <v>2606</v>
      </c>
      <c r="C1254" s="488">
        <v>0</v>
      </c>
      <c r="D1254" s="486"/>
      <c r="E1254" s="480" t="e">
        <f t="shared" si="372"/>
        <v>#DIV/0!</v>
      </c>
      <c r="F1254" s="508">
        <v>297</v>
      </c>
      <c r="G1254" s="461">
        <v>55</v>
      </c>
      <c r="H1254" s="480">
        <f t="shared" si="373"/>
        <v>0.18518518518518517</v>
      </c>
      <c r="I1254" s="461">
        <f t="shared" si="374"/>
        <v>297</v>
      </c>
      <c r="J1254" s="461">
        <f t="shared" si="375"/>
        <v>55</v>
      </c>
      <c r="K1254" s="480">
        <f t="shared" si="376"/>
        <v>0.18518518518518517</v>
      </c>
    </row>
    <row r="1255" spans="1:11" ht="12.75">
      <c r="A1255" s="472" t="s">
        <v>2306</v>
      </c>
      <c r="B1255" s="473" t="s">
        <v>2307</v>
      </c>
      <c r="C1255" s="488">
        <v>0</v>
      </c>
      <c r="D1255" s="486"/>
      <c r="E1255" s="480" t="e">
        <f t="shared" si="372"/>
        <v>#DIV/0!</v>
      </c>
      <c r="F1255" s="508">
        <v>1</v>
      </c>
      <c r="G1255" s="461">
        <v>1</v>
      </c>
      <c r="H1255" s="480">
        <f t="shared" si="373"/>
        <v>1</v>
      </c>
      <c r="I1255" s="461">
        <f t="shared" si="374"/>
        <v>1</v>
      </c>
      <c r="J1255" s="461">
        <f t="shared" si="375"/>
        <v>1</v>
      </c>
      <c r="K1255" s="480">
        <f t="shared" si="376"/>
        <v>1</v>
      </c>
    </row>
    <row r="1256" spans="1:11" ht="12.75">
      <c r="A1256" s="472" t="s">
        <v>2308</v>
      </c>
      <c r="B1256" s="473" t="s">
        <v>2309</v>
      </c>
      <c r="C1256" s="488">
        <v>0</v>
      </c>
      <c r="D1256" s="486"/>
      <c r="E1256" s="480" t="e">
        <f t="shared" si="372"/>
        <v>#DIV/0!</v>
      </c>
      <c r="F1256" s="508">
        <v>2279</v>
      </c>
      <c r="G1256" s="461">
        <v>465</v>
      </c>
      <c r="H1256" s="480">
        <f t="shared" si="373"/>
        <v>0.20403685827117157</v>
      </c>
      <c r="I1256" s="461">
        <f t="shared" si="374"/>
        <v>2279</v>
      </c>
      <c r="J1256" s="461">
        <f t="shared" si="375"/>
        <v>465</v>
      </c>
      <c r="K1256" s="480">
        <f t="shared" si="376"/>
        <v>0.20403685827117157</v>
      </c>
    </row>
    <row r="1257" spans="1:11" ht="12.75">
      <c r="A1257" s="472" t="s">
        <v>2310</v>
      </c>
      <c r="B1257" s="473" t="s">
        <v>2311</v>
      </c>
      <c r="C1257" s="488">
        <v>0</v>
      </c>
      <c r="D1257" s="486"/>
      <c r="E1257" s="480" t="e">
        <f t="shared" si="372"/>
        <v>#DIV/0!</v>
      </c>
      <c r="F1257" s="508">
        <v>54</v>
      </c>
      <c r="G1257" s="461">
        <v>9</v>
      </c>
      <c r="H1257" s="480">
        <f t="shared" si="373"/>
        <v>0.16666666666666666</v>
      </c>
      <c r="I1257" s="461">
        <f t="shared" si="374"/>
        <v>54</v>
      </c>
      <c r="J1257" s="461">
        <f t="shared" si="375"/>
        <v>9</v>
      </c>
      <c r="K1257" s="480">
        <f t="shared" si="376"/>
        <v>0.16666666666666666</v>
      </c>
    </row>
    <row r="1258" spans="1:11" ht="12.75">
      <c r="A1258" s="472" t="s">
        <v>2312</v>
      </c>
      <c r="B1258" s="473" t="s">
        <v>2313</v>
      </c>
      <c r="C1258" s="488">
        <v>6</v>
      </c>
      <c r="D1258" s="486">
        <v>3</v>
      </c>
      <c r="E1258" s="480">
        <f t="shared" si="372"/>
        <v>0.5</v>
      </c>
      <c r="F1258" s="508">
        <v>3834</v>
      </c>
      <c r="G1258" s="461">
        <v>802</v>
      </c>
      <c r="H1258" s="480">
        <f t="shared" si="373"/>
        <v>0.20918101199791342</v>
      </c>
      <c r="I1258" s="461">
        <f t="shared" si="374"/>
        <v>3840</v>
      </c>
      <c r="J1258" s="461">
        <f t="shared" si="375"/>
        <v>805</v>
      </c>
      <c r="K1258" s="480">
        <f t="shared" si="376"/>
        <v>0.20963541666666666</v>
      </c>
    </row>
    <row r="1259" spans="1:11" ht="12.75">
      <c r="A1259" s="472" t="s">
        <v>2607</v>
      </c>
      <c r="B1259" s="473" t="s">
        <v>2608</v>
      </c>
      <c r="C1259" s="488">
        <v>0</v>
      </c>
      <c r="D1259" s="486"/>
      <c r="E1259" s="480" t="e">
        <f t="shared" si="372"/>
        <v>#DIV/0!</v>
      </c>
      <c r="F1259" s="508">
        <v>8</v>
      </c>
      <c r="G1259" s="461"/>
      <c r="H1259" s="480">
        <f t="shared" si="373"/>
        <v>0</v>
      </c>
      <c r="I1259" s="461">
        <f t="shared" si="374"/>
        <v>8</v>
      </c>
      <c r="J1259" s="461">
        <f t="shared" si="375"/>
        <v>0</v>
      </c>
      <c r="K1259" s="480">
        <f t="shared" si="376"/>
        <v>0</v>
      </c>
    </row>
    <row r="1260" spans="1:11" ht="12.75">
      <c r="A1260" s="472" t="s">
        <v>2609</v>
      </c>
      <c r="B1260" s="473" t="s">
        <v>2610</v>
      </c>
      <c r="C1260" s="488">
        <v>0</v>
      </c>
      <c r="D1260" s="486"/>
      <c r="E1260" s="480" t="e">
        <f t="shared" si="372"/>
        <v>#DIV/0!</v>
      </c>
      <c r="F1260" s="508">
        <v>2383</v>
      </c>
      <c r="G1260" s="461">
        <v>522</v>
      </c>
      <c r="H1260" s="480">
        <f t="shared" si="373"/>
        <v>0.2190516156105749</v>
      </c>
      <c r="I1260" s="461">
        <f t="shared" si="374"/>
        <v>2383</v>
      </c>
      <c r="J1260" s="461">
        <f t="shared" si="375"/>
        <v>522</v>
      </c>
      <c r="K1260" s="480">
        <f t="shared" si="376"/>
        <v>0.2190516156105749</v>
      </c>
    </row>
    <row r="1261" spans="1:11" ht="12.75">
      <c r="A1261" s="472" t="s">
        <v>3067</v>
      </c>
      <c r="B1261" s="473" t="s">
        <v>3068</v>
      </c>
      <c r="C1261" s="488">
        <v>0</v>
      </c>
      <c r="D1261" s="486"/>
      <c r="E1261" s="480" t="e">
        <f t="shared" si="372"/>
        <v>#DIV/0!</v>
      </c>
      <c r="F1261" s="508">
        <v>20</v>
      </c>
      <c r="G1261" s="461">
        <v>3</v>
      </c>
      <c r="H1261" s="480">
        <f t="shared" si="373"/>
        <v>0.15</v>
      </c>
      <c r="I1261" s="461">
        <f t="shared" si="374"/>
        <v>20</v>
      </c>
      <c r="J1261" s="461">
        <f t="shared" si="375"/>
        <v>3</v>
      </c>
      <c r="K1261" s="480">
        <f t="shared" si="376"/>
        <v>0.15</v>
      </c>
    </row>
    <row r="1262" spans="1:11" ht="12.75">
      <c r="A1262" s="472" t="s">
        <v>3069</v>
      </c>
      <c r="B1262" s="473" t="s">
        <v>3070</v>
      </c>
      <c r="C1262" s="488">
        <v>0</v>
      </c>
      <c r="D1262" s="486"/>
      <c r="E1262" s="480" t="e">
        <f t="shared" si="372"/>
        <v>#DIV/0!</v>
      </c>
      <c r="F1262" s="508">
        <v>1</v>
      </c>
      <c r="G1262" s="461"/>
      <c r="H1262" s="480">
        <f t="shared" si="373"/>
        <v>0</v>
      </c>
      <c r="I1262" s="461">
        <f t="shared" si="374"/>
        <v>1</v>
      </c>
      <c r="J1262" s="461">
        <f t="shared" si="375"/>
        <v>0</v>
      </c>
      <c r="K1262" s="480">
        <f t="shared" si="376"/>
        <v>0</v>
      </c>
    </row>
    <row r="1263" spans="1:11" ht="12.75">
      <c r="A1263" s="472" t="s">
        <v>3071</v>
      </c>
      <c r="B1263" s="473" t="s">
        <v>3072</v>
      </c>
      <c r="C1263" s="488">
        <v>0</v>
      </c>
      <c r="D1263" s="486"/>
      <c r="E1263" s="480" t="e">
        <f t="shared" si="372"/>
        <v>#DIV/0!</v>
      </c>
      <c r="F1263" s="508">
        <v>8</v>
      </c>
      <c r="G1263" s="461"/>
      <c r="H1263" s="480">
        <f t="shared" si="373"/>
        <v>0</v>
      </c>
      <c r="I1263" s="461">
        <f t="shared" si="374"/>
        <v>8</v>
      </c>
      <c r="J1263" s="461">
        <f t="shared" si="375"/>
        <v>0</v>
      </c>
      <c r="K1263" s="480">
        <f t="shared" si="376"/>
        <v>0</v>
      </c>
    </row>
    <row r="1264" spans="1:11" ht="12.75">
      <c r="A1264" s="472" t="s">
        <v>2314</v>
      </c>
      <c r="B1264" s="473" t="s">
        <v>2315</v>
      </c>
      <c r="C1264" s="488">
        <v>2</v>
      </c>
      <c r="D1264" s="486">
        <v>1</v>
      </c>
      <c r="E1264" s="480">
        <f t="shared" si="372"/>
        <v>0.5</v>
      </c>
      <c r="F1264" s="508">
        <v>982</v>
      </c>
      <c r="G1264" s="461">
        <v>172</v>
      </c>
      <c r="H1264" s="480">
        <f t="shared" si="373"/>
        <v>0.17515274949083504</v>
      </c>
      <c r="I1264" s="461">
        <f t="shared" si="374"/>
        <v>984</v>
      </c>
      <c r="J1264" s="461">
        <f t="shared" si="375"/>
        <v>173</v>
      </c>
      <c r="K1264" s="480">
        <f t="shared" si="376"/>
        <v>0.1758130081300813</v>
      </c>
    </row>
    <row r="1265" spans="1:11" ht="12.75">
      <c r="A1265" s="472" t="s">
        <v>2803</v>
      </c>
      <c r="B1265" s="473" t="s">
        <v>2804</v>
      </c>
      <c r="C1265" s="488">
        <v>0</v>
      </c>
      <c r="D1265" s="486"/>
      <c r="E1265" s="480" t="e">
        <f t="shared" si="372"/>
        <v>#DIV/0!</v>
      </c>
      <c r="F1265" s="508">
        <v>29</v>
      </c>
      <c r="G1265" s="461">
        <v>10</v>
      </c>
      <c r="H1265" s="480">
        <f t="shared" si="373"/>
        <v>0.34482758620689657</v>
      </c>
      <c r="I1265" s="461">
        <f t="shared" si="374"/>
        <v>29</v>
      </c>
      <c r="J1265" s="461">
        <f t="shared" si="375"/>
        <v>10</v>
      </c>
      <c r="K1265" s="480">
        <f t="shared" si="376"/>
        <v>0.34482758620689657</v>
      </c>
    </row>
    <row r="1266" spans="1:11" ht="12.75">
      <c r="A1266" s="472" t="s">
        <v>2318</v>
      </c>
      <c r="B1266" s="473" t="s">
        <v>2319</v>
      </c>
      <c r="C1266" s="488">
        <v>0</v>
      </c>
      <c r="D1266" s="486"/>
      <c r="E1266" s="480" t="e">
        <f t="shared" si="372"/>
        <v>#DIV/0!</v>
      </c>
      <c r="F1266" s="508">
        <v>146</v>
      </c>
      <c r="G1266" s="461">
        <v>60</v>
      </c>
      <c r="H1266" s="480">
        <f t="shared" si="373"/>
        <v>0.41095890410958902</v>
      </c>
      <c r="I1266" s="461">
        <f t="shared" si="374"/>
        <v>146</v>
      </c>
      <c r="J1266" s="461">
        <f t="shared" si="375"/>
        <v>60</v>
      </c>
      <c r="K1266" s="480">
        <f t="shared" si="376"/>
        <v>0.41095890410958902</v>
      </c>
    </row>
    <row r="1267" spans="1:11" ht="12.75">
      <c r="A1267" s="472" t="s">
        <v>2162</v>
      </c>
      <c r="B1267" s="473" t="s">
        <v>2163</v>
      </c>
      <c r="C1267" s="488">
        <v>0</v>
      </c>
      <c r="D1267" s="486"/>
      <c r="E1267" s="480" t="e">
        <f t="shared" si="372"/>
        <v>#DIV/0!</v>
      </c>
      <c r="F1267" s="508">
        <v>7</v>
      </c>
      <c r="G1267" s="461">
        <v>1</v>
      </c>
      <c r="H1267" s="480">
        <f t="shared" si="373"/>
        <v>0.14285714285714285</v>
      </c>
      <c r="I1267" s="461">
        <f t="shared" si="374"/>
        <v>7</v>
      </c>
      <c r="J1267" s="461">
        <f t="shared" si="375"/>
        <v>1</v>
      </c>
      <c r="K1267" s="480">
        <f t="shared" si="376"/>
        <v>0.14285714285714285</v>
      </c>
    </row>
    <row r="1268" spans="1:11" ht="12.75">
      <c r="A1268" s="481" t="s">
        <v>2186</v>
      </c>
      <c r="B1268" s="482" t="s">
        <v>2187</v>
      </c>
      <c r="C1268" s="499">
        <v>0</v>
      </c>
      <c r="D1268" s="486"/>
      <c r="E1268" s="480" t="e">
        <f t="shared" si="372"/>
        <v>#DIV/0!</v>
      </c>
      <c r="F1268" s="489">
        <v>0</v>
      </c>
      <c r="G1268" s="461">
        <v>1</v>
      </c>
      <c r="H1268" s="480" t="e">
        <f t="shared" si="373"/>
        <v>#DIV/0!</v>
      </c>
      <c r="I1268" s="461">
        <f t="shared" si="374"/>
        <v>0</v>
      </c>
      <c r="J1268" s="461">
        <f t="shared" si="375"/>
        <v>1</v>
      </c>
      <c r="K1268" s="480" t="e">
        <f t="shared" si="376"/>
        <v>#DIV/0!</v>
      </c>
    </row>
    <row r="1269" spans="1:11" ht="12.75">
      <c r="A1269" s="481" t="s">
        <v>2263</v>
      </c>
      <c r="B1269" s="482" t="s">
        <v>2264</v>
      </c>
      <c r="C1269" s="499">
        <v>0</v>
      </c>
      <c r="D1269" s="486"/>
      <c r="E1269" s="480" t="e">
        <f t="shared" si="372"/>
        <v>#DIV/0!</v>
      </c>
      <c r="F1269" s="489">
        <v>0</v>
      </c>
      <c r="G1269" s="461">
        <v>1</v>
      </c>
      <c r="H1269" s="480" t="e">
        <f t="shared" si="373"/>
        <v>#DIV/0!</v>
      </c>
      <c r="I1269" s="461">
        <f t="shared" si="374"/>
        <v>0</v>
      </c>
      <c r="J1269" s="461">
        <f t="shared" si="375"/>
        <v>1</v>
      </c>
      <c r="K1269" s="480" t="e">
        <f t="shared" si="376"/>
        <v>#DIV/0!</v>
      </c>
    </row>
    <row r="1270" spans="1:11" ht="12.75">
      <c r="A1270" s="481" t="s">
        <v>2575</v>
      </c>
      <c r="B1270" s="482" t="s">
        <v>2576</v>
      </c>
      <c r="C1270" s="499">
        <v>0</v>
      </c>
      <c r="D1270" s="486"/>
      <c r="E1270" s="480" t="e">
        <f t="shared" si="372"/>
        <v>#DIV/0!</v>
      </c>
      <c r="F1270" s="489">
        <v>0</v>
      </c>
      <c r="G1270" s="461">
        <v>1</v>
      </c>
      <c r="H1270" s="480" t="e">
        <f t="shared" si="373"/>
        <v>#DIV/0!</v>
      </c>
      <c r="I1270" s="461">
        <f t="shared" si="374"/>
        <v>0</v>
      </c>
      <c r="J1270" s="461">
        <f t="shared" si="375"/>
        <v>1</v>
      </c>
      <c r="K1270" s="480" t="e">
        <f t="shared" si="376"/>
        <v>#DIV/0!</v>
      </c>
    </row>
    <row r="1271" spans="1:11" ht="12.75">
      <c r="A1271" s="481" t="s">
        <v>2273</v>
      </c>
      <c r="B1271" s="482" t="s">
        <v>2274</v>
      </c>
      <c r="C1271" s="499">
        <v>0</v>
      </c>
      <c r="D1271" s="486"/>
      <c r="E1271" s="480" t="e">
        <f t="shared" si="372"/>
        <v>#DIV/0!</v>
      </c>
      <c r="F1271" s="489">
        <v>0</v>
      </c>
      <c r="G1271" s="461">
        <v>1</v>
      </c>
      <c r="H1271" s="480" t="e">
        <f t="shared" si="373"/>
        <v>#DIV/0!</v>
      </c>
      <c r="I1271" s="461">
        <f t="shared" si="374"/>
        <v>0</v>
      </c>
      <c r="J1271" s="461">
        <f t="shared" si="375"/>
        <v>1</v>
      </c>
      <c r="K1271" s="480" t="e">
        <f t="shared" si="376"/>
        <v>#DIV/0!</v>
      </c>
    </row>
    <row r="1272" spans="1:11" ht="12.75">
      <c r="A1272" s="481" t="s">
        <v>2278</v>
      </c>
      <c r="B1272" s="482" t="s">
        <v>2279</v>
      </c>
      <c r="C1272" s="499">
        <v>0</v>
      </c>
      <c r="D1272" s="486"/>
      <c r="E1272" s="480" t="e">
        <f t="shared" si="372"/>
        <v>#DIV/0!</v>
      </c>
      <c r="F1272" s="489">
        <v>0</v>
      </c>
      <c r="G1272" s="461">
        <v>3</v>
      </c>
      <c r="H1272" s="480" t="e">
        <f t="shared" si="373"/>
        <v>#DIV/0!</v>
      </c>
      <c r="I1272" s="461">
        <f t="shared" si="374"/>
        <v>0</v>
      </c>
      <c r="J1272" s="461">
        <f t="shared" si="375"/>
        <v>3</v>
      </c>
      <c r="K1272" s="480" t="e">
        <f t="shared" si="376"/>
        <v>#DIV/0!</v>
      </c>
    </row>
    <row r="1273" spans="1:11" ht="12.75">
      <c r="A1273" s="481" t="s">
        <v>2771</v>
      </c>
      <c r="B1273" s="482" t="s">
        <v>2772</v>
      </c>
      <c r="C1273" s="499">
        <v>0</v>
      </c>
      <c r="D1273" s="486"/>
      <c r="E1273" s="480" t="e">
        <f t="shared" si="372"/>
        <v>#DIV/0!</v>
      </c>
      <c r="F1273" s="489">
        <v>0</v>
      </c>
      <c r="G1273" s="461">
        <v>1</v>
      </c>
      <c r="H1273" s="480" t="e">
        <f t="shared" si="373"/>
        <v>#DIV/0!</v>
      </c>
      <c r="I1273" s="461">
        <f t="shared" si="374"/>
        <v>0</v>
      </c>
      <c r="J1273" s="461">
        <f t="shared" si="375"/>
        <v>1</v>
      </c>
      <c r="K1273" s="480" t="e">
        <f t="shared" si="376"/>
        <v>#DIV/0!</v>
      </c>
    </row>
    <row r="1274" spans="1:11" ht="12.75">
      <c r="A1274" s="481"/>
      <c r="B1274" s="482"/>
      <c r="C1274" s="499">
        <v>0</v>
      </c>
      <c r="D1274" s="486"/>
      <c r="E1274" s="480" t="e">
        <f t="shared" si="372"/>
        <v>#DIV/0!</v>
      </c>
      <c r="F1274" s="489">
        <v>0</v>
      </c>
      <c r="G1274" s="461"/>
      <c r="H1274" s="480" t="e">
        <f t="shared" si="373"/>
        <v>#DIV/0!</v>
      </c>
      <c r="I1274" s="461">
        <f t="shared" si="374"/>
        <v>0</v>
      </c>
      <c r="J1274" s="461">
        <f t="shared" si="375"/>
        <v>0</v>
      </c>
      <c r="K1274" s="480" t="e">
        <f t="shared" si="376"/>
        <v>#DIV/0!</v>
      </c>
    </row>
    <row r="1275" spans="1:11" ht="12.75">
      <c r="A1275" s="481"/>
      <c r="B1275" s="482"/>
      <c r="C1275" s="499">
        <v>0</v>
      </c>
      <c r="D1275" s="486"/>
      <c r="E1275" s="480" t="e">
        <f t="shared" si="372"/>
        <v>#DIV/0!</v>
      </c>
      <c r="F1275" s="489">
        <v>0</v>
      </c>
      <c r="G1275" s="461"/>
      <c r="H1275" s="480" t="e">
        <f t="shared" si="373"/>
        <v>#DIV/0!</v>
      </c>
      <c r="I1275" s="461">
        <f t="shared" si="374"/>
        <v>0</v>
      </c>
      <c r="J1275" s="461">
        <f t="shared" si="375"/>
        <v>0</v>
      </c>
      <c r="K1275" s="480" t="e">
        <f t="shared" si="376"/>
        <v>#DIV/0!</v>
      </c>
    </row>
    <row r="1276" spans="1:11" ht="12.75">
      <c r="A1276" s="481"/>
      <c r="B1276" s="482"/>
      <c r="C1276" s="499"/>
      <c r="D1276" s="486"/>
      <c r="E1276" s="480" t="e">
        <f t="shared" si="372"/>
        <v>#DIV/0!</v>
      </c>
      <c r="F1276" s="497"/>
      <c r="G1276" s="461"/>
      <c r="H1276" s="480" t="e">
        <f t="shared" si="373"/>
        <v>#DIV/0!</v>
      </c>
      <c r="I1276" s="461">
        <f t="shared" si="374"/>
        <v>0</v>
      </c>
      <c r="J1276" s="461">
        <f t="shared" si="375"/>
        <v>0</v>
      </c>
      <c r="K1276" s="480" t="e">
        <f t="shared" si="376"/>
        <v>#DIV/0!</v>
      </c>
    </row>
    <row r="1277" spans="1:11" ht="12.75">
      <c r="A1277" s="481"/>
      <c r="B1277" s="482"/>
      <c r="C1277" s="499"/>
      <c r="D1277" s="486"/>
      <c r="E1277" s="480" t="e">
        <f t="shared" si="372"/>
        <v>#DIV/0!</v>
      </c>
      <c r="F1277" s="497"/>
      <c r="G1277" s="461"/>
      <c r="H1277" s="480" t="e">
        <f t="shared" si="373"/>
        <v>#DIV/0!</v>
      </c>
      <c r="I1277" s="461">
        <f t="shared" si="374"/>
        <v>0</v>
      </c>
      <c r="J1277" s="461">
        <f t="shared" si="375"/>
        <v>0</v>
      </c>
      <c r="K1277" s="480" t="e">
        <f t="shared" si="376"/>
        <v>#DIV/0!</v>
      </c>
    </row>
    <row r="1278" spans="1:11" ht="12.75">
      <c r="A1278" s="472"/>
      <c r="B1278" s="473"/>
      <c r="C1278" s="496"/>
      <c r="D1278" s="486"/>
      <c r="E1278" s="480" t="e">
        <f t="shared" si="372"/>
        <v>#DIV/0!</v>
      </c>
      <c r="F1278" s="497"/>
      <c r="G1278" s="461"/>
      <c r="H1278" s="480" t="e">
        <f t="shared" si="373"/>
        <v>#DIV/0!</v>
      </c>
      <c r="I1278" s="461">
        <f t="shared" si="374"/>
        <v>0</v>
      </c>
      <c r="J1278" s="461">
        <f t="shared" si="375"/>
        <v>0</v>
      </c>
      <c r="K1278" s="480" t="e">
        <f t="shared" si="376"/>
        <v>#DIV/0!</v>
      </c>
    </row>
    <row r="1279" spans="1:11" ht="14.25">
      <c r="A1279" s="14"/>
      <c r="B1279" s="157"/>
      <c r="C1279" s="157"/>
      <c r="D1279" s="157"/>
      <c r="E1279" s="463" t="e">
        <f t="shared" si="372"/>
        <v>#DIV/0!</v>
      </c>
      <c r="F1279" s="461"/>
      <c r="G1279" s="461"/>
      <c r="H1279" s="463" t="e">
        <f t="shared" si="373"/>
        <v>#DIV/0!</v>
      </c>
      <c r="I1279" s="461">
        <f t="shared" si="374"/>
        <v>0</v>
      </c>
      <c r="J1279" s="461">
        <f t="shared" si="375"/>
        <v>0</v>
      </c>
      <c r="K1279" s="480" t="e">
        <f t="shared" si="376"/>
        <v>#DIV/0!</v>
      </c>
    </row>
    <row r="1280" spans="1:11" ht="12.75">
      <c r="A1280" s="29"/>
      <c r="B1280" s="154"/>
      <c r="C1280" s="154"/>
      <c r="D1280" s="154"/>
      <c r="E1280" s="320"/>
      <c r="F1280" s="461"/>
      <c r="G1280" s="461"/>
      <c r="H1280" s="461"/>
      <c r="I1280" s="461"/>
      <c r="J1280" s="461"/>
      <c r="K1280" s="461"/>
    </row>
    <row r="1281" spans="1:11" ht="14.25">
      <c r="A1281" s="159" t="s">
        <v>1638</v>
      </c>
      <c r="B1281" s="160"/>
      <c r="C1281" s="160"/>
      <c r="D1281" s="160"/>
      <c r="E1281" s="160"/>
      <c r="F1281" s="338"/>
      <c r="G1281" s="338"/>
      <c r="H1281" s="338"/>
      <c r="I1281" s="338"/>
      <c r="J1281" s="338"/>
      <c r="K1281" s="338"/>
    </row>
    <row r="1282" spans="1:11" ht="14.25">
      <c r="A1282" s="296" t="s">
        <v>1639</v>
      </c>
      <c r="B1282" s="297" t="s">
        <v>1640</v>
      </c>
      <c r="C1282" s="298"/>
      <c r="D1282" s="298"/>
      <c r="E1282" s="336"/>
      <c r="F1282" s="299"/>
      <c r="G1282" s="299"/>
      <c r="H1282" s="299"/>
      <c r="I1282" s="299"/>
      <c r="J1282" s="299"/>
      <c r="K1282" s="299"/>
    </row>
    <row r="1283" spans="1:11" ht="14.25">
      <c r="A1283" s="296" t="s">
        <v>1641</v>
      </c>
      <c r="B1283" s="297" t="s">
        <v>1642</v>
      </c>
      <c r="C1283" s="298"/>
      <c r="D1283" s="298"/>
      <c r="E1283" s="336"/>
      <c r="F1283" s="299"/>
      <c r="G1283" s="299"/>
      <c r="H1283" s="299"/>
      <c r="I1283" s="299"/>
      <c r="J1283" s="299"/>
      <c r="K1283" s="299"/>
    </row>
    <row r="1284" spans="1:11" ht="14.25">
      <c r="A1284" s="296" t="s">
        <v>1643</v>
      </c>
      <c r="B1284" s="297" t="s">
        <v>1644</v>
      </c>
      <c r="C1284" s="298"/>
      <c r="D1284" s="298"/>
      <c r="E1284" s="336"/>
      <c r="F1284" s="299"/>
      <c r="G1284" s="299"/>
      <c r="H1284" s="299"/>
      <c r="I1284" s="299"/>
      <c r="J1284" s="299"/>
      <c r="K1284" s="299"/>
    </row>
    <row r="1285" spans="1:11" ht="25.5">
      <c r="A1285" s="296" t="s">
        <v>1645</v>
      </c>
      <c r="B1285" s="297" t="s">
        <v>1646</v>
      </c>
      <c r="C1285" s="298"/>
      <c r="D1285" s="298"/>
      <c r="E1285" s="336"/>
      <c r="F1285" s="299"/>
      <c r="G1285" s="299"/>
      <c r="H1285" s="299"/>
      <c r="I1285" s="299"/>
      <c r="J1285" s="299"/>
      <c r="K1285" s="299"/>
    </row>
    <row r="1286" spans="1:11" ht="14.25">
      <c r="A1286" s="296" t="s">
        <v>1647</v>
      </c>
      <c r="B1286" s="297" t="s">
        <v>1648</v>
      </c>
      <c r="C1286" s="298"/>
      <c r="D1286" s="298"/>
      <c r="E1286" s="336"/>
      <c r="F1286" s="299"/>
      <c r="G1286" s="299"/>
      <c r="H1286" s="299"/>
      <c r="I1286" s="299"/>
      <c r="J1286" s="299"/>
      <c r="K1286" s="299"/>
    </row>
    <row r="1287" spans="1:11" ht="25.5">
      <c r="A1287" s="296" t="s">
        <v>1649</v>
      </c>
      <c r="B1287" s="297" t="s">
        <v>1650</v>
      </c>
      <c r="C1287" s="298"/>
      <c r="D1287" s="298"/>
      <c r="E1287" s="336"/>
      <c r="F1287" s="299"/>
      <c r="G1287" s="299"/>
      <c r="H1287" s="299"/>
      <c r="I1287" s="299"/>
      <c r="J1287" s="299"/>
      <c r="K1287" s="299"/>
    </row>
    <row r="1288" spans="1:11" ht="51">
      <c r="A1288" s="296" t="s">
        <v>1651</v>
      </c>
      <c r="B1288" s="297" t="s">
        <v>1652</v>
      </c>
      <c r="C1288" s="298"/>
      <c r="D1288" s="298"/>
      <c r="E1288" s="336"/>
      <c r="F1288" s="299"/>
      <c r="G1288" s="299"/>
      <c r="H1288" s="299"/>
      <c r="I1288" s="299"/>
      <c r="J1288" s="299"/>
      <c r="K1288" s="299"/>
    </row>
    <row r="1289" spans="1:11" ht="63.75">
      <c r="A1289" s="296" t="s">
        <v>1653</v>
      </c>
      <c r="B1289" s="297" t="s">
        <v>1654</v>
      </c>
      <c r="C1289" s="298"/>
      <c r="D1289" s="298"/>
      <c r="E1289" s="336"/>
      <c r="F1289" s="299"/>
      <c r="G1289" s="299"/>
      <c r="H1289" s="299"/>
      <c r="I1289" s="299"/>
      <c r="J1289" s="299"/>
      <c r="K1289" s="299"/>
    </row>
    <row r="1290" spans="1:11" ht="12.75">
      <c r="A1290" s="159" t="s">
        <v>1655</v>
      </c>
      <c r="B1290" s="161"/>
      <c r="C1290" s="161"/>
      <c r="D1290" s="161"/>
      <c r="E1290" s="337"/>
      <c r="F1290" s="461"/>
      <c r="G1290" s="461"/>
      <c r="H1290" s="461"/>
      <c r="I1290" s="461"/>
      <c r="J1290" s="461"/>
      <c r="K1290" s="461"/>
    </row>
    <row r="1291" spans="1:11" ht="15">
      <c r="A1291" s="162" t="s">
        <v>1656</v>
      </c>
      <c r="B1291" s="88"/>
      <c r="C1291" s="477">
        <f>SUM(C1058,C1129)</f>
        <v>6500</v>
      </c>
      <c r="D1291" s="477">
        <f>SUM(D1058,D1129)</f>
        <v>1092</v>
      </c>
      <c r="E1291" s="469">
        <f t="shared" ref="E1291" si="382">D1291/C1291</f>
        <v>0.16800000000000001</v>
      </c>
      <c r="F1291" s="477">
        <f>SUM(F1058,F1129)</f>
        <v>21815</v>
      </c>
      <c r="G1291" s="477">
        <f>SUM(G1058,G1129)</f>
        <v>4647</v>
      </c>
      <c r="H1291" s="469">
        <f t="shared" ref="H1291" si="383">G1291/F1291</f>
        <v>0.21301856520742607</v>
      </c>
      <c r="I1291" s="476">
        <f t="shared" ref="I1291" si="384">C1291+F1291</f>
        <v>28315</v>
      </c>
      <c r="J1291" s="476">
        <f t="shared" ref="J1291" si="385">D1291+G1291</f>
        <v>5739</v>
      </c>
      <c r="K1291" s="478">
        <f t="shared" ref="K1291" si="386">J1291/I1291</f>
        <v>0.20268408970510329</v>
      </c>
    </row>
    <row r="1292" spans="1:11" ht="12.75">
      <c r="A1292" s="892" t="s">
        <v>1657</v>
      </c>
      <c r="B1292" s="892"/>
      <c r="C1292" s="892"/>
      <c r="D1292" s="892"/>
      <c r="E1292" s="892"/>
      <c r="F1292" s="892"/>
      <c r="G1292" s="892"/>
      <c r="H1292" s="892"/>
      <c r="I1292" s="892"/>
      <c r="J1292" s="892"/>
      <c r="K1292" s="458"/>
    </row>
    <row r="1293" spans="1:11" ht="12.75">
      <c r="A1293" s="892" t="s">
        <v>1658</v>
      </c>
      <c r="B1293" s="892"/>
      <c r="C1293" s="892"/>
      <c r="D1293" s="892"/>
      <c r="E1293" s="892"/>
      <c r="F1293" s="892"/>
      <c r="G1293" s="892"/>
      <c r="H1293" s="892"/>
      <c r="I1293" s="892"/>
      <c r="J1293" s="892"/>
      <c r="K1293" s="458"/>
    </row>
    <row r="1295" spans="1:11" ht="12.75">
      <c r="A1295" s="1"/>
      <c r="B1295" s="2" t="s">
        <v>51</v>
      </c>
      <c r="C1295" s="3" t="s">
        <v>1970</v>
      </c>
      <c r="D1295" s="4"/>
      <c r="E1295" s="4"/>
      <c r="F1295" s="4"/>
      <c r="G1295" s="4"/>
      <c r="H1295" s="4"/>
      <c r="I1295" s="5"/>
      <c r="J1295" s="6"/>
      <c r="K1295" s="6"/>
    </row>
    <row r="1296" spans="1:11" ht="12.75">
      <c r="A1296" s="1"/>
      <c r="B1296" s="2" t="s">
        <v>52</v>
      </c>
      <c r="C1296" s="3">
        <v>17688383</v>
      </c>
      <c r="D1296" s="4"/>
      <c r="E1296" s="4"/>
      <c r="F1296" s="4"/>
      <c r="G1296" s="4"/>
      <c r="H1296" s="4"/>
      <c r="I1296" s="5"/>
      <c r="J1296" s="6"/>
      <c r="K1296" s="6"/>
    </row>
    <row r="1297" spans="1:11" ht="12.75">
      <c r="A1297" s="1"/>
      <c r="B1297" s="2"/>
      <c r="C1297" s="3"/>
      <c r="D1297" s="4"/>
      <c r="E1297" s="4"/>
      <c r="F1297" s="4"/>
      <c r="G1297" s="4"/>
      <c r="H1297" s="4"/>
      <c r="I1297" s="5"/>
      <c r="J1297" s="6"/>
      <c r="K1297" s="6"/>
    </row>
    <row r="1298" spans="1:11" ht="14.25">
      <c r="A1298" s="1"/>
      <c r="B1298" s="2" t="s">
        <v>1634</v>
      </c>
      <c r="C1298" s="7" t="s">
        <v>32</v>
      </c>
      <c r="D1298" s="8"/>
      <c r="E1298" s="8"/>
      <c r="F1298" s="8"/>
      <c r="G1298" s="8"/>
      <c r="H1298" s="8"/>
      <c r="I1298" s="9"/>
      <c r="J1298" s="6"/>
      <c r="K1298" s="6"/>
    </row>
    <row r="1299" spans="1:11" ht="14.25">
      <c r="A1299" s="1"/>
      <c r="B1299" s="2" t="s">
        <v>186</v>
      </c>
      <c r="C1299" s="439" t="s">
        <v>2004</v>
      </c>
      <c r="D1299" s="8"/>
      <c r="E1299" s="8"/>
      <c r="F1299" s="8"/>
      <c r="G1299" s="8"/>
      <c r="H1299" s="8"/>
      <c r="I1299" s="9"/>
      <c r="J1299" s="6"/>
      <c r="K1299" s="6"/>
    </row>
    <row r="1300" spans="1:11" ht="15.75">
      <c r="A1300" s="10"/>
      <c r="B1300" s="10"/>
      <c r="C1300" s="10"/>
      <c r="D1300" s="10"/>
      <c r="E1300" s="10"/>
      <c r="F1300" s="10"/>
      <c r="G1300" s="10"/>
      <c r="H1300" s="10"/>
      <c r="I1300" s="11"/>
      <c r="J1300" s="11"/>
      <c r="K1300" s="11"/>
    </row>
    <row r="1301" spans="1:11" ht="12.75" customHeight="1">
      <c r="A1301" s="876" t="s">
        <v>1635</v>
      </c>
      <c r="B1301" s="876" t="s">
        <v>1636</v>
      </c>
      <c r="C1301" s="893" t="s">
        <v>189</v>
      </c>
      <c r="D1301" s="894"/>
      <c r="E1301" s="894"/>
      <c r="F1301" s="870" t="s">
        <v>190</v>
      </c>
      <c r="G1301" s="870"/>
      <c r="H1301" s="870"/>
      <c r="I1301" s="870" t="s">
        <v>129</v>
      </c>
      <c r="J1301" s="870"/>
      <c r="K1301" s="870"/>
    </row>
    <row r="1302" spans="1:11" ht="23.25" thickBot="1">
      <c r="A1302" s="877"/>
      <c r="B1302" s="877"/>
      <c r="C1302" s="501" t="s">
        <v>1904</v>
      </c>
      <c r="D1302" s="501" t="s">
        <v>1905</v>
      </c>
      <c r="E1302" s="319" t="s">
        <v>1898</v>
      </c>
      <c r="F1302" s="501" t="s">
        <v>1904</v>
      </c>
      <c r="G1302" s="501" t="s">
        <v>1905</v>
      </c>
      <c r="H1302" s="501" t="s">
        <v>1898</v>
      </c>
      <c r="I1302" s="501" t="s">
        <v>1904</v>
      </c>
      <c r="J1302" s="501" t="s">
        <v>1905</v>
      </c>
      <c r="K1302" s="502" t="s">
        <v>1898</v>
      </c>
    </row>
    <row r="1303" spans="1:11" ht="15.75" thickTop="1">
      <c r="A1303" s="84"/>
      <c r="B1303" s="151" t="s">
        <v>28</v>
      </c>
      <c r="C1303" s="464">
        <f>SUM(C1305:C1480)</f>
        <v>0</v>
      </c>
      <c r="D1303" s="464">
        <f>SUM(D1305:D1480)</f>
        <v>0</v>
      </c>
      <c r="E1303" s="465" t="e">
        <f t="shared" ref="E1303" si="387">D1303/C1303</f>
        <v>#DIV/0!</v>
      </c>
      <c r="F1303" s="464">
        <f>SUM(F1305:F1480)</f>
        <v>1500</v>
      </c>
      <c r="G1303" s="464">
        <f>SUM(G1305:G1480)</f>
        <v>261</v>
      </c>
      <c r="H1303" s="465">
        <f t="shared" ref="H1303" si="388">G1303/F1303</f>
        <v>0.17399999999999999</v>
      </c>
      <c r="I1303" s="466">
        <f t="shared" ref="I1303" si="389">C1303+F1303</f>
        <v>1500</v>
      </c>
      <c r="J1303" s="466">
        <f t="shared" ref="J1303" si="390">D1303+G1303</f>
        <v>261</v>
      </c>
      <c r="K1303" s="479">
        <f t="shared" ref="K1303" si="391">J1303/I1303</f>
        <v>0.17399999999999999</v>
      </c>
    </row>
    <row r="1304" spans="1:11" ht="12.75">
      <c r="A1304" s="152"/>
      <c r="B1304" s="153"/>
      <c r="C1304" s="154"/>
      <c r="D1304" s="154"/>
      <c r="E1304" s="463"/>
      <c r="F1304" s="503"/>
      <c r="G1304" s="503"/>
      <c r="H1304" s="463"/>
      <c r="I1304" s="503"/>
      <c r="J1304" s="503"/>
      <c r="K1304" s="480"/>
    </row>
    <row r="1305" spans="1:11" s="513" customFormat="1" ht="12.75">
      <c r="A1305" s="524" t="s">
        <v>2112</v>
      </c>
      <c r="B1305" s="509" t="s">
        <v>3079</v>
      </c>
      <c r="C1305" s="510">
        <v>0</v>
      </c>
      <c r="D1305" s="510"/>
      <c r="E1305" s="511" t="e">
        <f t="shared" ref="E1305:E1480" si="392">D1305/C1305</f>
        <v>#DIV/0!</v>
      </c>
      <c r="F1305" s="507">
        <v>2</v>
      </c>
      <c r="G1305" s="503"/>
      <c r="H1305" s="511">
        <f t="shared" ref="H1305:H1480" si="393">G1305/F1305</f>
        <v>0</v>
      </c>
      <c r="I1305" s="503">
        <f t="shared" ref="I1305:I1480" si="394">C1305+F1305</f>
        <v>2</v>
      </c>
      <c r="J1305" s="503">
        <f t="shared" ref="J1305:J1480" si="395">D1305+G1305</f>
        <v>0</v>
      </c>
      <c r="K1305" s="512">
        <f t="shared" ref="K1305:K1480" si="396">J1305/I1305</f>
        <v>0</v>
      </c>
    </row>
    <row r="1306" spans="1:11" s="513" customFormat="1" ht="12.75">
      <c r="A1306" s="526" t="s">
        <v>3080</v>
      </c>
      <c r="B1306" s="525" t="s">
        <v>3081</v>
      </c>
      <c r="C1306" s="510">
        <v>0</v>
      </c>
      <c r="D1306" s="510"/>
      <c r="E1306" s="511" t="e">
        <f t="shared" si="392"/>
        <v>#DIV/0!</v>
      </c>
      <c r="F1306" s="507">
        <v>1</v>
      </c>
      <c r="G1306" s="503">
        <v>1</v>
      </c>
      <c r="H1306" s="511">
        <f t="shared" si="393"/>
        <v>1</v>
      </c>
      <c r="I1306" s="503">
        <f t="shared" si="394"/>
        <v>1</v>
      </c>
      <c r="J1306" s="503">
        <f t="shared" si="395"/>
        <v>1</v>
      </c>
      <c r="K1306" s="512">
        <f t="shared" si="396"/>
        <v>1</v>
      </c>
    </row>
    <row r="1307" spans="1:11" s="513" customFormat="1" ht="12.75">
      <c r="A1307" s="526" t="s">
        <v>3082</v>
      </c>
      <c r="B1307" s="525" t="s">
        <v>3083</v>
      </c>
      <c r="C1307" s="510">
        <v>0</v>
      </c>
      <c r="D1307" s="510"/>
      <c r="E1307" s="511" t="e">
        <f t="shared" si="392"/>
        <v>#DIV/0!</v>
      </c>
      <c r="F1307" s="507">
        <v>2</v>
      </c>
      <c r="G1307" s="503"/>
      <c r="H1307" s="511">
        <f t="shared" si="393"/>
        <v>0</v>
      </c>
      <c r="I1307" s="503">
        <f t="shared" si="394"/>
        <v>2</v>
      </c>
      <c r="J1307" s="503">
        <f t="shared" si="395"/>
        <v>0</v>
      </c>
      <c r="K1307" s="512">
        <f t="shared" si="396"/>
        <v>0</v>
      </c>
    </row>
    <row r="1308" spans="1:11" s="513" customFormat="1" ht="12.75">
      <c r="A1308" s="526" t="s">
        <v>2905</v>
      </c>
      <c r="B1308" s="525" t="s">
        <v>3084</v>
      </c>
      <c r="C1308" s="510">
        <v>0</v>
      </c>
      <c r="D1308" s="510"/>
      <c r="E1308" s="511" t="e">
        <f t="shared" si="392"/>
        <v>#DIV/0!</v>
      </c>
      <c r="F1308" s="507">
        <v>150</v>
      </c>
      <c r="G1308" s="503">
        <v>22</v>
      </c>
      <c r="H1308" s="511">
        <f t="shared" si="393"/>
        <v>0.14666666666666667</v>
      </c>
      <c r="I1308" s="503">
        <f t="shared" si="394"/>
        <v>150</v>
      </c>
      <c r="J1308" s="503">
        <f t="shared" si="395"/>
        <v>22</v>
      </c>
      <c r="K1308" s="512">
        <f t="shared" si="396"/>
        <v>0.14666666666666667</v>
      </c>
    </row>
    <row r="1309" spans="1:11" s="513" customFormat="1" ht="12.75">
      <c r="A1309" s="526" t="s">
        <v>2326</v>
      </c>
      <c r="B1309" s="525" t="s">
        <v>3085</v>
      </c>
      <c r="C1309" s="510">
        <v>0</v>
      </c>
      <c r="D1309" s="510"/>
      <c r="E1309" s="511" t="e">
        <f t="shared" si="392"/>
        <v>#DIV/0!</v>
      </c>
      <c r="F1309" s="507">
        <v>2</v>
      </c>
      <c r="G1309" s="503"/>
      <c r="H1309" s="511">
        <f t="shared" si="393"/>
        <v>0</v>
      </c>
      <c r="I1309" s="503">
        <f t="shared" si="394"/>
        <v>2</v>
      </c>
      <c r="J1309" s="503">
        <f t="shared" si="395"/>
        <v>0</v>
      </c>
      <c r="K1309" s="512">
        <f t="shared" si="396"/>
        <v>0</v>
      </c>
    </row>
    <row r="1310" spans="1:11" s="513" customFormat="1" ht="12.75">
      <c r="A1310" s="526" t="s">
        <v>2186</v>
      </c>
      <c r="B1310" s="525" t="s">
        <v>3086</v>
      </c>
      <c r="C1310" s="510">
        <v>0</v>
      </c>
      <c r="D1310" s="510"/>
      <c r="E1310" s="511" t="e">
        <f t="shared" si="392"/>
        <v>#DIV/0!</v>
      </c>
      <c r="F1310" s="507">
        <v>2</v>
      </c>
      <c r="G1310" s="503"/>
      <c r="H1310" s="511">
        <f t="shared" si="393"/>
        <v>0</v>
      </c>
      <c r="I1310" s="503">
        <f t="shared" si="394"/>
        <v>2</v>
      </c>
      <c r="J1310" s="503">
        <f t="shared" si="395"/>
        <v>0</v>
      </c>
      <c r="K1310" s="512">
        <f t="shared" si="396"/>
        <v>0</v>
      </c>
    </row>
    <row r="1311" spans="1:11" s="513" customFormat="1" ht="12.75">
      <c r="A1311" s="526" t="s">
        <v>3087</v>
      </c>
      <c r="B1311" s="525" t="s">
        <v>3088</v>
      </c>
      <c r="C1311" s="510">
        <v>0</v>
      </c>
      <c r="D1311" s="510"/>
      <c r="E1311" s="511" t="e">
        <f t="shared" si="392"/>
        <v>#DIV/0!</v>
      </c>
      <c r="F1311" s="507">
        <v>2</v>
      </c>
      <c r="G1311" s="503">
        <v>1</v>
      </c>
      <c r="H1311" s="511">
        <f t="shared" si="393"/>
        <v>0.5</v>
      </c>
      <c r="I1311" s="503">
        <f t="shared" si="394"/>
        <v>2</v>
      </c>
      <c r="J1311" s="503">
        <f t="shared" si="395"/>
        <v>1</v>
      </c>
      <c r="K1311" s="512">
        <f t="shared" si="396"/>
        <v>0.5</v>
      </c>
    </row>
    <row r="1312" spans="1:11" s="513" customFormat="1" ht="12.75">
      <c r="A1312" s="526" t="s">
        <v>3089</v>
      </c>
      <c r="B1312" s="525" t="s">
        <v>3090</v>
      </c>
      <c r="C1312" s="510">
        <v>0</v>
      </c>
      <c r="D1312" s="510"/>
      <c r="E1312" s="511" t="e">
        <f t="shared" si="392"/>
        <v>#DIV/0!</v>
      </c>
      <c r="F1312" s="507">
        <v>6</v>
      </c>
      <c r="G1312" s="503">
        <v>1</v>
      </c>
      <c r="H1312" s="511">
        <f t="shared" si="393"/>
        <v>0.16666666666666666</v>
      </c>
      <c r="I1312" s="503">
        <f t="shared" si="394"/>
        <v>6</v>
      </c>
      <c r="J1312" s="503">
        <f t="shared" si="395"/>
        <v>1</v>
      </c>
      <c r="K1312" s="512">
        <f t="shared" si="396"/>
        <v>0.16666666666666666</v>
      </c>
    </row>
    <row r="1313" spans="1:11" s="513" customFormat="1" ht="12.75">
      <c r="A1313" s="526" t="s">
        <v>3091</v>
      </c>
      <c r="B1313" s="525" t="s">
        <v>3092</v>
      </c>
      <c r="C1313" s="510">
        <v>0</v>
      </c>
      <c r="D1313" s="510"/>
      <c r="E1313" s="511" t="e">
        <f t="shared" si="392"/>
        <v>#DIV/0!</v>
      </c>
      <c r="F1313" s="507">
        <v>40</v>
      </c>
      <c r="G1313" s="503">
        <v>10</v>
      </c>
      <c r="H1313" s="511">
        <f t="shared" si="393"/>
        <v>0.25</v>
      </c>
      <c r="I1313" s="503">
        <f t="shared" si="394"/>
        <v>40</v>
      </c>
      <c r="J1313" s="503">
        <f t="shared" si="395"/>
        <v>10</v>
      </c>
      <c r="K1313" s="512">
        <f t="shared" si="396"/>
        <v>0.25</v>
      </c>
    </row>
    <row r="1314" spans="1:11" s="513" customFormat="1" ht="12.75">
      <c r="A1314" s="526" t="s">
        <v>3093</v>
      </c>
      <c r="B1314" s="525" t="s">
        <v>3094</v>
      </c>
      <c r="C1314" s="510">
        <v>0</v>
      </c>
      <c r="D1314" s="510"/>
      <c r="E1314" s="511" t="e">
        <f t="shared" si="392"/>
        <v>#DIV/0!</v>
      </c>
      <c r="F1314" s="507">
        <v>40</v>
      </c>
      <c r="G1314" s="503">
        <v>3</v>
      </c>
      <c r="H1314" s="511">
        <f t="shared" si="393"/>
        <v>7.4999999999999997E-2</v>
      </c>
      <c r="I1314" s="503">
        <f t="shared" si="394"/>
        <v>40</v>
      </c>
      <c r="J1314" s="503">
        <f t="shared" si="395"/>
        <v>3</v>
      </c>
      <c r="K1314" s="512">
        <f t="shared" si="396"/>
        <v>7.4999999999999997E-2</v>
      </c>
    </row>
    <row r="1315" spans="1:11" s="513" customFormat="1" ht="12.75">
      <c r="A1315" s="526" t="s">
        <v>3095</v>
      </c>
      <c r="B1315" s="525" t="s">
        <v>3096</v>
      </c>
      <c r="C1315" s="510">
        <v>0</v>
      </c>
      <c r="D1315" s="510"/>
      <c r="E1315" s="511" t="e">
        <f t="shared" si="392"/>
        <v>#DIV/0!</v>
      </c>
      <c r="F1315" s="507">
        <v>1</v>
      </c>
      <c r="G1315" s="503"/>
      <c r="H1315" s="511">
        <f t="shared" si="393"/>
        <v>0</v>
      </c>
      <c r="I1315" s="503">
        <f t="shared" si="394"/>
        <v>1</v>
      </c>
      <c r="J1315" s="503">
        <f t="shared" si="395"/>
        <v>0</v>
      </c>
      <c r="K1315" s="512">
        <f t="shared" si="396"/>
        <v>0</v>
      </c>
    </row>
    <row r="1316" spans="1:11" s="513" customFormat="1" ht="12.75">
      <c r="A1316" s="526" t="s">
        <v>3097</v>
      </c>
      <c r="B1316" s="525" t="s">
        <v>3098</v>
      </c>
      <c r="C1316" s="510">
        <v>0</v>
      </c>
      <c r="D1316" s="510"/>
      <c r="E1316" s="511" t="e">
        <f t="shared" si="392"/>
        <v>#DIV/0!</v>
      </c>
      <c r="F1316" s="507">
        <v>2</v>
      </c>
      <c r="G1316" s="503">
        <v>1</v>
      </c>
      <c r="H1316" s="511">
        <f t="shared" si="393"/>
        <v>0.5</v>
      </c>
      <c r="I1316" s="503">
        <f t="shared" si="394"/>
        <v>2</v>
      </c>
      <c r="J1316" s="503">
        <f t="shared" si="395"/>
        <v>1</v>
      </c>
      <c r="K1316" s="512">
        <f t="shared" si="396"/>
        <v>0.5</v>
      </c>
    </row>
    <row r="1317" spans="1:11" s="513" customFormat="1" ht="12.75">
      <c r="A1317" s="526" t="s">
        <v>3099</v>
      </c>
      <c r="B1317" s="525" t="s">
        <v>3100</v>
      </c>
      <c r="C1317" s="510">
        <v>0</v>
      </c>
      <c r="D1317" s="510"/>
      <c r="E1317" s="511" t="e">
        <f t="shared" si="392"/>
        <v>#DIV/0!</v>
      </c>
      <c r="F1317" s="507">
        <v>5</v>
      </c>
      <c r="G1317" s="503"/>
      <c r="H1317" s="511">
        <f t="shared" si="393"/>
        <v>0</v>
      </c>
      <c r="I1317" s="503">
        <f t="shared" si="394"/>
        <v>5</v>
      </c>
      <c r="J1317" s="503">
        <f t="shared" si="395"/>
        <v>0</v>
      </c>
      <c r="K1317" s="512">
        <f t="shared" si="396"/>
        <v>0</v>
      </c>
    </row>
    <row r="1318" spans="1:11" s="513" customFormat="1" ht="12.75">
      <c r="A1318" s="526" t="s">
        <v>3101</v>
      </c>
      <c r="B1318" s="525" t="s">
        <v>3102</v>
      </c>
      <c r="C1318" s="510">
        <v>0</v>
      </c>
      <c r="D1318" s="510"/>
      <c r="E1318" s="511" t="e">
        <f t="shared" si="392"/>
        <v>#DIV/0!</v>
      </c>
      <c r="F1318" s="507">
        <v>9</v>
      </c>
      <c r="G1318" s="503">
        <v>1</v>
      </c>
      <c r="H1318" s="511">
        <f t="shared" si="393"/>
        <v>0.1111111111111111</v>
      </c>
      <c r="I1318" s="503">
        <f t="shared" si="394"/>
        <v>9</v>
      </c>
      <c r="J1318" s="503">
        <f t="shared" si="395"/>
        <v>1</v>
      </c>
      <c r="K1318" s="512">
        <f t="shared" si="396"/>
        <v>0.1111111111111111</v>
      </c>
    </row>
    <row r="1319" spans="1:11" s="513" customFormat="1" ht="12.75">
      <c r="A1319" s="526" t="s">
        <v>3103</v>
      </c>
      <c r="B1319" s="525" t="s">
        <v>3104</v>
      </c>
      <c r="C1319" s="510">
        <v>0</v>
      </c>
      <c r="D1319" s="510"/>
      <c r="E1319" s="511" t="e">
        <f t="shared" si="392"/>
        <v>#DIV/0!</v>
      </c>
      <c r="F1319" s="507">
        <v>2</v>
      </c>
      <c r="G1319" s="503"/>
      <c r="H1319" s="511">
        <f t="shared" si="393"/>
        <v>0</v>
      </c>
      <c r="I1319" s="503">
        <f t="shared" si="394"/>
        <v>2</v>
      </c>
      <c r="J1319" s="503">
        <f t="shared" si="395"/>
        <v>0</v>
      </c>
      <c r="K1319" s="512">
        <f t="shared" si="396"/>
        <v>0</v>
      </c>
    </row>
    <row r="1320" spans="1:11" s="513" customFormat="1" ht="12.75">
      <c r="A1320" s="526" t="s">
        <v>2353</v>
      </c>
      <c r="B1320" s="525" t="s">
        <v>2354</v>
      </c>
      <c r="C1320" s="510">
        <v>0</v>
      </c>
      <c r="D1320" s="510"/>
      <c r="E1320" s="511" t="e">
        <f t="shared" si="392"/>
        <v>#DIV/0!</v>
      </c>
      <c r="F1320" s="507">
        <v>30</v>
      </c>
      <c r="G1320" s="503"/>
      <c r="H1320" s="511">
        <f t="shared" si="393"/>
        <v>0</v>
      </c>
      <c r="I1320" s="503">
        <f t="shared" si="394"/>
        <v>30</v>
      </c>
      <c r="J1320" s="503">
        <f t="shared" si="395"/>
        <v>0</v>
      </c>
      <c r="K1320" s="512">
        <f t="shared" si="396"/>
        <v>0</v>
      </c>
    </row>
    <row r="1321" spans="1:11" s="513" customFormat="1" ht="12.75">
      <c r="A1321" s="526" t="s">
        <v>3105</v>
      </c>
      <c r="B1321" s="525" t="s">
        <v>3106</v>
      </c>
      <c r="C1321" s="510">
        <v>0</v>
      </c>
      <c r="D1321" s="510"/>
      <c r="E1321" s="511" t="e">
        <f t="shared" si="392"/>
        <v>#DIV/0!</v>
      </c>
      <c r="F1321" s="507">
        <v>1</v>
      </c>
      <c r="G1321" s="503"/>
      <c r="H1321" s="511">
        <f t="shared" si="393"/>
        <v>0</v>
      </c>
      <c r="I1321" s="503">
        <f t="shared" si="394"/>
        <v>1</v>
      </c>
      <c r="J1321" s="503">
        <f t="shared" si="395"/>
        <v>0</v>
      </c>
      <c r="K1321" s="512">
        <f t="shared" si="396"/>
        <v>0</v>
      </c>
    </row>
    <row r="1322" spans="1:11" s="513" customFormat="1" ht="12.75">
      <c r="A1322" s="526" t="s">
        <v>3107</v>
      </c>
      <c r="B1322" s="525" t="s">
        <v>3108</v>
      </c>
      <c r="C1322" s="510">
        <v>0</v>
      </c>
      <c r="D1322" s="510"/>
      <c r="E1322" s="511" t="e">
        <f t="shared" si="392"/>
        <v>#DIV/0!</v>
      </c>
      <c r="F1322" s="507">
        <v>1</v>
      </c>
      <c r="G1322" s="503"/>
      <c r="H1322" s="511">
        <f t="shared" si="393"/>
        <v>0</v>
      </c>
      <c r="I1322" s="503">
        <f t="shared" si="394"/>
        <v>1</v>
      </c>
      <c r="J1322" s="503">
        <f t="shared" si="395"/>
        <v>0</v>
      </c>
      <c r="K1322" s="512">
        <f t="shared" si="396"/>
        <v>0</v>
      </c>
    </row>
    <row r="1323" spans="1:11" s="513" customFormat="1" ht="12.75">
      <c r="A1323" s="526" t="s">
        <v>2355</v>
      </c>
      <c r="B1323" s="525" t="s">
        <v>2356</v>
      </c>
      <c r="C1323" s="510">
        <v>0</v>
      </c>
      <c r="D1323" s="510"/>
      <c r="E1323" s="511" t="e">
        <f t="shared" si="392"/>
        <v>#DIV/0!</v>
      </c>
      <c r="F1323" s="507">
        <v>150</v>
      </c>
      <c r="G1323" s="503">
        <v>23</v>
      </c>
      <c r="H1323" s="511">
        <f t="shared" si="393"/>
        <v>0.15333333333333332</v>
      </c>
      <c r="I1323" s="503">
        <f t="shared" si="394"/>
        <v>150</v>
      </c>
      <c r="J1323" s="503">
        <f t="shared" si="395"/>
        <v>23</v>
      </c>
      <c r="K1323" s="512">
        <f t="shared" si="396"/>
        <v>0.15333333333333332</v>
      </c>
    </row>
    <row r="1324" spans="1:11" s="513" customFormat="1" ht="12.75">
      <c r="A1324" s="526" t="s">
        <v>2426</v>
      </c>
      <c r="B1324" s="525" t="s">
        <v>3109</v>
      </c>
      <c r="C1324" s="510">
        <v>0</v>
      </c>
      <c r="D1324" s="510"/>
      <c r="E1324" s="511" t="e">
        <f t="shared" si="392"/>
        <v>#DIV/0!</v>
      </c>
      <c r="F1324" s="507">
        <v>50</v>
      </c>
      <c r="G1324" s="503">
        <v>1</v>
      </c>
      <c r="H1324" s="511">
        <f t="shared" si="393"/>
        <v>0.02</v>
      </c>
      <c r="I1324" s="503">
        <f t="shared" si="394"/>
        <v>50</v>
      </c>
      <c r="J1324" s="503">
        <f t="shared" si="395"/>
        <v>1</v>
      </c>
      <c r="K1324" s="512">
        <f t="shared" si="396"/>
        <v>0.02</v>
      </c>
    </row>
    <row r="1325" spans="1:11" s="513" customFormat="1" ht="12.75">
      <c r="A1325" s="526" t="s">
        <v>3110</v>
      </c>
      <c r="B1325" s="525" t="s">
        <v>3111</v>
      </c>
      <c r="C1325" s="510">
        <v>0</v>
      </c>
      <c r="D1325" s="510"/>
      <c r="E1325" s="511" t="e">
        <f t="shared" si="392"/>
        <v>#DIV/0!</v>
      </c>
      <c r="F1325" s="507">
        <v>20</v>
      </c>
      <c r="G1325" s="503">
        <v>1</v>
      </c>
      <c r="H1325" s="511">
        <f t="shared" si="393"/>
        <v>0.05</v>
      </c>
      <c r="I1325" s="503">
        <f t="shared" si="394"/>
        <v>20</v>
      </c>
      <c r="J1325" s="503">
        <f t="shared" si="395"/>
        <v>1</v>
      </c>
      <c r="K1325" s="512">
        <f t="shared" si="396"/>
        <v>0.05</v>
      </c>
    </row>
    <row r="1326" spans="1:11" s="513" customFormat="1" ht="12.75">
      <c r="A1326" s="526" t="s">
        <v>2428</v>
      </c>
      <c r="B1326" s="525" t="s">
        <v>3112</v>
      </c>
      <c r="C1326" s="510">
        <v>0</v>
      </c>
      <c r="D1326" s="510"/>
      <c r="E1326" s="511" t="e">
        <f t="shared" si="392"/>
        <v>#DIV/0!</v>
      </c>
      <c r="F1326" s="507">
        <v>5</v>
      </c>
      <c r="G1326" s="503"/>
      <c r="H1326" s="511">
        <f t="shared" si="393"/>
        <v>0</v>
      </c>
      <c r="I1326" s="503">
        <f t="shared" si="394"/>
        <v>5</v>
      </c>
      <c r="J1326" s="503">
        <f t="shared" si="395"/>
        <v>0</v>
      </c>
      <c r="K1326" s="512">
        <f t="shared" si="396"/>
        <v>0</v>
      </c>
    </row>
    <row r="1327" spans="1:11" s="513" customFormat="1" ht="12.75">
      <c r="A1327" s="526" t="s">
        <v>2462</v>
      </c>
      <c r="B1327" s="525" t="s">
        <v>3113</v>
      </c>
      <c r="C1327" s="510">
        <v>0</v>
      </c>
      <c r="D1327" s="510"/>
      <c r="E1327" s="511" t="e">
        <f t="shared" si="392"/>
        <v>#DIV/0!</v>
      </c>
      <c r="F1327" s="507">
        <v>1</v>
      </c>
      <c r="G1327" s="503">
        <v>3</v>
      </c>
      <c r="H1327" s="511">
        <f t="shared" si="393"/>
        <v>3</v>
      </c>
      <c r="I1327" s="503">
        <f t="shared" si="394"/>
        <v>1</v>
      </c>
      <c r="J1327" s="503">
        <f t="shared" si="395"/>
        <v>3</v>
      </c>
      <c r="K1327" s="512">
        <f t="shared" si="396"/>
        <v>3</v>
      </c>
    </row>
    <row r="1328" spans="1:11" s="513" customFormat="1" ht="12.75">
      <c r="A1328" s="526" t="s">
        <v>3114</v>
      </c>
      <c r="B1328" s="525" t="s">
        <v>3115</v>
      </c>
      <c r="C1328" s="510">
        <v>0</v>
      </c>
      <c r="D1328" s="510"/>
      <c r="E1328" s="511" t="e">
        <f t="shared" si="392"/>
        <v>#DIV/0!</v>
      </c>
      <c r="F1328" s="507">
        <v>1</v>
      </c>
      <c r="G1328" s="503"/>
      <c r="H1328" s="511">
        <f t="shared" si="393"/>
        <v>0</v>
      </c>
      <c r="I1328" s="503">
        <f t="shared" si="394"/>
        <v>1</v>
      </c>
      <c r="J1328" s="503">
        <f t="shared" si="395"/>
        <v>0</v>
      </c>
      <c r="K1328" s="512">
        <f t="shared" si="396"/>
        <v>0</v>
      </c>
    </row>
    <row r="1329" spans="1:11" s="513" customFormat="1" ht="12.75">
      <c r="A1329" s="526" t="s">
        <v>3116</v>
      </c>
      <c r="B1329" s="525" t="s">
        <v>3117</v>
      </c>
      <c r="C1329" s="510">
        <v>0</v>
      </c>
      <c r="D1329" s="510"/>
      <c r="E1329" s="511" t="e">
        <f t="shared" si="392"/>
        <v>#DIV/0!</v>
      </c>
      <c r="F1329" s="507">
        <v>5</v>
      </c>
      <c r="G1329" s="503"/>
      <c r="H1329" s="511">
        <f t="shared" si="393"/>
        <v>0</v>
      </c>
      <c r="I1329" s="503">
        <f t="shared" si="394"/>
        <v>5</v>
      </c>
      <c r="J1329" s="503">
        <f t="shared" si="395"/>
        <v>0</v>
      </c>
      <c r="K1329" s="512">
        <f t="shared" si="396"/>
        <v>0</v>
      </c>
    </row>
    <row r="1330" spans="1:11" s="513" customFormat="1" ht="12.75">
      <c r="A1330" s="526" t="s">
        <v>3118</v>
      </c>
      <c r="B1330" s="525" t="s">
        <v>3119</v>
      </c>
      <c r="C1330" s="510">
        <v>0</v>
      </c>
      <c r="D1330" s="510"/>
      <c r="E1330" s="511" t="e">
        <f t="shared" si="392"/>
        <v>#DIV/0!</v>
      </c>
      <c r="F1330" s="507">
        <v>50</v>
      </c>
      <c r="G1330" s="503">
        <v>9</v>
      </c>
      <c r="H1330" s="511">
        <f t="shared" si="393"/>
        <v>0.18</v>
      </c>
      <c r="I1330" s="503">
        <f t="shared" si="394"/>
        <v>50</v>
      </c>
      <c r="J1330" s="503">
        <f t="shared" si="395"/>
        <v>9</v>
      </c>
      <c r="K1330" s="512">
        <f t="shared" si="396"/>
        <v>0.18</v>
      </c>
    </row>
    <row r="1331" spans="1:11" s="513" customFormat="1" ht="12.75">
      <c r="A1331" s="526" t="s">
        <v>3120</v>
      </c>
      <c r="B1331" s="525" t="s">
        <v>3121</v>
      </c>
      <c r="C1331" s="510">
        <v>0</v>
      </c>
      <c r="D1331" s="510"/>
      <c r="E1331" s="511" t="e">
        <f t="shared" si="392"/>
        <v>#DIV/0!</v>
      </c>
      <c r="F1331" s="507">
        <v>80</v>
      </c>
      <c r="G1331" s="503">
        <v>18</v>
      </c>
      <c r="H1331" s="511">
        <f t="shared" si="393"/>
        <v>0.22500000000000001</v>
      </c>
      <c r="I1331" s="503">
        <f t="shared" si="394"/>
        <v>80</v>
      </c>
      <c r="J1331" s="503">
        <f t="shared" si="395"/>
        <v>18</v>
      </c>
      <c r="K1331" s="512">
        <f t="shared" si="396"/>
        <v>0.22500000000000001</v>
      </c>
    </row>
    <row r="1332" spans="1:11" s="513" customFormat="1" ht="12.75">
      <c r="A1332" s="526" t="s">
        <v>3122</v>
      </c>
      <c r="B1332" s="525" t="s">
        <v>3123</v>
      </c>
      <c r="C1332" s="510">
        <v>0</v>
      </c>
      <c r="D1332" s="510"/>
      <c r="E1332" s="511" t="e">
        <f t="shared" si="392"/>
        <v>#DIV/0!</v>
      </c>
      <c r="F1332" s="507">
        <v>1</v>
      </c>
      <c r="G1332" s="503"/>
      <c r="H1332" s="511">
        <f t="shared" si="393"/>
        <v>0</v>
      </c>
      <c r="I1332" s="503">
        <f t="shared" si="394"/>
        <v>1</v>
      </c>
      <c r="J1332" s="503">
        <f t="shared" si="395"/>
        <v>0</v>
      </c>
      <c r="K1332" s="512">
        <f t="shared" si="396"/>
        <v>0</v>
      </c>
    </row>
    <row r="1333" spans="1:11" s="513" customFormat="1" ht="12.75">
      <c r="A1333" s="526" t="s">
        <v>3124</v>
      </c>
      <c r="B1333" s="525" t="s">
        <v>3125</v>
      </c>
      <c r="C1333" s="510">
        <v>0</v>
      </c>
      <c r="D1333" s="510"/>
      <c r="E1333" s="511" t="e">
        <f t="shared" si="392"/>
        <v>#DIV/0!</v>
      </c>
      <c r="F1333" s="507">
        <v>1</v>
      </c>
      <c r="G1333" s="503">
        <v>1</v>
      </c>
      <c r="H1333" s="511">
        <f t="shared" si="393"/>
        <v>1</v>
      </c>
      <c r="I1333" s="503">
        <f t="shared" si="394"/>
        <v>1</v>
      </c>
      <c r="J1333" s="503">
        <f t="shared" si="395"/>
        <v>1</v>
      </c>
      <c r="K1333" s="512">
        <f t="shared" si="396"/>
        <v>1</v>
      </c>
    </row>
    <row r="1334" spans="1:11" s="513" customFormat="1" ht="12.75">
      <c r="A1334" s="526" t="s">
        <v>3126</v>
      </c>
      <c r="B1334" s="525" t="s">
        <v>3127</v>
      </c>
      <c r="C1334" s="510">
        <v>0</v>
      </c>
      <c r="D1334" s="510"/>
      <c r="E1334" s="511" t="e">
        <f t="shared" si="392"/>
        <v>#DIV/0!</v>
      </c>
      <c r="F1334" s="507">
        <v>10</v>
      </c>
      <c r="G1334" s="503">
        <v>2</v>
      </c>
      <c r="H1334" s="511">
        <f t="shared" si="393"/>
        <v>0.2</v>
      </c>
      <c r="I1334" s="503">
        <f t="shared" si="394"/>
        <v>10</v>
      </c>
      <c r="J1334" s="503">
        <f t="shared" si="395"/>
        <v>2</v>
      </c>
      <c r="K1334" s="512">
        <f t="shared" si="396"/>
        <v>0.2</v>
      </c>
    </row>
    <row r="1335" spans="1:11" s="513" customFormat="1" ht="12.75">
      <c r="A1335" s="526" t="s">
        <v>2430</v>
      </c>
      <c r="B1335" s="525" t="s">
        <v>3128</v>
      </c>
      <c r="C1335" s="510">
        <v>0</v>
      </c>
      <c r="D1335" s="510"/>
      <c r="E1335" s="511" t="e">
        <f t="shared" si="392"/>
        <v>#DIV/0!</v>
      </c>
      <c r="F1335" s="507">
        <v>40</v>
      </c>
      <c r="G1335" s="503">
        <v>6</v>
      </c>
      <c r="H1335" s="511">
        <f t="shared" si="393"/>
        <v>0.15</v>
      </c>
      <c r="I1335" s="503">
        <f t="shared" si="394"/>
        <v>40</v>
      </c>
      <c r="J1335" s="503">
        <f t="shared" si="395"/>
        <v>6</v>
      </c>
      <c r="K1335" s="512">
        <f t="shared" si="396"/>
        <v>0.15</v>
      </c>
    </row>
    <row r="1336" spans="1:11" s="513" customFormat="1" ht="12.75">
      <c r="A1336" s="526" t="s">
        <v>3129</v>
      </c>
      <c r="B1336" s="525" t="s">
        <v>1390</v>
      </c>
      <c r="C1336" s="510">
        <v>0</v>
      </c>
      <c r="D1336" s="510"/>
      <c r="E1336" s="511" t="e">
        <f t="shared" si="392"/>
        <v>#DIV/0!</v>
      </c>
      <c r="F1336" s="507">
        <v>1</v>
      </c>
      <c r="G1336" s="503"/>
      <c r="H1336" s="511">
        <f t="shared" si="393"/>
        <v>0</v>
      </c>
      <c r="I1336" s="503">
        <f t="shared" si="394"/>
        <v>1</v>
      </c>
      <c r="J1336" s="503">
        <f t="shared" si="395"/>
        <v>0</v>
      </c>
      <c r="K1336" s="512">
        <f t="shared" si="396"/>
        <v>0</v>
      </c>
    </row>
    <row r="1337" spans="1:11" s="513" customFormat="1" ht="12.75">
      <c r="A1337" s="526" t="s">
        <v>3130</v>
      </c>
      <c r="B1337" s="525" t="s">
        <v>3131</v>
      </c>
      <c r="C1337" s="510">
        <v>0</v>
      </c>
      <c r="D1337" s="510"/>
      <c r="E1337" s="511" t="e">
        <f t="shared" si="392"/>
        <v>#DIV/0!</v>
      </c>
      <c r="F1337" s="507">
        <v>1</v>
      </c>
      <c r="G1337" s="503"/>
      <c r="H1337" s="511">
        <f t="shared" si="393"/>
        <v>0</v>
      </c>
      <c r="I1337" s="503">
        <f t="shared" si="394"/>
        <v>1</v>
      </c>
      <c r="J1337" s="503">
        <f t="shared" si="395"/>
        <v>0</v>
      </c>
      <c r="K1337" s="512">
        <f t="shared" si="396"/>
        <v>0</v>
      </c>
    </row>
    <row r="1338" spans="1:11" s="513" customFormat="1" ht="12.75">
      <c r="A1338" s="526" t="s">
        <v>3132</v>
      </c>
      <c r="B1338" s="525" t="s">
        <v>3133</v>
      </c>
      <c r="C1338" s="510">
        <v>0</v>
      </c>
      <c r="D1338" s="510"/>
      <c r="E1338" s="511" t="e">
        <f t="shared" si="392"/>
        <v>#DIV/0!</v>
      </c>
      <c r="F1338" s="507">
        <v>6</v>
      </c>
      <c r="G1338" s="503">
        <v>3</v>
      </c>
      <c r="H1338" s="511">
        <f t="shared" si="393"/>
        <v>0.5</v>
      </c>
      <c r="I1338" s="503">
        <f t="shared" si="394"/>
        <v>6</v>
      </c>
      <c r="J1338" s="503">
        <f t="shared" si="395"/>
        <v>3</v>
      </c>
      <c r="K1338" s="512">
        <f t="shared" si="396"/>
        <v>0.5</v>
      </c>
    </row>
    <row r="1339" spans="1:11" s="513" customFormat="1" ht="12.75">
      <c r="A1339" s="526" t="s">
        <v>3134</v>
      </c>
      <c r="B1339" s="525" t="s">
        <v>3135</v>
      </c>
      <c r="C1339" s="510">
        <v>0</v>
      </c>
      <c r="D1339" s="510"/>
      <c r="E1339" s="511" t="e">
        <f t="shared" si="392"/>
        <v>#DIV/0!</v>
      </c>
      <c r="F1339" s="507">
        <v>1</v>
      </c>
      <c r="G1339" s="503"/>
      <c r="H1339" s="511">
        <f t="shared" si="393"/>
        <v>0</v>
      </c>
      <c r="I1339" s="503">
        <f t="shared" si="394"/>
        <v>1</v>
      </c>
      <c r="J1339" s="503">
        <f t="shared" si="395"/>
        <v>0</v>
      </c>
      <c r="K1339" s="512">
        <f t="shared" si="396"/>
        <v>0</v>
      </c>
    </row>
    <row r="1340" spans="1:11" s="513" customFormat="1" ht="12.75">
      <c r="A1340" s="526" t="s">
        <v>3136</v>
      </c>
      <c r="B1340" s="525" t="s">
        <v>3137</v>
      </c>
      <c r="C1340" s="510">
        <v>0</v>
      </c>
      <c r="D1340" s="510"/>
      <c r="E1340" s="511" t="e">
        <f t="shared" si="392"/>
        <v>#DIV/0!</v>
      </c>
      <c r="F1340" s="507">
        <v>170</v>
      </c>
      <c r="G1340" s="503">
        <v>54</v>
      </c>
      <c r="H1340" s="511">
        <f t="shared" si="393"/>
        <v>0.31764705882352939</v>
      </c>
      <c r="I1340" s="503">
        <f t="shared" si="394"/>
        <v>170</v>
      </c>
      <c r="J1340" s="503">
        <f t="shared" si="395"/>
        <v>54</v>
      </c>
      <c r="K1340" s="512">
        <f t="shared" si="396"/>
        <v>0.31764705882352939</v>
      </c>
    </row>
    <row r="1341" spans="1:11" s="513" customFormat="1" ht="12.75">
      <c r="A1341" s="526" t="s">
        <v>3138</v>
      </c>
      <c r="B1341" s="525" t="s">
        <v>3139</v>
      </c>
      <c r="C1341" s="510">
        <v>0</v>
      </c>
      <c r="D1341" s="510"/>
      <c r="E1341" s="511" t="e">
        <f t="shared" si="392"/>
        <v>#DIV/0!</v>
      </c>
      <c r="F1341" s="507">
        <v>7</v>
      </c>
      <c r="G1341" s="503">
        <v>2</v>
      </c>
      <c r="H1341" s="511">
        <f t="shared" si="393"/>
        <v>0.2857142857142857</v>
      </c>
      <c r="I1341" s="503">
        <f t="shared" si="394"/>
        <v>7</v>
      </c>
      <c r="J1341" s="503">
        <f t="shared" si="395"/>
        <v>2</v>
      </c>
      <c r="K1341" s="512">
        <f t="shared" si="396"/>
        <v>0.2857142857142857</v>
      </c>
    </row>
    <row r="1342" spans="1:11" s="513" customFormat="1" ht="12.75">
      <c r="A1342" s="526" t="s">
        <v>3140</v>
      </c>
      <c r="B1342" s="525" t="s">
        <v>3141</v>
      </c>
      <c r="C1342" s="510">
        <v>0</v>
      </c>
      <c r="D1342" s="510"/>
      <c r="E1342" s="511" t="e">
        <f t="shared" si="392"/>
        <v>#DIV/0!</v>
      </c>
      <c r="F1342" s="507">
        <v>10</v>
      </c>
      <c r="G1342" s="503"/>
      <c r="H1342" s="511">
        <f t="shared" si="393"/>
        <v>0</v>
      </c>
      <c r="I1342" s="503">
        <f t="shared" si="394"/>
        <v>10</v>
      </c>
      <c r="J1342" s="503">
        <f t="shared" si="395"/>
        <v>0</v>
      </c>
      <c r="K1342" s="512">
        <f t="shared" si="396"/>
        <v>0</v>
      </c>
    </row>
    <row r="1343" spans="1:11" s="513" customFormat="1" ht="12.75">
      <c r="A1343" s="526" t="s">
        <v>3142</v>
      </c>
      <c r="B1343" s="525" t="s">
        <v>3143</v>
      </c>
      <c r="C1343" s="510">
        <v>0</v>
      </c>
      <c r="D1343" s="510"/>
      <c r="E1343" s="511" t="e">
        <f t="shared" si="392"/>
        <v>#DIV/0!</v>
      </c>
      <c r="F1343" s="507">
        <v>20</v>
      </c>
      <c r="G1343" s="503">
        <v>3</v>
      </c>
      <c r="H1343" s="511">
        <f t="shared" si="393"/>
        <v>0.15</v>
      </c>
      <c r="I1343" s="503">
        <f t="shared" si="394"/>
        <v>20</v>
      </c>
      <c r="J1343" s="503">
        <f t="shared" si="395"/>
        <v>3</v>
      </c>
      <c r="K1343" s="512">
        <f t="shared" si="396"/>
        <v>0.15</v>
      </c>
    </row>
    <row r="1344" spans="1:11" s="513" customFormat="1" ht="12.75">
      <c r="A1344" s="526" t="s">
        <v>3144</v>
      </c>
      <c r="B1344" s="525" t="s">
        <v>3145</v>
      </c>
      <c r="C1344" s="510">
        <v>0</v>
      </c>
      <c r="D1344" s="510"/>
      <c r="E1344" s="511" t="e">
        <f t="shared" si="392"/>
        <v>#DIV/0!</v>
      </c>
      <c r="F1344" s="507">
        <v>8</v>
      </c>
      <c r="G1344" s="503">
        <v>1</v>
      </c>
      <c r="H1344" s="511">
        <f t="shared" si="393"/>
        <v>0.125</v>
      </c>
      <c r="I1344" s="503">
        <f t="shared" si="394"/>
        <v>8</v>
      </c>
      <c r="J1344" s="503">
        <f t="shared" si="395"/>
        <v>1</v>
      </c>
      <c r="K1344" s="512">
        <f t="shared" si="396"/>
        <v>0.125</v>
      </c>
    </row>
    <row r="1345" spans="1:11" s="513" customFormat="1" ht="12.75">
      <c r="A1345" s="526" t="s">
        <v>3146</v>
      </c>
      <c r="B1345" s="525" t="s">
        <v>3147</v>
      </c>
      <c r="C1345" s="510">
        <v>0</v>
      </c>
      <c r="D1345" s="510"/>
      <c r="E1345" s="511" t="e">
        <f t="shared" si="392"/>
        <v>#DIV/0!</v>
      </c>
      <c r="F1345" s="507">
        <v>2</v>
      </c>
      <c r="G1345" s="503">
        <v>1</v>
      </c>
      <c r="H1345" s="511">
        <f t="shared" si="393"/>
        <v>0.5</v>
      </c>
      <c r="I1345" s="503">
        <f t="shared" si="394"/>
        <v>2</v>
      </c>
      <c r="J1345" s="503">
        <f t="shared" si="395"/>
        <v>1</v>
      </c>
      <c r="K1345" s="512">
        <f t="shared" si="396"/>
        <v>0.5</v>
      </c>
    </row>
    <row r="1346" spans="1:11" s="513" customFormat="1" ht="12.75">
      <c r="A1346" s="526" t="s">
        <v>3148</v>
      </c>
      <c r="B1346" s="525" t="s">
        <v>3149</v>
      </c>
      <c r="C1346" s="510">
        <v>0</v>
      </c>
      <c r="D1346" s="510"/>
      <c r="E1346" s="511" t="e">
        <f t="shared" si="392"/>
        <v>#DIV/0!</v>
      </c>
      <c r="F1346" s="507">
        <v>2</v>
      </c>
      <c r="G1346" s="503">
        <v>1</v>
      </c>
      <c r="H1346" s="511">
        <f t="shared" si="393"/>
        <v>0.5</v>
      </c>
      <c r="I1346" s="503">
        <f t="shared" si="394"/>
        <v>2</v>
      </c>
      <c r="J1346" s="503">
        <f t="shared" si="395"/>
        <v>1</v>
      </c>
      <c r="K1346" s="512">
        <f t="shared" si="396"/>
        <v>0.5</v>
      </c>
    </row>
    <row r="1347" spans="1:11" s="513" customFormat="1" ht="12.75">
      <c r="A1347" s="526" t="s">
        <v>3150</v>
      </c>
      <c r="B1347" s="525" t="s">
        <v>3151</v>
      </c>
      <c r="C1347" s="510">
        <v>0</v>
      </c>
      <c r="D1347" s="510"/>
      <c r="E1347" s="511" t="e">
        <f t="shared" si="392"/>
        <v>#DIV/0!</v>
      </c>
      <c r="F1347" s="507">
        <v>1</v>
      </c>
      <c r="G1347" s="503"/>
      <c r="H1347" s="511">
        <f t="shared" si="393"/>
        <v>0</v>
      </c>
      <c r="I1347" s="503">
        <f t="shared" si="394"/>
        <v>1</v>
      </c>
      <c r="J1347" s="503">
        <f t="shared" si="395"/>
        <v>0</v>
      </c>
      <c r="K1347" s="512">
        <f t="shared" si="396"/>
        <v>0</v>
      </c>
    </row>
    <row r="1348" spans="1:11" s="513" customFormat="1" ht="12.75">
      <c r="A1348" s="526" t="s">
        <v>3152</v>
      </c>
      <c r="B1348" s="525" t="s">
        <v>3153</v>
      </c>
      <c r="C1348" s="510">
        <v>0</v>
      </c>
      <c r="D1348" s="510"/>
      <c r="E1348" s="511" t="e">
        <f t="shared" si="392"/>
        <v>#DIV/0!</v>
      </c>
      <c r="F1348" s="507">
        <v>1</v>
      </c>
      <c r="G1348" s="503"/>
      <c r="H1348" s="511">
        <f t="shared" si="393"/>
        <v>0</v>
      </c>
      <c r="I1348" s="503">
        <f t="shared" si="394"/>
        <v>1</v>
      </c>
      <c r="J1348" s="503">
        <f t="shared" si="395"/>
        <v>0</v>
      </c>
      <c r="K1348" s="512">
        <f t="shared" si="396"/>
        <v>0</v>
      </c>
    </row>
    <row r="1349" spans="1:11" s="513" customFormat="1" ht="12.75">
      <c r="A1349" s="526" t="s">
        <v>3154</v>
      </c>
      <c r="B1349" s="525" t="s">
        <v>3155</v>
      </c>
      <c r="C1349" s="510">
        <v>0</v>
      </c>
      <c r="D1349" s="510"/>
      <c r="E1349" s="511" t="e">
        <f t="shared" si="392"/>
        <v>#DIV/0!</v>
      </c>
      <c r="F1349" s="507">
        <v>1</v>
      </c>
      <c r="G1349" s="503"/>
      <c r="H1349" s="511">
        <f t="shared" si="393"/>
        <v>0</v>
      </c>
      <c r="I1349" s="503">
        <f t="shared" si="394"/>
        <v>1</v>
      </c>
      <c r="J1349" s="503">
        <f t="shared" si="395"/>
        <v>0</v>
      </c>
      <c r="K1349" s="512">
        <f t="shared" si="396"/>
        <v>0</v>
      </c>
    </row>
    <row r="1350" spans="1:11" s="513" customFormat="1" ht="12.75">
      <c r="A1350" s="526" t="s">
        <v>3156</v>
      </c>
      <c r="B1350" s="525" t="s">
        <v>3157</v>
      </c>
      <c r="C1350" s="510">
        <v>0</v>
      </c>
      <c r="D1350" s="510"/>
      <c r="E1350" s="511" t="e">
        <f t="shared" si="392"/>
        <v>#DIV/0!</v>
      </c>
      <c r="F1350" s="507">
        <v>20</v>
      </c>
      <c r="G1350" s="503"/>
      <c r="H1350" s="511">
        <f t="shared" si="393"/>
        <v>0</v>
      </c>
      <c r="I1350" s="503">
        <f t="shared" si="394"/>
        <v>20</v>
      </c>
      <c r="J1350" s="503">
        <f t="shared" si="395"/>
        <v>0</v>
      </c>
      <c r="K1350" s="512">
        <f t="shared" si="396"/>
        <v>0</v>
      </c>
    </row>
    <row r="1351" spans="1:11" s="513" customFormat="1" ht="12.75">
      <c r="A1351" s="526" t="s">
        <v>2122</v>
      </c>
      <c r="B1351" s="525" t="s">
        <v>3158</v>
      </c>
      <c r="C1351" s="510">
        <v>0</v>
      </c>
      <c r="D1351" s="510"/>
      <c r="E1351" s="511" t="e">
        <f t="shared" si="392"/>
        <v>#DIV/0!</v>
      </c>
      <c r="F1351" s="507">
        <v>35</v>
      </c>
      <c r="G1351" s="503">
        <v>7</v>
      </c>
      <c r="H1351" s="511">
        <f t="shared" si="393"/>
        <v>0.2</v>
      </c>
      <c r="I1351" s="503">
        <f t="shared" si="394"/>
        <v>35</v>
      </c>
      <c r="J1351" s="503">
        <f t="shared" si="395"/>
        <v>7</v>
      </c>
      <c r="K1351" s="512">
        <f t="shared" si="396"/>
        <v>0.2</v>
      </c>
    </row>
    <row r="1352" spans="1:11" s="513" customFormat="1" ht="12.75">
      <c r="A1352" s="526" t="s">
        <v>2124</v>
      </c>
      <c r="B1352" s="525" t="s">
        <v>3159</v>
      </c>
      <c r="C1352" s="510">
        <v>0</v>
      </c>
      <c r="D1352" s="510"/>
      <c r="E1352" s="511" t="e">
        <f t="shared" si="392"/>
        <v>#DIV/0!</v>
      </c>
      <c r="F1352" s="507">
        <v>1</v>
      </c>
      <c r="G1352" s="503">
        <v>1</v>
      </c>
      <c r="H1352" s="511">
        <f t="shared" si="393"/>
        <v>1</v>
      </c>
      <c r="I1352" s="503">
        <f t="shared" si="394"/>
        <v>1</v>
      </c>
      <c r="J1352" s="503">
        <f t="shared" si="395"/>
        <v>1</v>
      </c>
      <c r="K1352" s="512">
        <f t="shared" si="396"/>
        <v>1</v>
      </c>
    </row>
    <row r="1353" spans="1:11" s="513" customFormat="1" ht="12.75">
      <c r="A1353" s="526" t="s">
        <v>3160</v>
      </c>
      <c r="B1353" s="525" t="s">
        <v>3161</v>
      </c>
      <c r="C1353" s="510">
        <v>0</v>
      </c>
      <c r="D1353" s="510"/>
      <c r="E1353" s="511" t="e">
        <f t="shared" si="392"/>
        <v>#DIV/0!</v>
      </c>
      <c r="F1353" s="507">
        <v>1</v>
      </c>
      <c r="G1353" s="503"/>
      <c r="H1353" s="511">
        <f t="shared" si="393"/>
        <v>0</v>
      </c>
      <c r="I1353" s="503">
        <f t="shared" si="394"/>
        <v>1</v>
      </c>
      <c r="J1353" s="503">
        <f t="shared" si="395"/>
        <v>0</v>
      </c>
      <c r="K1353" s="512">
        <f t="shared" si="396"/>
        <v>0</v>
      </c>
    </row>
    <row r="1354" spans="1:11" s="513" customFormat="1" ht="12.75">
      <c r="A1354" s="526" t="s">
        <v>3162</v>
      </c>
      <c r="B1354" s="525" t="s">
        <v>3163</v>
      </c>
      <c r="C1354" s="510">
        <v>0</v>
      </c>
      <c r="D1354" s="510"/>
      <c r="E1354" s="511" t="e">
        <f t="shared" si="392"/>
        <v>#DIV/0!</v>
      </c>
      <c r="F1354" s="507">
        <v>1</v>
      </c>
      <c r="G1354" s="503">
        <v>2</v>
      </c>
      <c r="H1354" s="511">
        <f t="shared" si="393"/>
        <v>2</v>
      </c>
      <c r="I1354" s="503">
        <f t="shared" si="394"/>
        <v>1</v>
      </c>
      <c r="J1354" s="503">
        <f t="shared" si="395"/>
        <v>2</v>
      </c>
      <c r="K1354" s="512">
        <f t="shared" si="396"/>
        <v>2</v>
      </c>
    </row>
    <row r="1355" spans="1:11" s="513" customFormat="1" ht="12.75">
      <c r="A1355" s="526" t="s">
        <v>3164</v>
      </c>
      <c r="B1355" s="525" t="s">
        <v>3165</v>
      </c>
      <c r="C1355" s="510">
        <v>0</v>
      </c>
      <c r="D1355" s="510"/>
      <c r="E1355" s="511" t="e">
        <f t="shared" si="392"/>
        <v>#DIV/0!</v>
      </c>
      <c r="F1355" s="507">
        <v>1</v>
      </c>
      <c r="G1355" s="503"/>
      <c r="H1355" s="511">
        <f t="shared" si="393"/>
        <v>0</v>
      </c>
      <c r="I1355" s="503">
        <f t="shared" si="394"/>
        <v>1</v>
      </c>
      <c r="J1355" s="503">
        <f t="shared" si="395"/>
        <v>0</v>
      </c>
      <c r="K1355" s="512">
        <f t="shared" si="396"/>
        <v>0</v>
      </c>
    </row>
    <row r="1356" spans="1:11" s="513" customFormat="1" ht="12.75">
      <c r="A1356" s="526" t="s">
        <v>3166</v>
      </c>
      <c r="B1356" s="525" t="s">
        <v>3167</v>
      </c>
      <c r="C1356" s="510">
        <v>0</v>
      </c>
      <c r="D1356" s="510"/>
      <c r="E1356" s="511" t="e">
        <f t="shared" si="392"/>
        <v>#DIV/0!</v>
      </c>
      <c r="F1356" s="507">
        <v>10</v>
      </c>
      <c r="G1356" s="503">
        <v>2</v>
      </c>
      <c r="H1356" s="511">
        <f t="shared" si="393"/>
        <v>0.2</v>
      </c>
      <c r="I1356" s="503">
        <f t="shared" si="394"/>
        <v>10</v>
      </c>
      <c r="J1356" s="503">
        <f t="shared" si="395"/>
        <v>2</v>
      </c>
      <c r="K1356" s="512">
        <f t="shared" si="396"/>
        <v>0.2</v>
      </c>
    </row>
    <row r="1357" spans="1:11" s="513" customFormat="1" ht="12.75">
      <c r="A1357" s="526" t="s">
        <v>3168</v>
      </c>
      <c r="B1357" s="525" t="s">
        <v>3169</v>
      </c>
      <c r="C1357" s="510">
        <v>0</v>
      </c>
      <c r="D1357" s="510"/>
      <c r="E1357" s="511" t="e">
        <f t="shared" si="392"/>
        <v>#DIV/0!</v>
      </c>
      <c r="F1357" s="507">
        <v>6</v>
      </c>
      <c r="G1357" s="503">
        <v>3</v>
      </c>
      <c r="H1357" s="511">
        <f t="shared" si="393"/>
        <v>0.5</v>
      </c>
      <c r="I1357" s="503">
        <f t="shared" si="394"/>
        <v>6</v>
      </c>
      <c r="J1357" s="503">
        <f t="shared" si="395"/>
        <v>3</v>
      </c>
      <c r="K1357" s="512">
        <f t="shared" si="396"/>
        <v>0.5</v>
      </c>
    </row>
    <row r="1358" spans="1:11" s="513" customFormat="1" ht="12.75">
      <c r="A1358" s="526" t="s">
        <v>3170</v>
      </c>
      <c r="B1358" s="525" t="s">
        <v>3171</v>
      </c>
      <c r="C1358" s="510">
        <v>0</v>
      </c>
      <c r="D1358" s="510"/>
      <c r="E1358" s="511" t="e">
        <f t="shared" si="392"/>
        <v>#DIV/0!</v>
      </c>
      <c r="F1358" s="507">
        <v>1</v>
      </c>
      <c r="G1358" s="503"/>
      <c r="H1358" s="511">
        <f t="shared" si="393"/>
        <v>0</v>
      </c>
      <c r="I1358" s="503">
        <f t="shared" si="394"/>
        <v>1</v>
      </c>
      <c r="J1358" s="503">
        <f t="shared" si="395"/>
        <v>0</v>
      </c>
      <c r="K1358" s="512">
        <f t="shared" si="396"/>
        <v>0</v>
      </c>
    </row>
    <row r="1359" spans="1:11" s="513" customFormat="1" ht="12.75">
      <c r="A1359" s="526" t="s">
        <v>2236</v>
      </c>
      <c r="B1359" s="525" t="s">
        <v>3172</v>
      </c>
      <c r="C1359" s="510">
        <v>0</v>
      </c>
      <c r="D1359" s="510"/>
      <c r="E1359" s="511" t="e">
        <f t="shared" si="392"/>
        <v>#DIV/0!</v>
      </c>
      <c r="F1359" s="507">
        <v>12</v>
      </c>
      <c r="G1359" s="503">
        <v>2</v>
      </c>
      <c r="H1359" s="511">
        <f t="shared" si="393"/>
        <v>0.16666666666666666</v>
      </c>
      <c r="I1359" s="503">
        <f t="shared" si="394"/>
        <v>12</v>
      </c>
      <c r="J1359" s="503">
        <f t="shared" si="395"/>
        <v>2</v>
      </c>
      <c r="K1359" s="512">
        <f t="shared" si="396"/>
        <v>0.16666666666666666</v>
      </c>
    </row>
    <row r="1360" spans="1:11" s="513" customFormat="1" ht="12.75">
      <c r="A1360" s="526" t="s">
        <v>3173</v>
      </c>
      <c r="B1360" s="525" t="s">
        <v>3174</v>
      </c>
      <c r="C1360" s="510">
        <v>0</v>
      </c>
      <c r="D1360" s="510"/>
      <c r="E1360" s="511" t="e">
        <f t="shared" si="392"/>
        <v>#DIV/0!</v>
      </c>
      <c r="F1360" s="507">
        <v>1</v>
      </c>
      <c r="G1360" s="503"/>
      <c r="H1360" s="511">
        <f t="shared" si="393"/>
        <v>0</v>
      </c>
      <c r="I1360" s="503">
        <f t="shared" si="394"/>
        <v>1</v>
      </c>
      <c r="J1360" s="503">
        <f t="shared" si="395"/>
        <v>0</v>
      </c>
      <c r="K1360" s="512">
        <f t="shared" si="396"/>
        <v>0</v>
      </c>
    </row>
    <row r="1361" spans="1:11" s="513" customFormat="1" ht="12.75">
      <c r="A1361" s="526" t="s">
        <v>3175</v>
      </c>
      <c r="B1361" s="525" t="s">
        <v>3176</v>
      </c>
      <c r="C1361" s="510">
        <v>0</v>
      </c>
      <c r="D1361" s="510"/>
      <c r="E1361" s="511" t="e">
        <f t="shared" si="392"/>
        <v>#DIV/0!</v>
      </c>
      <c r="F1361" s="507">
        <v>50</v>
      </c>
      <c r="G1361" s="503">
        <v>19</v>
      </c>
      <c r="H1361" s="511">
        <f t="shared" si="393"/>
        <v>0.38</v>
      </c>
      <c r="I1361" s="503">
        <f t="shared" si="394"/>
        <v>50</v>
      </c>
      <c r="J1361" s="503">
        <f t="shared" si="395"/>
        <v>19</v>
      </c>
      <c r="K1361" s="512">
        <f t="shared" si="396"/>
        <v>0.38</v>
      </c>
    </row>
    <row r="1362" spans="1:11" s="513" customFormat="1" ht="12.75">
      <c r="A1362" s="526" t="s">
        <v>1643</v>
      </c>
      <c r="B1362" s="525" t="s">
        <v>1644</v>
      </c>
      <c r="C1362" s="510">
        <v>0</v>
      </c>
      <c r="D1362" s="510"/>
      <c r="E1362" s="511" t="e">
        <f t="shared" si="392"/>
        <v>#DIV/0!</v>
      </c>
      <c r="F1362" s="507">
        <v>35</v>
      </c>
      <c r="G1362" s="503">
        <v>1</v>
      </c>
      <c r="H1362" s="511">
        <f t="shared" si="393"/>
        <v>2.8571428571428571E-2</v>
      </c>
      <c r="I1362" s="503">
        <f t="shared" si="394"/>
        <v>35</v>
      </c>
      <c r="J1362" s="503">
        <f t="shared" si="395"/>
        <v>1</v>
      </c>
      <c r="K1362" s="512">
        <f t="shared" si="396"/>
        <v>2.8571428571428571E-2</v>
      </c>
    </row>
    <row r="1363" spans="1:11" s="513" customFormat="1" ht="12.75">
      <c r="A1363" s="526" t="s">
        <v>3177</v>
      </c>
      <c r="B1363" s="525" t="s">
        <v>3178</v>
      </c>
      <c r="C1363" s="510">
        <v>0</v>
      </c>
      <c r="D1363" s="510"/>
      <c r="E1363" s="511" t="e">
        <f t="shared" si="392"/>
        <v>#DIV/0!</v>
      </c>
      <c r="F1363" s="507">
        <v>5</v>
      </c>
      <c r="G1363" s="503"/>
      <c r="H1363" s="511">
        <f t="shared" si="393"/>
        <v>0</v>
      </c>
      <c r="I1363" s="503">
        <f t="shared" si="394"/>
        <v>5</v>
      </c>
      <c r="J1363" s="503">
        <f t="shared" si="395"/>
        <v>0</v>
      </c>
      <c r="K1363" s="512">
        <f t="shared" si="396"/>
        <v>0</v>
      </c>
    </row>
    <row r="1364" spans="1:11" s="513" customFormat="1" ht="12.75">
      <c r="A1364" s="526" t="s">
        <v>3179</v>
      </c>
      <c r="B1364" s="525" t="s">
        <v>3180</v>
      </c>
      <c r="C1364" s="510">
        <v>0</v>
      </c>
      <c r="D1364" s="510"/>
      <c r="E1364" s="511" t="e">
        <f t="shared" si="392"/>
        <v>#DIV/0!</v>
      </c>
      <c r="F1364" s="507">
        <v>25</v>
      </c>
      <c r="G1364" s="503">
        <v>3</v>
      </c>
      <c r="H1364" s="511">
        <f t="shared" si="393"/>
        <v>0.12</v>
      </c>
      <c r="I1364" s="503">
        <f t="shared" si="394"/>
        <v>25</v>
      </c>
      <c r="J1364" s="503">
        <f t="shared" si="395"/>
        <v>3</v>
      </c>
      <c r="K1364" s="512">
        <f t="shared" si="396"/>
        <v>0.12</v>
      </c>
    </row>
    <row r="1365" spans="1:11" s="513" customFormat="1" ht="12.75">
      <c r="A1365" s="526" t="s">
        <v>3181</v>
      </c>
      <c r="B1365" s="525" t="s">
        <v>3182</v>
      </c>
      <c r="C1365" s="510">
        <v>0</v>
      </c>
      <c r="D1365" s="510"/>
      <c r="E1365" s="511" t="e">
        <f t="shared" si="392"/>
        <v>#DIV/0!</v>
      </c>
      <c r="F1365" s="507">
        <v>1</v>
      </c>
      <c r="G1365" s="503"/>
      <c r="H1365" s="511">
        <f t="shared" si="393"/>
        <v>0</v>
      </c>
      <c r="I1365" s="503">
        <f t="shared" si="394"/>
        <v>1</v>
      </c>
      <c r="J1365" s="503">
        <f t="shared" si="395"/>
        <v>0</v>
      </c>
      <c r="K1365" s="512">
        <f t="shared" si="396"/>
        <v>0</v>
      </c>
    </row>
    <row r="1366" spans="1:11" s="513" customFormat="1" ht="12.75">
      <c r="A1366" s="526" t="s">
        <v>3183</v>
      </c>
      <c r="B1366" s="525" t="s">
        <v>3184</v>
      </c>
      <c r="C1366" s="510">
        <v>0</v>
      </c>
      <c r="D1366" s="510"/>
      <c r="E1366" s="511" t="e">
        <f t="shared" si="392"/>
        <v>#DIV/0!</v>
      </c>
      <c r="F1366" s="507">
        <v>7</v>
      </c>
      <c r="G1366" s="503"/>
      <c r="H1366" s="511">
        <f t="shared" si="393"/>
        <v>0</v>
      </c>
      <c r="I1366" s="503">
        <f t="shared" si="394"/>
        <v>7</v>
      </c>
      <c r="J1366" s="503">
        <f t="shared" si="395"/>
        <v>0</v>
      </c>
      <c r="K1366" s="512">
        <f t="shared" si="396"/>
        <v>0</v>
      </c>
    </row>
    <row r="1367" spans="1:11" s="513" customFormat="1" ht="12.75">
      <c r="A1367" s="526" t="s">
        <v>3185</v>
      </c>
      <c r="B1367" s="525" t="s">
        <v>3186</v>
      </c>
      <c r="C1367" s="510">
        <v>0</v>
      </c>
      <c r="D1367" s="510"/>
      <c r="E1367" s="511" t="e">
        <f t="shared" si="392"/>
        <v>#DIV/0!</v>
      </c>
      <c r="F1367" s="507">
        <v>10</v>
      </c>
      <c r="G1367" s="503">
        <v>1</v>
      </c>
      <c r="H1367" s="511">
        <f t="shared" si="393"/>
        <v>0.1</v>
      </c>
      <c r="I1367" s="503">
        <f t="shared" si="394"/>
        <v>10</v>
      </c>
      <c r="J1367" s="503">
        <f t="shared" si="395"/>
        <v>1</v>
      </c>
      <c r="K1367" s="512">
        <f t="shared" si="396"/>
        <v>0.1</v>
      </c>
    </row>
    <row r="1368" spans="1:11" s="513" customFormat="1" ht="12.75">
      <c r="A1368" s="526" t="s">
        <v>3187</v>
      </c>
      <c r="B1368" s="525" t="s">
        <v>3188</v>
      </c>
      <c r="C1368" s="510">
        <v>0</v>
      </c>
      <c r="D1368" s="510"/>
      <c r="E1368" s="511" t="e">
        <f t="shared" si="392"/>
        <v>#DIV/0!</v>
      </c>
      <c r="F1368" s="507">
        <v>2</v>
      </c>
      <c r="G1368" s="503"/>
      <c r="H1368" s="511">
        <f t="shared" si="393"/>
        <v>0</v>
      </c>
      <c r="I1368" s="503">
        <f t="shared" si="394"/>
        <v>2</v>
      </c>
      <c r="J1368" s="503">
        <f t="shared" si="395"/>
        <v>0</v>
      </c>
      <c r="K1368" s="512">
        <f t="shared" si="396"/>
        <v>0</v>
      </c>
    </row>
    <row r="1369" spans="1:11" s="513" customFormat="1" ht="12.75">
      <c r="A1369" s="526" t="s">
        <v>3189</v>
      </c>
      <c r="B1369" s="525" t="s">
        <v>3190</v>
      </c>
      <c r="C1369" s="510">
        <v>0</v>
      </c>
      <c r="D1369" s="510"/>
      <c r="E1369" s="511" t="e">
        <f t="shared" ref="E1369:E1431" si="397">D1369/C1369</f>
        <v>#DIV/0!</v>
      </c>
      <c r="F1369" s="507">
        <v>1</v>
      </c>
      <c r="G1369" s="503"/>
      <c r="H1369" s="511">
        <f t="shared" ref="H1369:H1431" si="398">G1369/F1369</f>
        <v>0</v>
      </c>
      <c r="I1369" s="503">
        <f t="shared" ref="I1369:I1431" si="399">C1369+F1369</f>
        <v>1</v>
      </c>
      <c r="J1369" s="503">
        <f t="shared" ref="J1369:J1431" si="400">D1369+G1369</f>
        <v>0</v>
      </c>
      <c r="K1369" s="512">
        <f t="shared" ref="K1369:K1431" si="401">J1369/I1369</f>
        <v>0</v>
      </c>
    </row>
    <row r="1370" spans="1:11" s="513" customFormat="1" ht="12.75">
      <c r="A1370" s="526" t="s">
        <v>3191</v>
      </c>
      <c r="B1370" s="525" t="s">
        <v>3192</v>
      </c>
      <c r="C1370" s="510">
        <v>0</v>
      </c>
      <c r="D1370" s="510"/>
      <c r="E1370" s="511" t="e">
        <f t="shared" si="397"/>
        <v>#DIV/0!</v>
      </c>
      <c r="F1370" s="507">
        <v>1</v>
      </c>
      <c r="G1370" s="503"/>
      <c r="H1370" s="511">
        <f t="shared" si="398"/>
        <v>0</v>
      </c>
      <c r="I1370" s="503">
        <f t="shared" si="399"/>
        <v>1</v>
      </c>
      <c r="J1370" s="503">
        <f t="shared" si="400"/>
        <v>0</v>
      </c>
      <c r="K1370" s="512">
        <f t="shared" si="401"/>
        <v>0</v>
      </c>
    </row>
    <row r="1371" spans="1:11" s="513" customFormat="1" ht="12.75">
      <c r="A1371" s="526" t="s">
        <v>3193</v>
      </c>
      <c r="B1371" s="525" t="s">
        <v>3194</v>
      </c>
      <c r="C1371" s="510">
        <v>0</v>
      </c>
      <c r="D1371" s="510"/>
      <c r="E1371" s="511" t="e">
        <f t="shared" si="397"/>
        <v>#DIV/0!</v>
      </c>
      <c r="F1371" s="507">
        <v>6</v>
      </c>
      <c r="G1371" s="503"/>
      <c r="H1371" s="511">
        <f t="shared" si="398"/>
        <v>0</v>
      </c>
      <c r="I1371" s="503">
        <f t="shared" si="399"/>
        <v>6</v>
      </c>
      <c r="J1371" s="503">
        <f t="shared" si="400"/>
        <v>0</v>
      </c>
      <c r="K1371" s="512">
        <f t="shared" si="401"/>
        <v>0</v>
      </c>
    </row>
    <row r="1372" spans="1:11" s="513" customFormat="1" ht="12.75">
      <c r="A1372" s="526" t="s">
        <v>3195</v>
      </c>
      <c r="B1372" s="525" t="s">
        <v>3196</v>
      </c>
      <c r="C1372" s="510">
        <v>0</v>
      </c>
      <c r="D1372" s="510"/>
      <c r="E1372" s="511" t="e">
        <f t="shared" si="397"/>
        <v>#DIV/0!</v>
      </c>
      <c r="F1372" s="507">
        <v>1</v>
      </c>
      <c r="G1372" s="503"/>
      <c r="H1372" s="511">
        <f t="shared" si="398"/>
        <v>0</v>
      </c>
      <c r="I1372" s="503">
        <f t="shared" si="399"/>
        <v>1</v>
      </c>
      <c r="J1372" s="503">
        <f t="shared" si="400"/>
        <v>0</v>
      </c>
      <c r="K1372" s="512">
        <f t="shared" si="401"/>
        <v>0</v>
      </c>
    </row>
    <row r="1373" spans="1:11" s="513" customFormat="1" ht="12.75">
      <c r="A1373" s="526" t="s">
        <v>3197</v>
      </c>
      <c r="B1373" s="525" t="s">
        <v>3198</v>
      </c>
      <c r="C1373" s="510">
        <v>0</v>
      </c>
      <c r="D1373" s="510"/>
      <c r="E1373" s="511" t="e">
        <f t="shared" si="397"/>
        <v>#DIV/0!</v>
      </c>
      <c r="F1373" s="507">
        <v>2</v>
      </c>
      <c r="G1373" s="503"/>
      <c r="H1373" s="511">
        <f t="shared" si="398"/>
        <v>0</v>
      </c>
      <c r="I1373" s="503">
        <f t="shared" si="399"/>
        <v>2</v>
      </c>
      <c r="J1373" s="503">
        <f t="shared" si="400"/>
        <v>0</v>
      </c>
      <c r="K1373" s="512">
        <f t="shared" si="401"/>
        <v>0</v>
      </c>
    </row>
    <row r="1374" spans="1:11" s="513" customFormat="1" ht="12.75">
      <c r="A1374" s="526" t="s">
        <v>3199</v>
      </c>
      <c r="B1374" s="525" t="s">
        <v>3200</v>
      </c>
      <c r="C1374" s="510">
        <v>0</v>
      </c>
      <c r="D1374" s="510"/>
      <c r="E1374" s="511" t="e">
        <f t="shared" si="397"/>
        <v>#DIV/0!</v>
      </c>
      <c r="F1374" s="507">
        <v>1</v>
      </c>
      <c r="G1374" s="503">
        <v>1</v>
      </c>
      <c r="H1374" s="511">
        <f t="shared" si="398"/>
        <v>1</v>
      </c>
      <c r="I1374" s="503">
        <f t="shared" si="399"/>
        <v>1</v>
      </c>
      <c r="J1374" s="503">
        <f t="shared" si="400"/>
        <v>1</v>
      </c>
      <c r="K1374" s="512">
        <f t="shared" si="401"/>
        <v>1</v>
      </c>
    </row>
    <row r="1375" spans="1:11" s="513" customFormat="1" ht="12.75">
      <c r="A1375" s="526" t="s">
        <v>3201</v>
      </c>
      <c r="B1375" s="525" t="s">
        <v>3202</v>
      </c>
      <c r="C1375" s="510">
        <v>0</v>
      </c>
      <c r="D1375" s="510"/>
      <c r="E1375" s="511" t="e">
        <f t="shared" si="397"/>
        <v>#DIV/0!</v>
      </c>
      <c r="F1375" s="507">
        <v>7</v>
      </c>
      <c r="G1375" s="503">
        <v>1</v>
      </c>
      <c r="H1375" s="511">
        <f t="shared" si="398"/>
        <v>0.14285714285714285</v>
      </c>
      <c r="I1375" s="503">
        <f t="shared" si="399"/>
        <v>7</v>
      </c>
      <c r="J1375" s="503">
        <f t="shared" si="400"/>
        <v>1</v>
      </c>
      <c r="K1375" s="512">
        <f t="shared" si="401"/>
        <v>0.14285714285714285</v>
      </c>
    </row>
    <row r="1376" spans="1:11" s="513" customFormat="1" ht="12.75">
      <c r="A1376" s="526" t="s">
        <v>3203</v>
      </c>
      <c r="B1376" s="525" t="s">
        <v>3204</v>
      </c>
      <c r="C1376" s="510">
        <v>0</v>
      </c>
      <c r="D1376" s="510"/>
      <c r="E1376" s="511" t="e">
        <f t="shared" si="397"/>
        <v>#DIV/0!</v>
      </c>
      <c r="F1376" s="507">
        <v>2</v>
      </c>
      <c r="G1376" s="503">
        <v>1</v>
      </c>
      <c r="H1376" s="511">
        <f t="shared" si="398"/>
        <v>0.5</v>
      </c>
      <c r="I1376" s="503">
        <f t="shared" si="399"/>
        <v>2</v>
      </c>
      <c r="J1376" s="503">
        <f t="shared" si="400"/>
        <v>1</v>
      </c>
      <c r="K1376" s="512">
        <f t="shared" si="401"/>
        <v>0.5</v>
      </c>
    </row>
    <row r="1377" spans="1:11" s="513" customFormat="1" ht="12.75">
      <c r="A1377" s="526" t="s">
        <v>3205</v>
      </c>
      <c r="B1377" s="525" t="s">
        <v>3206</v>
      </c>
      <c r="C1377" s="510">
        <v>0</v>
      </c>
      <c r="D1377" s="510"/>
      <c r="E1377" s="511" t="e">
        <f t="shared" si="397"/>
        <v>#DIV/0!</v>
      </c>
      <c r="F1377" s="507">
        <v>20</v>
      </c>
      <c r="G1377" s="503">
        <v>7</v>
      </c>
      <c r="H1377" s="511">
        <f t="shared" si="398"/>
        <v>0.35</v>
      </c>
      <c r="I1377" s="503">
        <f t="shared" si="399"/>
        <v>20</v>
      </c>
      <c r="J1377" s="503">
        <f t="shared" si="400"/>
        <v>7</v>
      </c>
      <c r="K1377" s="512">
        <f t="shared" si="401"/>
        <v>0.35</v>
      </c>
    </row>
    <row r="1378" spans="1:11" s="513" customFormat="1" ht="12.75">
      <c r="A1378" s="526" t="s">
        <v>3207</v>
      </c>
      <c r="B1378" s="525" t="s">
        <v>3208</v>
      </c>
      <c r="C1378" s="510">
        <v>0</v>
      </c>
      <c r="D1378" s="510"/>
      <c r="E1378" s="511" t="e">
        <f t="shared" si="397"/>
        <v>#DIV/0!</v>
      </c>
      <c r="F1378" s="507">
        <v>1</v>
      </c>
      <c r="G1378" s="503"/>
      <c r="H1378" s="511">
        <f t="shared" si="398"/>
        <v>0</v>
      </c>
      <c r="I1378" s="503">
        <f t="shared" si="399"/>
        <v>1</v>
      </c>
      <c r="J1378" s="503">
        <f t="shared" si="400"/>
        <v>0</v>
      </c>
      <c r="K1378" s="512">
        <f t="shared" si="401"/>
        <v>0</v>
      </c>
    </row>
    <row r="1379" spans="1:11" s="513" customFormat="1" ht="12.75">
      <c r="A1379" s="526" t="s">
        <v>3209</v>
      </c>
      <c r="B1379" s="525" t="s">
        <v>3210</v>
      </c>
      <c r="C1379" s="510">
        <v>0</v>
      </c>
      <c r="D1379" s="510"/>
      <c r="E1379" s="511" t="e">
        <f t="shared" si="397"/>
        <v>#DIV/0!</v>
      </c>
      <c r="F1379" s="507">
        <v>16</v>
      </c>
      <c r="G1379" s="503">
        <v>7</v>
      </c>
      <c r="H1379" s="511">
        <f t="shared" si="398"/>
        <v>0.4375</v>
      </c>
      <c r="I1379" s="503">
        <f t="shared" si="399"/>
        <v>16</v>
      </c>
      <c r="J1379" s="503">
        <f t="shared" si="400"/>
        <v>7</v>
      </c>
      <c r="K1379" s="512">
        <f t="shared" si="401"/>
        <v>0.4375</v>
      </c>
    </row>
    <row r="1380" spans="1:11" s="513" customFormat="1" ht="12.75">
      <c r="A1380" s="526" t="s">
        <v>3211</v>
      </c>
      <c r="B1380" s="525" t="s">
        <v>3212</v>
      </c>
      <c r="C1380" s="510">
        <v>0</v>
      </c>
      <c r="D1380" s="510"/>
      <c r="E1380" s="511" t="e">
        <f t="shared" si="397"/>
        <v>#DIV/0!</v>
      </c>
      <c r="F1380" s="507">
        <v>7</v>
      </c>
      <c r="G1380" s="503"/>
      <c r="H1380" s="511">
        <f t="shared" si="398"/>
        <v>0</v>
      </c>
      <c r="I1380" s="503">
        <f t="shared" si="399"/>
        <v>7</v>
      </c>
      <c r="J1380" s="503">
        <f t="shared" si="400"/>
        <v>0</v>
      </c>
      <c r="K1380" s="512">
        <f t="shared" si="401"/>
        <v>0</v>
      </c>
    </row>
    <row r="1381" spans="1:11" s="513" customFormat="1" ht="12.75">
      <c r="A1381" s="526" t="s">
        <v>3213</v>
      </c>
      <c r="B1381" s="525" t="s">
        <v>3214</v>
      </c>
      <c r="C1381" s="510">
        <v>0</v>
      </c>
      <c r="D1381" s="510"/>
      <c r="E1381" s="511" t="e">
        <f t="shared" si="397"/>
        <v>#DIV/0!</v>
      </c>
      <c r="F1381" s="507">
        <v>3</v>
      </c>
      <c r="G1381" s="503"/>
      <c r="H1381" s="511">
        <f t="shared" si="398"/>
        <v>0</v>
      </c>
      <c r="I1381" s="503">
        <f t="shared" si="399"/>
        <v>3</v>
      </c>
      <c r="J1381" s="503">
        <f t="shared" si="400"/>
        <v>0</v>
      </c>
      <c r="K1381" s="512">
        <f t="shared" si="401"/>
        <v>0</v>
      </c>
    </row>
    <row r="1382" spans="1:11" s="513" customFormat="1" ht="12.75">
      <c r="A1382" s="526" t="s">
        <v>3215</v>
      </c>
      <c r="B1382" s="525" t="s">
        <v>3216</v>
      </c>
      <c r="C1382" s="510">
        <v>0</v>
      </c>
      <c r="D1382" s="510"/>
      <c r="E1382" s="511" t="e">
        <f t="shared" si="397"/>
        <v>#DIV/0!</v>
      </c>
      <c r="F1382" s="507">
        <v>1</v>
      </c>
      <c r="G1382" s="503"/>
      <c r="H1382" s="511">
        <f t="shared" si="398"/>
        <v>0</v>
      </c>
      <c r="I1382" s="503">
        <f t="shared" si="399"/>
        <v>1</v>
      </c>
      <c r="J1382" s="503">
        <f t="shared" si="400"/>
        <v>0</v>
      </c>
      <c r="K1382" s="512">
        <f t="shared" si="401"/>
        <v>0</v>
      </c>
    </row>
    <row r="1383" spans="1:11" s="513" customFormat="1" ht="12.75">
      <c r="A1383" s="526" t="s">
        <v>2376</v>
      </c>
      <c r="B1383" s="525" t="s">
        <v>2377</v>
      </c>
      <c r="C1383" s="510">
        <v>0</v>
      </c>
      <c r="D1383" s="510"/>
      <c r="E1383" s="511" t="e">
        <f t="shared" si="397"/>
        <v>#DIV/0!</v>
      </c>
      <c r="F1383" s="507">
        <v>1</v>
      </c>
      <c r="G1383" s="503"/>
      <c r="H1383" s="511">
        <f t="shared" si="398"/>
        <v>0</v>
      </c>
      <c r="I1383" s="503">
        <f t="shared" si="399"/>
        <v>1</v>
      </c>
      <c r="J1383" s="503">
        <f t="shared" si="400"/>
        <v>0</v>
      </c>
      <c r="K1383" s="512">
        <f t="shared" si="401"/>
        <v>0</v>
      </c>
    </row>
    <row r="1384" spans="1:11" s="513" customFormat="1" ht="12.75">
      <c r="A1384" s="526" t="s">
        <v>2388</v>
      </c>
      <c r="B1384" s="525" t="s">
        <v>2389</v>
      </c>
      <c r="C1384" s="510">
        <v>0</v>
      </c>
      <c r="D1384" s="510"/>
      <c r="E1384" s="511" t="e">
        <f t="shared" si="397"/>
        <v>#DIV/0!</v>
      </c>
      <c r="F1384" s="507">
        <v>1</v>
      </c>
      <c r="G1384" s="503"/>
      <c r="H1384" s="511">
        <f t="shared" si="398"/>
        <v>0</v>
      </c>
      <c r="I1384" s="503">
        <f t="shared" si="399"/>
        <v>1</v>
      </c>
      <c r="J1384" s="503">
        <f t="shared" si="400"/>
        <v>0</v>
      </c>
      <c r="K1384" s="512">
        <f t="shared" si="401"/>
        <v>0</v>
      </c>
    </row>
    <row r="1385" spans="1:11" s="513" customFormat="1" ht="12.75">
      <c r="A1385" s="526" t="s">
        <v>3217</v>
      </c>
      <c r="B1385" s="525" t="s">
        <v>3218</v>
      </c>
      <c r="C1385" s="510">
        <v>0</v>
      </c>
      <c r="D1385" s="510"/>
      <c r="E1385" s="511" t="e">
        <f t="shared" si="397"/>
        <v>#DIV/0!</v>
      </c>
      <c r="F1385" s="507">
        <v>21</v>
      </c>
      <c r="G1385" s="503">
        <v>6</v>
      </c>
      <c r="H1385" s="511">
        <f t="shared" si="398"/>
        <v>0.2857142857142857</v>
      </c>
      <c r="I1385" s="503">
        <f t="shared" si="399"/>
        <v>21</v>
      </c>
      <c r="J1385" s="503">
        <f t="shared" si="400"/>
        <v>6</v>
      </c>
      <c r="K1385" s="512">
        <f t="shared" si="401"/>
        <v>0.2857142857142857</v>
      </c>
    </row>
    <row r="1386" spans="1:11" s="513" customFormat="1" ht="12.75">
      <c r="A1386" s="526" t="s">
        <v>3219</v>
      </c>
      <c r="B1386" s="525" t="s">
        <v>3220</v>
      </c>
      <c r="C1386" s="510">
        <v>0</v>
      </c>
      <c r="D1386" s="510"/>
      <c r="E1386" s="511" t="e">
        <f t="shared" si="397"/>
        <v>#DIV/0!</v>
      </c>
      <c r="F1386" s="507">
        <v>1</v>
      </c>
      <c r="G1386" s="503"/>
      <c r="H1386" s="511">
        <f t="shared" si="398"/>
        <v>0</v>
      </c>
      <c r="I1386" s="503">
        <f t="shared" si="399"/>
        <v>1</v>
      </c>
      <c r="J1386" s="503">
        <f t="shared" si="400"/>
        <v>0</v>
      </c>
      <c r="K1386" s="512">
        <f t="shared" si="401"/>
        <v>0</v>
      </c>
    </row>
    <row r="1387" spans="1:11" s="513" customFormat="1" ht="12.75">
      <c r="A1387" s="526" t="s">
        <v>3221</v>
      </c>
      <c r="B1387" s="525" t="s">
        <v>3222</v>
      </c>
      <c r="C1387" s="510">
        <v>0</v>
      </c>
      <c r="D1387" s="510"/>
      <c r="E1387" s="511" t="e">
        <f t="shared" si="397"/>
        <v>#DIV/0!</v>
      </c>
      <c r="F1387" s="507">
        <v>29</v>
      </c>
      <c r="G1387" s="503">
        <v>9</v>
      </c>
      <c r="H1387" s="511">
        <f t="shared" si="398"/>
        <v>0.31034482758620691</v>
      </c>
      <c r="I1387" s="503">
        <f t="shared" si="399"/>
        <v>29</v>
      </c>
      <c r="J1387" s="503">
        <f t="shared" si="400"/>
        <v>9</v>
      </c>
      <c r="K1387" s="512">
        <f t="shared" si="401"/>
        <v>0.31034482758620691</v>
      </c>
    </row>
    <row r="1388" spans="1:11" s="513" customFormat="1" ht="12.75">
      <c r="A1388" s="526" t="s">
        <v>3223</v>
      </c>
      <c r="B1388" s="525" t="s">
        <v>3224</v>
      </c>
      <c r="C1388" s="510">
        <v>0</v>
      </c>
      <c r="D1388" s="510"/>
      <c r="E1388" s="511" t="e">
        <f t="shared" si="397"/>
        <v>#DIV/0!</v>
      </c>
      <c r="F1388" s="507">
        <v>5</v>
      </c>
      <c r="G1388" s="503"/>
      <c r="H1388" s="511">
        <f t="shared" si="398"/>
        <v>0</v>
      </c>
      <c r="I1388" s="503">
        <f t="shared" si="399"/>
        <v>5</v>
      </c>
      <c r="J1388" s="503">
        <f t="shared" si="400"/>
        <v>0</v>
      </c>
      <c r="K1388" s="512">
        <f t="shared" si="401"/>
        <v>0</v>
      </c>
    </row>
    <row r="1389" spans="1:11" s="513" customFormat="1" ht="12.75">
      <c r="A1389" s="526" t="s">
        <v>3030</v>
      </c>
      <c r="B1389" s="525" t="s">
        <v>3225</v>
      </c>
      <c r="C1389" s="510">
        <v>0</v>
      </c>
      <c r="D1389" s="510"/>
      <c r="E1389" s="511" t="e">
        <f t="shared" si="397"/>
        <v>#DIV/0!</v>
      </c>
      <c r="F1389" s="507">
        <v>2</v>
      </c>
      <c r="G1389" s="503">
        <v>1</v>
      </c>
      <c r="H1389" s="511">
        <f t="shared" si="398"/>
        <v>0.5</v>
      </c>
      <c r="I1389" s="503">
        <f t="shared" si="399"/>
        <v>2</v>
      </c>
      <c r="J1389" s="503">
        <f t="shared" si="400"/>
        <v>1</v>
      </c>
      <c r="K1389" s="512">
        <f t="shared" si="401"/>
        <v>0.5</v>
      </c>
    </row>
    <row r="1390" spans="1:11" s="513" customFormat="1" ht="12.75">
      <c r="A1390" s="526" t="s">
        <v>3226</v>
      </c>
      <c r="B1390" s="525" t="s">
        <v>3227</v>
      </c>
      <c r="C1390" s="510">
        <v>0</v>
      </c>
      <c r="D1390" s="510"/>
      <c r="E1390" s="511" t="e">
        <f t="shared" si="397"/>
        <v>#DIV/0!</v>
      </c>
      <c r="F1390" s="507">
        <v>1</v>
      </c>
      <c r="G1390" s="503"/>
      <c r="H1390" s="511">
        <f t="shared" si="398"/>
        <v>0</v>
      </c>
      <c r="I1390" s="503">
        <f t="shared" si="399"/>
        <v>1</v>
      </c>
      <c r="J1390" s="503">
        <f t="shared" si="400"/>
        <v>0</v>
      </c>
      <c r="K1390" s="512">
        <f t="shared" si="401"/>
        <v>0</v>
      </c>
    </row>
    <row r="1391" spans="1:11" s="513" customFormat="1" ht="12.75">
      <c r="A1391" s="526" t="s">
        <v>3228</v>
      </c>
      <c r="B1391" s="525" t="s">
        <v>3229</v>
      </c>
      <c r="C1391" s="510">
        <v>0</v>
      </c>
      <c r="D1391" s="510"/>
      <c r="E1391" s="511" t="e">
        <f t="shared" si="397"/>
        <v>#DIV/0!</v>
      </c>
      <c r="F1391" s="507">
        <v>2</v>
      </c>
      <c r="G1391" s="503">
        <v>1</v>
      </c>
      <c r="H1391" s="511">
        <f t="shared" si="398"/>
        <v>0.5</v>
      </c>
      <c r="I1391" s="503">
        <f t="shared" si="399"/>
        <v>2</v>
      </c>
      <c r="J1391" s="503">
        <f t="shared" si="400"/>
        <v>1</v>
      </c>
      <c r="K1391" s="512">
        <f t="shared" si="401"/>
        <v>0.5</v>
      </c>
    </row>
    <row r="1392" spans="1:11" s="513" customFormat="1" ht="12.75">
      <c r="A1392" s="526" t="s">
        <v>3230</v>
      </c>
      <c r="B1392" s="525" t="s">
        <v>3231</v>
      </c>
      <c r="C1392" s="510">
        <v>0</v>
      </c>
      <c r="D1392" s="510"/>
      <c r="E1392" s="511" t="e">
        <f t="shared" si="397"/>
        <v>#DIV/0!</v>
      </c>
      <c r="F1392" s="507">
        <v>1</v>
      </c>
      <c r="G1392" s="503"/>
      <c r="H1392" s="511">
        <f t="shared" si="398"/>
        <v>0</v>
      </c>
      <c r="I1392" s="503">
        <f t="shared" si="399"/>
        <v>1</v>
      </c>
      <c r="J1392" s="503">
        <f t="shared" si="400"/>
        <v>0</v>
      </c>
      <c r="K1392" s="512">
        <f t="shared" si="401"/>
        <v>0</v>
      </c>
    </row>
    <row r="1393" spans="1:11" s="513" customFormat="1" ht="12.75">
      <c r="A1393" s="526" t="s">
        <v>3232</v>
      </c>
      <c r="B1393" s="525" t="s">
        <v>3233</v>
      </c>
      <c r="C1393" s="510">
        <v>0</v>
      </c>
      <c r="D1393" s="510"/>
      <c r="E1393" s="511" t="e">
        <f t="shared" si="397"/>
        <v>#DIV/0!</v>
      </c>
      <c r="F1393" s="507">
        <v>1</v>
      </c>
      <c r="G1393" s="503"/>
      <c r="H1393" s="511">
        <f t="shared" si="398"/>
        <v>0</v>
      </c>
      <c r="I1393" s="503">
        <f t="shared" si="399"/>
        <v>1</v>
      </c>
      <c r="J1393" s="503">
        <f t="shared" si="400"/>
        <v>0</v>
      </c>
      <c r="K1393" s="512">
        <f t="shared" si="401"/>
        <v>0</v>
      </c>
    </row>
    <row r="1394" spans="1:11" s="513" customFormat="1" ht="12.75">
      <c r="A1394" s="526" t="s">
        <v>3234</v>
      </c>
      <c r="B1394" s="525" t="s">
        <v>3235</v>
      </c>
      <c r="C1394" s="510">
        <v>0</v>
      </c>
      <c r="D1394" s="510"/>
      <c r="E1394" s="511" t="e">
        <f t="shared" si="397"/>
        <v>#DIV/0!</v>
      </c>
      <c r="F1394" s="507">
        <v>1</v>
      </c>
      <c r="G1394" s="503"/>
      <c r="H1394" s="511">
        <f t="shared" si="398"/>
        <v>0</v>
      </c>
      <c r="I1394" s="503">
        <f t="shared" si="399"/>
        <v>1</v>
      </c>
      <c r="J1394" s="503">
        <f t="shared" si="400"/>
        <v>0</v>
      </c>
      <c r="K1394" s="512">
        <f t="shared" si="401"/>
        <v>0</v>
      </c>
    </row>
    <row r="1395" spans="1:11" s="513" customFormat="1" ht="12.75">
      <c r="A1395" s="526" t="s">
        <v>3236</v>
      </c>
      <c r="B1395" s="525" t="s">
        <v>3237</v>
      </c>
      <c r="C1395" s="510">
        <v>0</v>
      </c>
      <c r="D1395" s="510"/>
      <c r="E1395" s="511" t="e">
        <f t="shared" si="397"/>
        <v>#DIV/0!</v>
      </c>
      <c r="F1395" s="507">
        <v>1</v>
      </c>
      <c r="G1395" s="503"/>
      <c r="H1395" s="511">
        <f t="shared" si="398"/>
        <v>0</v>
      </c>
      <c r="I1395" s="503">
        <f t="shared" si="399"/>
        <v>1</v>
      </c>
      <c r="J1395" s="503">
        <f t="shared" si="400"/>
        <v>0</v>
      </c>
      <c r="K1395" s="512">
        <f t="shared" si="401"/>
        <v>0</v>
      </c>
    </row>
    <row r="1396" spans="1:11" s="513" customFormat="1" ht="12.75">
      <c r="A1396" s="526" t="s">
        <v>2793</v>
      </c>
      <c r="B1396" s="525" t="s">
        <v>3238</v>
      </c>
      <c r="C1396" s="510">
        <v>0</v>
      </c>
      <c r="D1396" s="510"/>
      <c r="E1396" s="511" t="e">
        <f t="shared" si="397"/>
        <v>#DIV/0!</v>
      </c>
      <c r="F1396" s="507">
        <v>1</v>
      </c>
      <c r="G1396" s="503">
        <v>1</v>
      </c>
      <c r="H1396" s="511">
        <f t="shared" si="398"/>
        <v>1</v>
      </c>
      <c r="I1396" s="503">
        <f t="shared" si="399"/>
        <v>1</v>
      </c>
      <c r="J1396" s="503">
        <f t="shared" si="400"/>
        <v>1</v>
      </c>
      <c r="K1396" s="512">
        <f t="shared" si="401"/>
        <v>1</v>
      </c>
    </row>
    <row r="1397" spans="1:11" s="513" customFormat="1" ht="12.75">
      <c r="A1397" s="526" t="s">
        <v>3239</v>
      </c>
      <c r="B1397" s="525" t="s">
        <v>3240</v>
      </c>
      <c r="C1397" s="510">
        <v>0</v>
      </c>
      <c r="D1397" s="510"/>
      <c r="E1397" s="511" t="e">
        <f t="shared" si="397"/>
        <v>#DIV/0!</v>
      </c>
      <c r="F1397" s="507">
        <v>1</v>
      </c>
      <c r="G1397" s="503"/>
      <c r="H1397" s="511">
        <f t="shared" si="398"/>
        <v>0</v>
      </c>
      <c r="I1397" s="503">
        <f t="shared" si="399"/>
        <v>1</v>
      </c>
      <c r="J1397" s="503">
        <f t="shared" si="400"/>
        <v>0</v>
      </c>
      <c r="K1397" s="512">
        <f t="shared" si="401"/>
        <v>0</v>
      </c>
    </row>
    <row r="1398" spans="1:11" s="513" customFormat="1" ht="12.75">
      <c r="A1398" s="526" t="s">
        <v>3241</v>
      </c>
      <c r="B1398" s="525" t="s">
        <v>3242</v>
      </c>
      <c r="C1398" s="510">
        <v>0</v>
      </c>
      <c r="D1398" s="510"/>
      <c r="E1398" s="511" t="e">
        <f t="shared" si="397"/>
        <v>#DIV/0!</v>
      </c>
      <c r="F1398" s="507">
        <v>1</v>
      </c>
      <c r="G1398" s="503"/>
      <c r="H1398" s="511">
        <f t="shared" si="398"/>
        <v>0</v>
      </c>
      <c r="I1398" s="503">
        <f t="shared" si="399"/>
        <v>1</v>
      </c>
      <c r="J1398" s="503">
        <f t="shared" si="400"/>
        <v>0</v>
      </c>
      <c r="K1398" s="512">
        <f t="shared" si="401"/>
        <v>0</v>
      </c>
    </row>
    <row r="1399" spans="1:11" s="513" customFormat="1" ht="12.75">
      <c r="A1399" s="526" t="s">
        <v>2110</v>
      </c>
      <c r="B1399" s="525" t="s">
        <v>3243</v>
      </c>
      <c r="C1399" s="510">
        <v>0</v>
      </c>
      <c r="D1399" s="510"/>
      <c r="E1399" s="511" t="e">
        <f t="shared" si="397"/>
        <v>#DIV/0!</v>
      </c>
      <c r="F1399" s="507">
        <v>6</v>
      </c>
      <c r="G1399" s="503">
        <v>1</v>
      </c>
      <c r="H1399" s="511">
        <f t="shared" si="398"/>
        <v>0.16666666666666666</v>
      </c>
      <c r="I1399" s="503">
        <f t="shared" si="399"/>
        <v>6</v>
      </c>
      <c r="J1399" s="503">
        <f t="shared" si="400"/>
        <v>1</v>
      </c>
      <c r="K1399" s="512">
        <f t="shared" si="401"/>
        <v>0.16666666666666666</v>
      </c>
    </row>
    <row r="1400" spans="1:11" s="513" customFormat="1" ht="12.75">
      <c r="A1400" s="526" t="s">
        <v>2232</v>
      </c>
      <c r="B1400" s="525" t="s">
        <v>3244</v>
      </c>
      <c r="C1400" s="510">
        <v>0</v>
      </c>
      <c r="D1400" s="510"/>
      <c r="E1400" s="511" t="e">
        <f t="shared" si="397"/>
        <v>#DIV/0!</v>
      </c>
      <c r="F1400" s="507">
        <v>1</v>
      </c>
      <c r="G1400" s="503"/>
      <c r="H1400" s="511">
        <f t="shared" si="398"/>
        <v>0</v>
      </c>
      <c r="I1400" s="503">
        <f t="shared" si="399"/>
        <v>1</v>
      </c>
      <c r="J1400" s="503">
        <f t="shared" si="400"/>
        <v>0</v>
      </c>
      <c r="K1400" s="512">
        <f t="shared" si="401"/>
        <v>0</v>
      </c>
    </row>
    <row r="1401" spans="1:11" s="513" customFormat="1" ht="12.75">
      <c r="A1401" s="526" t="s">
        <v>3245</v>
      </c>
      <c r="B1401" s="525" t="s">
        <v>3246</v>
      </c>
      <c r="C1401" s="510">
        <v>0</v>
      </c>
      <c r="D1401" s="510"/>
      <c r="E1401" s="511" t="e">
        <f t="shared" si="397"/>
        <v>#DIV/0!</v>
      </c>
      <c r="F1401" s="507">
        <v>1</v>
      </c>
      <c r="G1401" s="503"/>
      <c r="H1401" s="511">
        <f t="shared" si="398"/>
        <v>0</v>
      </c>
      <c r="I1401" s="503">
        <f t="shared" si="399"/>
        <v>1</v>
      </c>
      <c r="J1401" s="503">
        <f t="shared" si="400"/>
        <v>0</v>
      </c>
      <c r="K1401" s="512">
        <f t="shared" si="401"/>
        <v>0</v>
      </c>
    </row>
    <row r="1402" spans="1:11" s="513" customFormat="1" ht="12.75">
      <c r="A1402" s="526" t="s">
        <v>3247</v>
      </c>
      <c r="B1402" s="525" t="s">
        <v>3248</v>
      </c>
      <c r="C1402" s="510">
        <v>0</v>
      </c>
      <c r="D1402" s="510"/>
      <c r="E1402" s="511" t="e">
        <f t="shared" si="397"/>
        <v>#DIV/0!</v>
      </c>
      <c r="F1402" s="507">
        <v>1</v>
      </c>
      <c r="G1402" s="503"/>
      <c r="H1402" s="511">
        <f t="shared" si="398"/>
        <v>0</v>
      </c>
      <c r="I1402" s="503">
        <f t="shared" si="399"/>
        <v>1</v>
      </c>
      <c r="J1402" s="503">
        <f t="shared" si="400"/>
        <v>0</v>
      </c>
      <c r="K1402" s="512">
        <f t="shared" si="401"/>
        <v>0</v>
      </c>
    </row>
    <row r="1403" spans="1:11" s="513" customFormat="1" ht="12.75">
      <c r="A1403" s="526" t="s">
        <v>3249</v>
      </c>
      <c r="B1403" s="525" t="s">
        <v>3250</v>
      </c>
      <c r="C1403" s="510">
        <v>0</v>
      </c>
      <c r="D1403" s="510"/>
      <c r="E1403" s="511" t="e">
        <f t="shared" si="397"/>
        <v>#DIV/0!</v>
      </c>
      <c r="F1403" s="507">
        <v>1</v>
      </c>
      <c r="G1403" s="503"/>
      <c r="H1403" s="511">
        <f t="shared" si="398"/>
        <v>0</v>
      </c>
      <c r="I1403" s="503">
        <f t="shared" si="399"/>
        <v>1</v>
      </c>
      <c r="J1403" s="503">
        <f t="shared" si="400"/>
        <v>0</v>
      </c>
      <c r="K1403" s="512">
        <f t="shared" si="401"/>
        <v>0</v>
      </c>
    </row>
    <row r="1404" spans="1:11" s="513" customFormat="1" ht="12.75">
      <c r="A1404" s="526" t="s">
        <v>3251</v>
      </c>
      <c r="B1404" s="525" t="s">
        <v>3252</v>
      </c>
      <c r="C1404" s="510">
        <v>0</v>
      </c>
      <c r="D1404" s="510"/>
      <c r="E1404" s="511" t="e">
        <f t="shared" si="397"/>
        <v>#DIV/0!</v>
      </c>
      <c r="F1404" s="507">
        <v>1</v>
      </c>
      <c r="G1404" s="503"/>
      <c r="H1404" s="511">
        <f t="shared" si="398"/>
        <v>0</v>
      </c>
      <c r="I1404" s="503">
        <f t="shared" si="399"/>
        <v>1</v>
      </c>
      <c r="J1404" s="503">
        <f t="shared" si="400"/>
        <v>0</v>
      </c>
      <c r="K1404" s="512">
        <f t="shared" si="401"/>
        <v>0</v>
      </c>
    </row>
    <row r="1405" spans="1:11" s="513" customFormat="1" ht="12.75">
      <c r="A1405" s="526" t="s">
        <v>3253</v>
      </c>
      <c r="B1405" s="525" t="s">
        <v>3254</v>
      </c>
      <c r="C1405" s="510">
        <v>0</v>
      </c>
      <c r="D1405" s="510"/>
      <c r="E1405" s="511" t="e">
        <f t="shared" si="397"/>
        <v>#DIV/0!</v>
      </c>
      <c r="F1405" s="507">
        <v>1</v>
      </c>
      <c r="G1405" s="503"/>
      <c r="H1405" s="511">
        <f t="shared" si="398"/>
        <v>0</v>
      </c>
      <c r="I1405" s="503">
        <f t="shared" si="399"/>
        <v>1</v>
      </c>
      <c r="J1405" s="503">
        <f t="shared" si="400"/>
        <v>0</v>
      </c>
      <c r="K1405" s="512">
        <f t="shared" si="401"/>
        <v>0</v>
      </c>
    </row>
    <row r="1406" spans="1:11" s="513" customFormat="1" ht="12.75">
      <c r="A1406" s="526" t="s">
        <v>2068</v>
      </c>
      <c r="B1406" s="525" t="s">
        <v>3255</v>
      </c>
      <c r="C1406" s="510">
        <v>0</v>
      </c>
      <c r="D1406" s="510"/>
      <c r="E1406" s="511" t="e">
        <f t="shared" si="397"/>
        <v>#DIV/0!</v>
      </c>
      <c r="F1406" s="507">
        <v>1</v>
      </c>
      <c r="G1406" s="503"/>
      <c r="H1406" s="511">
        <f t="shared" si="398"/>
        <v>0</v>
      </c>
      <c r="I1406" s="503">
        <f t="shared" si="399"/>
        <v>1</v>
      </c>
      <c r="J1406" s="503">
        <f t="shared" si="400"/>
        <v>0</v>
      </c>
      <c r="K1406" s="512">
        <f t="shared" si="401"/>
        <v>0</v>
      </c>
    </row>
    <row r="1407" spans="1:11" s="513" customFormat="1" ht="12.75">
      <c r="A1407" s="526" t="s">
        <v>3256</v>
      </c>
      <c r="B1407" s="525" t="s">
        <v>3257</v>
      </c>
      <c r="C1407" s="510">
        <v>0</v>
      </c>
      <c r="D1407" s="510"/>
      <c r="E1407" s="511" t="e">
        <f t="shared" si="397"/>
        <v>#DIV/0!</v>
      </c>
      <c r="F1407" s="507">
        <v>1</v>
      </c>
      <c r="G1407" s="503"/>
      <c r="H1407" s="511">
        <f t="shared" si="398"/>
        <v>0</v>
      </c>
      <c r="I1407" s="503">
        <f t="shared" si="399"/>
        <v>1</v>
      </c>
      <c r="J1407" s="503">
        <f t="shared" si="400"/>
        <v>0</v>
      </c>
      <c r="K1407" s="512">
        <f t="shared" si="401"/>
        <v>0</v>
      </c>
    </row>
    <row r="1408" spans="1:11" s="513" customFormat="1" ht="12.75">
      <c r="A1408" s="526" t="s">
        <v>3258</v>
      </c>
      <c r="B1408" s="525" t="s">
        <v>3259</v>
      </c>
      <c r="C1408" s="510">
        <v>0</v>
      </c>
      <c r="D1408" s="510"/>
      <c r="E1408" s="511" t="e">
        <f t="shared" si="397"/>
        <v>#DIV/0!</v>
      </c>
      <c r="F1408" s="507">
        <v>1</v>
      </c>
      <c r="G1408" s="503"/>
      <c r="H1408" s="511">
        <f t="shared" si="398"/>
        <v>0</v>
      </c>
      <c r="I1408" s="503">
        <f t="shared" si="399"/>
        <v>1</v>
      </c>
      <c r="J1408" s="503">
        <f t="shared" si="400"/>
        <v>0</v>
      </c>
      <c r="K1408" s="512">
        <f t="shared" si="401"/>
        <v>0</v>
      </c>
    </row>
    <row r="1409" spans="1:11" s="513" customFormat="1" ht="12.75">
      <c r="A1409" s="526" t="s">
        <v>2460</v>
      </c>
      <c r="B1409" s="525" t="s">
        <v>3260</v>
      </c>
      <c r="C1409" s="510">
        <v>0</v>
      </c>
      <c r="D1409" s="510"/>
      <c r="E1409" s="511" t="e">
        <f t="shared" si="397"/>
        <v>#DIV/0!</v>
      </c>
      <c r="F1409" s="507">
        <v>1</v>
      </c>
      <c r="G1409" s="503"/>
      <c r="H1409" s="511">
        <f t="shared" si="398"/>
        <v>0</v>
      </c>
      <c r="I1409" s="503">
        <f t="shared" si="399"/>
        <v>1</v>
      </c>
      <c r="J1409" s="503">
        <f t="shared" si="400"/>
        <v>0</v>
      </c>
      <c r="K1409" s="512">
        <f t="shared" si="401"/>
        <v>0</v>
      </c>
    </row>
    <row r="1410" spans="1:11" s="513" customFormat="1" ht="12.75">
      <c r="A1410" s="526" t="s">
        <v>2184</v>
      </c>
      <c r="B1410" s="525" t="s">
        <v>3261</v>
      </c>
      <c r="C1410" s="510">
        <v>0</v>
      </c>
      <c r="D1410" s="510"/>
      <c r="E1410" s="511" t="e">
        <f t="shared" si="397"/>
        <v>#DIV/0!</v>
      </c>
      <c r="F1410" s="507">
        <v>2</v>
      </c>
      <c r="G1410" s="503">
        <v>1</v>
      </c>
      <c r="H1410" s="511">
        <f t="shared" si="398"/>
        <v>0.5</v>
      </c>
      <c r="I1410" s="503">
        <f t="shared" si="399"/>
        <v>2</v>
      </c>
      <c r="J1410" s="503">
        <f t="shared" si="400"/>
        <v>1</v>
      </c>
      <c r="K1410" s="512">
        <f t="shared" si="401"/>
        <v>0.5</v>
      </c>
    </row>
    <row r="1411" spans="1:11" s="513" customFormat="1" ht="12.75">
      <c r="A1411" s="526" t="s">
        <v>3262</v>
      </c>
      <c r="B1411" s="525" t="s">
        <v>3263</v>
      </c>
      <c r="C1411" s="510">
        <v>0</v>
      </c>
      <c r="D1411" s="510"/>
      <c r="E1411" s="511" t="e">
        <f t="shared" si="397"/>
        <v>#DIV/0!</v>
      </c>
      <c r="F1411" s="507">
        <v>5</v>
      </c>
      <c r="G1411" s="503"/>
      <c r="H1411" s="511">
        <f t="shared" si="398"/>
        <v>0</v>
      </c>
      <c r="I1411" s="503">
        <f t="shared" si="399"/>
        <v>5</v>
      </c>
      <c r="J1411" s="503">
        <f t="shared" si="400"/>
        <v>0</v>
      </c>
      <c r="K1411" s="512">
        <f t="shared" si="401"/>
        <v>0</v>
      </c>
    </row>
    <row r="1412" spans="1:11" s="513" customFormat="1" ht="12.75">
      <c r="A1412" s="526" t="s">
        <v>3264</v>
      </c>
      <c r="B1412" s="525" t="s">
        <v>3265</v>
      </c>
      <c r="C1412" s="510">
        <v>0</v>
      </c>
      <c r="D1412" s="510"/>
      <c r="E1412" s="511" t="e">
        <f t="shared" si="397"/>
        <v>#DIV/0!</v>
      </c>
      <c r="F1412" s="507">
        <v>1</v>
      </c>
      <c r="G1412" s="503"/>
      <c r="H1412" s="511">
        <f t="shared" si="398"/>
        <v>0</v>
      </c>
      <c r="I1412" s="503">
        <f t="shared" si="399"/>
        <v>1</v>
      </c>
      <c r="J1412" s="503">
        <f t="shared" si="400"/>
        <v>0</v>
      </c>
      <c r="K1412" s="512">
        <f t="shared" si="401"/>
        <v>0</v>
      </c>
    </row>
    <row r="1413" spans="1:11" s="513" customFormat="1" ht="12.75">
      <c r="A1413" s="526" t="s">
        <v>3266</v>
      </c>
      <c r="B1413" s="525" t="s">
        <v>3267</v>
      </c>
      <c r="C1413" s="510">
        <v>0</v>
      </c>
      <c r="D1413" s="510"/>
      <c r="E1413" s="511" t="e">
        <f t="shared" si="397"/>
        <v>#DIV/0!</v>
      </c>
      <c r="F1413" s="507">
        <v>1</v>
      </c>
      <c r="G1413" s="503"/>
      <c r="H1413" s="511">
        <f t="shared" si="398"/>
        <v>0</v>
      </c>
      <c r="I1413" s="503">
        <f t="shared" si="399"/>
        <v>1</v>
      </c>
      <c r="J1413" s="503">
        <f t="shared" si="400"/>
        <v>0</v>
      </c>
      <c r="K1413" s="512">
        <f t="shared" si="401"/>
        <v>0</v>
      </c>
    </row>
    <row r="1414" spans="1:11" s="513" customFormat="1" ht="12.75">
      <c r="A1414" s="526" t="s">
        <v>3268</v>
      </c>
      <c r="B1414" s="525" t="s">
        <v>3269</v>
      </c>
      <c r="C1414" s="510">
        <v>0</v>
      </c>
      <c r="D1414" s="510"/>
      <c r="E1414" s="511" t="e">
        <f t="shared" si="397"/>
        <v>#DIV/0!</v>
      </c>
      <c r="F1414" s="507">
        <v>1</v>
      </c>
      <c r="G1414" s="503"/>
      <c r="H1414" s="511">
        <f t="shared" si="398"/>
        <v>0</v>
      </c>
      <c r="I1414" s="503">
        <f t="shared" si="399"/>
        <v>1</v>
      </c>
      <c r="J1414" s="503">
        <f t="shared" si="400"/>
        <v>0</v>
      </c>
      <c r="K1414" s="512">
        <f t="shared" si="401"/>
        <v>0</v>
      </c>
    </row>
    <row r="1415" spans="1:11" s="513" customFormat="1" ht="12.75">
      <c r="A1415" s="526" t="s">
        <v>3270</v>
      </c>
      <c r="B1415" s="525" t="s">
        <v>3271</v>
      </c>
      <c r="C1415" s="510">
        <v>0</v>
      </c>
      <c r="D1415" s="510"/>
      <c r="E1415" s="511" t="e">
        <f t="shared" si="397"/>
        <v>#DIV/0!</v>
      </c>
      <c r="F1415" s="507">
        <v>1</v>
      </c>
      <c r="G1415" s="503"/>
      <c r="H1415" s="511">
        <f t="shared" si="398"/>
        <v>0</v>
      </c>
      <c r="I1415" s="503">
        <f t="shared" si="399"/>
        <v>1</v>
      </c>
      <c r="J1415" s="503">
        <f t="shared" si="400"/>
        <v>0</v>
      </c>
      <c r="K1415" s="512">
        <f t="shared" si="401"/>
        <v>0</v>
      </c>
    </row>
    <row r="1416" spans="1:11" s="513" customFormat="1" ht="12.75">
      <c r="A1416" s="526" t="s">
        <v>3272</v>
      </c>
      <c r="B1416" s="525" t="s">
        <v>3273</v>
      </c>
      <c r="C1416" s="510">
        <v>0</v>
      </c>
      <c r="D1416" s="510"/>
      <c r="E1416" s="511" t="e">
        <f t="shared" si="397"/>
        <v>#DIV/0!</v>
      </c>
      <c r="F1416" s="507">
        <v>1</v>
      </c>
      <c r="G1416" s="503"/>
      <c r="H1416" s="511">
        <f t="shared" si="398"/>
        <v>0</v>
      </c>
      <c r="I1416" s="503">
        <f t="shared" si="399"/>
        <v>1</v>
      </c>
      <c r="J1416" s="503">
        <f t="shared" si="400"/>
        <v>0</v>
      </c>
      <c r="K1416" s="512">
        <f t="shared" si="401"/>
        <v>0</v>
      </c>
    </row>
    <row r="1417" spans="1:11" s="513" customFormat="1" ht="12.75">
      <c r="A1417" s="526" t="s">
        <v>3274</v>
      </c>
      <c r="B1417" s="525" t="s">
        <v>3275</v>
      </c>
      <c r="C1417" s="510">
        <v>0</v>
      </c>
      <c r="D1417" s="510"/>
      <c r="E1417" s="511" t="e">
        <f t="shared" si="397"/>
        <v>#DIV/0!</v>
      </c>
      <c r="F1417" s="507">
        <v>1</v>
      </c>
      <c r="G1417" s="503"/>
      <c r="H1417" s="511">
        <f t="shared" si="398"/>
        <v>0</v>
      </c>
      <c r="I1417" s="503">
        <f t="shared" si="399"/>
        <v>1</v>
      </c>
      <c r="J1417" s="503">
        <f t="shared" si="400"/>
        <v>0</v>
      </c>
      <c r="K1417" s="512">
        <f t="shared" si="401"/>
        <v>0</v>
      </c>
    </row>
    <row r="1418" spans="1:11" s="513" customFormat="1" ht="12.75">
      <c r="A1418" s="526" t="s">
        <v>3276</v>
      </c>
      <c r="B1418" s="525" t="s">
        <v>3277</v>
      </c>
      <c r="C1418" s="510">
        <v>0</v>
      </c>
      <c r="D1418" s="510"/>
      <c r="E1418" s="511" t="e">
        <f t="shared" si="397"/>
        <v>#DIV/0!</v>
      </c>
      <c r="F1418" s="507">
        <v>7</v>
      </c>
      <c r="G1418" s="503"/>
      <c r="H1418" s="511">
        <f t="shared" si="398"/>
        <v>0</v>
      </c>
      <c r="I1418" s="503">
        <f t="shared" si="399"/>
        <v>7</v>
      </c>
      <c r="J1418" s="503">
        <f t="shared" si="400"/>
        <v>0</v>
      </c>
      <c r="K1418" s="512">
        <f t="shared" si="401"/>
        <v>0</v>
      </c>
    </row>
    <row r="1419" spans="1:11" s="513" customFormat="1" ht="12.75">
      <c r="A1419" s="526" t="s">
        <v>3278</v>
      </c>
      <c r="B1419" s="525" t="s">
        <v>3279</v>
      </c>
      <c r="C1419" s="510">
        <v>0</v>
      </c>
      <c r="D1419" s="510"/>
      <c r="E1419" s="511" t="e">
        <f t="shared" si="397"/>
        <v>#DIV/0!</v>
      </c>
      <c r="F1419" s="507">
        <v>1</v>
      </c>
      <c r="G1419" s="503"/>
      <c r="H1419" s="511">
        <f t="shared" si="398"/>
        <v>0</v>
      </c>
      <c r="I1419" s="503">
        <f t="shared" si="399"/>
        <v>1</v>
      </c>
      <c r="J1419" s="503">
        <f t="shared" si="400"/>
        <v>0</v>
      </c>
      <c r="K1419" s="512">
        <f t="shared" si="401"/>
        <v>0</v>
      </c>
    </row>
    <row r="1420" spans="1:11" s="513" customFormat="1" ht="12.75">
      <c r="A1420" s="526" t="s">
        <v>3280</v>
      </c>
      <c r="B1420" s="525" t="s">
        <v>3281</v>
      </c>
      <c r="C1420" s="510">
        <v>0</v>
      </c>
      <c r="D1420" s="510"/>
      <c r="E1420" s="511" t="e">
        <f t="shared" si="397"/>
        <v>#DIV/0!</v>
      </c>
      <c r="F1420" s="507">
        <v>1</v>
      </c>
      <c r="G1420" s="503"/>
      <c r="H1420" s="511">
        <f t="shared" si="398"/>
        <v>0</v>
      </c>
      <c r="I1420" s="503">
        <f t="shared" si="399"/>
        <v>1</v>
      </c>
      <c r="J1420" s="503">
        <f t="shared" si="400"/>
        <v>0</v>
      </c>
      <c r="K1420" s="512">
        <f t="shared" si="401"/>
        <v>0</v>
      </c>
    </row>
    <row r="1421" spans="1:11" s="513" customFormat="1" ht="12.75">
      <c r="A1421" s="526" t="s">
        <v>3282</v>
      </c>
      <c r="B1421" s="525" t="s">
        <v>3283</v>
      </c>
      <c r="C1421" s="510">
        <v>0</v>
      </c>
      <c r="D1421" s="510"/>
      <c r="E1421" s="511" t="e">
        <f t="shared" si="397"/>
        <v>#DIV/0!</v>
      </c>
      <c r="F1421" s="507">
        <v>1</v>
      </c>
      <c r="G1421" s="503"/>
      <c r="H1421" s="511">
        <f t="shared" si="398"/>
        <v>0</v>
      </c>
      <c r="I1421" s="503">
        <f t="shared" si="399"/>
        <v>1</v>
      </c>
      <c r="J1421" s="503">
        <f t="shared" si="400"/>
        <v>0</v>
      </c>
      <c r="K1421" s="512">
        <f t="shared" si="401"/>
        <v>0</v>
      </c>
    </row>
    <row r="1422" spans="1:11" s="513" customFormat="1" ht="12.75">
      <c r="A1422" s="526" t="s">
        <v>3284</v>
      </c>
      <c r="B1422" s="525" t="s">
        <v>3285</v>
      </c>
      <c r="C1422" s="510">
        <v>0</v>
      </c>
      <c r="D1422" s="510"/>
      <c r="E1422" s="511" t="e">
        <f t="shared" si="397"/>
        <v>#DIV/0!</v>
      </c>
      <c r="F1422" s="507">
        <v>1</v>
      </c>
      <c r="G1422" s="503"/>
      <c r="H1422" s="511">
        <f t="shared" si="398"/>
        <v>0</v>
      </c>
      <c r="I1422" s="503">
        <f t="shared" si="399"/>
        <v>1</v>
      </c>
      <c r="J1422" s="503">
        <f t="shared" si="400"/>
        <v>0</v>
      </c>
      <c r="K1422" s="512">
        <f t="shared" si="401"/>
        <v>0</v>
      </c>
    </row>
    <row r="1423" spans="1:11" s="513" customFormat="1" ht="12.75">
      <c r="A1423" s="526" t="s">
        <v>3286</v>
      </c>
      <c r="B1423" s="525" t="s">
        <v>3287</v>
      </c>
      <c r="C1423" s="510">
        <v>0</v>
      </c>
      <c r="D1423" s="510"/>
      <c r="E1423" s="511" t="e">
        <f t="shared" si="397"/>
        <v>#DIV/0!</v>
      </c>
      <c r="F1423" s="507">
        <v>1</v>
      </c>
      <c r="G1423" s="503"/>
      <c r="H1423" s="511">
        <f t="shared" si="398"/>
        <v>0</v>
      </c>
      <c r="I1423" s="503">
        <f t="shared" si="399"/>
        <v>1</v>
      </c>
      <c r="J1423" s="503">
        <f t="shared" si="400"/>
        <v>0</v>
      </c>
      <c r="K1423" s="512">
        <f t="shared" si="401"/>
        <v>0</v>
      </c>
    </row>
    <row r="1424" spans="1:11" s="513" customFormat="1" ht="12.75">
      <c r="A1424" s="526" t="s">
        <v>3288</v>
      </c>
      <c r="B1424" s="525" t="s">
        <v>3289</v>
      </c>
      <c r="C1424" s="510">
        <v>0</v>
      </c>
      <c r="D1424" s="510"/>
      <c r="E1424" s="511" t="e">
        <f t="shared" si="397"/>
        <v>#DIV/0!</v>
      </c>
      <c r="F1424" s="507">
        <v>1</v>
      </c>
      <c r="G1424" s="503"/>
      <c r="H1424" s="511">
        <f t="shared" si="398"/>
        <v>0</v>
      </c>
      <c r="I1424" s="503">
        <f t="shared" si="399"/>
        <v>1</v>
      </c>
      <c r="J1424" s="503">
        <f t="shared" si="400"/>
        <v>0</v>
      </c>
      <c r="K1424" s="512">
        <f t="shared" si="401"/>
        <v>0</v>
      </c>
    </row>
    <row r="1425" spans="1:11" s="513" customFormat="1" ht="12.75">
      <c r="A1425" s="526" t="s">
        <v>3290</v>
      </c>
      <c r="B1425" s="525" t="s">
        <v>3291</v>
      </c>
      <c r="C1425" s="510">
        <v>0</v>
      </c>
      <c r="D1425" s="510"/>
      <c r="E1425" s="511" t="e">
        <f t="shared" si="397"/>
        <v>#DIV/0!</v>
      </c>
      <c r="F1425" s="507">
        <v>1</v>
      </c>
      <c r="G1425" s="503"/>
      <c r="H1425" s="511">
        <f t="shared" si="398"/>
        <v>0</v>
      </c>
      <c r="I1425" s="503">
        <f t="shared" si="399"/>
        <v>1</v>
      </c>
      <c r="J1425" s="503">
        <f t="shared" si="400"/>
        <v>0</v>
      </c>
      <c r="K1425" s="512">
        <f t="shared" si="401"/>
        <v>0</v>
      </c>
    </row>
    <row r="1426" spans="1:11" s="513" customFormat="1" ht="12.75">
      <c r="A1426" s="526" t="s">
        <v>3292</v>
      </c>
      <c r="B1426" s="525" t="s">
        <v>3293</v>
      </c>
      <c r="C1426" s="510">
        <v>0</v>
      </c>
      <c r="D1426" s="510"/>
      <c r="E1426" s="511" t="e">
        <f t="shared" si="397"/>
        <v>#DIV/0!</v>
      </c>
      <c r="F1426" s="507">
        <v>1</v>
      </c>
      <c r="G1426" s="503"/>
      <c r="H1426" s="511">
        <f t="shared" si="398"/>
        <v>0</v>
      </c>
      <c r="I1426" s="503">
        <f t="shared" si="399"/>
        <v>1</v>
      </c>
      <c r="J1426" s="503">
        <f t="shared" si="400"/>
        <v>0</v>
      </c>
      <c r="K1426" s="512">
        <f t="shared" si="401"/>
        <v>0</v>
      </c>
    </row>
    <row r="1427" spans="1:11" s="513" customFormat="1" ht="12.75">
      <c r="A1427" s="526" t="s">
        <v>3294</v>
      </c>
      <c r="B1427" s="525" t="s">
        <v>3295</v>
      </c>
      <c r="C1427" s="510">
        <v>0</v>
      </c>
      <c r="D1427" s="510"/>
      <c r="E1427" s="511" t="e">
        <f t="shared" si="397"/>
        <v>#DIV/0!</v>
      </c>
      <c r="F1427" s="507">
        <v>1</v>
      </c>
      <c r="G1427" s="503"/>
      <c r="H1427" s="511">
        <f t="shared" si="398"/>
        <v>0</v>
      </c>
      <c r="I1427" s="503">
        <f t="shared" si="399"/>
        <v>1</v>
      </c>
      <c r="J1427" s="503">
        <f t="shared" si="400"/>
        <v>0</v>
      </c>
      <c r="K1427" s="512">
        <f t="shared" si="401"/>
        <v>0</v>
      </c>
    </row>
    <row r="1428" spans="1:11" s="513" customFormat="1" ht="12.75">
      <c r="A1428" s="526" t="s">
        <v>3296</v>
      </c>
      <c r="B1428" s="525" t="s">
        <v>3297</v>
      </c>
      <c r="C1428" s="510">
        <v>0</v>
      </c>
      <c r="D1428" s="510"/>
      <c r="E1428" s="511" t="e">
        <f t="shared" si="397"/>
        <v>#DIV/0!</v>
      </c>
      <c r="F1428" s="507">
        <v>1</v>
      </c>
      <c r="G1428" s="503"/>
      <c r="H1428" s="511">
        <f t="shared" si="398"/>
        <v>0</v>
      </c>
      <c r="I1428" s="503">
        <f t="shared" si="399"/>
        <v>1</v>
      </c>
      <c r="J1428" s="503">
        <f t="shared" si="400"/>
        <v>0</v>
      </c>
      <c r="K1428" s="512">
        <f t="shared" si="401"/>
        <v>0</v>
      </c>
    </row>
    <row r="1429" spans="1:11" s="513" customFormat="1" ht="12.75">
      <c r="A1429" s="526" t="s">
        <v>3298</v>
      </c>
      <c r="B1429" s="525" t="s">
        <v>3299</v>
      </c>
      <c r="C1429" s="510">
        <v>0</v>
      </c>
      <c r="D1429" s="510"/>
      <c r="E1429" s="511" t="e">
        <f t="shared" si="397"/>
        <v>#DIV/0!</v>
      </c>
      <c r="F1429" s="507">
        <v>1</v>
      </c>
      <c r="G1429" s="503"/>
      <c r="H1429" s="511">
        <f t="shared" si="398"/>
        <v>0</v>
      </c>
      <c r="I1429" s="503">
        <f t="shared" si="399"/>
        <v>1</v>
      </c>
      <c r="J1429" s="503">
        <f t="shared" si="400"/>
        <v>0</v>
      </c>
      <c r="K1429" s="512">
        <f t="shared" si="401"/>
        <v>0</v>
      </c>
    </row>
    <row r="1430" spans="1:11" s="513" customFormat="1" ht="12.75">
      <c r="A1430" s="526" t="s">
        <v>3300</v>
      </c>
      <c r="B1430" s="525" t="s">
        <v>3301</v>
      </c>
      <c r="C1430" s="510">
        <v>0</v>
      </c>
      <c r="D1430" s="510"/>
      <c r="E1430" s="511" t="e">
        <f t="shared" si="397"/>
        <v>#DIV/0!</v>
      </c>
      <c r="F1430" s="507">
        <v>1</v>
      </c>
      <c r="G1430" s="503"/>
      <c r="H1430" s="511">
        <f t="shared" si="398"/>
        <v>0</v>
      </c>
      <c r="I1430" s="503">
        <f t="shared" si="399"/>
        <v>1</v>
      </c>
      <c r="J1430" s="503">
        <f t="shared" si="400"/>
        <v>0</v>
      </c>
      <c r="K1430" s="512">
        <f t="shared" si="401"/>
        <v>0</v>
      </c>
    </row>
    <row r="1431" spans="1:11" s="513" customFormat="1" ht="12.75">
      <c r="A1431" s="526" t="s">
        <v>3302</v>
      </c>
      <c r="B1431" s="525" t="s">
        <v>3303</v>
      </c>
      <c r="C1431" s="510">
        <v>0</v>
      </c>
      <c r="D1431" s="510"/>
      <c r="E1431" s="511" t="e">
        <f t="shared" si="397"/>
        <v>#DIV/0!</v>
      </c>
      <c r="F1431" s="507">
        <v>1</v>
      </c>
      <c r="G1431" s="503"/>
      <c r="H1431" s="511">
        <f t="shared" si="398"/>
        <v>0</v>
      </c>
      <c r="I1431" s="503">
        <f t="shared" si="399"/>
        <v>1</v>
      </c>
      <c r="J1431" s="503">
        <f t="shared" si="400"/>
        <v>0</v>
      </c>
      <c r="K1431" s="512">
        <f t="shared" si="401"/>
        <v>0</v>
      </c>
    </row>
    <row r="1432" spans="1:11" s="513" customFormat="1" ht="12.75">
      <c r="A1432" s="526" t="s">
        <v>3304</v>
      </c>
      <c r="B1432" s="525" t="s">
        <v>3305</v>
      </c>
      <c r="C1432" s="510">
        <v>0</v>
      </c>
      <c r="D1432" s="510"/>
      <c r="E1432" s="511" t="e">
        <f t="shared" ref="E1432:E1477" si="402">D1432/C1432</f>
        <v>#DIV/0!</v>
      </c>
      <c r="F1432" s="507">
        <v>1</v>
      </c>
      <c r="G1432" s="503"/>
      <c r="H1432" s="511">
        <f t="shared" ref="H1432:H1477" si="403">G1432/F1432</f>
        <v>0</v>
      </c>
      <c r="I1432" s="503">
        <f t="shared" ref="I1432:I1477" si="404">C1432+F1432</f>
        <v>1</v>
      </c>
      <c r="J1432" s="503">
        <f t="shared" ref="J1432:J1477" si="405">D1432+G1432</f>
        <v>0</v>
      </c>
      <c r="K1432" s="512">
        <f t="shared" ref="K1432:K1477" si="406">J1432/I1432</f>
        <v>0</v>
      </c>
    </row>
    <row r="1433" spans="1:11" s="513" customFormat="1" ht="12.75">
      <c r="A1433" s="526" t="s">
        <v>3306</v>
      </c>
      <c r="B1433" s="525" t="s">
        <v>3307</v>
      </c>
      <c r="C1433" s="510">
        <v>0</v>
      </c>
      <c r="D1433" s="510"/>
      <c r="E1433" s="511" t="e">
        <f t="shared" si="402"/>
        <v>#DIV/0!</v>
      </c>
      <c r="F1433" s="507">
        <v>1</v>
      </c>
      <c r="G1433" s="503"/>
      <c r="H1433" s="511">
        <f t="shared" si="403"/>
        <v>0</v>
      </c>
      <c r="I1433" s="503">
        <f t="shared" si="404"/>
        <v>1</v>
      </c>
      <c r="J1433" s="503">
        <f t="shared" si="405"/>
        <v>0</v>
      </c>
      <c r="K1433" s="512">
        <f t="shared" si="406"/>
        <v>0</v>
      </c>
    </row>
    <row r="1434" spans="1:11" s="513" customFormat="1" ht="12.75">
      <c r="A1434" s="526" t="s">
        <v>3308</v>
      </c>
      <c r="B1434" s="525" t="s">
        <v>3309</v>
      </c>
      <c r="C1434" s="510">
        <v>0</v>
      </c>
      <c r="D1434" s="510"/>
      <c r="E1434" s="511" t="e">
        <f t="shared" si="402"/>
        <v>#DIV/0!</v>
      </c>
      <c r="F1434" s="507">
        <v>1</v>
      </c>
      <c r="G1434" s="503"/>
      <c r="H1434" s="511">
        <f t="shared" si="403"/>
        <v>0</v>
      </c>
      <c r="I1434" s="503">
        <f t="shared" si="404"/>
        <v>1</v>
      </c>
      <c r="J1434" s="503">
        <f t="shared" si="405"/>
        <v>0</v>
      </c>
      <c r="K1434" s="512">
        <f t="shared" si="406"/>
        <v>0</v>
      </c>
    </row>
    <row r="1435" spans="1:11" s="513" customFormat="1" ht="12.75">
      <c r="A1435" s="526" t="s">
        <v>3310</v>
      </c>
      <c r="B1435" s="525" t="s">
        <v>3311</v>
      </c>
      <c r="C1435" s="510">
        <v>0</v>
      </c>
      <c r="D1435" s="510"/>
      <c r="E1435" s="511" t="e">
        <f t="shared" si="402"/>
        <v>#DIV/0!</v>
      </c>
      <c r="F1435" s="507">
        <v>12</v>
      </c>
      <c r="G1435" s="503">
        <v>1</v>
      </c>
      <c r="H1435" s="511">
        <f t="shared" si="403"/>
        <v>8.3333333333333329E-2</v>
      </c>
      <c r="I1435" s="503">
        <f t="shared" si="404"/>
        <v>12</v>
      </c>
      <c r="J1435" s="503">
        <f t="shared" si="405"/>
        <v>1</v>
      </c>
      <c r="K1435" s="512">
        <f t="shared" si="406"/>
        <v>8.3333333333333329E-2</v>
      </c>
    </row>
    <row r="1436" spans="1:11" s="513" customFormat="1" ht="12.75">
      <c r="A1436" s="526" t="s">
        <v>3312</v>
      </c>
      <c r="B1436" s="525" t="s">
        <v>3313</v>
      </c>
      <c r="C1436" s="510">
        <v>0</v>
      </c>
      <c r="D1436" s="510"/>
      <c r="E1436" s="511" t="e">
        <f t="shared" si="402"/>
        <v>#DIV/0!</v>
      </c>
      <c r="F1436" s="507">
        <v>1</v>
      </c>
      <c r="G1436" s="503"/>
      <c r="H1436" s="511">
        <f t="shared" si="403"/>
        <v>0</v>
      </c>
      <c r="I1436" s="503">
        <f t="shared" si="404"/>
        <v>1</v>
      </c>
      <c r="J1436" s="503">
        <f t="shared" si="405"/>
        <v>0</v>
      </c>
      <c r="K1436" s="512">
        <f t="shared" si="406"/>
        <v>0</v>
      </c>
    </row>
    <row r="1437" spans="1:11" s="513" customFormat="1" ht="12.75">
      <c r="A1437" s="526" t="s">
        <v>3314</v>
      </c>
      <c r="B1437" s="525" t="s">
        <v>3315</v>
      </c>
      <c r="C1437" s="510">
        <v>0</v>
      </c>
      <c r="D1437" s="510"/>
      <c r="E1437" s="511" t="e">
        <f t="shared" si="402"/>
        <v>#DIV/0!</v>
      </c>
      <c r="F1437" s="507">
        <v>1</v>
      </c>
      <c r="G1437" s="503">
        <v>1</v>
      </c>
      <c r="H1437" s="511">
        <f t="shared" si="403"/>
        <v>1</v>
      </c>
      <c r="I1437" s="503">
        <f t="shared" si="404"/>
        <v>1</v>
      </c>
      <c r="J1437" s="503">
        <f t="shared" si="405"/>
        <v>1</v>
      </c>
      <c r="K1437" s="512">
        <f t="shared" si="406"/>
        <v>1</v>
      </c>
    </row>
    <row r="1438" spans="1:11" s="513" customFormat="1" ht="12.75">
      <c r="A1438" s="526" t="s">
        <v>2239</v>
      </c>
      <c r="B1438" s="525" t="s">
        <v>3316</v>
      </c>
      <c r="C1438" s="510">
        <v>0</v>
      </c>
      <c r="D1438" s="510"/>
      <c r="E1438" s="511" t="e">
        <f t="shared" si="402"/>
        <v>#DIV/0!</v>
      </c>
      <c r="F1438" s="507">
        <v>35</v>
      </c>
      <c r="G1438" s="503">
        <v>5</v>
      </c>
      <c r="H1438" s="511">
        <f t="shared" si="403"/>
        <v>0.14285714285714285</v>
      </c>
      <c r="I1438" s="503">
        <f t="shared" si="404"/>
        <v>35</v>
      </c>
      <c r="J1438" s="503">
        <f t="shared" si="405"/>
        <v>5</v>
      </c>
      <c r="K1438" s="512">
        <f t="shared" si="406"/>
        <v>0.14285714285714285</v>
      </c>
    </row>
    <row r="1439" spans="1:11" s="513" customFormat="1" ht="12.75">
      <c r="A1439" s="526" t="s">
        <v>3317</v>
      </c>
      <c r="B1439" s="525" t="s">
        <v>3318</v>
      </c>
      <c r="C1439" s="510">
        <v>0</v>
      </c>
      <c r="D1439" s="510"/>
      <c r="E1439" s="511" t="e">
        <f t="shared" si="402"/>
        <v>#DIV/0!</v>
      </c>
      <c r="F1439" s="507">
        <v>1</v>
      </c>
      <c r="G1439" s="503"/>
      <c r="H1439" s="511">
        <f t="shared" si="403"/>
        <v>0</v>
      </c>
      <c r="I1439" s="503">
        <f t="shared" si="404"/>
        <v>1</v>
      </c>
      <c r="J1439" s="503">
        <f t="shared" si="405"/>
        <v>0</v>
      </c>
      <c r="K1439" s="512">
        <f t="shared" si="406"/>
        <v>0</v>
      </c>
    </row>
    <row r="1440" spans="1:11" s="513" customFormat="1" ht="12.75">
      <c r="A1440" s="526" t="s">
        <v>3319</v>
      </c>
      <c r="B1440" s="525" t="s">
        <v>3320</v>
      </c>
      <c r="C1440" s="510">
        <v>0</v>
      </c>
      <c r="D1440" s="510"/>
      <c r="E1440" s="511" t="e">
        <f t="shared" si="402"/>
        <v>#DIV/0!</v>
      </c>
      <c r="F1440" s="507">
        <v>1</v>
      </c>
      <c r="G1440" s="503"/>
      <c r="H1440" s="511">
        <f t="shared" si="403"/>
        <v>0</v>
      </c>
      <c r="I1440" s="503">
        <f t="shared" si="404"/>
        <v>1</v>
      </c>
      <c r="J1440" s="503">
        <f t="shared" si="405"/>
        <v>0</v>
      </c>
      <c r="K1440" s="512">
        <f t="shared" si="406"/>
        <v>0</v>
      </c>
    </row>
    <row r="1441" spans="1:11" s="513" customFormat="1" ht="12.75">
      <c r="A1441" s="526" t="s">
        <v>3321</v>
      </c>
      <c r="B1441" s="525" t="s">
        <v>3322</v>
      </c>
      <c r="C1441" s="510">
        <v>0</v>
      </c>
      <c r="D1441" s="510"/>
      <c r="E1441" s="511" t="e">
        <f t="shared" si="402"/>
        <v>#DIV/0!</v>
      </c>
      <c r="F1441" s="507">
        <v>25</v>
      </c>
      <c r="G1441" s="503"/>
      <c r="H1441" s="511">
        <f t="shared" si="403"/>
        <v>0</v>
      </c>
      <c r="I1441" s="503">
        <f t="shared" si="404"/>
        <v>25</v>
      </c>
      <c r="J1441" s="503">
        <f t="shared" si="405"/>
        <v>0</v>
      </c>
      <c r="K1441" s="512">
        <f t="shared" si="406"/>
        <v>0</v>
      </c>
    </row>
    <row r="1442" spans="1:11" s="513" customFormat="1" ht="12.75">
      <c r="A1442" s="526" t="s">
        <v>2380</v>
      </c>
      <c r="B1442" s="525" t="s">
        <v>2381</v>
      </c>
      <c r="C1442" s="510">
        <v>0</v>
      </c>
      <c r="D1442" s="510"/>
      <c r="E1442" s="511" t="e">
        <f t="shared" si="402"/>
        <v>#DIV/0!</v>
      </c>
      <c r="F1442" s="507">
        <v>1</v>
      </c>
      <c r="G1442" s="503"/>
      <c r="H1442" s="511">
        <f t="shared" si="403"/>
        <v>0</v>
      </c>
      <c r="I1442" s="503">
        <f t="shared" si="404"/>
        <v>1</v>
      </c>
      <c r="J1442" s="503">
        <f t="shared" si="405"/>
        <v>0</v>
      </c>
      <c r="K1442" s="512">
        <f t="shared" si="406"/>
        <v>0</v>
      </c>
    </row>
    <row r="1443" spans="1:11" s="513" customFormat="1" ht="12.75">
      <c r="A1443" s="526" t="s">
        <v>2382</v>
      </c>
      <c r="B1443" s="525" t="s">
        <v>2383</v>
      </c>
      <c r="C1443" s="510">
        <v>0</v>
      </c>
      <c r="D1443" s="510"/>
      <c r="E1443" s="511" t="e">
        <f t="shared" si="402"/>
        <v>#DIV/0!</v>
      </c>
      <c r="F1443" s="507">
        <v>1</v>
      </c>
      <c r="G1443" s="503"/>
      <c r="H1443" s="511">
        <f t="shared" si="403"/>
        <v>0</v>
      </c>
      <c r="I1443" s="503">
        <f t="shared" si="404"/>
        <v>1</v>
      </c>
      <c r="J1443" s="503">
        <f t="shared" si="405"/>
        <v>0</v>
      </c>
      <c r="K1443" s="512">
        <f t="shared" si="406"/>
        <v>0</v>
      </c>
    </row>
    <row r="1444" spans="1:11" s="513" customFormat="1" ht="12.75">
      <c r="A1444" s="526" t="s">
        <v>2390</v>
      </c>
      <c r="B1444" s="525" t="s">
        <v>2391</v>
      </c>
      <c r="C1444" s="510">
        <v>0</v>
      </c>
      <c r="D1444" s="510"/>
      <c r="E1444" s="511" t="e">
        <f t="shared" si="402"/>
        <v>#DIV/0!</v>
      </c>
      <c r="F1444" s="507">
        <v>1</v>
      </c>
      <c r="G1444" s="503"/>
      <c r="H1444" s="511">
        <f t="shared" si="403"/>
        <v>0</v>
      </c>
      <c r="I1444" s="503">
        <f t="shared" si="404"/>
        <v>1</v>
      </c>
      <c r="J1444" s="503">
        <f t="shared" si="405"/>
        <v>0</v>
      </c>
      <c r="K1444" s="512">
        <f t="shared" si="406"/>
        <v>0</v>
      </c>
    </row>
    <row r="1445" spans="1:11" s="513" customFormat="1" ht="12.75">
      <c r="A1445" s="526" t="s">
        <v>3323</v>
      </c>
      <c r="B1445" s="525" t="s">
        <v>3324</v>
      </c>
      <c r="C1445" s="510">
        <v>0</v>
      </c>
      <c r="D1445" s="510"/>
      <c r="E1445" s="511" t="e">
        <f t="shared" si="402"/>
        <v>#DIV/0!</v>
      </c>
      <c r="F1445" s="507">
        <v>1</v>
      </c>
      <c r="G1445" s="503"/>
      <c r="H1445" s="511">
        <f t="shared" si="403"/>
        <v>0</v>
      </c>
      <c r="I1445" s="503">
        <f t="shared" si="404"/>
        <v>1</v>
      </c>
      <c r="J1445" s="503">
        <f t="shared" si="405"/>
        <v>0</v>
      </c>
      <c r="K1445" s="512">
        <f t="shared" si="406"/>
        <v>0</v>
      </c>
    </row>
    <row r="1446" spans="1:11" s="513" customFormat="1" ht="12.75">
      <c r="A1446" s="526" t="s">
        <v>3325</v>
      </c>
      <c r="B1446" s="525" t="s">
        <v>3326</v>
      </c>
      <c r="C1446" s="510">
        <v>0</v>
      </c>
      <c r="D1446" s="510"/>
      <c r="E1446" s="511" t="e">
        <f t="shared" si="402"/>
        <v>#DIV/0!</v>
      </c>
      <c r="F1446" s="507">
        <v>1</v>
      </c>
      <c r="G1446" s="503"/>
      <c r="H1446" s="511">
        <f t="shared" si="403"/>
        <v>0</v>
      </c>
      <c r="I1446" s="503">
        <f t="shared" si="404"/>
        <v>1</v>
      </c>
      <c r="J1446" s="503">
        <f t="shared" si="405"/>
        <v>0</v>
      </c>
      <c r="K1446" s="512">
        <f t="shared" si="406"/>
        <v>0</v>
      </c>
    </row>
    <row r="1447" spans="1:11" s="513" customFormat="1" ht="12.75">
      <c r="A1447" s="526" t="s">
        <v>3327</v>
      </c>
      <c r="B1447" s="525" t="s">
        <v>3328</v>
      </c>
      <c r="C1447" s="510">
        <v>0</v>
      </c>
      <c r="D1447" s="510"/>
      <c r="E1447" s="511" t="e">
        <f t="shared" si="402"/>
        <v>#DIV/0!</v>
      </c>
      <c r="F1447" s="507">
        <v>1</v>
      </c>
      <c r="G1447" s="503"/>
      <c r="H1447" s="511">
        <f t="shared" si="403"/>
        <v>0</v>
      </c>
      <c r="I1447" s="503">
        <f t="shared" si="404"/>
        <v>1</v>
      </c>
      <c r="J1447" s="503">
        <f t="shared" si="405"/>
        <v>0</v>
      </c>
      <c r="K1447" s="512">
        <f t="shared" si="406"/>
        <v>0</v>
      </c>
    </row>
    <row r="1448" spans="1:11" s="513" customFormat="1" ht="12.75">
      <c r="A1448" s="526" t="s">
        <v>2374</v>
      </c>
      <c r="B1448" s="525" t="s">
        <v>3329</v>
      </c>
      <c r="C1448" s="510">
        <v>0</v>
      </c>
      <c r="D1448" s="510"/>
      <c r="E1448" s="511" t="e">
        <f t="shared" si="402"/>
        <v>#DIV/0!</v>
      </c>
      <c r="F1448" s="507">
        <v>1</v>
      </c>
      <c r="G1448" s="503"/>
      <c r="H1448" s="511">
        <f t="shared" si="403"/>
        <v>0</v>
      </c>
      <c r="I1448" s="503">
        <f t="shared" si="404"/>
        <v>1</v>
      </c>
      <c r="J1448" s="503">
        <f t="shared" si="405"/>
        <v>0</v>
      </c>
      <c r="K1448" s="512">
        <f t="shared" si="406"/>
        <v>0</v>
      </c>
    </row>
    <row r="1449" spans="1:11" s="513" customFormat="1" ht="12.75">
      <c r="A1449" s="526" t="s">
        <v>2386</v>
      </c>
      <c r="B1449" s="525" t="s">
        <v>3330</v>
      </c>
      <c r="C1449" s="510">
        <v>0</v>
      </c>
      <c r="D1449" s="510"/>
      <c r="E1449" s="511" t="e">
        <f t="shared" si="402"/>
        <v>#DIV/0!</v>
      </c>
      <c r="F1449" s="507">
        <v>1</v>
      </c>
      <c r="G1449" s="503"/>
      <c r="H1449" s="511">
        <f t="shared" si="403"/>
        <v>0</v>
      </c>
      <c r="I1449" s="503">
        <f t="shared" si="404"/>
        <v>1</v>
      </c>
      <c r="J1449" s="503">
        <f t="shared" si="405"/>
        <v>0</v>
      </c>
      <c r="K1449" s="512">
        <f t="shared" si="406"/>
        <v>0</v>
      </c>
    </row>
    <row r="1450" spans="1:11" s="513" customFormat="1" ht="12.75">
      <c r="A1450" s="526" t="s">
        <v>3331</v>
      </c>
      <c r="B1450" s="525" t="s">
        <v>3332</v>
      </c>
      <c r="C1450" s="510">
        <v>0</v>
      </c>
      <c r="D1450" s="510"/>
      <c r="E1450" s="511" t="e">
        <f t="shared" si="402"/>
        <v>#DIV/0!</v>
      </c>
      <c r="F1450" s="507">
        <v>1</v>
      </c>
      <c r="G1450" s="503"/>
      <c r="H1450" s="511">
        <f t="shared" si="403"/>
        <v>0</v>
      </c>
      <c r="I1450" s="503">
        <f t="shared" si="404"/>
        <v>1</v>
      </c>
      <c r="J1450" s="503">
        <f t="shared" si="405"/>
        <v>0</v>
      </c>
      <c r="K1450" s="512">
        <f t="shared" si="406"/>
        <v>0</v>
      </c>
    </row>
    <row r="1451" spans="1:11" s="513" customFormat="1" ht="12.75">
      <c r="A1451" s="526" t="s">
        <v>3331</v>
      </c>
      <c r="B1451" s="525" t="s">
        <v>3333</v>
      </c>
      <c r="C1451" s="510">
        <v>0</v>
      </c>
      <c r="D1451" s="510"/>
      <c r="E1451" s="511" t="e">
        <f t="shared" si="402"/>
        <v>#DIV/0!</v>
      </c>
      <c r="F1451" s="507">
        <v>1</v>
      </c>
      <c r="G1451" s="503"/>
      <c r="H1451" s="511">
        <f t="shared" si="403"/>
        <v>0</v>
      </c>
      <c r="I1451" s="503">
        <f t="shared" si="404"/>
        <v>1</v>
      </c>
      <c r="J1451" s="503">
        <f t="shared" si="405"/>
        <v>0</v>
      </c>
      <c r="K1451" s="512">
        <f t="shared" si="406"/>
        <v>0</v>
      </c>
    </row>
    <row r="1452" spans="1:11" s="513" customFormat="1" ht="12.75">
      <c r="A1452" s="526" t="s">
        <v>3334</v>
      </c>
      <c r="B1452" s="525" t="s">
        <v>3335</v>
      </c>
      <c r="C1452" s="510">
        <v>0</v>
      </c>
      <c r="D1452" s="510"/>
      <c r="E1452" s="511" t="e">
        <f t="shared" si="402"/>
        <v>#DIV/0!</v>
      </c>
      <c r="F1452" s="507">
        <v>1</v>
      </c>
      <c r="G1452" s="503"/>
      <c r="H1452" s="511">
        <f t="shared" si="403"/>
        <v>0</v>
      </c>
      <c r="I1452" s="503">
        <f t="shared" si="404"/>
        <v>1</v>
      </c>
      <c r="J1452" s="503">
        <f t="shared" si="405"/>
        <v>0</v>
      </c>
      <c r="K1452" s="512">
        <f t="shared" si="406"/>
        <v>0</v>
      </c>
    </row>
    <row r="1453" spans="1:11" s="513" customFormat="1" ht="12.75">
      <c r="A1453" s="526" t="s">
        <v>3336</v>
      </c>
      <c r="B1453" s="525" t="s">
        <v>3337</v>
      </c>
      <c r="C1453" s="510">
        <v>0</v>
      </c>
      <c r="D1453" s="510"/>
      <c r="E1453" s="511" t="e">
        <f t="shared" si="402"/>
        <v>#DIV/0!</v>
      </c>
      <c r="F1453" s="507">
        <v>1</v>
      </c>
      <c r="G1453" s="503"/>
      <c r="H1453" s="511">
        <f t="shared" si="403"/>
        <v>0</v>
      </c>
      <c r="I1453" s="503">
        <f t="shared" si="404"/>
        <v>1</v>
      </c>
      <c r="J1453" s="503">
        <f t="shared" si="405"/>
        <v>0</v>
      </c>
      <c r="K1453" s="512">
        <f t="shared" si="406"/>
        <v>0</v>
      </c>
    </row>
    <row r="1454" spans="1:11" s="513" customFormat="1" ht="12.75">
      <c r="A1454" s="526" t="s">
        <v>3338</v>
      </c>
      <c r="B1454" s="525" t="s">
        <v>3339</v>
      </c>
      <c r="C1454" s="510">
        <v>0</v>
      </c>
      <c r="D1454" s="510"/>
      <c r="E1454" s="511" t="e">
        <f t="shared" si="402"/>
        <v>#DIV/0!</v>
      </c>
      <c r="F1454" s="507">
        <v>1</v>
      </c>
      <c r="G1454" s="503"/>
      <c r="H1454" s="511">
        <f t="shared" si="403"/>
        <v>0</v>
      </c>
      <c r="I1454" s="503">
        <f t="shared" si="404"/>
        <v>1</v>
      </c>
      <c r="J1454" s="503">
        <f t="shared" si="405"/>
        <v>0</v>
      </c>
      <c r="K1454" s="512">
        <f t="shared" si="406"/>
        <v>0</v>
      </c>
    </row>
    <row r="1455" spans="1:11" s="513" customFormat="1" ht="12.75">
      <c r="A1455" s="526" t="s">
        <v>3340</v>
      </c>
      <c r="B1455" s="525" t="s">
        <v>3341</v>
      </c>
      <c r="C1455" s="510">
        <v>0</v>
      </c>
      <c r="D1455" s="510"/>
      <c r="E1455" s="511" t="e">
        <f t="shared" si="402"/>
        <v>#DIV/0!</v>
      </c>
      <c r="F1455" s="507">
        <v>1</v>
      </c>
      <c r="G1455" s="503"/>
      <c r="H1455" s="511">
        <f t="shared" si="403"/>
        <v>0</v>
      </c>
      <c r="I1455" s="503">
        <f t="shared" si="404"/>
        <v>1</v>
      </c>
      <c r="J1455" s="503">
        <f t="shared" si="405"/>
        <v>0</v>
      </c>
      <c r="K1455" s="512">
        <f t="shared" si="406"/>
        <v>0</v>
      </c>
    </row>
    <row r="1456" spans="1:11" s="513" customFormat="1" ht="12.75">
      <c r="A1456" s="526" t="s">
        <v>3342</v>
      </c>
      <c r="B1456" s="525" t="s">
        <v>3343</v>
      </c>
      <c r="C1456" s="510">
        <v>0</v>
      </c>
      <c r="D1456" s="510"/>
      <c r="E1456" s="511" t="e">
        <f t="shared" si="402"/>
        <v>#DIV/0!</v>
      </c>
      <c r="F1456" s="507">
        <v>1</v>
      </c>
      <c r="G1456" s="503">
        <v>1</v>
      </c>
      <c r="H1456" s="511">
        <f t="shared" si="403"/>
        <v>1</v>
      </c>
      <c r="I1456" s="503">
        <f t="shared" si="404"/>
        <v>1</v>
      </c>
      <c r="J1456" s="503">
        <f t="shared" si="405"/>
        <v>1</v>
      </c>
      <c r="K1456" s="512">
        <f t="shared" si="406"/>
        <v>1</v>
      </c>
    </row>
    <row r="1457" spans="1:11" s="513" customFormat="1" ht="12.75">
      <c r="A1457" s="526" t="s">
        <v>3344</v>
      </c>
      <c r="B1457" s="525" t="s">
        <v>3345</v>
      </c>
      <c r="C1457" s="510">
        <v>0</v>
      </c>
      <c r="D1457" s="510"/>
      <c r="E1457" s="511" t="e">
        <f t="shared" si="402"/>
        <v>#DIV/0!</v>
      </c>
      <c r="F1457" s="507">
        <v>1</v>
      </c>
      <c r="G1457" s="503"/>
      <c r="H1457" s="511">
        <f t="shared" si="403"/>
        <v>0</v>
      </c>
      <c r="I1457" s="503">
        <f t="shared" si="404"/>
        <v>1</v>
      </c>
      <c r="J1457" s="503">
        <f t="shared" si="405"/>
        <v>0</v>
      </c>
      <c r="K1457" s="512">
        <f t="shared" si="406"/>
        <v>0</v>
      </c>
    </row>
    <row r="1458" spans="1:11" s="513" customFormat="1" ht="12.75">
      <c r="A1458" s="526" t="s">
        <v>3346</v>
      </c>
      <c r="B1458" s="525" t="s">
        <v>3347</v>
      </c>
      <c r="C1458" s="510">
        <v>0</v>
      </c>
      <c r="D1458" s="510"/>
      <c r="E1458" s="511" t="e">
        <f t="shared" si="402"/>
        <v>#DIV/0!</v>
      </c>
      <c r="F1458" s="507">
        <v>1</v>
      </c>
      <c r="G1458" s="503"/>
      <c r="H1458" s="511">
        <f t="shared" si="403"/>
        <v>0</v>
      </c>
      <c r="I1458" s="503">
        <f t="shared" si="404"/>
        <v>1</v>
      </c>
      <c r="J1458" s="503">
        <f t="shared" si="405"/>
        <v>0</v>
      </c>
      <c r="K1458" s="512">
        <f t="shared" si="406"/>
        <v>0</v>
      </c>
    </row>
    <row r="1459" spans="1:11" s="513" customFormat="1" ht="12.75">
      <c r="A1459" s="526" t="s">
        <v>2619</v>
      </c>
      <c r="B1459" s="525" t="s">
        <v>3348</v>
      </c>
      <c r="C1459" s="510">
        <v>0</v>
      </c>
      <c r="D1459" s="510"/>
      <c r="E1459" s="511" t="e">
        <f t="shared" si="402"/>
        <v>#DIV/0!</v>
      </c>
      <c r="F1459" s="507">
        <v>1</v>
      </c>
      <c r="G1459" s="503"/>
      <c r="H1459" s="511">
        <f t="shared" si="403"/>
        <v>0</v>
      </c>
      <c r="I1459" s="503">
        <f t="shared" si="404"/>
        <v>1</v>
      </c>
      <c r="J1459" s="503">
        <f t="shared" si="405"/>
        <v>0</v>
      </c>
      <c r="K1459" s="512">
        <f t="shared" si="406"/>
        <v>0</v>
      </c>
    </row>
    <row r="1460" spans="1:11" s="513" customFormat="1" ht="12.75">
      <c r="A1460" s="526" t="s">
        <v>3349</v>
      </c>
      <c r="B1460" s="525" t="s">
        <v>3350</v>
      </c>
      <c r="C1460" s="510">
        <v>0</v>
      </c>
      <c r="D1460" s="510"/>
      <c r="E1460" s="511" t="e">
        <f t="shared" si="402"/>
        <v>#DIV/0!</v>
      </c>
      <c r="F1460" s="507">
        <v>1</v>
      </c>
      <c r="G1460" s="503"/>
      <c r="H1460" s="511">
        <f t="shared" si="403"/>
        <v>0</v>
      </c>
      <c r="I1460" s="503">
        <f t="shared" si="404"/>
        <v>1</v>
      </c>
      <c r="J1460" s="503">
        <f t="shared" si="405"/>
        <v>0</v>
      </c>
      <c r="K1460" s="512">
        <f t="shared" si="406"/>
        <v>0</v>
      </c>
    </row>
    <row r="1461" spans="1:11" s="513" customFormat="1" ht="12.75">
      <c r="A1461" s="526" t="s">
        <v>3351</v>
      </c>
      <c r="B1461" s="525" t="s">
        <v>3352</v>
      </c>
      <c r="C1461" s="510">
        <v>0</v>
      </c>
      <c r="D1461" s="510"/>
      <c r="E1461" s="511" t="e">
        <f t="shared" si="402"/>
        <v>#DIV/0!</v>
      </c>
      <c r="F1461" s="507">
        <v>2</v>
      </c>
      <c r="G1461" s="503">
        <v>1</v>
      </c>
      <c r="H1461" s="511">
        <f t="shared" si="403"/>
        <v>0.5</v>
      </c>
      <c r="I1461" s="503">
        <f t="shared" si="404"/>
        <v>2</v>
      </c>
      <c r="J1461" s="503">
        <f t="shared" si="405"/>
        <v>1</v>
      </c>
      <c r="K1461" s="512">
        <f t="shared" si="406"/>
        <v>0.5</v>
      </c>
    </row>
    <row r="1462" spans="1:11" s="513" customFormat="1" ht="12.75">
      <c r="A1462" s="526" t="s">
        <v>3353</v>
      </c>
      <c r="B1462" s="525" t="s">
        <v>3354</v>
      </c>
      <c r="C1462" s="510">
        <v>0</v>
      </c>
      <c r="D1462" s="510"/>
      <c r="E1462" s="511" t="e">
        <f t="shared" si="402"/>
        <v>#DIV/0!</v>
      </c>
      <c r="F1462" s="507">
        <v>1</v>
      </c>
      <c r="G1462" s="503"/>
      <c r="H1462" s="511">
        <f t="shared" si="403"/>
        <v>0</v>
      </c>
      <c r="I1462" s="503">
        <f t="shared" si="404"/>
        <v>1</v>
      </c>
      <c r="J1462" s="503">
        <f t="shared" si="405"/>
        <v>0</v>
      </c>
      <c r="K1462" s="512">
        <f t="shared" si="406"/>
        <v>0</v>
      </c>
    </row>
    <row r="1463" spans="1:11" s="513" customFormat="1" ht="12.75">
      <c r="A1463" s="526" t="s">
        <v>3355</v>
      </c>
      <c r="B1463" s="525" t="s">
        <v>3356</v>
      </c>
      <c r="C1463" s="510">
        <v>0</v>
      </c>
      <c r="D1463" s="510"/>
      <c r="E1463" s="511" t="e">
        <f t="shared" si="402"/>
        <v>#DIV/0!</v>
      </c>
      <c r="F1463" s="507">
        <v>1</v>
      </c>
      <c r="G1463" s="503"/>
      <c r="H1463" s="511">
        <f t="shared" si="403"/>
        <v>0</v>
      </c>
      <c r="I1463" s="503">
        <f t="shared" si="404"/>
        <v>1</v>
      </c>
      <c r="J1463" s="503">
        <f t="shared" si="405"/>
        <v>0</v>
      </c>
      <c r="K1463" s="512">
        <f t="shared" si="406"/>
        <v>0</v>
      </c>
    </row>
    <row r="1464" spans="1:11" s="513" customFormat="1" ht="12.75">
      <c r="A1464" s="526" t="s">
        <v>3357</v>
      </c>
      <c r="B1464" s="525" t="s">
        <v>3358</v>
      </c>
      <c r="C1464" s="510">
        <v>0</v>
      </c>
      <c r="D1464" s="510"/>
      <c r="E1464" s="511" t="e">
        <f t="shared" si="402"/>
        <v>#DIV/0!</v>
      </c>
      <c r="F1464" s="507">
        <v>1</v>
      </c>
      <c r="G1464" s="503"/>
      <c r="H1464" s="511">
        <f t="shared" si="403"/>
        <v>0</v>
      </c>
      <c r="I1464" s="503">
        <f t="shared" si="404"/>
        <v>1</v>
      </c>
      <c r="J1464" s="503">
        <f t="shared" si="405"/>
        <v>0</v>
      </c>
      <c r="K1464" s="512">
        <f t="shared" si="406"/>
        <v>0</v>
      </c>
    </row>
    <row r="1465" spans="1:11" s="513" customFormat="1" ht="12.75">
      <c r="A1465" s="526" t="s">
        <v>2424</v>
      </c>
      <c r="B1465" s="525" t="s">
        <v>2425</v>
      </c>
      <c r="C1465" s="510">
        <v>0</v>
      </c>
      <c r="D1465" s="510"/>
      <c r="E1465" s="511" t="e">
        <f t="shared" si="402"/>
        <v>#DIV/0!</v>
      </c>
      <c r="F1465" s="507">
        <v>2</v>
      </c>
      <c r="G1465" s="503"/>
      <c r="H1465" s="511">
        <f t="shared" si="403"/>
        <v>0</v>
      </c>
      <c r="I1465" s="503">
        <f t="shared" si="404"/>
        <v>2</v>
      </c>
      <c r="J1465" s="503">
        <f t="shared" si="405"/>
        <v>0</v>
      </c>
      <c r="K1465" s="512">
        <f t="shared" si="406"/>
        <v>0</v>
      </c>
    </row>
    <row r="1466" spans="1:11" s="513" customFormat="1" ht="12.75">
      <c r="A1466" s="526" t="s">
        <v>3359</v>
      </c>
      <c r="B1466" s="525" t="s">
        <v>3360</v>
      </c>
      <c r="C1466" s="510">
        <v>0</v>
      </c>
      <c r="D1466" s="510"/>
      <c r="E1466" s="511" t="e">
        <f t="shared" si="402"/>
        <v>#DIV/0!</v>
      </c>
      <c r="F1466" s="507">
        <v>1</v>
      </c>
      <c r="G1466" s="503"/>
      <c r="H1466" s="511">
        <f t="shared" si="403"/>
        <v>0</v>
      </c>
      <c r="I1466" s="503">
        <f t="shared" si="404"/>
        <v>1</v>
      </c>
      <c r="J1466" s="503">
        <f t="shared" si="405"/>
        <v>0</v>
      </c>
      <c r="K1466" s="512">
        <f t="shared" si="406"/>
        <v>0</v>
      </c>
    </row>
    <row r="1467" spans="1:11" s="513" customFormat="1" ht="12.75">
      <c r="A1467" s="526" t="s">
        <v>2753</v>
      </c>
      <c r="B1467" s="525" t="s">
        <v>2754</v>
      </c>
      <c r="C1467" s="510">
        <v>0</v>
      </c>
      <c r="D1467" s="510"/>
      <c r="E1467" s="511" t="e">
        <f t="shared" si="402"/>
        <v>#DIV/0!</v>
      </c>
      <c r="F1467" s="507">
        <v>30</v>
      </c>
      <c r="G1467" s="503"/>
      <c r="H1467" s="511">
        <f t="shared" si="403"/>
        <v>0</v>
      </c>
      <c r="I1467" s="503">
        <f t="shared" si="404"/>
        <v>30</v>
      </c>
      <c r="J1467" s="503">
        <f t="shared" si="405"/>
        <v>0</v>
      </c>
      <c r="K1467" s="512">
        <f t="shared" si="406"/>
        <v>0</v>
      </c>
    </row>
    <row r="1468" spans="1:11" s="513" customFormat="1" ht="12.75">
      <c r="A1468" s="526" t="s">
        <v>3361</v>
      </c>
      <c r="B1468" s="525" t="s">
        <v>3362</v>
      </c>
      <c r="C1468" s="510">
        <v>0</v>
      </c>
      <c r="D1468" s="510"/>
      <c r="E1468" s="511" t="e">
        <f t="shared" si="402"/>
        <v>#DIV/0!</v>
      </c>
      <c r="F1468" s="507">
        <v>2</v>
      </c>
      <c r="G1468" s="503"/>
      <c r="H1468" s="511">
        <f t="shared" si="403"/>
        <v>0</v>
      </c>
      <c r="I1468" s="503">
        <f t="shared" si="404"/>
        <v>2</v>
      </c>
      <c r="J1468" s="503">
        <f t="shared" si="405"/>
        <v>0</v>
      </c>
      <c r="K1468" s="512">
        <f t="shared" si="406"/>
        <v>0</v>
      </c>
    </row>
    <row r="1469" spans="1:11" s="513" customFormat="1" ht="12.75">
      <c r="A1469" s="526" t="s">
        <v>3363</v>
      </c>
      <c r="B1469" s="525" t="s">
        <v>3364</v>
      </c>
      <c r="C1469" s="510">
        <v>0</v>
      </c>
      <c r="D1469" s="510"/>
      <c r="E1469" s="511" t="e">
        <f t="shared" si="402"/>
        <v>#DIV/0!</v>
      </c>
      <c r="F1469" s="507">
        <v>2</v>
      </c>
      <c r="G1469" s="503">
        <v>2</v>
      </c>
      <c r="H1469" s="511">
        <f t="shared" si="403"/>
        <v>1</v>
      </c>
      <c r="I1469" s="503">
        <f t="shared" si="404"/>
        <v>2</v>
      </c>
      <c r="J1469" s="503">
        <f t="shared" si="405"/>
        <v>2</v>
      </c>
      <c r="K1469" s="512">
        <f t="shared" si="406"/>
        <v>1</v>
      </c>
    </row>
    <row r="1470" spans="1:11" s="513" customFormat="1" ht="12.75">
      <c r="A1470" s="526" t="s">
        <v>3365</v>
      </c>
      <c r="B1470" s="525" t="s">
        <v>3366</v>
      </c>
      <c r="C1470" s="510">
        <v>0</v>
      </c>
      <c r="D1470" s="510"/>
      <c r="E1470" s="511" t="e">
        <f t="shared" si="402"/>
        <v>#DIV/0!</v>
      </c>
      <c r="F1470" s="507">
        <v>1</v>
      </c>
      <c r="G1470" s="503"/>
      <c r="H1470" s="511">
        <f t="shared" si="403"/>
        <v>0</v>
      </c>
      <c r="I1470" s="503">
        <f t="shared" si="404"/>
        <v>1</v>
      </c>
      <c r="J1470" s="503">
        <f t="shared" si="405"/>
        <v>0</v>
      </c>
      <c r="K1470" s="512">
        <f t="shared" si="406"/>
        <v>0</v>
      </c>
    </row>
    <row r="1471" spans="1:11" s="513" customFormat="1" ht="12.75">
      <c r="A1471" s="526" t="s">
        <v>3367</v>
      </c>
      <c r="B1471" s="525" t="s">
        <v>3368</v>
      </c>
      <c r="C1471" s="510">
        <v>0</v>
      </c>
      <c r="D1471" s="510"/>
      <c r="E1471" s="511" t="e">
        <f t="shared" si="402"/>
        <v>#DIV/0!</v>
      </c>
      <c r="F1471" s="507">
        <v>1</v>
      </c>
      <c r="G1471" s="503"/>
      <c r="H1471" s="511">
        <f t="shared" si="403"/>
        <v>0</v>
      </c>
      <c r="I1471" s="503">
        <f t="shared" si="404"/>
        <v>1</v>
      </c>
      <c r="J1471" s="503">
        <f t="shared" si="405"/>
        <v>0</v>
      </c>
      <c r="K1471" s="512">
        <f t="shared" si="406"/>
        <v>0</v>
      </c>
    </row>
    <row r="1472" spans="1:11" s="513" customFormat="1" ht="12.75">
      <c r="A1472" s="526" t="s">
        <v>3369</v>
      </c>
      <c r="B1472" s="525" t="s">
        <v>3370</v>
      </c>
      <c r="C1472" s="510">
        <v>0</v>
      </c>
      <c r="D1472" s="510"/>
      <c r="E1472" s="511" t="e">
        <f t="shared" si="402"/>
        <v>#DIV/0!</v>
      </c>
      <c r="F1472" s="507">
        <v>1</v>
      </c>
      <c r="G1472" s="503"/>
      <c r="H1472" s="511">
        <f t="shared" si="403"/>
        <v>0</v>
      </c>
      <c r="I1472" s="503">
        <f t="shared" si="404"/>
        <v>1</v>
      </c>
      <c r="J1472" s="503">
        <f t="shared" si="405"/>
        <v>0</v>
      </c>
      <c r="K1472" s="512">
        <f t="shared" si="406"/>
        <v>0</v>
      </c>
    </row>
    <row r="1473" spans="1:11" s="513" customFormat="1" ht="12.75">
      <c r="A1473" s="526" t="s">
        <v>3371</v>
      </c>
      <c r="B1473" s="525" t="s">
        <v>3372</v>
      </c>
      <c r="C1473" s="510">
        <v>0</v>
      </c>
      <c r="D1473" s="510"/>
      <c r="E1473" s="511" t="e">
        <f t="shared" si="402"/>
        <v>#DIV/0!</v>
      </c>
      <c r="F1473" s="507">
        <v>1</v>
      </c>
      <c r="G1473" s="503"/>
      <c r="H1473" s="511">
        <f t="shared" si="403"/>
        <v>0</v>
      </c>
      <c r="I1473" s="503">
        <f t="shared" si="404"/>
        <v>1</v>
      </c>
      <c r="J1473" s="503">
        <f t="shared" si="405"/>
        <v>0</v>
      </c>
      <c r="K1473" s="512">
        <f t="shared" si="406"/>
        <v>0</v>
      </c>
    </row>
    <row r="1474" spans="1:11" s="513" customFormat="1" ht="12.75">
      <c r="A1474" s="526" t="s">
        <v>3373</v>
      </c>
      <c r="B1474" s="525" t="s">
        <v>3374</v>
      </c>
      <c r="C1474" s="510">
        <v>0</v>
      </c>
      <c r="D1474" s="510"/>
      <c r="E1474" s="511" t="e">
        <f t="shared" si="402"/>
        <v>#DIV/0!</v>
      </c>
      <c r="F1474" s="507">
        <v>1</v>
      </c>
      <c r="G1474" s="503"/>
      <c r="H1474" s="511">
        <f t="shared" si="403"/>
        <v>0</v>
      </c>
      <c r="I1474" s="503">
        <f t="shared" si="404"/>
        <v>1</v>
      </c>
      <c r="J1474" s="503">
        <f t="shared" si="405"/>
        <v>0</v>
      </c>
      <c r="K1474" s="512">
        <f t="shared" si="406"/>
        <v>0</v>
      </c>
    </row>
    <row r="1475" spans="1:11" s="513" customFormat="1" ht="12.75">
      <c r="A1475" s="498" t="s">
        <v>3478</v>
      </c>
      <c r="B1475" s="473" t="s">
        <v>3479</v>
      </c>
      <c r="C1475" s="510">
        <v>0</v>
      </c>
      <c r="D1475" s="510"/>
      <c r="E1475" s="511" t="e">
        <f t="shared" si="402"/>
        <v>#DIV/0!</v>
      </c>
      <c r="F1475" s="507">
        <v>0</v>
      </c>
      <c r="G1475" s="503">
        <v>1</v>
      </c>
      <c r="H1475" s="511" t="e">
        <f t="shared" si="403"/>
        <v>#DIV/0!</v>
      </c>
      <c r="I1475" s="503">
        <f t="shared" si="404"/>
        <v>0</v>
      </c>
      <c r="J1475" s="503">
        <f t="shared" si="405"/>
        <v>1</v>
      </c>
      <c r="K1475" s="512" t="e">
        <f t="shared" si="406"/>
        <v>#DIV/0!</v>
      </c>
    </row>
    <row r="1476" spans="1:11" s="513" customFormat="1" ht="12.75">
      <c r="A1476" s="498" t="s">
        <v>3480</v>
      </c>
      <c r="B1476" s="473" t="s">
        <v>3481</v>
      </c>
      <c r="C1476" s="510">
        <v>0</v>
      </c>
      <c r="D1476" s="510"/>
      <c r="E1476" s="511" t="e">
        <f t="shared" si="402"/>
        <v>#DIV/0!</v>
      </c>
      <c r="F1476" s="507">
        <v>0</v>
      </c>
      <c r="G1476" s="503">
        <v>1</v>
      </c>
      <c r="H1476" s="511" t="e">
        <f t="shared" si="403"/>
        <v>#DIV/0!</v>
      </c>
      <c r="I1476" s="503">
        <f t="shared" si="404"/>
        <v>0</v>
      </c>
      <c r="J1476" s="503">
        <f t="shared" si="405"/>
        <v>1</v>
      </c>
      <c r="K1476" s="512" t="e">
        <f t="shared" si="406"/>
        <v>#DIV/0!</v>
      </c>
    </row>
    <row r="1477" spans="1:11" s="513" customFormat="1" ht="12.75">
      <c r="A1477" s="498" t="s">
        <v>3482</v>
      </c>
      <c r="B1477" s="473" t="s">
        <v>3483</v>
      </c>
      <c r="C1477" s="510">
        <v>0</v>
      </c>
      <c r="D1477" s="510"/>
      <c r="E1477" s="511" t="e">
        <f t="shared" si="402"/>
        <v>#DIV/0!</v>
      </c>
      <c r="F1477" s="507">
        <v>0</v>
      </c>
      <c r="G1477" s="503">
        <v>1</v>
      </c>
      <c r="H1477" s="511" t="e">
        <f t="shared" si="403"/>
        <v>#DIV/0!</v>
      </c>
      <c r="I1477" s="503">
        <f t="shared" si="404"/>
        <v>0</v>
      </c>
      <c r="J1477" s="503">
        <f t="shared" si="405"/>
        <v>1</v>
      </c>
      <c r="K1477" s="512" t="e">
        <f t="shared" si="406"/>
        <v>#DIV/0!</v>
      </c>
    </row>
    <row r="1478" spans="1:11" ht="14.25">
      <c r="A1478" s="493"/>
      <c r="B1478" s="494"/>
      <c r="C1478" s="154">
        <v>0</v>
      </c>
      <c r="D1478" s="154"/>
      <c r="E1478" s="463" t="e">
        <f t="shared" si="392"/>
        <v>#DIV/0!</v>
      </c>
      <c r="F1478" s="507">
        <v>0</v>
      </c>
      <c r="G1478" s="503"/>
      <c r="H1478" s="463" t="e">
        <f t="shared" si="393"/>
        <v>#DIV/0!</v>
      </c>
      <c r="I1478" s="503">
        <f t="shared" si="394"/>
        <v>0</v>
      </c>
      <c r="J1478" s="503">
        <f t="shared" si="395"/>
        <v>0</v>
      </c>
      <c r="K1478" s="480" t="e">
        <f t="shared" si="396"/>
        <v>#DIV/0!</v>
      </c>
    </row>
    <row r="1479" spans="1:11" ht="14.25">
      <c r="A1479" s="155"/>
      <c r="B1479" s="156"/>
      <c r="C1479" s="154">
        <v>0</v>
      </c>
      <c r="D1479" s="154"/>
      <c r="E1479" s="463" t="e">
        <f t="shared" si="392"/>
        <v>#DIV/0!</v>
      </c>
      <c r="F1479" s="214">
        <v>0</v>
      </c>
      <c r="G1479" s="503"/>
      <c r="H1479" s="463" t="e">
        <f t="shared" si="393"/>
        <v>#DIV/0!</v>
      </c>
      <c r="I1479" s="503">
        <f t="shared" si="394"/>
        <v>0</v>
      </c>
      <c r="J1479" s="503">
        <f t="shared" si="395"/>
        <v>0</v>
      </c>
      <c r="K1479" s="480" t="e">
        <f t="shared" si="396"/>
        <v>#DIV/0!</v>
      </c>
    </row>
    <row r="1480" spans="1:11" ht="14.25">
      <c r="A1480" s="155"/>
      <c r="B1480" s="156"/>
      <c r="C1480" s="154">
        <v>0</v>
      </c>
      <c r="D1480" s="154"/>
      <c r="E1480" s="463" t="e">
        <f t="shared" si="392"/>
        <v>#DIV/0!</v>
      </c>
      <c r="F1480" s="214">
        <v>0</v>
      </c>
      <c r="G1480" s="503"/>
      <c r="H1480" s="463" t="e">
        <f t="shared" si="393"/>
        <v>#DIV/0!</v>
      </c>
      <c r="I1480" s="503">
        <f t="shared" si="394"/>
        <v>0</v>
      </c>
      <c r="J1480" s="503">
        <f t="shared" si="395"/>
        <v>0</v>
      </c>
      <c r="K1480" s="480" t="e">
        <f t="shared" si="396"/>
        <v>#DIV/0!</v>
      </c>
    </row>
    <row r="1481" spans="1:11" ht="14.25">
      <c r="A1481" s="155"/>
      <c r="B1481" s="156"/>
      <c r="C1481" s="154"/>
      <c r="D1481" s="154"/>
      <c r="E1481" s="320"/>
      <c r="F1481" s="503"/>
      <c r="G1481" s="503"/>
      <c r="H1481" s="503"/>
      <c r="I1481" s="503"/>
      <c r="J1481" s="503"/>
      <c r="K1481" s="503"/>
    </row>
    <row r="1482" spans="1:11" ht="15">
      <c r="A1482" s="155"/>
      <c r="B1482" s="467" t="s">
        <v>1637</v>
      </c>
      <c r="C1482" s="475">
        <f>SUM(C1484:C1677)</f>
        <v>26000</v>
      </c>
      <c r="D1482" s="475">
        <f>SUM(D1484:D1677)</f>
        <v>4655</v>
      </c>
      <c r="E1482" s="469">
        <f t="shared" ref="E1482" si="407">D1482/C1482</f>
        <v>0.17903846153846154</v>
      </c>
      <c r="F1482" s="475">
        <f>SUM(F1484:F1677)</f>
        <v>55000</v>
      </c>
      <c r="G1482" s="475">
        <f>SUM(G1484:G1677)</f>
        <v>12428</v>
      </c>
      <c r="H1482" s="469">
        <f t="shared" ref="H1482" si="408">G1482/F1482</f>
        <v>0.22596363636363637</v>
      </c>
      <c r="I1482" s="475">
        <f>SUM(I1484:I1677)</f>
        <v>81000</v>
      </c>
      <c r="J1482" s="475">
        <f>SUM(J1484:J1677)</f>
        <v>17083</v>
      </c>
      <c r="K1482" s="478">
        <f t="shared" ref="K1482" si="409">J1482/I1482</f>
        <v>0.21090123456790125</v>
      </c>
    </row>
    <row r="1483" spans="1:11" ht="14.25">
      <c r="A1483" s="155"/>
      <c r="B1483" s="156"/>
      <c r="C1483" s="154"/>
      <c r="D1483" s="154"/>
      <c r="E1483" s="463"/>
      <c r="F1483" s="503"/>
      <c r="G1483" s="503"/>
      <c r="H1483" s="463"/>
      <c r="I1483" s="503"/>
      <c r="J1483" s="503"/>
      <c r="K1483" s="480"/>
    </row>
    <row r="1484" spans="1:11" ht="12.75">
      <c r="A1484" s="472" t="s">
        <v>3375</v>
      </c>
      <c r="B1484" s="473" t="s">
        <v>3376</v>
      </c>
      <c r="C1484" s="488">
        <v>0</v>
      </c>
      <c r="D1484" s="486"/>
      <c r="E1484" s="480" t="e">
        <f t="shared" ref="E1484:E1677" si="410">D1484/C1484</f>
        <v>#DIV/0!</v>
      </c>
      <c r="F1484" s="508">
        <v>1</v>
      </c>
      <c r="G1484" s="503"/>
      <c r="H1484" s="480">
        <f t="shared" ref="H1484:H1677" si="411">G1484/F1484</f>
        <v>0</v>
      </c>
      <c r="I1484" s="503">
        <f t="shared" ref="I1484:I1677" si="412">C1484+F1484</f>
        <v>1</v>
      </c>
      <c r="J1484" s="503">
        <f t="shared" ref="J1484:J1677" si="413">D1484+G1484</f>
        <v>0</v>
      </c>
      <c r="K1484" s="480">
        <f t="shared" ref="K1484:K1677" si="414">J1484/I1484</f>
        <v>0</v>
      </c>
    </row>
    <row r="1485" spans="1:11" ht="12.75">
      <c r="A1485" s="472" t="s">
        <v>2104</v>
      </c>
      <c r="B1485" s="473" t="s">
        <v>2105</v>
      </c>
      <c r="C1485" s="488">
        <v>0</v>
      </c>
      <c r="D1485" s="486"/>
      <c r="E1485" s="480" t="e">
        <f t="shared" si="410"/>
        <v>#DIV/0!</v>
      </c>
      <c r="F1485" s="508">
        <v>1</v>
      </c>
      <c r="G1485" s="503"/>
      <c r="H1485" s="480">
        <f t="shared" si="411"/>
        <v>0</v>
      </c>
      <c r="I1485" s="503">
        <f t="shared" si="412"/>
        <v>1</v>
      </c>
      <c r="J1485" s="503">
        <f t="shared" si="413"/>
        <v>0</v>
      </c>
      <c r="K1485" s="480">
        <f t="shared" si="414"/>
        <v>0</v>
      </c>
    </row>
    <row r="1486" spans="1:11" ht="12.75">
      <c r="A1486" s="472" t="s">
        <v>2106</v>
      </c>
      <c r="B1486" s="473" t="s">
        <v>2107</v>
      </c>
      <c r="C1486" s="488">
        <v>0</v>
      </c>
      <c r="D1486" s="486"/>
      <c r="E1486" s="480" t="e">
        <f t="shared" si="410"/>
        <v>#DIV/0!</v>
      </c>
      <c r="F1486" s="508">
        <v>1</v>
      </c>
      <c r="G1486" s="503"/>
      <c r="H1486" s="480">
        <f t="shared" si="411"/>
        <v>0</v>
      </c>
      <c r="I1486" s="503">
        <f t="shared" si="412"/>
        <v>1</v>
      </c>
      <c r="J1486" s="503">
        <f t="shared" si="413"/>
        <v>0</v>
      </c>
      <c r="K1486" s="480">
        <f t="shared" si="414"/>
        <v>0</v>
      </c>
    </row>
    <row r="1487" spans="1:11" ht="12.75">
      <c r="A1487" s="472" t="s">
        <v>2200</v>
      </c>
      <c r="B1487" s="473" t="s">
        <v>2201</v>
      </c>
      <c r="C1487" s="488">
        <v>0</v>
      </c>
      <c r="D1487" s="486"/>
      <c r="E1487" s="480" t="e">
        <f t="shared" si="410"/>
        <v>#DIV/0!</v>
      </c>
      <c r="F1487" s="508">
        <v>10</v>
      </c>
      <c r="G1487" s="503"/>
      <c r="H1487" s="480">
        <f t="shared" si="411"/>
        <v>0</v>
      </c>
      <c r="I1487" s="503">
        <f t="shared" si="412"/>
        <v>10</v>
      </c>
      <c r="J1487" s="503">
        <f t="shared" si="413"/>
        <v>0</v>
      </c>
      <c r="K1487" s="480">
        <f t="shared" si="414"/>
        <v>0</v>
      </c>
    </row>
    <row r="1488" spans="1:11" ht="12.75">
      <c r="A1488" s="472" t="s">
        <v>2202</v>
      </c>
      <c r="B1488" s="473" t="s">
        <v>2203</v>
      </c>
      <c r="C1488" s="488">
        <v>0</v>
      </c>
      <c r="D1488" s="486"/>
      <c r="E1488" s="480" t="e">
        <f t="shared" ref="E1488:E1630" si="415">D1488/C1488</f>
        <v>#DIV/0!</v>
      </c>
      <c r="F1488" s="508">
        <v>3</v>
      </c>
      <c r="G1488" s="503">
        <v>1</v>
      </c>
      <c r="H1488" s="480">
        <f t="shared" ref="H1488:H1630" si="416">G1488/F1488</f>
        <v>0.33333333333333331</v>
      </c>
      <c r="I1488" s="503">
        <f t="shared" ref="I1488:J1615" si="417">C1488+F1488</f>
        <v>3</v>
      </c>
      <c r="J1488" s="503">
        <f t="shared" si="417"/>
        <v>1</v>
      </c>
      <c r="K1488" s="480">
        <f t="shared" ref="K1488:K1630" si="418">J1488/I1488</f>
        <v>0.33333333333333331</v>
      </c>
    </row>
    <row r="1489" spans="1:11" ht="12.75">
      <c r="A1489" s="472" t="s">
        <v>2204</v>
      </c>
      <c r="B1489" s="473" t="s">
        <v>2205</v>
      </c>
      <c r="C1489" s="488">
        <v>0</v>
      </c>
      <c r="D1489" s="486"/>
      <c r="E1489" s="480" t="e">
        <f t="shared" si="415"/>
        <v>#DIV/0!</v>
      </c>
      <c r="F1489" s="508">
        <v>13</v>
      </c>
      <c r="G1489" s="503">
        <v>4</v>
      </c>
      <c r="H1489" s="480">
        <f t="shared" si="416"/>
        <v>0.30769230769230771</v>
      </c>
      <c r="I1489" s="503">
        <f t="shared" si="417"/>
        <v>13</v>
      </c>
      <c r="J1489" s="503">
        <f t="shared" si="417"/>
        <v>4</v>
      </c>
      <c r="K1489" s="480">
        <f t="shared" si="418"/>
        <v>0.30769230769230771</v>
      </c>
    </row>
    <row r="1490" spans="1:11" ht="12.75">
      <c r="A1490" s="472" t="s">
        <v>2206</v>
      </c>
      <c r="B1490" s="473" t="s">
        <v>2207</v>
      </c>
      <c r="C1490" s="488">
        <v>1</v>
      </c>
      <c r="D1490" s="486"/>
      <c r="E1490" s="480">
        <f t="shared" si="415"/>
        <v>0</v>
      </c>
      <c r="F1490" s="508">
        <v>5700</v>
      </c>
      <c r="G1490" s="503">
        <v>1259</v>
      </c>
      <c r="H1490" s="480">
        <f t="shared" si="416"/>
        <v>0.22087719298245614</v>
      </c>
      <c r="I1490" s="503">
        <f t="shared" si="417"/>
        <v>5701</v>
      </c>
      <c r="J1490" s="503">
        <f t="shared" si="417"/>
        <v>1259</v>
      </c>
      <c r="K1490" s="480">
        <f t="shared" si="418"/>
        <v>0.22083844939484301</v>
      </c>
    </row>
    <row r="1491" spans="1:11" ht="12.75">
      <c r="A1491" s="472" t="s">
        <v>2210</v>
      </c>
      <c r="B1491" s="473" t="s">
        <v>2211</v>
      </c>
      <c r="C1491" s="488">
        <v>0</v>
      </c>
      <c r="D1491" s="486"/>
      <c r="E1491" s="480" t="e">
        <f t="shared" si="415"/>
        <v>#DIV/0!</v>
      </c>
      <c r="F1491" s="508">
        <v>12</v>
      </c>
      <c r="G1491" s="503"/>
      <c r="H1491" s="480">
        <f t="shared" si="416"/>
        <v>0</v>
      </c>
      <c r="I1491" s="503">
        <f t="shared" si="417"/>
        <v>12</v>
      </c>
      <c r="J1491" s="503">
        <f t="shared" si="417"/>
        <v>0</v>
      </c>
      <c r="K1491" s="480">
        <f t="shared" si="418"/>
        <v>0</v>
      </c>
    </row>
    <row r="1492" spans="1:11" ht="12.75">
      <c r="A1492" s="472" t="s">
        <v>2434</v>
      </c>
      <c r="B1492" s="473" t="s">
        <v>2435</v>
      </c>
      <c r="C1492" s="488">
        <v>0</v>
      </c>
      <c r="D1492" s="486"/>
      <c r="E1492" s="480" t="e">
        <f t="shared" si="415"/>
        <v>#DIV/0!</v>
      </c>
      <c r="F1492" s="508">
        <v>6</v>
      </c>
      <c r="G1492" s="503">
        <v>1</v>
      </c>
      <c r="H1492" s="480">
        <f t="shared" si="416"/>
        <v>0.16666666666666666</v>
      </c>
      <c r="I1492" s="503">
        <f t="shared" si="417"/>
        <v>6</v>
      </c>
      <c r="J1492" s="503">
        <f t="shared" si="417"/>
        <v>1</v>
      </c>
      <c r="K1492" s="480">
        <f t="shared" si="418"/>
        <v>0.16666666666666666</v>
      </c>
    </row>
    <row r="1493" spans="1:11" ht="12.75">
      <c r="A1493" s="472" t="s">
        <v>2440</v>
      </c>
      <c r="B1493" s="473" t="s">
        <v>2441</v>
      </c>
      <c r="C1493" s="488">
        <v>0</v>
      </c>
      <c r="D1493" s="486"/>
      <c r="E1493" s="480" t="e">
        <f t="shared" si="415"/>
        <v>#DIV/0!</v>
      </c>
      <c r="F1493" s="508">
        <v>28</v>
      </c>
      <c r="G1493" s="503">
        <v>2</v>
      </c>
      <c r="H1493" s="480">
        <f t="shared" si="416"/>
        <v>7.1428571428571425E-2</v>
      </c>
      <c r="I1493" s="503">
        <f t="shared" si="417"/>
        <v>28</v>
      </c>
      <c r="J1493" s="503">
        <f t="shared" si="417"/>
        <v>2</v>
      </c>
      <c r="K1493" s="480">
        <f t="shared" si="418"/>
        <v>7.1428571428571425E-2</v>
      </c>
    </row>
    <row r="1494" spans="1:11" ht="12.75">
      <c r="A1494" s="472" t="s">
        <v>2442</v>
      </c>
      <c r="B1494" s="473" t="s">
        <v>2443</v>
      </c>
      <c r="C1494" s="488">
        <v>0</v>
      </c>
      <c r="D1494" s="486"/>
      <c r="E1494" s="480" t="e">
        <f t="shared" si="415"/>
        <v>#DIV/0!</v>
      </c>
      <c r="F1494" s="508">
        <v>360</v>
      </c>
      <c r="G1494" s="503">
        <v>62</v>
      </c>
      <c r="H1494" s="480">
        <f t="shared" si="416"/>
        <v>0.17222222222222222</v>
      </c>
      <c r="I1494" s="503">
        <f t="shared" si="417"/>
        <v>360</v>
      </c>
      <c r="J1494" s="503">
        <f t="shared" si="417"/>
        <v>62</v>
      </c>
      <c r="K1494" s="480">
        <f t="shared" si="418"/>
        <v>0.17222222222222222</v>
      </c>
    </row>
    <row r="1495" spans="1:11" ht="12.75">
      <c r="A1495" s="472" t="s">
        <v>2749</v>
      </c>
      <c r="B1495" s="473" t="s">
        <v>2750</v>
      </c>
      <c r="C1495" s="488">
        <v>0</v>
      </c>
      <c r="D1495" s="486"/>
      <c r="E1495" s="480" t="e">
        <f t="shared" si="415"/>
        <v>#DIV/0!</v>
      </c>
      <c r="F1495" s="508">
        <v>1</v>
      </c>
      <c r="G1495" s="503"/>
      <c r="H1495" s="480">
        <f t="shared" si="416"/>
        <v>0</v>
      </c>
      <c r="I1495" s="503">
        <f t="shared" si="417"/>
        <v>1</v>
      </c>
      <c r="J1495" s="503">
        <f t="shared" si="417"/>
        <v>0</v>
      </c>
      <c r="K1495" s="480">
        <f t="shared" si="418"/>
        <v>0</v>
      </c>
    </row>
    <row r="1496" spans="1:11" ht="12.75">
      <c r="A1496" s="472" t="s">
        <v>2216</v>
      </c>
      <c r="B1496" s="473" t="s">
        <v>2217</v>
      </c>
      <c r="C1496" s="488">
        <v>0</v>
      </c>
      <c r="D1496" s="486"/>
      <c r="E1496" s="480" t="e">
        <f t="shared" si="415"/>
        <v>#DIV/0!</v>
      </c>
      <c r="F1496" s="508">
        <v>18</v>
      </c>
      <c r="G1496" s="503">
        <v>5</v>
      </c>
      <c r="H1496" s="480">
        <f t="shared" si="416"/>
        <v>0.27777777777777779</v>
      </c>
      <c r="I1496" s="503">
        <f t="shared" si="417"/>
        <v>18</v>
      </c>
      <c r="J1496" s="503">
        <f t="shared" si="417"/>
        <v>5</v>
      </c>
      <c r="K1496" s="480">
        <f t="shared" si="418"/>
        <v>0.27777777777777779</v>
      </c>
    </row>
    <row r="1497" spans="1:11" ht="12.75">
      <c r="A1497" s="472" t="s">
        <v>3377</v>
      </c>
      <c r="B1497" s="473" t="s">
        <v>3378</v>
      </c>
      <c r="C1497" s="488">
        <v>0</v>
      </c>
      <c r="D1497" s="486"/>
      <c r="E1497" s="480" t="e">
        <f t="shared" si="415"/>
        <v>#DIV/0!</v>
      </c>
      <c r="F1497" s="508">
        <v>2</v>
      </c>
      <c r="G1497" s="503"/>
      <c r="H1497" s="480">
        <f t="shared" si="416"/>
        <v>0</v>
      </c>
      <c r="I1497" s="503">
        <f t="shared" si="417"/>
        <v>2</v>
      </c>
      <c r="J1497" s="503">
        <f t="shared" si="417"/>
        <v>0</v>
      </c>
      <c r="K1497" s="480">
        <f t="shared" si="418"/>
        <v>0</v>
      </c>
    </row>
    <row r="1498" spans="1:11" ht="12.75">
      <c r="A1498" s="472" t="s">
        <v>2218</v>
      </c>
      <c r="B1498" s="473" t="s">
        <v>2219</v>
      </c>
      <c r="C1498" s="488">
        <v>0</v>
      </c>
      <c r="D1498" s="486"/>
      <c r="E1498" s="480" t="e">
        <f t="shared" si="415"/>
        <v>#DIV/0!</v>
      </c>
      <c r="F1498" s="508">
        <v>503</v>
      </c>
      <c r="G1498" s="503">
        <v>120</v>
      </c>
      <c r="H1498" s="480">
        <f t="shared" si="416"/>
        <v>0.23856858846918488</v>
      </c>
      <c r="I1498" s="503">
        <f t="shared" si="417"/>
        <v>503</v>
      </c>
      <c r="J1498" s="503">
        <f t="shared" si="417"/>
        <v>120</v>
      </c>
      <c r="K1498" s="480">
        <f t="shared" si="418"/>
        <v>0.23856858846918488</v>
      </c>
    </row>
    <row r="1499" spans="1:11" ht="12.75">
      <c r="A1499" s="472" t="s">
        <v>2444</v>
      </c>
      <c r="B1499" s="473" t="s">
        <v>2445</v>
      </c>
      <c r="C1499" s="488">
        <v>0</v>
      </c>
      <c r="D1499" s="486"/>
      <c r="E1499" s="480" t="e">
        <f t="shared" si="415"/>
        <v>#DIV/0!</v>
      </c>
      <c r="F1499" s="508">
        <v>33</v>
      </c>
      <c r="G1499" s="503"/>
      <c r="H1499" s="480">
        <f t="shared" si="416"/>
        <v>0</v>
      </c>
      <c r="I1499" s="503">
        <f t="shared" si="417"/>
        <v>33</v>
      </c>
      <c r="J1499" s="503">
        <f t="shared" si="417"/>
        <v>0</v>
      </c>
      <c r="K1499" s="480">
        <f t="shared" si="418"/>
        <v>0</v>
      </c>
    </row>
    <row r="1500" spans="1:11" ht="12.75">
      <c r="A1500" s="472" t="s">
        <v>2456</v>
      </c>
      <c r="B1500" s="473" t="s">
        <v>2457</v>
      </c>
      <c r="C1500" s="488">
        <v>0</v>
      </c>
      <c r="D1500" s="486"/>
      <c r="E1500" s="480" t="e">
        <f t="shared" si="415"/>
        <v>#DIV/0!</v>
      </c>
      <c r="F1500" s="508">
        <v>2</v>
      </c>
      <c r="G1500" s="503">
        <v>2</v>
      </c>
      <c r="H1500" s="480">
        <f t="shared" si="416"/>
        <v>1</v>
      </c>
      <c r="I1500" s="503">
        <f t="shared" si="417"/>
        <v>2</v>
      </c>
      <c r="J1500" s="503">
        <f t="shared" si="417"/>
        <v>2</v>
      </c>
      <c r="K1500" s="480">
        <f t="shared" si="418"/>
        <v>1</v>
      </c>
    </row>
    <row r="1501" spans="1:11" ht="12.75">
      <c r="A1501" s="472" t="s">
        <v>2458</v>
      </c>
      <c r="B1501" s="473" t="s">
        <v>2459</v>
      </c>
      <c r="C1501" s="488">
        <v>0</v>
      </c>
      <c r="D1501" s="486"/>
      <c r="E1501" s="480" t="e">
        <f t="shared" si="415"/>
        <v>#DIV/0!</v>
      </c>
      <c r="F1501" s="508">
        <v>92</v>
      </c>
      <c r="G1501" s="503">
        <v>40</v>
      </c>
      <c r="H1501" s="480">
        <f t="shared" si="416"/>
        <v>0.43478260869565216</v>
      </c>
      <c r="I1501" s="503">
        <f t="shared" si="417"/>
        <v>92</v>
      </c>
      <c r="J1501" s="503">
        <f t="shared" si="417"/>
        <v>40</v>
      </c>
      <c r="K1501" s="480">
        <f t="shared" si="418"/>
        <v>0.43478260869565216</v>
      </c>
    </row>
    <row r="1502" spans="1:11" ht="12.75">
      <c r="A1502" s="472" t="s">
        <v>2226</v>
      </c>
      <c r="B1502" s="473" t="s">
        <v>2227</v>
      </c>
      <c r="C1502" s="488">
        <v>0</v>
      </c>
      <c r="D1502" s="486"/>
      <c r="E1502" s="480" t="e">
        <f t="shared" si="415"/>
        <v>#DIV/0!</v>
      </c>
      <c r="F1502" s="508">
        <v>460</v>
      </c>
      <c r="G1502" s="503">
        <v>112</v>
      </c>
      <c r="H1502" s="480">
        <f t="shared" si="416"/>
        <v>0.24347826086956523</v>
      </c>
      <c r="I1502" s="503">
        <f t="shared" si="417"/>
        <v>460</v>
      </c>
      <c r="J1502" s="503">
        <f t="shared" si="417"/>
        <v>112</v>
      </c>
      <c r="K1502" s="480">
        <f t="shared" si="418"/>
        <v>0.24347826086956523</v>
      </c>
    </row>
    <row r="1503" spans="1:11" ht="12.75">
      <c r="A1503" s="472" t="s">
        <v>2228</v>
      </c>
      <c r="B1503" s="473" t="s">
        <v>2229</v>
      </c>
      <c r="C1503" s="488">
        <v>0</v>
      </c>
      <c r="D1503" s="486"/>
      <c r="E1503" s="480" t="e">
        <f t="shared" si="415"/>
        <v>#DIV/0!</v>
      </c>
      <c r="F1503" s="508">
        <v>460</v>
      </c>
      <c r="G1503" s="503">
        <v>112</v>
      </c>
      <c r="H1503" s="480">
        <f t="shared" si="416"/>
        <v>0.24347826086956523</v>
      </c>
      <c r="I1503" s="503">
        <f t="shared" si="417"/>
        <v>460</v>
      </c>
      <c r="J1503" s="503">
        <f t="shared" si="417"/>
        <v>112</v>
      </c>
      <c r="K1503" s="480">
        <f t="shared" si="418"/>
        <v>0.24347826086956523</v>
      </c>
    </row>
    <row r="1504" spans="1:11" ht="12.75">
      <c r="A1504" s="472" t="s">
        <v>2340</v>
      </c>
      <c r="B1504" s="473" t="s">
        <v>2341</v>
      </c>
      <c r="C1504" s="488">
        <v>0</v>
      </c>
      <c r="D1504" s="486"/>
      <c r="E1504" s="480" t="e">
        <f t="shared" si="415"/>
        <v>#DIV/0!</v>
      </c>
      <c r="F1504" s="508">
        <v>1</v>
      </c>
      <c r="G1504" s="503"/>
      <c r="H1504" s="480">
        <f t="shared" si="416"/>
        <v>0</v>
      </c>
      <c r="I1504" s="503">
        <f t="shared" si="417"/>
        <v>1</v>
      </c>
      <c r="J1504" s="503">
        <f t="shared" si="417"/>
        <v>0</v>
      </c>
      <c r="K1504" s="480">
        <f t="shared" si="418"/>
        <v>0</v>
      </c>
    </row>
    <row r="1505" spans="1:11" ht="12.75">
      <c r="A1505" s="472" t="s">
        <v>3379</v>
      </c>
      <c r="B1505" s="473" t="s">
        <v>3380</v>
      </c>
      <c r="C1505" s="488">
        <v>0</v>
      </c>
      <c r="D1505" s="486"/>
      <c r="E1505" s="480" t="e">
        <f t="shared" si="415"/>
        <v>#DIV/0!</v>
      </c>
      <c r="F1505" s="508">
        <v>5</v>
      </c>
      <c r="G1505" s="503"/>
      <c r="H1505" s="480">
        <f t="shared" si="416"/>
        <v>0</v>
      </c>
      <c r="I1505" s="503">
        <f t="shared" si="417"/>
        <v>5</v>
      </c>
      <c r="J1505" s="503">
        <f t="shared" si="417"/>
        <v>0</v>
      </c>
      <c r="K1505" s="480">
        <f t="shared" si="418"/>
        <v>0</v>
      </c>
    </row>
    <row r="1506" spans="1:11" ht="12.75">
      <c r="A1506" s="472" t="s">
        <v>2058</v>
      </c>
      <c r="B1506" s="473" t="s">
        <v>2059</v>
      </c>
      <c r="C1506" s="488">
        <v>300</v>
      </c>
      <c r="D1506" s="486">
        <v>49</v>
      </c>
      <c r="E1506" s="480">
        <f t="shared" si="415"/>
        <v>0.16333333333333333</v>
      </c>
      <c r="F1506" s="508">
        <v>0</v>
      </c>
      <c r="G1506" s="503"/>
      <c r="H1506" s="480" t="e">
        <f t="shared" si="416"/>
        <v>#DIV/0!</v>
      </c>
      <c r="I1506" s="503">
        <f t="shared" si="417"/>
        <v>300</v>
      </c>
      <c r="J1506" s="503">
        <f t="shared" si="417"/>
        <v>49</v>
      </c>
      <c r="K1506" s="480">
        <f t="shared" si="418"/>
        <v>0.16333333333333333</v>
      </c>
    </row>
    <row r="1507" spans="1:11" ht="12.75">
      <c r="A1507" s="472" t="s">
        <v>3381</v>
      </c>
      <c r="B1507" s="473" t="s">
        <v>3382</v>
      </c>
      <c r="C1507" s="488">
        <v>0</v>
      </c>
      <c r="D1507" s="486"/>
      <c r="E1507" s="480" t="e">
        <f t="shared" si="415"/>
        <v>#DIV/0!</v>
      </c>
      <c r="F1507" s="508">
        <v>1</v>
      </c>
      <c r="G1507" s="503"/>
      <c r="H1507" s="480">
        <f t="shared" si="416"/>
        <v>0</v>
      </c>
      <c r="I1507" s="503">
        <f t="shared" si="417"/>
        <v>1</v>
      </c>
      <c r="J1507" s="503">
        <f t="shared" si="417"/>
        <v>0</v>
      </c>
      <c r="K1507" s="480">
        <f t="shared" si="418"/>
        <v>0</v>
      </c>
    </row>
    <row r="1508" spans="1:11" ht="12.75">
      <c r="A1508" s="472" t="s">
        <v>2110</v>
      </c>
      <c r="B1508" s="473" t="s">
        <v>2111</v>
      </c>
      <c r="C1508" s="488">
        <v>250</v>
      </c>
      <c r="D1508" s="486">
        <v>41</v>
      </c>
      <c r="E1508" s="480">
        <f t="shared" si="415"/>
        <v>0.16400000000000001</v>
      </c>
      <c r="F1508" s="508">
        <v>0</v>
      </c>
      <c r="G1508" s="503"/>
      <c r="H1508" s="480" t="e">
        <f t="shared" si="416"/>
        <v>#DIV/0!</v>
      </c>
      <c r="I1508" s="503">
        <f t="shared" si="417"/>
        <v>250</v>
      </c>
      <c r="J1508" s="503">
        <f t="shared" si="417"/>
        <v>41</v>
      </c>
      <c r="K1508" s="480">
        <f t="shared" si="418"/>
        <v>0.16400000000000001</v>
      </c>
    </row>
    <row r="1509" spans="1:11" ht="12.75">
      <c r="A1509" s="472" t="s">
        <v>2112</v>
      </c>
      <c r="B1509" s="473" t="s">
        <v>2113</v>
      </c>
      <c r="C1509" s="488">
        <v>10</v>
      </c>
      <c r="D1509" s="486"/>
      <c r="E1509" s="480">
        <f t="shared" si="415"/>
        <v>0</v>
      </c>
      <c r="F1509" s="508">
        <v>0</v>
      </c>
      <c r="G1509" s="503"/>
      <c r="H1509" s="480" t="e">
        <f t="shared" si="416"/>
        <v>#DIV/0!</v>
      </c>
      <c r="I1509" s="503">
        <f t="shared" si="417"/>
        <v>10</v>
      </c>
      <c r="J1509" s="503">
        <f t="shared" si="417"/>
        <v>0</v>
      </c>
      <c r="K1509" s="480">
        <f t="shared" si="418"/>
        <v>0</v>
      </c>
    </row>
    <row r="1510" spans="1:11" ht="12.75">
      <c r="A1510" s="472" t="s">
        <v>2232</v>
      </c>
      <c r="B1510" s="473" t="s">
        <v>2233</v>
      </c>
      <c r="C1510" s="488">
        <v>20</v>
      </c>
      <c r="D1510" s="486">
        <v>1</v>
      </c>
      <c r="E1510" s="480">
        <f t="shared" si="415"/>
        <v>0.05</v>
      </c>
      <c r="F1510" s="508">
        <v>0</v>
      </c>
      <c r="G1510" s="503"/>
      <c r="H1510" s="480" t="e">
        <f t="shared" si="416"/>
        <v>#DIV/0!</v>
      </c>
      <c r="I1510" s="503">
        <f t="shared" si="417"/>
        <v>20</v>
      </c>
      <c r="J1510" s="503">
        <f t="shared" si="417"/>
        <v>1</v>
      </c>
      <c r="K1510" s="480">
        <f t="shared" si="418"/>
        <v>0.05</v>
      </c>
    </row>
    <row r="1511" spans="1:11" ht="12.75">
      <c r="A1511" s="472" t="s">
        <v>2060</v>
      </c>
      <c r="B1511" s="473" t="s">
        <v>2061</v>
      </c>
      <c r="C1511" s="488">
        <v>11500</v>
      </c>
      <c r="D1511" s="486">
        <v>2048</v>
      </c>
      <c r="E1511" s="480">
        <f t="shared" si="415"/>
        <v>0.17808695652173914</v>
      </c>
      <c r="F1511" s="508">
        <v>2700</v>
      </c>
      <c r="G1511" s="503">
        <v>655</v>
      </c>
      <c r="H1511" s="480">
        <f t="shared" si="416"/>
        <v>0.24259259259259258</v>
      </c>
      <c r="I1511" s="503">
        <f t="shared" si="417"/>
        <v>14200</v>
      </c>
      <c r="J1511" s="503">
        <f t="shared" si="417"/>
        <v>2703</v>
      </c>
      <c r="K1511" s="480">
        <f t="shared" si="418"/>
        <v>0.19035211267605634</v>
      </c>
    </row>
    <row r="1512" spans="1:11" ht="12.75">
      <c r="A1512" s="472" t="s">
        <v>3247</v>
      </c>
      <c r="B1512" s="473" t="s">
        <v>3383</v>
      </c>
      <c r="C1512" s="488">
        <v>40</v>
      </c>
      <c r="D1512" s="486">
        <v>7</v>
      </c>
      <c r="E1512" s="480">
        <f t="shared" si="415"/>
        <v>0.17499999999999999</v>
      </c>
      <c r="F1512" s="508">
        <v>0</v>
      </c>
      <c r="G1512" s="503"/>
      <c r="H1512" s="480" t="e">
        <f t="shared" si="416"/>
        <v>#DIV/0!</v>
      </c>
      <c r="I1512" s="503">
        <f t="shared" si="417"/>
        <v>40</v>
      </c>
      <c r="J1512" s="503">
        <f t="shared" si="417"/>
        <v>7</v>
      </c>
      <c r="K1512" s="480">
        <f t="shared" si="418"/>
        <v>0.17499999999999999</v>
      </c>
    </row>
    <row r="1513" spans="1:11" ht="12.75">
      <c r="A1513" s="472" t="s">
        <v>3080</v>
      </c>
      <c r="B1513" s="473" t="s">
        <v>3384</v>
      </c>
      <c r="C1513" s="488">
        <v>7</v>
      </c>
      <c r="D1513" s="486"/>
      <c r="E1513" s="480">
        <f t="shared" si="415"/>
        <v>0</v>
      </c>
      <c r="F1513" s="508">
        <v>0</v>
      </c>
      <c r="G1513" s="503"/>
      <c r="H1513" s="480" t="e">
        <f t="shared" si="416"/>
        <v>#DIV/0!</v>
      </c>
      <c r="I1513" s="503">
        <f t="shared" si="417"/>
        <v>7</v>
      </c>
      <c r="J1513" s="503">
        <f t="shared" si="417"/>
        <v>0</v>
      </c>
      <c r="K1513" s="480">
        <f t="shared" si="418"/>
        <v>0</v>
      </c>
    </row>
    <row r="1514" spans="1:11" ht="12.75">
      <c r="A1514" s="472" t="s">
        <v>3385</v>
      </c>
      <c r="B1514" s="473" t="s">
        <v>3386</v>
      </c>
      <c r="C1514" s="488">
        <v>1</v>
      </c>
      <c r="D1514" s="486"/>
      <c r="E1514" s="480">
        <f t="shared" si="415"/>
        <v>0</v>
      </c>
      <c r="F1514" s="508">
        <v>1</v>
      </c>
      <c r="G1514" s="503"/>
      <c r="H1514" s="480">
        <f t="shared" si="416"/>
        <v>0</v>
      </c>
      <c r="I1514" s="503">
        <f t="shared" si="417"/>
        <v>2</v>
      </c>
      <c r="J1514" s="503">
        <f t="shared" si="417"/>
        <v>0</v>
      </c>
      <c r="K1514" s="480">
        <f t="shared" si="418"/>
        <v>0</v>
      </c>
    </row>
    <row r="1515" spans="1:11" ht="12.75">
      <c r="A1515" s="472" t="s">
        <v>2783</v>
      </c>
      <c r="B1515" s="473" t="s">
        <v>2784</v>
      </c>
      <c r="C1515" s="488">
        <v>0</v>
      </c>
      <c r="D1515" s="486"/>
      <c r="E1515" s="480" t="e">
        <f t="shared" si="415"/>
        <v>#DIV/0!</v>
      </c>
      <c r="F1515" s="508">
        <v>23</v>
      </c>
      <c r="G1515" s="503">
        <v>6</v>
      </c>
      <c r="H1515" s="480">
        <f t="shared" si="416"/>
        <v>0.2608695652173913</v>
      </c>
      <c r="I1515" s="503">
        <f t="shared" si="417"/>
        <v>23</v>
      </c>
      <c r="J1515" s="503">
        <f t="shared" si="417"/>
        <v>6</v>
      </c>
      <c r="K1515" s="480">
        <f t="shared" si="418"/>
        <v>0.2608695652173913</v>
      </c>
    </row>
    <row r="1516" spans="1:11" ht="12.75">
      <c r="A1516" s="472" t="s">
        <v>3387</v>
      </c>
      <c r="B1516" s="473" t="s">
        <v>3388</v>
      </c>
      <c r="C1516" s="488">
        <v>0</v>
      </c>
      <c r="D1516" s="486"/>
      <c r="E1516" s="480" t="e">
        <f t="shared" si="415"/>
        <v>#DIV/0!</v>
      </c>
      <c r="F1516" s="508">
        <v>2</v>
      </c>
      <c r="G1516" s="503"/>
      <c r="H1516" s="480">
        <f t="shared" si="416"/>
        <v>0</v>
      </c>
      <c r="I1516" s="503">
        <f t="shared" si="417"/>
        <v>2</v>
      </c>
      <c r="J1516" s="503">
        <f t="shared" si="417"/>
        <v>0</v>
      </c>
      <c r="K1516" s="480">
        <f t="shared" si="418"/>
        <v>0</v>
      </c>
    </row>
    <row r="1517" spans="1:11" ht="12.75">
      <c r="A1517" s="472" t="s">
        <v>3389</v>
      </c>
      <c r="B1517" s="473" t="s">
        <v>3390</v>
      </c>
      <c r="C1517" s="488">
        <v>0</v>
      </c>
      <c r="D1517" s="486"/>
      <c r="E1517" s="480" t="e">
        <f t="shared" si="415"/>
        <v>#DIV/0!</v>
      </c>
      <c r="F1517" s="508">
        <v>1</v>
      </c>
      <c r="G1517" s="503"/>
      <c r="H1517" s="480">
        <f t="shared" si="416"/>
        <v>0</v>
      </c>
      <c r="I1517" s="503">
        <f t="shared" si="417"/>
        <v>1</v>
      </c>
      <c r="J1517" s="503">
        <f t="shared" si="417"/>
        <v>0</v>
      </c>
      <c r="K1517" s="480">
        <f t="shared" si="418"/>
        <v>0</v>
      </c>
    </row>
    <row r="1518" spans="1:11" ht="12.75">
      <c r="A1518" s="472" t="s">
        <v>2853</v>
      </c>
      <c r="B1518" s="473" t="s">
        <v>2854</v>
      </c>
      <c r="C1518" s="488">
        <v>0</v>
      </c>
      <c r="D1518" s="486"/>
      <c r="E1518" s="480" t="e">
        <f t="shared" si="415"/>
        <v>#DIV/0!</v>
      </c>
      <c r="F1518" s="508">
        <v>1</v>
      </c>
      <c r="G1518" s="503"/>
      <c r="H1518" s="480">
        <f t="shared" si="416"/>
        <v>0</v>
      </c>
      <c r="I1518" s="503">
        <f t="shared" si="417"/>
        <v>1</v>
      </c>
      <c r="J1518" s="503">
        <f t="shared" si="417"/>
        <v>0</v>
      </c>
      <c r="K1518" s="480">
        <f t="shared" si="418"/>
        <v>0</v>
      </c>
    </row>
    <row r="1519" spans="1:11" ht="12.75">
      <c r="A1519" s="472" t="s">
        <v>3391</v>
      </c>
      <c r="B1519" s="473" t="s">
        <v>3392</v>
      </c>
      <c r="C1519" s="488">
        <v>0</v>
      </c>
      <c r="D1519" s="486"/>
      <c r="E1519" s="480" t="e">
        <f t="shared" si="415"/>
        <v>#DIV/0!</v>
      </c>
      <c r="F1519" s="508">
        <v>1</v>
      </c>
      <c r="G1519" s="503"/>
      <c r="H1519" s="480">
        <f t="shared" si="416"/>
        <v>0</v>
      </c>
      <c r="I1519" s="503">
        <f t="shared" si="417"/>
        <v>1</v>
      </c>
      <c r="J1519" s="503">
        <f t="shared" si="417"/>
        <v>0</v>
      </c>
      <c r="K1519" s="480">
        <f t="shared" si="418"/>
        <v>0</v>
      </c>
    </row>
    <row r="1520" spans="1:11" ht="12.75">
      <c r="A1520" s="472" t="s">
        <v>3256</v>
      </c>
      <c r="B1520" s="473" t="s">
        <v>3393</v>
      </c>
      <c r="C1520" s="488">
        <v>8</v>
      </c>
      <c r="D1520" s="486">
        <v>3</v>
      </c>
      <c r="E1520" s="480">
        <f t="shared" si="415"/>
        <v>0.375</v>
      </c>
      <c r="F1520" s="508">
        <v>0</v>
      </c>
      <c r="G1520" s="503"/>
      <c r="H1520" s="480" t="e">
        <f t="shared" si="416"/>
        <v>#DIV/0!</v>
      </c>
      <c r="I1520" s="503">
        <f t="shared" si="417"/>
        <v>8</v>
      </c>
      <c r="J1520" s="503">
        <f t="shared" si="417"/>
        <v>3</v>
      </c>
      <c r="K1520" s="480">
        <f t="shared" si="418"/>
        <v>0.375</v>
      </c>
    </row>
    <row r="1521" spans="1:11" ht="12.75">
      <c r="A1521" s="472" t="s">
        <v>2460</v>
      </c>
      <c r="B1521" s="473" t="s">
        <v>2461</v>
      </c>
      <c r="C1521" s="488">
        <v>9</v>
      </c>
      <c r="D1521" s="486">
        <v>7</v>
      </c>
      <c r="E1521" s="480">
        <f t="shared" si="415"/>
        <v>0.77777777777777779</v>
      </c>
      <c r="F1521" s="508">
        <v>0</v>
      </c>
      <c r="G1521" s="503"/>
      <c r="H1521" s="480" t="e">
        <f t="shared" si="416"/>
        <v>#DIV/0!</v>
      </c>
      <c r="I1521" s="503">
        <f t="shared" si="417"/>
        <v>9</v>
      </c>
      <c r="J1521" s="503">
        <f t="shared" si="417"/>
        <v>7</v>
      </c>
      <c r="K1521" s="480">
        <f t="shared" si="418"/>
        <v>0.77777777777777779</v>
      </c>
    </row>
    <row r="1522" spans="1:11" ht="12.75">
      <c r="A1522" s="472" t="s">
        <v>2905</v>
      </c>
      <c r="B1522" s="473" t="s">
        <v>2906</v>
      </c>
      <c r="C1522" s="488">
        <v>13</v>
      </c>
      <c r="D1522" s="486">
        <v>3</v>
      </c>
      <c r="E1522" s="480">
        <f t="shared" si="415"/>
        <v>0.23076923076923078</v>
      </c>
      <c r="F1522" s="508">
        <v>0</v>
      </c>
      <c r="G1522" s="503"/>
      <c r="H1522" s="480" t="e">
        <f t="shared" si="416"/>
        <v>#DIV/0!</v>
      </c>
      <c r="I1522" s="503">
        <f t="shared" si="417"/>
        <v>13</v>
      </c>
      <c r="J1522" s="503">
        <f t="shared" si="417"/>
        <v>3</v>
      </c>
      <c r="K1522" s="480">
        <f t="shared" si="418"/>
        <v>0.23076923076923078</v>
      </c>
    </row>
    <row r="1523" spans="1:11" ht="12.75">
      <c r="A1523" s="472" t="s">
        <v>2184</v>
      </c>
      <c r="B1523" s="473" t="s">
        <v>2185</v>
      </c>
      <c r="C1523" s="488">
        <v>170</v>
      </c>
      <c r="D1523" s="486">
        <v>43</v>
      </c>
      <c r="E1523" s="480">
        <f t="shared" si="415"/>
        <v>0.25294117647058822</v>
      </c>
      <c r="F1523" s="508">
        <v>0</v>
      </c>
      <c r="G1523" s="503"/>
      <c r="H1523" s="480" t="e">
        <f t="shared" si="416"/>
        <v>#DIV/0!</v>
      </c>
      <c r="I1523" s="503">
        <f t="shared" si="417"/>
        <v>170</v>
      </c>
      <c r="J1523" s="503">
        <f t="shared" si="417"/>
        <v>43</v>
      </c>
      <c r="K1523" s="480">
        <f t="shared" si="418"/>
        <v>0.25294117647058822</v>
      </c>
    </row>
    <row r="1524" spans="1:11" ht="12.75">
      <c r="A1524" s="472" t="s">
        <v>2326</v>
      </c>
      <c r="B1524" s="473" t="s">
        <v>2327</v>
      </c>
      <c r="C1524" s="488">
        <v>2</v>
      </c>
      <c r="D1524" s="486"/>
      <c r="E1524" s="480">
        <f t="shared" si="415"/>
        <v>0</v>
      </c>
      <c r="F1524" s="508">
        <v>0</v>
      </c>
      <c r="G1524" s="503"/>
      <c r="H1524" s="480" t="e">
        <f t="shared" si="416"/>
        <v>#DIV/0!</v>
      </c>
      <c r="I1524" s="503">
        <f t="shared" si="417"/>
        <v>2</v>
      </c>
      <c r="J1524" s="503">
        <f t="shared" si="417"/>
        <v>0</v>
      </c>
      <c r="K1524" s="480">
        <f t="shared" si="418"/>
        <v>0</v>
      </c>
    </row>
    <row r="1525" spans="1:11" ht="12.75">
      <c r="A1525" s="472" t="s">
        <v>2186</v>
      </c>
      <c r="B1525" s="473" t="s">
        <v>2187</v>
      </c>
      <c r="C1525" s="488">
        <v>5</v>
      </c>
      <c r="D1525" s="486">
        <v>1</v>
      </c>
      <c r="E1525" s="480">
        <f t="shared" si="415"/>
        <v>0.2</v>
      </c>
      <c r="F1525" s="508">
        <v>0</v>
      </c>
      <c r="G1525" s="503"/>
      <c r="H1525" s="480" t="e">
        <f t="shared" si="416"/>
        <v>#DIV/0!</v>
      </c>
      <c r="I1525" s="503">
        <f t="shared" si="417"/>
        <v>5</v>
      </c>
      <c r="J1525" s="503">
        <f t="shared" si="417"/>
        <v>1</v>
      </c>
      <c r="K1525" s="480">
        <f t="shared" si="418"/>
        <v>0.2</v>
      </c>
    </row>
    <row r="1526" spans="1:11" ht="12.75">
      <c r="A1526" s="472" t="s">
        <v>3087</v>
      </c>
      <c r="B1526" s="473" t="s">
        <v>3394</v>
      </c>
      <c r="C1526" s="488">
        <v>0</v>
      </c>
      <c r="D1526" s="486"/>
      <c r="E1526" s="480" t="e">
        <f t="shared" si="415"/>
        <v>#DIV/0!</v>
      </c>
      <c r="F1526" s="508">
        <v>0</v>
      </c>
      <c r="G1526" s="503"/>
      <c r="H1526" s="480" t="e">
        <f t="shared" si="416"/>
        <v>#DIV/0!</v>
      </c>
      <c r="I1526" s="503">
        <f t="shared" si="417"/>
        <v>0</v>
      </c>
      <c r="J1526" s="503">
        <f t="shared" si="417"/>
        <v>0</v>
      </c>
      <c r="K1526" s="480" t="e">
        <f t="shared" si="418"/>
        <v>#DIV/0!</v>
      </c>
    </row>
    <row r="1527" spans="1:11" ht="12.75">
      <c r="A1527" s="472" t="s">
        <v>3395</v>
      </c>
      <c r="B1527" s="473" t="s">
        <v>3396</v>
      </c>
      <c r="C1527" s="488">
        <v>0</v>
      </c>
      <c r="D1527" s="486"/>
      <c r="E1527" s="480" t="e">
        <f t="shared" si="415"/>
        <v>#DIV/0!</v>
      </c>
      <c r="F1527" s="508">
        <v>1</v>
      </c>
      <c r="G1527" s="503"/>
      <c r="H1527" s="480">
        <f t="shared" si="416"/>
        <v>0</v>
      </c>
      <c r="I1527" s="503">
        <f t="shared" si="417"/>
        <v>1</v>
      </c>
      <c r="J1527" s="503">
        <f t="shared" si="417"/>
        <v>0</v>
      </c>
      <c r="K1527" s="480">
        <f t="shared" si="418"/>
        <v>0</v>
      </c>
    </row>
    <row r="1528" spans="1:11" ht="12.75">
      <c r="A1528" s="472" t="s">
        <v>3397</v>
      </c>
      <c r="B1528" s="473" t="s">
        <v>3398</v>
      </c>
      <c r="C1528" s="488">
        <v>0</v>
      </c>
      <c r="D1528" s="486"/>
      <c r="E1528" s="480" t="e">
        <f t="shared" si="415"/>
        <v>#DIV/0!</v>
      </c>
      <c r="F1528" s="508">
        <v>1</v>
      </c>
      <c r="G1528" s="503"/>
      <c r="H1528" s="480">
        <f t="shared" si="416"/>
        <v>0</v>
      </c>
      <c r="I1528" s="503">
        <f t="shared" si="417"/>
        <v>1</v>
      </c>
      <c r="J1528" s="503">
        <f t="shared" si="417"/>
        <v>0</v>
      </c>
      <c r="K1528" s="480">
        <f t="shared" si="418"/>
        <v>0</v>
      </c>
    </row>
    <row r="1529" spans="1:11" ht="12.75">
      <c r="A1529" s="472" t="s">
        <v>3399</v>
      </c>
      <c r="B1529" s="473" t="s">
        <v>3400</v>
      </c>
      <c r="C1529" s="488">
        <v>0</v>
      </c>
      <c r="D1529" s="486"/>
      <c r="E1529" s="480" t="e">
        <f t="shared" si="415"/>
        <v>#DIV/0!</v>
      </c>
      <c r="F1529" s="508">
        <v>1</v>
      </c>
      <c r="G1529" s="503"/>
      <c r="H1529" s="480">
        <f t="shared" si="416"/>
        <v>0</v>
      </c>
      <c r="I1529" s="503">
        <f t="shared" si="417"/>
        <v>1</v>
      </c>
      <c r="J1529" s="503">
        <f t="shared" si="417"/>
        <v>0</v>
      </c>
      <c r="K1529" s="480">
        <f t="shared" si="418"/>
        <v>0</v>
      </c>
    </row>
    <row r="1530" spans="1:11" ht="12.75">
      <c r="A1530" s="472" t="s">
        <v>3401</v>
      </c>
      <c r="B1530" s="473" t="s">
        <v>3402</v>
      </c>
      <c r="C1530" s="488">
        <v>0</v>
      </c>
      <c r="D1530" s="486"/>
      <c r="E1530" s="480" t="e">
        <f t="shared" si="415"/>
        <v>#DIV/0!</v>
      </c>
      <c r="F1530" s="508">
        <v>2</v>
      </c>
      <c r="G1530" s="503"/>
      <c r="H1530" s="480">
        <f t="shared" si="416"/>
        <v>0</v>
      </c>
      <c r="I1530" s="503">
        <f t="shared" si="417"/>
        <v>2</v>
      </c>
      <c r="J1530" s="503">
        <f t="shared" si="417"/>
        <v>0</v>
      </c>
      <c r="K1530" s="480">
        <f t="shared" si="418"/>
        <v>0</v>
      </c>
    </row>
    <row r="1531" spans="1:11" ht="12.75">
      <c r="A1531" s="472" t="s">
        <v>2234</v>
      </c>
      <c r="B1531" s="473" t="s">
        <v>2235</v>
      </c>
      <c r="C1531" s="488">
        <v>0</v>
      </c>
      <c r="D1531" s="486"/>
      <c r="E1531" s="480" t="e">
        <f t="shared" si="415"/>
        <v>#DIV/0!</v>
      </c>
      <c r="F1531" s="508">
        <v>23</v>
      </c>
      <c r="G1531" s="503">
        <v>4</v>
      </c>
      <c r="H1531" s="480">
        <f t="shared" si="416"/>
        <v>0.17391304347826086</v>
      </c>
      <c r="I1531" s="503">
        <f t="shared" si="417"/>
        <v>23</v>
      </c>
      <c r="J1531" s="503">
        <f t="shared" si="417"/>
        <v>4</v>
      </c>
      <c r="K1531" s="480">
        <f t="shared" si="418"/>
        <v>0.17391304347826086</v>
      </c>
    </row>
    <row r="1532" spans="1:11" ht="12.75">
      <c r="A1532" s="472" t="s">
        <v>2785</v>
      </c>
      <c r="B1532" s="473" t="s">
        <v>2786</v>
      </c>
      <c r="C1532" s="488">
        <v>0</v>
      </c>
      <c r="D1532" s="486"/>
      <c r="E1532" s="480" t="e">
        <f t="shared" si="415"/>
        <v>#DIV/0!</v>
      </c>
      <c r="F1532" s="508">
        <v>6</v>
      </c>
      <c r="G1532" s="503">
        <v>3</v>
      </c>
      <c r="H1532" s="480">
        <f t="shared" si="416"/>
        <v>0.5</v>
      </c>
      <c r="I1532" s="503">
        <f t="shared" si="417"/>
        <v>6</v>
      </c>
      <c r="J1532" s="503">
        <f t="shared" si="417"/>
        <v>3</v>
      </c>
      <c r="K1532" s="480">
        <f t="shared" si="418"/>
        <v>0.5</v>
      </c>
    </row>
    <row r="1533" spans="1:11" ht="12.75">
      <c r="A1533" s="472" t="s">
        <v>3154</v>
      </c>
      <c r="B1533" s="473" t="s">
        <v>3403</v>
      </c>
      <c r="C1533" s="488">
        <v>2</v>
      </c>
      <c r="D1533" s="486"/>
      <c r="E1533" s="480">
        <f t="shared" si="415"/>
        <v>0</v>
      </c>
      <c r="F1533" s="508">
        <v>0</v>
      </c>
      <c r="G1533" s="503"/>
      <c r="H1533" s="480" t="e">
        <f t="shared" si="416"/>
        <v>#DIV/0!</v>
      </c>
      <c r="I1533" s="503">
        <f t="shared" si="417"/>
        <v>2</v>
      </c>
      <c r="J1533" s="503">
        <f t="shared" si="417"/>
        <v>0</v>
      </c>
      <c r="K1533" s="480">
        <f t="shared" si="418"/>
        <v>0</v>
      </c>
    </row>
    <row r="1534" spans="1:11" ht="12.75">
      <c r="A1534" s="472" t="s">
        <v>2122</v>
      </c>
      <c r="B1534" s="473" t="s">
        <v>2123</v>
      </c>
      <c r="C1534" s="488">
        <v>21</v>
      </c>
      <c r="D1534" s="486">
        <v>9</v>
      </c>
      <c r="E1534" s="480">
        <f t="shared" si="415"/>
        <v>0.42857142857142855</v>
      </c>
      <c r="F1534" s="508">
        <v>0</v>
      </c>
      <c r="G1534" s="503"/>
      <c r="H1534" s="480" t="e">
        <f t="shared" si="416"/>
        <v>#DIV/0!</v>
      </c>
      <c r="I1534" s="503">
        <f t="shared" si="417"/>
        <v>21</v>
      </c>
      <c r="J1534" s="503">
        <f t="shared" si="417"/>
        <v>9</v>
      </c>
      <c r="K1534" s="480">
        <f t="shared" si="418"/>
        <v>0.42857142857142855</v>
      </c>
    </row>
    <row r="1535" spans="1:11" ht="12.75">
      <c r="A1535" s="472" t="s">
        <v>2124</v>
      </c>
      <c r="B1535" s="473" t="s">
        <v>2125</v>
      </c>
      <c r="C1535" s="488">
        <v>28</v>
      </c>
      <c r="D1535" s="486">
        <v>12</v>
      </c>
      <c r="E1535" s="480">
        <f t="shared" si="415"/>
        <v>0.42857142857142855</v>
      </c>
      <c r="F1535" s="508">
        <v>0</v>
      </c>
      <c r="G1535" s="503"/>
      <c r="H1535" s="480" t="e">
        <f t="shared" si="416"/>
        <v>#DIV/0!</v>
      </c>
      <c r="I1535" s="503">
        <f t="shared" si="417"/>
        <v>28</v>
      </c>
      <c r="J1535" s="503">
        <f t="shared" si="417"/>
        <v>12</v>
      </c>
      <c r="K1535" s="480">
        <f t="shared" si="418"/>
        <v>0.42857142857142855</v>
      </c>
    </row>
    <row r="1536" spans="1:11" ht="12.75">
      <c r="A1536" s="472" t="s">
        <v>3162</v>
      </c>
      <c r="B1536" s="473" t="s">
        <v>3404</v>
      </c>
      <c r="C1536" s="488">
        <v>1</v>
      </c>
      <c r="D1536" s="486"/>
      <c r="E1536" s="480">
        <f t="shared" si="415"/>
        <v>0</v>
      </c>
      <c r="F1536" s="508">
        <v>0</v>
      </c>
      <c r="G1536" s="503"/>
      <c r="H1536" s="480" t="e">
        <f t="shared" si="416"/>
        <v>#DIV/0!</v>
      </c>
      <c r="I1536" s="503">
        <f t="shared" si="417"/>
        <v>1</v>
      </c>
      <c r="J1536" s="503">
        <f t="shared" si="417"/>
        <v>0</v>
      </c>
      <c r="K1536" s="480">
        <f t="shared" si="418"/>
        <v>0</v>
      </c>
    </row>
    <row r="1537" spans="1:11" ht="12.75">
      <c r="A1537" s="472" t="s">
        <v>3166</v>
      </c>
      <c r="B1537" s="473" t="s">
        <v>3405</v>
      </c>
      <c r="C1537" s="488">
        <v>1</v>
      </c>
      <c r="D1537" s="486">
        <v>2</v>
      </c>
      <c r="E1537" s="480">
        <f t="shared" si="415"/>
        <v>2</v>
      </c>
      <c r="F1537" s="508">
        <v>0</v>
      </c>
      <c r="G1537" s="503"/>
      <c r="H1537" s="480" t="e">
        <f t="shared" si="416"/>
        <v>#DIV/0!</v>
      </c>
      <c r="I1537" s="503">
        <f t="shared" si="417"/>
        <v>1</v>
      </c>
      <c r="J1537" s="503">
        <f t="shared" si="417"/>
        <v>2</v>
      </c>
      <c r="K1537" s="480">
        <f t="shared" si="418"/>
        <v>2</v>
      </c>
    </row>
    <row r="1538" spans="1:11" ht="12.75">
      <c r="A1538" s="472" t="s">
        <v>3168</v>
      </c>
      <c r="B1538" s="473" t="s">
        <v>3406</v>
      </c>
      <c r="C1538" s="488">
        <v>1</v>
      </c>
      <c r="D1538" s="486"/>
      <c r="E1538" s="480">
        <f t="shared" si="415"/>
        <v>0</v>
      </c>
      <c r="F1538" s="508">
        <v>0</v>
      </c>
      <c r="G1538" s="503"/>
      <c r="H1538" s="480" t="e">
        <f t="shared" si="416"/>
        <v>#DIV/0!</v>
      </c>
      <c r="I1538" s="503">
        <f t="shared" si="417"/>
        <v>1</v>
      </c>
      <c r="J1538" s="503">
        <f t="shared" si="417"/>
        <v>0</v>
      </c>
      <c r="K1538" s="480">
        <f t="shared" si="418"/>
        <v>0</v>
      </c>
    </row>
    <row r="1539" spans="1:11" ht="12.75">
      <c r="A1539" s="472" t="s">
        <v>2236</v>
      </c>
      <c r="B1539" s="473" t="s">
        <v>2237</v>
      </c>
      <c r="C1539" s="488">
        <v>2</v>
      </c>
      <c r="D1539" s="486">
        <v>1</v>
      </c>
      <c r="E1539" s="480">
        <f t="shared" si="415"/>
        <v>0.5</v>
      </c>
      <c r="F1539" s="508">
        <v>0</v>
      </c>
      <c r="G1539" s="503"/>
      <c r="H1539" s="480" t="e">
        <f t="shared" si="416"/>
        <v>#DIV/0!</v>
      </c>
      <c r="I1539" s="503">
        <f t="shared" si="417"/>
        <v>2</v>
      </c>
      <c r="J1539" s="503">
        <f t="shared" si="417"/>
        <v>1</v>
      </c>
      <c r="K1539" s="480">
        <f t="shared" si="418"/>
        <v>0.5</v>
      </c>
    </row>
    <row r="1540" spans="1:11" ht="12.75">
      <c r="A1540" s="472" t="s">
        <v>3407</v>
      </c>
      <c r="B1540" s="473" t="s">
        <v>3408</v>
      </c>
      <c r="C1540" s="488">
        <v>0</v>
      </c>
      <c r="D1540" s="486"/>
      <c r="E1540" s="480" t="e">
        <f t="shared" si="415"/>
        <v>#DIV/0!</v>
      </c>
      <c r="F1540" s="508">
        <v>1</v>
      </c>
      <c r="G1540" s="503"/>
      <c r="H1540" s="480">
        <f t="shared" si="416"/>
        <v>0</v>
      </c>
      <c r="I1540" s="503">
        <f t="shared" si="417"/>
        <v>1</v>
      </c>
      <c r="J1540" s="503">
        <f t="shared" si="417"/>
        <v>0</v>
      </c>
      <c r="K1540" s="480">
        <f t="shared" si="418"/>
        <v>0</v>
      </c>
    </row>
    <row r="1541" spans="1:11" ht="12.75">
      <c r="A1541" s="472" t="s">
        <v>3409</v>
      </c>
      <c r="B1541" s="473" t="s">
        <v>3410</v>
      </c>
      <c r="C1541" s="488">
        <v>1</v>
      </c>
      <c r="D1541" s="486"/>
      <c r="E1541" s="480">
        <f t="shared" si="415"/>
        <v>0</v>
      </c>
      <c r="F1541" s="508">
        <v>0</v>
      </c>
      <c r="G1541" s="503"/>
      <c r="H1541" s="480" t="e">
        <f t="shared" si="416"/>
        <v>#DIV/0!</v>
      </c>
      <c r="I1541" s="503">
        <f t="shared" si="417"/>
        <v>1</v>
      </c>
      <c r="J1541" s="503">
        <f t="shared" si="417"/>
        <v>0</v>
      </c>
      <c r="K1541" s="480">
        <f t="shared" si="418"/>
        <v>0</v>
      </c>
    </row>
    <row r="1542" spans="1:11" ht="12.75">
      <c r="A1542" s="472" t="s">
        <v>1639</v>
      </c>
      <c r="B1542" s="473" t="s">
        <v>2348</v>
      </c>
      <c r="C1542" s="488">
        <v>1</v>
      </c>
      <c r="D1542" s="486"/>
      <c r="E1542" s="480">
        <f t="shared" si="415"/>
        <v>0</v>
      </c>
      <c r="F1542" s="508">
        <v>0</v>
      </c>
      <c r="G1542" s="503"/>
      <c r="H1542" s="480" t="e">
        <f t="shared" si="416"/>
        <v>#DIV/0!</v>
      </c>
      <c r="I1542" s="503">
        <f t="shared" si="417"/>
        <v>1</v>
      </c>
      <c r="J1542" s="503">
        <f t="shared" si="417"/>
        <v>0</v>
      </c>
      <c r="K1542" s="480">
        <f t="shared" si="418"/>
        <v>0</v>
      </c>
    </row>
    <row r="1543" spans="1:11" ht="12.75">
      <c r="A1543" s="472" t="s">
        <v>1641</v>
      </c>
      <c r="B1543" s="473" t="s">
        <v>3411</v>
      </c>
      <c r="C1543" s="488">
        <v>0</v>
      </c>
      <c r="D1543" s="486"/>
      <c r="E1543" s="480" t="e">
        <f t="shared" si="415"/>
        <v>#DIV/0!</v>
      </c>
      <c r="F1543" s="508">
        <v>2</v>
      </c>
      <c r="G1543" s="503"/>
      <c r="H1543" s="480">
        <f t="shared" si="416"/>
        <v>0</v>
      </c>
      <c r="I1543" s="503">
        <f t="shared" si="417"/>
        <v>2</v>
      </c>
      <c r="J1543" s="503">
        <f t="shared" si="417"/>
        <v>0</v>
      </c>
      <c r="K1543" s="480">
        <f t="shared" si="418"/>
        <v>0</v>
      </c>
    </row>
    <row r="1544" spans="1:11" ht="12.75">
      <c r="A1544" s="472" t="s">
        <v>3181</v>
      </c>
      <c r="B1544" s="473" t="s">
        <v>3412</v>
      </c>
      <c r="C1544" s="488">
        <v>2</v>
      </c>
      <c r="D1544" s="486"/>
      <c r="E1544" s="480">
        <f t="shared" si="415"/>
        <v>0</v>
      </c>
      <c r="F1544" s="508">
        <v>0</v>
      </c>
      <c r="G1544" s="503"/>
      <c r="H1544" s="480" t="e">
        <f t="shared" si="416"/>
        <v>#DIV/0!</v>
      </c>
      <c r="I1544" s="503">
        <f t="shared" si="417"/>
        <v>2</v>
      </c>
      <c r="J1544" s="503">
        <f t="shared" si="417"/>
        <v>0</v>
      </c>
      <c r="K1544" s="480">
        <f t="shared" si="418"/>
        <v>0</v>
      </c>
    </row>
    <row r="1545" spans="1:11" ht="12.75">
      <c r="A1545" s="472" t="s">
        <v>3413</v>
      </c>
      <c r="B1545" s="473" t="s">
        <v>3414</v>
      </c>
      <c r="C1545" s="488">
        <v>0</v>
      </c>
      <c r="D1545" s="486"/>
      <c r="E1545" s="480" t="e">
        <f t="shared" si="415"/>
        <v>#DIV/0!</v>
      </c>
      <c r="F1545" s="508">
        <v>1</v>
      </c>
      <c r="G1545" s="503"/>
      <c r="H1545" s="480">
        <f t="shared" si="416"/>
        <v>0</v>
      </c>
      <c r="I1545" s="503">
        <f t="shared" si="417"/>
        <v>1</v>
      </c>
      <c r="J1545" s="503">
        <f t="shared" si="417"/>
        <v>0</v>
      </c>
      <c r="K1545" s="480">
        <f t="shared" si="418"/>
        <v>0</v>
      </c>
    </row>
    <row r="1546" spans="1:11" ht="12.75">
      <c r="A1546" s="472" t="s">
        <v>2621</v>
      </c>
      <c r="B1546" s="473" t="s">
        <v>2622</v>
      </c>
      <c r="C1546" s="488">
        <v>0</v>
      </c>
      <c r="D1546" s="486">
        <v>2</v>
      </c>
      <c r="E1546" s="480" t="e">
        <f t="shared" si="415"/>
        <v>#DIV/0!</v>
      </c>
      <c r="F1546" s="508">
        <v>7</v>
      </c>
      <c r="G1546" s="503"/>
      <c r="H1546" s="480">
        <f t="shared" si="416"/>
        <v>0</v>
      </c>
      <c r="I1546" s="503">
        <f t="shared" si="417"/>
        <v>7</v>
      </c>
      <c r="J1546" s="503">
        <f t="shared" si="417"/>
        <v>2</v>
      </c>
      <c r="K1546" s="480">
        <f t="shared" si="418"/>
        <v>0.2857142857142857</v>
      </c>
    </row>
    <row r="1547" spans="1:11" ht="12.75">
      <c r="A1547" s="472" t="s">
        <v>3415</v>
      </c>
      <c r="B1547" s="473" t="s">
        <v>3416</v>
      </c>
      <c r="C1547" s="488">
        <v>0</v>
      </c>
      <c r="D1547" s="486"/>
      <c r="E1547" s="480" t="e">
        <f t="shared" si="415"/>
        <v>#DIV/0!</v>
      </c>
      <c r="F1547" s="508">
        <v>1</v>
      </c>
      <c r="G1547" s="503"/>
      <c r="H1547" s="480">
        <f t="shared" si="416"/>
        <v>0</v>
      </c>
      <c r="I1547" s="503">
        <f t="shared" si="417"/>
        <v>1</v>
      </c>
      <c r="J1547" s="503">
        <f t="shared" si="417"/>
        <v>0</v>
      </c>
      <c r="K1547" s="480">
        <f t="shared" si="418"/>
        <v>0</v>
      </c>
    </row>
    <row r="1548" spans="1:11" ht="12.75">
      <c r="A1548" s="472" t="s">
        <v>3417</v>
      </c>
      <c r="B1548" s="473" t="s">
        <v>3418</v>
      </c>
      <c r="C1548" s="488">
        <v>0</v>
      </c>
      <c r="D1548" s="486"/>
      <c r="E1548" s="480" t="e">
        <f t="shared" si="415"/>
        <v>#DIV/0!</v>
      </c>
      <c r="F1548" s="508">
        <v>6</v>
      </c>
      <c r="G1548" s="503">
        <v>2</v>
      </c>
      <c r="H1548" s="480">
        <f t="shared" si="416"/>
        <v>0.33333333333333331</v>
      </c>
      <c r="I1548" s="503">
        <f t="shared" si="417"/>
        <v>6</v>
      </c>
      <c r="J1548" s="503">
        <f t="shared" si="417"/>
        <v>2</v>
      </c>
      <c r="K1548" s="480">
        <f t="shared" si="418"/>
        <v>0.33333333333333331</v>
      </c>
    </row>
    <row r="1549" spans="1:11" ht="12.75">
      <c r="A1549" s="472" t="s">
        <v>1653</v>
      </c>
      <c r="B1549" s="473" t="s">
        <v>3419</v>
      </c>
      <c r="C1549" s="488">
        <v>0</v>
      </c>
      <c r="D1549" s="486"/>
      <c r="E1549" s="480" t="e">
        <f t="shared" si="415"/>
        <v>#DIV/0!</v>
      </c>
      <c r="F1549" s="508">
        <v>6</v>
      </c>
      <c r="G1549" s="503"/>
      <c r="H1549" s="480">
        <f t="shared" si="416"/>
        <v>0</v>
      </c>
      <c r="I1549" s="503">
        <f t="shared" si="417"/>
        <v>6</v>
      </c>
      <c r="J1549" s="503">
        <f t="shared" si="417"/>
        <v>0</v>
      </c>
      <c r="K1549" s="480">
        <f t="shared" si="418"/>
        <v>0</v>
      </c>
    </row>
    <row r="1550" spans="1:11" ht="12.75">
      <c r="A1550" s="472" t="s">
        <v>1649</v>
      </c>
      <c r="B1550" s="473" t="s">
        <v>2238</v>
      </c>
      <c r="C1550" s="488">
        <v>0</v>
      </c>
      <c r="D1550" s="486"/>
      <c r="E1550" s="480" t="e">
        <f t="shared" si="415"/>
        <v>#DIV/0!</v>
      </c>
      <c r="F1550" s="508">
        <v>9</v>
      </c>
      <c r="G1550" s="503">
        <v>1</v>
      </c>
      <c r="H1550" s="480">
        <f t="shared" si="416"/>
        <v>0.1111111111111111</v>
      </c>
      <c r="I1550" s="503">
        <f t="shared" si="417"/>
        <v>9</v>
      </c>
      <c r="J1550" s="503">
        <f t="shared" si="417"/>
        <v>1</v>
      </c>
      <c r="K1550" s="480">
        <f t="shared" si="418"/>
        <v>0.1111111111111111</v>
      </c>
    </row>
    <row r="1551" spans="1:11" ht="12.75">
      <c r="A1551" s="472" t="s">
        <v>2755</v>
      </c>
      <c r="B1551" s="473" t="s">
        <v>2756</v>
      </c>
      <c r="C1551" s="488">
        <v>0</v>
      </c>
      <c r="D1551" s="486"/>
      <c r="E1551" s="480" t="e">
        <f t="shared" si="415"/>
        <v>#DIV/0!</v>
      </c>
      <c r="F1551" s="508">
        <v>1</v>
      </c>
      <c r="G1551" s="503"/>
      <c r="H1551" s="480">
        <f t="shared" si="416"/>
        <v>0</v>
      </c>
      <c r="I1551" s="503">
        <f t="shared" si="417"/>
        <v>1</v>
      </c>
      <c r="J1551" s="503">
        <f t="shared" si="417"/>
        <v>0</v>
      </c>
      <c r="K1551" s="480">
        <f t="shared" si="418"/>
        <v>0</v>
      </c>
    </row>
    <row r="1552" spans="1:11" ht="12.75">
      <c r="A1552" s="472" t="s">
        <v>3420</v>
      </c>
      <c r="B1552" s="473" t="s">
        <v>3421</v>
      </c>
      <c r="C1552" s="488">
        <v>0</v>
      </c>
      <c r="D1552" s="486"/>
      <c r="E1552" s="480" t="e">
        <f t="shared" si="415"/>
        <v>#DIV/0!</v>
      </c>
      <c r="F1552" s="508">
        <v>2</v>
      </c>
      <c r="G1552" s="503"/>
      <c r="H1552" s="480">
        <f t="shared" si="416"/>
        <v>0</v>
      </c>
      <c r="I1552" s="503">
        <f t="shared" si="417"/>
        <v>2</v>
      </c>
      <c r="J1552" s="503">
        <f t="shared" si="417"/>
        <v>0</v>
      </c>
      <c r="K1552" s="480">
        <f t="shared" si="418"/>
        <v>0</v>
      </c>
    </row>
    <row r="1553" spans="1:11" ht="12.75">
      <c r="A1553" s="472" t="s">
        <v>2239</v>
      </c>
      <c r="B1553" s="473" t="s">
        <v>2240</v>
      </c>
      <c r="C1553" s="488">
        <v>130</v>
      </c>
      <c r="D1553" s="486">
        <v>37</v>
      </c>
      <c r="E1553" s="480">
        <f t="shared" si="415"/>
        <v>0.2846153846153846</v>
      </c>
      <c r="F1553" s="508">
        <v>0</v>
      </c>
      <c r="G1553" s="503"/>
      <c r="H1553" s="480" t="e">
        <f t="shared" si="416"/>
        <v>#DIV/0!</v>
      </c>
      <c r="I1553" s="503">
        <f t="shared" si="417"/>
        <v>130</v>
      </c>
      <c r="J1553" s="503">
        <f t="shared" si="417"/>
        <v>37</v>
      </c>
      <c r="K1553" s="480">
        <f t="shared" si="418"/>
        <v>0.2846153846153846</v>
      </c>
    </row>
    <row r="1554" spans="1:11" ht="12.75">
      <c r="A1554" s="472" t="s">
        <v>3422</v>
      </c>
      <c r="B1554" s="473" t="s">
        <v>3423</v>
      </c>
      <c r="C1554" s="488">
        <v>0</v>
      </c>
      <c r="D1554" s="486"/>
      <c r="E1554" s="480" t="e">
        <f t="shared" si="415"/>
        <v>#DIV/0!</v>
      </c>
      <c r="F1554" s="508">
        <v>1</v>
      </c>
      <c r="G1554" s="503"/>
      <c r="H1554" s="480">
        <f t="shared" si="416"/>
        <v>0</v>
      </c>
      <c r="I1554" s="503">
        <f t="shared" si="417"/>
        <v>1</v>
      </c>
      <c r="J1554" s="503">
        <f t="shared" si="417"/>
        <v>0</v>
      </c>
      <c r="K1554" s="480">
        <f t="shared" si="418"/>
        <v>0</v>
      </c>
    </row>
    <row r="1555" spans="1:11" ht="12.75">
      <c r="A1555" s="472" t="s">
        <v>3424</v>
      </c>
      <c r="B1555" s="473" t="s">
        <v>3425</v>
      </c>
      <c r="C1555" s="488">
        <v>0</v>
      </c>
      <c r="D1555" s="486"/>
      <c r="E1555" s="480" t="e">
        <f t="shared" si="415"/>
        <v>#DIV/0!</v>
      </c>
      <c r="F1555" s="508">
        <v>1</v>
      </c>
      <c r="G1555" s="503"/>
      <c r="H1555" s="480">
        <f t="shared" si="416"/>
        <v>0</v>
      </c>
      <c r="I1555" s="503">
        <f t="shared" si="417"/>
        <v>1</v>
      </c>
      <c r="J1555" s="503">
        <f t="shared" si="417"/>
        <v>0</v>
      </c>
      <c r="K1555" s="480">
        <f t="shared" si="418"/>
        <v>0</v>
      </c>
    </row>
    <row r="1556" spans="1:11" ht="12.75">
      <c r="A1556" s="472" t="s">
        <v>3426</v>
      </c>
      <c r="B1556" s="473" t="s">
        <v>3427</v>
      </c>
      <c r="C1556" s="488">
        <v>0</v>
      </c>
      <c r="D1556" s="486"/>
      <c r="E1556" s="480" t="e">
        <f t="shared" si="415"/>
        <v>#DIV/0!</v>
      </c>
      <c r="F1556" s="508">
        <v>1</v>
      </c>
      <c r="G1556" s="503"/>
      <c r="H1556" s="480">
        <f t="shared" si="416"/>
        <v>0</v>
      </c>
      <c r="I1556" s="503">
        <f t="shared" si="417"/>
        <v>1</v>
      </c>
      <c r="J1556" s="503">
        <f t="shared" si="417"/>
        <v>0</v>
      </c>
      <c r="K1556" s="480">
        <f t="shared" si="418"/>
        <v>0</v>
      </c>
    </row>
    <row r="1557" spans="1:11" ht="12.75">
      <c r="A1557" s="472" t="s">
        <v>3428</v>
      </c>
      <c r="B1557" s="473" t="s">
        <v>3429</v>
      </c>
      <c r="C1557" s="488">
        <v>0</v>
      </c>
      <c r="D1557" s="486"/>
      <c r="E1557" s="480" t="e">
        <f t="shared" si="415"/>
        <v>#DIV/0!</v>
      </c>
      <c r="F1557" s="508">
        <v>1</v>
      </c>
      <c r="G1557" s="503"/>
      <c r="H1557" s="480">
        <f t="shared" si="416"/>
        <v>0</v>
      </c>
      <c r="I1557" s="503">
        <f t="shared" si="417"/>
        <v>1</v>
      </c>
      <c r="J1557" s="503">
        <f t="shared" si="417"/>
        <v>0</v>
      </c>
      <c r="K1557" s="480">
        <f t="shared" si="418"/>
        <v>0</v>
      </c>
    </row>
    <row r="1558" spans="1:11" ht="12.75">
      <c r="A1558" s="472" t="s">
        <v>3430</v>
      </c>
      <c r="B1558" s="473" t="s">
        <v>3431</v>
      </c>
      <c r="C1558" s="488">
        <v>0</v>
      </c>
      <c r="D1558" s="486"/>
      <c r="E1558" s="480" t="e">
        <f t="shared" si="415"/>
        <v>#DIV/0!</v>
      </c>
      <c r="F1558" s="508">
        <v>1</v>
      </c>
      <c r="G1558" s="503"/>
      <c r="H1558" s="480">
        <f t="shared" si="416"/>
        <v>0</v>
      </c>
      <c r="I1558" s="503">
        <f t="shared" si="417"/>
        <v>1</v>
      </c>
      <c r="J1558" s="503">
        <f t="shared" si="417"/>
        <v>0</v>
      </c>
      <c r="K1558" s="480">
        <f t="shared" si="418"/>
        <v>0</v>
      </c>
    </row>
    <row r="1559" spans="1:11" ht="12.75">
      <c r="A1559" s="472" t="s">
        <v>3432</v>
      </c>
      <c r="B1559" s="473" t="s">
        <v>3433</v>
      </c>
      <c r="C1559" s="488">
        <v>0</v>
      </c>
      <c r="D1559" s="486"/>
      <c r="E1559" s="480" t="e">
        <f t="shared" si="415"/>
        <v>#DIV/0!</v>
      </c>
      <c r="F1559" s="508">
        <v>1</v>
      </c>
      <c r="G1559" s="503"/>
      <c r="H1559" s="480">
        <f t="shared" si="416"/>
        <v>0</v>
      </c>
      <c r="I1559" s="503">
        <f t="shared" si="417"/>
        <v>1</v>
      </c>
      <c r="J1559" s="503">
        <f t="shared" si="417"/>
        <v>0</v>
      </c>
      <c r="K1559" s="480">
        <f t="shared" si="418"/>
        <v>0</v>
      </c>
    </row>
    <row r="1560" spans="1:11" ht="12.75">
      <c r="A1560" s="472" t="s">
        <v>3434</v>
      </c>
      <c r="B1560" s="473" t="s">
        <v>3435</v>
      </c>
      <c r="C1560" s="488">
        <v>0</v>
      </c>
      <c r="D1560" s="486"/>
      <c r="E1560" s="480" t="e">
        <f t="shared" si="415"/>
        <v>#DIV/0!</v>
      </c>
      <c r="F1560" s="508">
        <v>1</v>
      </c>
      <c r="G1560" s="503"/>
      <c r="H1560" s="480">
        <f t="shared" si="416"/>
        <v>0</v>
      </c>
      <c r="I1560" s="503">
        <f t="shared" si="417"/>
        <v>1</v>
      </c>
      <c r="J1560" s="503">
        <f t="shared" si="417"/>
        <v>0</v>
      </c>
      <c r="K1560" s="480">
        <f t="shared" si="418"/>
        <v>0</v>
      </c>
    </row>
    <row r="1561" spans="1:11" ht="12.75">
      <c r="A1561" s="472" t="s">
        <v>3436</v>
      </c>
      <c r="B1561" s="473" t="s">
        <v>3437</v>
      </c>
      <c r="C1561" s="488">
        <v>0</v>
      </c>
      <c r="D1561" s="486"/>
      <c r="E1561" s="480" t="e">
        <f t="shared" si="415"/>
        <v>#DIV/0!</v>
      </c>
      <c r="F1561" s="508">
        <v>2</v>
      </c>
      <c r="G1561" s="503"/>
      <c r="H1561" s="480">
        <f t="shared" si="416"/>
        <v>0</v>
      </c>
      <c r="I1561" s="503">
        <f t="shared" si="417"/>
        <v>2</v>
      </c>
      <c r="J1561" s="503">
        <f t="shared" si="417"/>
        <v>0</v>
      </c>
      <c r="K1561" s="480">
        <f t="shared" si="418"/>
        <v>0</v>
      </c>
    </row>
    <row r="1562" spans="1:11" ht="12.75">
      <c r="A1562" s="472" t="s">
        <v>3438</v>
      </c>
      <c r="B1562" s="473" t="s">
        <v>3439</v>
      </c>
      <c r="C1562" s="488">
        <v>48</v>
      </c>
      <c r="D1562" s="486">
        <v>7</v>
      </c>
      <c r="E1562" s="480">
        <f t="shared" si="415"/>
        <v>0.14583333333333334</v>
      </c>
      <c r="F1562" s="508">
        <v>0</v>
      </c>
      <c r="G1562" s="503"/>
      <c r="H1562" s="480" t="e">
        <f t="shared" si="416"/>
        <v>#DIV/0!</v>
      </c>
      <c r="I1562" s="503">
        <f t="shared" si="417"/>
        <v>48</v>
      </c>
      <c r="J1562" s="503">
        <f t="shared" si="417"/>
        <v>7</v>
      </c>
      <c r="K1562" s="480">
        <f t="shared" si="418"/>
        <v>0.14583333333333334</v>
      </c>
    </row>
    <row r="1563" spans="1:11" ht="12.75">
      <c r="A1563" s="472" t="s">
        <v>2243</v>
      </c>
      <c r="B1563" s="473" t="s">
        <v>2244</v>
      </c>
      <c r="C1563" s="488">
        <v>7</v>
      </c>
      <c r="D1563" s="486"/>
      <c r="E1563" s="480">
        <f t="shared" si="415"/>
        <v>0</v>
      </c>
      <c r="F1563" s="508">
        <v>112</v>
      </c>
      <c r="G1563" s="503">
        <v>17</v>
      </c>
      <c r="H1563" s="480">
        <f t="shared" si="416"/>
        <v>0.15178571428571427</v>
      </c>
      <c r="I1563" s="503">
        <f t="shared" si="417"/>
        <v>119</v>
      </c>
      <c r="J1563" s="503">
        <f t="shared" si="417"/>
        <v>17</v>
      </c>
      <c r="K1563" s="480">
        <f t="shared" si="418"/>
        <v>0.14285714285714285</v>
      </c>
    </row>
    <row r="1564" spans="1:11" ht="12.75">
      <c r="A1564" s="472" t="s">
        <v>3440</v>
      </c>
      <c r="B1564" s="473" t="s">
        <v>3441</v>
      </c>
      <c r="C1564" s="488">
        <v>200</v>
      </c>
      <c r="D1564" s="486">
        <v>74</v>
      </c>
      <c r="E1564" s="480">
        <f t="shared" si="415"/>
        <v>0.37</v>
      </c>
      <c r="F1564" s="508">
        <v>0</v>
      </c>
      <c r="G1564" s="503">
        <v>1</v>
      </c>
      <c r="H1564" s="480" t="e">
        <f t="shared" si="416"/>
        <v>#DIV/0!</v>
      </c>
      <c r="I1564" s="503">
        <f t="shared" si="417"/>
        <v>200</v>
      </c>
      <c r="J1564" s="503">
        <f t="shared" si="417"/>
        <v>75</v>
      </c>
      <c r="K1564" s="480">
        <f t="shared" si="418"/>
        <v>0.375</v>
      </c>
    </row>
    <row r="1565" spans="1:11" ht="12.75">
      <c r="A1565" s="472" t="s">
        <v>3442</v>
      </c>
      <c r="B1565" s="473" t="s">
        <v>3443</v>
      </c>
      <c r="C1565" s="488">
        <v>25</v>
      </c>
      <c r="D1565" s="486">
        <v>5</v>
      </c>
      <c r="E1565" s="480">
        <f t="shared" si="415"/>
        <v>0.2</v>
      </c>
      <c r="F1565" s="508">
        <v>0</v>
      </c>
      <c r="G1565" s="503"/>
      <c r="H1565" s="480" t="e">
        <f t="shared" si="416"/>
        <v>#DIV/0!</v>
      </c>
      <c r="I1565" s="503">
        <f t="shared" si="417"/>
        <v>25</v>
      </c>
      <c r="J1565" s="503">
        <f t="shared" si="417"/>
        <v>5</v>
      </c>
      <c r="K1565" s="480">
        <f t="shared" si="418"/>
        <v>0.2</v>
      </c>
    </row>
    <row r="1566" spans="1:11" ht="12.75">
      <c r="A1566" s="472" t="s">
        <v>2495</v>
      </c>
      <c r="B1566" s="473" t="s">
        <v>2496</v>
      </c>
      <c r="C1566" s="488">
        <v>20</v>
      </c>
      <c r="D1566" s="486"/>
      <c r="E1566" s="480">
        <f t="shared" si="415"/>
        <v>0</v>
      </c>
      <c r="F1566" s="508">
        <v>0</v>
      </c>
      <c r="G1566" s="503"/>
      <c r="H1566" s="480" t="e">
        <f t="shared" si="416"/>
        <v>#DIV/0!</v>
      </c>
      <c r="I1566" s="503">
        <f t="shared" si="417"/>
        <v>20</v>
      </c>
      <c r="J1566" s="503">
        <f t="shared" si="417"/>
        <v>0</v>
      </c>
      <c r="K1566" s="480">
        <f t="shared" si="418"/>
        <v>0</v>
      </c>
    </row>
    <row r="1567" spans="1:11" ht="12.75">
      <c r="A1567" s="472" t="s">
        <v>3444</v>
      </c>
      <c r="B1567" s="473" t="s">
        <v>3445</v>
      </c>
      <c r="C1567" s="488">
        <v>0</v>
      </c>
      <c r="D1567" s="486"/>
      <c r="E1567" s="480" t="e">
        <f t="shared" si="415"/>
        <v>#DIV/0!</v>
      </c>
      <c r="F1567" s="508">
        <v>1</v>
      </c>
      <c r="G1567" s="503"/>
      <c r="H1567" s="480">
        <f t="shared" si="416"/>
        <v>0</v>
      </c>
      <c r="I1567" s="503">
        <f t="shared" si="417"/>
        <v>1</v>
      </c>
      <c r="J1567" s="503">
        <f t="shared" si="417"/>
        <v>0</v>
      </c>
      <c r="K1567" s="480">
        <f t="shared" si="418"/>
        <v>0</v>
      </c>
    </row>
    <row r="1568" spans="1:11" ht="12.75">
      <c r="A1568" s="472" t="s">
        <v>3446</v>
      </c>
      <c r="B1568" s="473" t="s">
        <v>3447</v>
      </c>
      <c r="C1568" s="488">
        <v>0</v>
      </c>
      <c r="D1568" s="486"/>
      <c r="E1568" s="480" t="e">
        <f t="shared" si="415"/>
        <v>#DIV/0!</v>
      </c>
      <c r="F1568" s="508">
        <v>1</v>
      </c>
      <c r="G1568" s="503"/>
      <c r="H1568" s="480">
        <f t="shared" si="416"/>
        <v>0</v>
      </c>
      <c r="I1568" s="503">
        <f t="shared" si="417"/>
        <v>1</v>
      </c>
      <c r="J1568" s="503">
        <f t="shared" si="417"/>
        <v>0</v>
      </c>
      <c r="K1568" s="480">
        <f t="shared" si="418"/>
        <v>0</v>
      </c>
    </row>
    <row r="1569" spans="1:11" ht="12.75">
      <c r="A1569" s="472" t="s">
        <v>3448</v>
      </c>
      <c r="B1569" s="473" t="s">
        <v>3449</v>
      </c>
      <c r="C1569" s="488">
        <v>0</v>
      </c>
      <c r="D1569" s="486"/>
      <c r="E1569" s="480" t="e">
        <f t="shared" si="415"/>
        <v>#DIV/0!</v>
      </c>
      <c r="F1569" s="508">
        <v>1</v>
      </c>
      <c r="G1569" s="503">
        <v>1</v>
      </c>
      <c r="H1569" s="480">
        <f t="shared" si="416"/>
        <v>1</v>
      </c>
      <c r="I1569" s="503">
        <f t="shared" si="417"/>
        <v>1</v>
      </c>
      <c r="J1569" s="503">
        <f t="shared" si="417"/>
        <v>1</v>
      </c>
      <c r="K1569" s="480">
        <f t="shared" si="418"/>
        <v>1</v>
      </c>
    </row>
    <row r="1570" spans="1:11" ht="12.75">
      <c r="A1570" s="472" t="s">
        <v>3450</v>
      </c>
      <c r="B1570" s="473" t="s">
        <v>3451</v>
      </c>
      <c r="C1570" s="488">
        <v>0</v>
      </c>
      <c r="D1570" s="486"/>
      <c r="E1570" s="480" t="e">
        <f t="shared" si="415"/>
        <v>#DIV/0!</v>
      </c>
      <c r="F1570" s="508">
        <v>1</v>
      </c>
      <c r="G1570" s="503"/>
      <c r="H1570" s="480">
        <f t="shared" si="416"/>
        <v>0</v>
      </c>
      <c r="I1570" s="503">
        <f t="shared" si="417"/>
        <v>1</v>
      </c>
      <c r="J1570" s="503">
        <f t="shared" si="417"/>
        <v>0</v>
      </c>
      <c r="K1570" s="480">
        <f t="shared" si="418"/>
        <v>0</v>
      </c>
    </row>
    <row r="1571" spans="1:11" ht="12.75">
      <c r="A1571" s="472" t="s">
        <v>2132</v>
      </c>
      <c r="B1571" s="473" t="s">
        <v>2133</v>
      </c>
      <c r="C1571" s="488">
        <v>0</v>
      </c>
      <c r="D1571" s="486"/>
      <c r="E1571" s="480" t="e">
        <f t="shared" si="415"/>
        <v>#DIV/0!</v>
      </c>
      <c r="F1571" s="508">
        <v>6</v>
      </c>
      <c r="G1571" s="503">
        <v>2</v>
      </c>
      <c r="H1571" s="480">
        <f t="shared" si="416"/>
        <v>0.33333333333333331</v>
      </c>
      <c r="I1571" s="503">
        <f t="shared" si="417"/>
        <v>6</v>
      </c>
      <c r="J1571" s="503">
        <f t="shared" si="417"/>
        <v>2</v>
      </c>
      <c r="K1571" s="480">
        <f t="shared" si="418"/>
        <v>0.33333333333333331</v>
      </c>
    </row>
    <row r="1572" spans="1:11" ht="12.75">
      <c r="A1572" s="472" t="s">
        <v>2134</v>
      </c>
      <c r="B1572" s="473" t="s">
        <v>2135</v>
      </c>
      <c r="C1572" s="488">
        <v>0</v>
      </c>
      <c r="D1572" s="486"/>
      <c r="E1572" s="480" t="e">
        <f t="shared" si="415"/>
        <v>#DIV/0!</v>
      </c>
      <c r="F1572" s="508">
        <v>6</v>
      </c>
      <c r="G1572" s="503">
        <v>1</v>
      </c>
      <c r="H1572" s="480">
        <f t="shared" si="416"/>
        <v>0.16666666666666666</v>
      </c>
      <c r="I1572" s="503">
        <f t="shared" si="417"/>
        <v>6</v>
      </c>
      <c r="J1572" s="503">
        <f t="shared" si="417"/>
        <v>1</v>
      </c>
      <c r="K1572" s="480">
        <f t="shared" si="418"/>
        <v>0.16666666666666666</v>
      </c>
    </row>
    <row r="1573" spans="1:11" ht="12.75">
      <c r="A1573" s="472" t="s">
        <v>2140</v>
      </c>
      <c r="B1573" s="473" t="s">
        <v>2141</v>
      </c>
      <c r="C1573" s="488">
        <v>0</v>
      </c>
      <c r="D1573" s="486"/>
      <c r="E1573" s="480" t="e">
        <f t="shared" si="415"/>
        <v>#DIV/0!</v>
      </c>
      <c r="F1573" s="508">
        <v>5</v>
      </c>
      <c r="G1573" s="503"/>
      <c r="H1573" s="480">
        <f t="shared" si="416"/>
        <v>0</v>
      </c>
      <c r="I1573" s="503">
        <f t="shared" si="417"/>
        <v>5</v>
      </c>
      <c r="J1573" s="503">
        <f t="shared" si="417"/>
        <v>0</v>
      </c>
      <c r="K1573" s="480">
        <f t="shared" si="418"/>
        <v>0</v>
      </c>
    </row>
    <row r="1574" spans="1:11" ht="12.75">
      <c r="A1574" s="472" t="s">
        <v>3217</v>
      </c>
      <c r="B1574" s="473" t="s">
        <v>3452</v>
      </c>
      <c r="C1574" s="488">
        <v>5</v>
      </c>
      <c r="D1574" s="486"/>
      <c r="E1574" s="480">
        <f t="shared" si="415"/>
        <v>0</v>
      </c>
      <c r="F1574" s="508">
        <v>0</v>
      </c>
      <c r="G1574" s="503"/>
      <c r="H1574" s="480" t="e">
        <f t="shared" si="416"/>
        <v>#DIV/0!</v>
      </c>
      <c r="I1574" s="503">
        <f t="shared" si="417"/>
        <v>5</v>
      </c>
      <c r="J1574" s="503">
        <f t="shared" si="417"/>
        <v>0</v>
      </c>
      <c r="K1574" s="480">
        <f t="shared" si="418"/>
        <v>0</v>
      </c>
    </row>
    <row r="1575" spans="1:11" ht="12.75">
      <c r="A1575" s="472" t="s">
        <v>3453</v>
      </c>
      <c r="B1575" s="473" t="s">
        <v>3454</v>
      </c>
      <c r="C1575" s="488">
        <v>0</v>
      </c>
      <c r="D1575" s="486"/>
      <c r="E1575" s="480" t="e">
        <f t="shared" si="415"/>
        <v>#DIV/0!</v>
      </c>
      <c r="F1575" s="508">
        <v>5</v>
      </c>
      <c r="G1575" s="503"/>
      <c r="H1575" s="480">
        <f t="shared" si="416"/>
        <v>0</v>
      </c>
      <c r="I1575" s="503">
        <f t="shared" si="417"/>
        <v>5</v>
      </c>
      <c r="J1575" s="503">
        <f t="shared" si="417"/>
        <v>0</v>
      </c>
      <c r="K1575" s="480">
        <f t="shared" si="418"/>
        <v>0</v>
      </c>
    </row>
    <row r="1576" spans="1:11" ht="12.75">
      <c r="A1576" s="472" t="s">
        <v>2948</v>
      </c>
      <c r="B1576" s="473" t="s">
        <v>2949</v>
      </c>
      <c r="C1576" s="488">
        <v>0</v>
      </c>
      <c r="D1576" s="486"/>
      <c r="E1576" s="480" t="e">
        <f t="shared" si="415"/>
        <v>#DIV/0!</v>
      </c>
      <c r="F1576" s="508">
        <v>1</v>
      </c>
      <c r="G1576" s="503"/>
      <c r="H1576" s="480">
        <f t="shared" si="416"/>
        <v>0</v>
      </c>
      <c r="I1576" s="503">
        <f t="shared" si="417"/>
        <v>1</v>
      </c>
      <c r="J1576" s="503">
        <f t="shared" si="417"/>
        <v>0</v>
      </c>
      <c r="K1576" s="480">
        <f t="shared" si="418"/>
        <v>0</v>
      </c>
    </row>
    <row r="1577" spans="1:11" ht="12.75">
      <c r="A1577" s="472" t="s">
        <v>2891</v>
      </c>
      <c r="B1577" s="473" t="s">
        <v>2892</v>
      </c>
      <c r="C1577" s="488">
        <v>0</v>
      </c>
      <c r="D1577" s="486"/>
      <c r="E1577" s="480" t="e">
        <f t="shared" si="415"/>
        <v>#DIV/0!</v>
      </c>
      <c r="F1577" s="508">
        <v>7</v>
      </c>
      <c r="G1577" s="503"/>
      <c r="H1577" s="480">
        <f t="shared" si="416"/>
        <v>0</v>
      </c>
      <c r="I1577" s="503">
        <f t="shared" si="417"/>
        <v>7</v>
      </c>
      <c r="J1577" s="503">
        <f t="shared" si="417"/>
        <v>0</v>
      </c>
      <c r="K1577" s="480">
        <f t="shared" si="418"/>
        <v>0</v>
      </c>
    </row>
    <row r="1578" spans="1:11" ht="12.75">
      <c r="A1578" s="472" t="s">
        <v>3455</v>
      </c>
      <c r="B1578" s="473" t="s">
        <v>3456</v>
      </c>
      <c r="C1578" s="488">
        <v>0</v>
      </c>
      <c r="D1578" s="486"/>
      <c r="E1578" s="480" t="e">
        <f t="shared" si="415"/>
        <v>#DIV/0!</v>
      </c>
      <c r="F1578" s="508">
        <v>1</v>
      </c>
      <c r="G1578" s="503"/>
      <c r="H1578" s="480">
        <f t="shared" si="416"/>
        <v>0</v>
      </c>
      <c r="I1578" s="503">
        <f t="shared" si="417"/>
        <v>1</v>
      </c>
      <c r="J1578" s="503">
        <f t="shared" si="417"/>
        <v>0</v>
      </c>
      <c r="K1578" s="480">
        <f t="shared" si="418"/>
        <v>0</v>
      </c>
    </row>
    <row r="1579" spans="1:11" ht="12.75">
      <c r="A1579" s="472" t="s">
        <v>2080</v>
      </c>
      <c r="B1579" s="473" t="s">
        <v>2081</v>
      </c>
      <c r="C1579" s="488">
        <v>1</v>
      </c>
      <c r="D1579" s="486"/>
      <c r="E1579" s="480">
        <f t="shared" si="415"/>
        <v>0</v>
      </c>
      <c r="F1579" s="508">
        <v>0</v>
      </c>
      <c r="G1579" s="503"/>
      <c r="H1579" s="480" t="e">
        <f t="shared" si="416"/>
        <v>#DIV/0!</v>
      </c>
      <c r="I1579" s="503">
        <f t="shared" si="417"/>
        <v>1</v>
      </c>
      <c r="J1579" s="503">
        <f t="shared" si="417"/>
        <v>0</v>
      </c>
      <c r="K1579" s="480">
        <f t="shared" si="418"/>
        <v>0</v>
      </c>
    </row>
    <row r="1580" spans="1:11" ht="12.75">
      <c r="A1580" s="472" t="s">
        <v>3030</v>
      </c>
      <c r="B1580" s="473" t="s">
        <v>3031</v>
      </c>
      <c r="C1580" s="488">
        <v>51</v>
      </c>
      <c r="D1580" s="486">
        <v>17</v>
      </c>
      <c r="E1580" s="480">
        <f t="shared" si="415"/>
        <v>0.33333333333333331</v>
      </c>
      <c r="F1580" s="508">
        <v>0</v>
      </c>
      <c r="G1580" s="503"/>
      <c r="H1580" s="480" t="e">
        <f t="shared" si="416"/>
        <v>#DIV/0!</v>
      </c>
      <c r="I1580" s="503">
        <f t="shared" si="417"/>
        <v>51</v>
      </c>
      <c r="J1580" s="503">
        <f t="shared" si="417"/>
        <v>17</v>
      </c>
      <c r="K1580" s="480">
        <f t="shared" si="418"/>
        <v>0.33333333333333331</v>
      </c>
    </row>
    <row r="1581" spans="1:11" ht="12.75">
      <c r="A1581" s="472" t="s">
        <v>3228</v>
      </c>
      <c r="B1581" s="473" t="s">
        <v>3457</v>
      </c>
      <c r="C1581" s="488">
        <v>21</v>
      </c>
      <c r="D1581" s="486">
        <v>3</v>
      </c>
      <c r="E1581" s="480">
        <f t="shared" si="415"/>
        <v>0.14285714285714285</v>
      </c>
      <c r="F1581" s="508">
        <v>0</v>
      </c>
      <c r="G1581" s="503"/>
      <c r="H1581" s="480" t="e">
        <f t="shared" si="416"/>
        <v>#DIV/0!</v>
      </c>
      <c r="I1581" s="503">
        <f t="shared" si="417"/>
        <v>21</v>
      </c>
      <c r="J1581" s="503">
        <f t="shared" si="417"/>
        <v>3</v>
      </c>
      <c r="K1581" s="480">
        <f t="shared" si="418"/>
        <v>0.14285714285714285</v>
      </c>
    </row>
    <row r="1582" spans="1:11" ht="12.75">
      <c r="A1582" s="472" t="s">
        <v>2249</v>
      </c>
      <c r="B1582" s="473" t="s">
        <v>2250</v>
      </c>
      <c r="C1582" s="488">
        <v>400</v>
      </c>
      <c r="D1582" s="486">
        <v>78</v>
      </c>
      <c r="E1582" s="480">
        <f t="shared" si="415"/>
        <v>0.19500000000000001</v>
      </c>
      <c r="F1582" s="508">
        <v>6</v>
      </c>
      <c r="G1582" s="503"/>
      <c r="H1582" s="480">
        <f t="shared" si="416"/>
        <v>0</v>
      </c>
      <c r="I1582" s="503">
        <f t="shared" si="417"/>
        <v>406</v>
      </c>
      <c r="J1582" s="503">
        <f t="shared" si="417"/>
        <v>78</v>
      </c>
      <c r="K1582" s="480">
        <f t="shared" si="418"/>
        <v>0.19211822660098521</v>
      </c>
    </row>
    <row r="1583" spans="1:11" ht="12.75">
      <c r="A1583" s="472" t="s">
        <v>3458</v>
      </c>
      <c r="B1583" s="473" t="s">
        <v>3459</v>
      </c>
      <c r="C1583" s="488">
        <v>1</v>
      </c>
      <c r="D1583" s="486"/>
      <c r="E1583" s="480">
        <f t="shared" si="415"/>
        <v>0</v>
      </c>
      <c r="F1583" s="508">
        <v>0</v>
      </c>
      <c r="G1583" s="503"/>
      <c r="H1583" s="480" t="e">
        <f t="shared" si="416"/>
        <v>#DIV/0!</v>
      </c>
      <c r="I1583" s="503">
        <f t="shared" si="417"/>
        <v>1</v>
      </c>
      <c r="J1583" s="503">
        <f t="shared" si="417"/>
        <v>0</v>
      </c>
      <c r="K1583" s="480">
        <f t="shared" si="418"/>
        <v>0</v>
      </c>
    </row>
    <row r="1584" spans="1:11" ht="12.75">
      <c r="A1584" s="472" t="s">
        <v>2759</v>
      </c>
      <c r="B1584" s="473" t="s">
        <v>2760</v>
      </c>
      <c r="C1584" s="488">
        <v>1</v>
      </c>
      <c r="D1584" s="486"/>
      <c r="E1584" s="480">
        <f t="shared" si="415"/>
        <v>0</v>
      </c>
      <c r="F1584" s="508">
        <v>204</v>
      </c>
      <c r="G1584" s="503">
        <v>32</v>
      </c>
      <c r="H1584" s="480">
        <f t="shared" si="416"/>
        <v>0.15686274509803921</v>
      </c>
      <c r="I1584" s="503">
        <f t="shared" si="417"/>
        <v>205</v>
      </c>
      <c r="J1584" s="503">
        <f t="shared" si="417"/>
        <v>32</v>
      </c>
      <c r="K1584" s="480">
        <f t="shared" si="418"/>
        <v>0.15609756097560976</v>
      </c>
    </row>
    <row r="1585" spans="1:11" ht="12.75">
      <c r="A1585" s="472" t="s">
        <v>3460</v>
      </c>
      <c r="B1585" s="473" t="s">
        <v>3461</v>
      </c>
      <c r="C1585" s="488">
        <v>0</v>
      </c>
      <c r="D1585" s="486"/>
      <c r="E1585" s="480" t="e">
        <f t="shared" si="415"/>
        <v>#DIV/0!</v>
      </c>
      <c r="F1585" s="508">
        <v>1</v>
      </c>
      <c r="G1585" s="503"/>
      <c r="H1585" s="480">
        <f t="shared" si="416"/>
        <v>0</v>
      </c>
      <c r="I1585" s="503">
        <f t="shared" si="417"/>
        <v>1</v>
      </c>
      <c r="J1585" s="503">
        <f t="shared" si="417"/>
        <v>0</v>
      </c>
      <c r="K1585" s="480">
        <f t="shared" si="418"/>
        <v>0</v>
      </c>
    </row>
    <row r="1586" spans="1:11" ht="12.75">
      <c r="A1586" s="472" t="s">
        <v>3462</v>
      </c>
      <c r="B1586" s="473" t="s">
        <v>3463</v>
      </c>
      <c r="C1586" s="488">
        <v>0</v>
      </c>
      <c r="D1586" s="486"/>
      <c r="E1586" s="480" t="e">
        <f t="shared" si="415"/>
        <v>#DIV/0!</v>
      </c>
      <c r="F1586" s="508">
        <v>1</v>
      </c>
      <c r="G1586" s="503"/>
      <c r="H1586" s="480">
        <f t="shared" si="416"/>
        <v>0</v>
      </c>
      <c r="I1586" s="503">
        <f t="shared" si="417"/>
        <v>1</v>
      </c>
      <c r="J1586" s="503">
        <f t="shared" si="417"/>
        <v>0</v>
      </c>
      <c r="K1586" s="480">
        <f t="shared" si="418"/>
        <v>0</v>
      </c>
    </row>
    <row r="1587" spans="1:11" ht="12.75">
      <c r="A1587" s="472" t="s">
        <v>2793</v>
      </c>
      <c r="B1587" s="473" t="s">
        <v>2794</v>
      </c>
      <c r="C1587" s="488">
        <v>14</v>
      </c>
      <c r="D1587" s="486">
        <v>7</v>
      </c>
      <c r="E1587" s="480">
        <f t="shared" si="415"/>
        <v>0.5</v>
      </c>
      <c r="F1587" s="508">
        <v>0</v>
      </c>
      <c r="G1587" s="503"/>
      <c r="H1587" s="480" t="e">
        <f t="shared" si="416"/>
        <v>#DIV/0!</v>
      </c>
      <c r="I1587" s="503">
        <f t="shared" si="417"/>
        <v>14</v>
      </c>
      <c r="J1587" s="503">
        <f t="shared" si="417"/>
        <v>7</v>
      </c>
      <c r="K1587" s="480">
        <f t="shared" si="418"/>
        <v>0.5</v>
      </c>
    </row>
    <row r="1588" spans="1:11" ht="12.75">
      <c r="A1588" s="472" t="s">
        <v>2082</v>
      </c>
      <c r="B1588" s="473" t="s">
        <v>2083</v>
      </c>
      <c r="C1588" s="488">
        <v>37</v>
      </c>
      <c r="D1588" s="486"/>
      <c r="E1588" s="480">
        <f t="shared" si="415"/>
        <v>0</v>
      </c>
      <c r="F1588" s="508">
        <v>1</v>
      </c>
      <c r="G1588" s="503"/>
      <c r="H1588" s="480">
        <f t="shared" si="416"/>
        <v>0</v>
      </c>
      <c r="I1588" s="503">
        <f t="shared" si="417"/>
        <v>38</v>
      </c>
      <c r="J1588" s="503">
        <f t="shared" si="417"/>
        <v>0</v>
      </c>
      <c r="K1588" s="480">
        <f t="shared" si="418"/>
        <v>0</v>
      </c>
    </row>
    <row r="1589" spans="1:11" ht="12.75">
      <c r="A1589" s="472" t="s">
        <v>2084</v>
      </c>
      <c r="B1589" s="473" t="s">
        <v>2085</v>
      </c>
      <c r="C1589" s="488">
        <v>11000</v>
      </c>
      <c r="D1589" s="486">
        <v>1849</v>
      </c>
      <c r="E1589" s="480">
        <f t="shared" si="415"/>
        <v>0.1680909090909091</v>
      </c>
      <c r="F1589" s="508">
        <v>1600</v>
      </c>
      <c r="G1589" s="503">
        <v>334</v>
      </c>
      <c r="H1589" s="480">
        <f t="shared" si="416"/>
        <v>0.20874999999999999</v>
      </c>
      <c r="I1589" s="503">
        <f t="shared" si="417"/>
        <v>12600</v>
      </c>
      <c r="J1589" s="503">
        <f t="shared" si="417"/>
        <v>2183</v>
      </c>
      <c r="K1589" s="480">
        <f t="shared" si="418"/>
        <v>0.17325396825396824</v>
      </c>
    </row>
    <row r="1590" spans="1:11" ht="12.75">
      <c r="A1590" s="472" t="s">
        <v>2342</v>
      </c>
      <c r="B1590" s="473" t="s">
        <v>2343</v>
      </c>
      <c r="C1590" s="488">
        <v>400</v>
      </c>
      <c r="D1590" s="486">
        <v>33</v>
      </c>
      <c r="E1590" s="480">
        <f t="shared" si="415"/>
        <v>8.2500000000000004E-2</v>
      </c>
      <c r="F1590" s="508">
        <v>0</v>
      </c>
      <c r="G1590" s="503"/>
      <c r="H1590" s="480" t="e">
        <f t="shared" si="416"/>
        <v>#DIV/0!</v>
      </c>
      <c r="I1590" s="503">
        <f t="shared" si="417"/>
        <v>400</v>
      </c>
      <c r="J1590" s="503">
        <f t="shared" si="417"/>
        <v>33</v>
      </c>
      <c r="K1590" s="480">
        <f t="shared" si="418"/>
        <v>8.2500000000000004E-2</v>
      </c>
    </row>
    <row r="1591" spans="1:11" ht="12.75">
      <c r="A1591" s="472" t="s">
        <v>2255</v>
      </c>
      <c r="B1591" s="473" t="s">
        <v>2256</v>
      </c>
      <c r="C1591" s="488">
        <v>0</v>
      </c>
      <c r="D1591" s="486"/>
      <c r="E1591" s="480" t="e">
        <f t="shared" si="415"/>
        <v>#DIV/0!</v>
      </c>
      <c r="F1591" s="508">
        <v>49</v>
      </c>
      <c r="G1591" s="503">
        <v>6</v>
      </c>
      <c r="H1591" s="480">
        <f t="shared" si="416"/>
        <v>0.12244897959183673</v>
      </c>
      <c r="I1591" s="503">
        <f t="shared" si="417"/>
        <v>49</v>
      </c>
      <c r="J1591" s="503">
        <f t="shared" si="417"/>
        <v>6</v>
      </c>
      <c r="K1591" s="480">
        <f t="shared" si="418"/>
        <v>0.12244897959183673</v>
      </c>
    </row>
    <row r="1592" spans="1:11" ht="12.75">
      <c r="A1592" s="472" t="s">
        <v>2259</v>
      </c>
      <c r="B1592" s="473" t="s">
        <v>2260</v>
      </c>
      <c r="C1592" s="488">
        <v>0</v>
      </c>
      <c r="D1592" s="486"/>
      <c r="E1592" s="480" t="e">
        <f t="shared" si="415"/>
        <v>#DIV/0!</v>
      </c>
      <c r="F1592" s="508">
        <v>6</v>
      </c>
      <c r="G1592" s="503">
        <v>4</v>
      </c>
      <c r="H1592" s="480">
        <f t="shared" si="416"/>
        <v>0.66666666666666663</v>
      </c>
      <c r="I1592" s="503">
        <f t="shared" si="417"/>
        <v>6</v>
      </c>
      <c r="J1592" s="503">
        <f t="shared" si="417"/>
        <v>4</v>
      </c>
      <c r="K1592" s="480">
        <f t="shared" si="418"/>
        <v>0.66666666666666663</v>
      </c>
    </row>
    <row r="1593" spans="1:11" ht="12.75">
      <c r="A1593" s="472" t="s">
        <v>2261</v>
      </c>
      <c r="B1593" s="473" t="s">
        <v>2262</v>
      </c>
      <c r="C1593" s="488">
        <v>0</v>
      </c>
      <c r="D1593" s="486"/>
      <c r="E1593" s="480" t="e">
        <f t="shared" si="415"/>
        <v>#DIV/0!</v>
      </c>
      <c r="F1593" s="508">
        <v>8</v>
      </c>
      <c r="G1593" s="503">
        <v>1</v>
      </c>
      <c r="H1593" s="480">
        <f t="shared" si="416"/>
        <v>0.125</v>
      </c>
      <c r="I1593" s="503">
        <f t="shared" si="417"/>
        <v>8</v>
      </c>
      <c r="J1593" s="503">
        <f t="shared" si="417"/>
        <v>1</v>
      </c>
      <c r="K1593" s="480">
        <f t="shared" si="418"/>
        <v>0.125</v>
      </c>
    </row>
    <row r="1594" spans="1:11" ht="12.75">
      <c r="A1594" s="472" t="s">
        <v>2263</v>
      </c>
      <c r="B1594" s="473" t="s">
        <v>2264</v>
      </c>
      <c r="C1594" s="488">
        <v>0</v>
      </c>
      <c r="D1594" s="486"/>
      <c r="E1594" s="480" t="e">
        <f t="shared" si="415"/>
        <v>#DIV/0!</v>
      </c>
      <c r="F1594" s="508">
        <v>8</v>
      </c>
      <c r="G1594" s="503">
        <v>2</v>
      </c>
      <c r="H1594" s="480">
        <f t="shared" si="416"/>
        <v>0.25</v>
      </c>
      <c r="I1594" s="503">
        <f t="shared" si="417"/>
        <v>8</v>
      </c>
      <c r="J1594" s="503">
        <f t="shared" si="417"/>
        <v>2</v>
      </c>
      <c r="K1594" s="480">
        <f t="shared" si="418"/>
        <v>0.25</v>
      </c>
    </row>
    <row r="1595" spans="1:11" ht="12.75">
      <c r="A1595" s="472" t="s">
        <v>2763</v>
      </c>
      <c r="B1595" s="473" t="s">
        <v>2764</v>
      </c>
      <c r="C1595" s="488">
        <v>0</v>
      </c>
      <c r="D1595" s="486"/>
      <c r="E1595" s="480" t="e">
        <f t="shared" si="415"/>
        <v>#DIV/0!</v>
      </c>
      <c r="F1595" s="508">
        <v>700</v>
      </c>
      <c r="G1595" s="503">
        <v>120</v>
      </c>
      <c r="H1595" s="480">
        <f t="shared" si="416"/>
        <v>0.17142857142857143</v>
      </c>
      <c r="I1595" s="503">
        <f t="shared" si="417"/>
        <v>700</v>
      </c>
      <c r="J1595" s="503">
        <f t="shared" si="417"/>
        <v>120</v>
      </c>
      <c r="K1595" s="480">
        <f t="shared" si="418"/>
        <v>0.17142857142857143</v>
      </c>
    </row>
    <row r="1596" spans="1:11" ht="12.75">
      <c r="A1596" s="472" t="s">
        <v>2787</v>
      </c>
      <c r="B1596" s="473" t="s">
        <v>2788</v>
      </c>
      <c r="C1596" s="488">
        <v>0</v>
      </c>
      <c r="D1596" s="486"/>
      <c r="E1596" s="480" t="e">
        <f t="shared" si="415"/>
        <v>#DIV/0!</v>
      </c>
      <c r="F1596" s="508">
        <v>193</v>
      </c>
      <c r="G1596" s="503">
        <v>41</v>
      </c>
      <c r="H1596" s="480">
        <f t="shared" si="416"/>
        <v>0.21243523316062177</v>
      </c>
      <c r="I1596" s="503">
        <f t="shared" si="417"/>
        <v>193</v>
      </c>
      <c r="J1596" s="503">
        <f t="shared" si="417"/>
        <v>41</v>
      </c>
      <c r="K1596" s="480">
        <f t="shared" si="418"/>
        <v>0.21243523316062177</v>
      </c>
    </row>
    <row r="1597" spans="1:11" ht="12.75">
      <c r="A1597" s="472" t="s">
        <v>2265</v>
      </c>
      <c r="B1597" s="473" t="s">
        <v>2266</v>
      </c>
      <c r="C1597" s="488">
        <v>0</v>
      </c>
      <c r="D1597" s="486"/>
      <c r="E1597" s="480" t="e">
        <f t="shared" si="415"/>
        <v>#DIV/0!</v>
      </c>
      <c r="F1597" s="508">
        <v>35</v>
      </c>
      <c r="G1597" s="503">
        <v>1</v>
      </c>
      <c r="H1597" s="480">
        <f t="shared" si="416"/>
        <v>2.8571428571428571E-2</v>
      </c>
      <c r="I1597" s="503">
        <f t="shared" si="417"/>
        <v>35</v>
      </c>
      <c r="J1597" s="503">
        <f t="shared" si="417"/>
        <v>1</v>
      </c>
      <c r="K1597" s="480">
        <f t="shared" si="418"/>
        <v>2.8571428571428571E-2</v>
      </c>
    </row>
    <row r="1598" spans="1:11" ht="12.75">
      <c r="A1598" s="472" t="s">
        <v>2545</v>
      </c>
      <c r="B1598" s="473" t="s">
        <v>2546</v>
      </c>
      <c r="C1598" s="488">
        <v>0</v>
      </c>
      <c r="D1598" s="486"/>
      <c r="E1598" s="480" t="e">
        <f t="shared" si="415"/>
        <v>#DIV/0!</v>
      </c>
      <c r="F1598" s="508">
        <v>1</v>
      </c>
      <c r="G1598" s="503"/>
      <c r="H1598" s="480">
        <f t="shared" si="416"/>
        <v>0</v>
      </c>
      <c r="I1598" s="503">
        <f t="shared" si="417"/>
        <v>1</v>
      </c>
      <c r="J1598" s="503">
        <f t="shared" si="417"/>
        <v>0</v>
      </c>
      <c r="K1598" s="480">
        <f t="shared" si="418"/>
        <v>0</v>
      </c>
    </row>
    <row r="1599" spans="1:11" ht="12.75">
      <c r="A1599" s="472" t="s">
        <v>3464</v>
      </c>
      <c r="B1599" s="473" t="s">
        <v>3465</v>
      </c>
      <c r="C1599" s="488">
        <v>97</v>
      </c>
      <c r="D1599" s="486">
        <v>8</v>
      </c>
      <c r="E1599" s="480">
        <f t="shared" si="415"/>
        <v>8.247422680412371E-2</v>
      </c>
      <c r="F1599" s="508">
        <v>0</v>
      </c>
      <c r="G1599" s="503"/>
      <c r="H1599" s="480" t="e">
        <f t="shared" si="416"/>
        <v>#DIV/0!</v>
      </c>
      <c r="I1599" s="503">
        <f t="shared" si="417"/>
        <v>97</v>
      </c>
      <c r="J1599" s="503">
        <f t="shared" si="417"/>
        <v>8</v>
      </c>
      <c r="K1599" s="480">
        <f t="shared" si="418"/>
        <v>8.247422680412371E-2</v>
      </c>
    </row>
    <row r="1600" spans="1:11" ht="12.75">
      <c r="A1600" s="472" t="s">
        <v>3466</v>
      </c>
      <c r="B1600" s="473" t="s">
        <v>3467</v>
      </c>
      <c r="C1600" s="488">
        <v>188</v>
      </c>
      <c r="D1600" s="486">
        <v>69</v>
      </c>
      <c r="E1600" s="480">
        <f t="shared" si="415"/>
        <v>0.36702127659574468</v>
      </c>
      <c r="F1600" s="508">
        <v>0</v>
      </c>
      <c r="G1600" s="503"/>
      <c r="H1600" s="480" t="e">
        <f t="shared" si="416"/>
        <v>#DIV/0!</v>
      </c>
      <c r="I1600" s="503">
        <f t="shared" si="417"/>
        <v>188</v>
      </c>
      <c r="J1600" s="503">
        <f t="shared" si="417"/>
        <v>69</v>
      </c>
      <c r="K1600" s="480">
        <f t="shared" si="418"/>
        <v>0.36702127659574468</v>
      </c>
    </row>
    <row r="1601" spans="1:11" ht="12.75">
      <c r="A1601" s="472" t="s">
        <v>3468</v>
      </c>
      <c r="B1601" s="473" t="s">
        <v>3469</v>
      </c>
      <c r="C1601" s="488">
        <v>25</v>
      </c>
      <c r="D1601" s="486">
        <v>5</v>
      </c>
      <c r="E1601" s="480">
        <f t="shared" si="415"/>
        <v>0.2</v>
      </c>
      <c r="F1601" s="508">
        <v>0</v>
      </c>
      <c r="G1601" s="503"/>
      <c r="H1601" s="480" t="e">
        <f t="shared" si="416"/>
        <v>#DIV/0!</v>
      </c>
      <c r="I1601" s="503">
        <f t="shared" si="417"/>
        <v>25</v>
      </c>
      <c r="J1601" s="503">
        <f t="shared" si="417"/>
        <v>5</v>
      </c>
      <c r="K1601" s="480">
        <f t="shared" si="418"/>
        <v>0.2</v>
      </c>
    </row>
    <row r="1602" spans="1:11" ht="12.75">
      <c r="A1602" s="472" t="s">
        <v>2551</v>
      </c>
      <c r="B1602" s="473" t="s">
        <v>2552</v>
      </c>
      <c r="C1602" s="488">
        <v>0</v>
      </c>
      <c r="D1602" s="486"/>
      <c r="E1602" s="480" t="e">
        <f t="shared" si="415"/>
        <v>#DIV/0!</v>
      </c>
      <c r="F1602" s="508">
        <v>121</v>
      </c>
      <c r="G1602" s="503">
        <v>44</v>
      </c>
      <c r="H1602" s="480">
        <f t="shared" si="416"/>
        <v>0.36363636363636365</v>
      </c>
      <c r="I1602" s="503">
        <f t="shared" si="417"/>
        <v>121</v>
      </c>
      <c r="J1602" s="503">
        <f t="shared" si="417"/>
        <v>44</v>
      </c>
      <c r="K1602" s="480">
        <f t="shared" si="418"/>
        <v>0.36363636363636365</v>
      </c>
    </row>
    <row r="1603" spans="1:11" ht="12.75">
      <c r="A1603" s="472" t="s">
        <v>3470</v>
      </c>
      <c r="B1603" s="473" t="s">
        <v>3471</v>
      </c>
      <c r="C1603" s="488">
        <v>0</v>
      </c>
      <c r="D1603" s="486"/>
      <c r="E1603" s="480" t="e">
        <f t="shared" si="415"/>
        <v>#DIV/0!</v>
      </c>
      <c r="F1603" s="508">
        <v>2</v>
      </c>
      <c r="G1603" s="503"/>
      <c r="H1603" s="480">
        <f t="shared" si="416"/>
        <v>0</v>
      </c>
      <c r="I1603" s="503">
        <f t="shared" si="417"/>
        <v>2</v>
      </c>
      <c r="J1603" s="503">
        <f t="shared" si="417"/>
        <v>0</v>
      </c>
      <c r="K1603" s="480">
        <f t="shared" si="418"/>
        <v>0</v>
      </c>
    </row>
    <row r="1604" spans="1:11" ht="12.75">
      <c r="A1604" s="472" t="s">
        <v>2156</v>
      </c>
      <c r="B1604" s="473" t="s">
        <v>2157</v>
      </c>
      <c r="C1604" s="488">
        <v>910</v>
      </c>
      <c r="D1604" s="486">
        <v>233</v>
      </c>
      <c r="E1604" s="480">
        <f t="shared" si="415"/>
        <v>0.25604395604395602</v>
      </c>
      <c r="F1604" s="508">
        <v>8</v>
      </c>
      <c r="G1604" s="503">
        <v>2</v>
      </c>
      <c r="H1604" s="480">
        <f t="shared" si="416"/>
        <v>0.25</v>
      </c>
      <c r="I1604" s="503">
        <f t="shared" si="417"/>
        <v>918</v>
      </c>
      <c r="J1604" s="503">
        <f t="shared" si="417"/>
        <v>235</v>
      </c>
      <c r="K1604" s="480">
        <f t="shared" si="418"/>
        <v>0.25599128540305011</v>
      </c>
    </row>
    <row r="1605" spans="1:11" ht="12.75">
      <c r="A1605" s="472" t="s">
        <v>2765</v>
      </c>
      <c r="B1605" s="473" t="s">
        <v>2766</v>
      </c>
      <c r="C1605" s="488">
        <v>0</v>
      </c>
      <c r="D1605" s="486"/>
      <c r="E1605" s="480" t="e">
        <f t="shared" si="415"/>
        <v>#DIV/0!</v>
      </c>
      <c r="F1605" s="508">
        <v>1</v>
      </c>
      <c r="G1605" s="503"/>
      <c r="H1605" s="480">
        <f t="shared" si="416"/>
        <v>0</v>
      </c>
      <c r="I1605" s="503">
        <f t="shared" si="417"/>
        <v>1</v>
      </c>
      <c r="J1605" s="503">
        <f t="shared" si="417"/>
        <v>0</v>
      </c>
      <c r="K1605" s="480">
        <f t="shared" si="418"/>
        <v>0</v>
      </c>
    </row>
    <row r="1606" spans="1:11" ht="12.75">
      <c r="A1606" s="472" t="s">
        <v>2553</v>
      </c>
      <c r="B1606" s="473" t="s">
        <v>2554</v>
      </c>
      <c r="C1606" s="488">
        <v>0</v>
      </c>
      <c r="D1606" s="486"/>
      <c r="E1606" s="480" t="e">
        <f t="shared" si="415"/>
        <v>#DIV/0!</v>
      </c>
      <c r="F1606" s="508">
        <v>622</v>
      </c>
      <c r="G1606" s="503">
        <v>161</v>
      </c>
      <c r="H1606" s="480">
        <f t="shared" si="416"/>
        <v>0.25884244372990356</v>
      </c>
      <c r="I1606" s="503">
        <f t="shared" si="417"/>
        <v>622</v>
      </c>
      <c r="J1606" s="503">
        <f t="shared" si="417"/>
        <v>161</v>
      </c>
      <c r="K1606" s="480">
        <f t="shared" si="418"/>
        <v>0.25884244372990356</v>
      </c>
    </row>
    <row r="1607" spans="1:11" ht="12.75">
      <c r="A1607" s="472" t="s">
        <v>2561</v>
      </c>
      <c r="B1607" s="473" t="s">
        <v>2562</v>
      </c>
      <c r="C1607" s="488">
        <v>0</v>
      </c>
      <c r="D1607" s="486"/>
      <c r="E1607" s="480" t="e">
        <f t="shared" si="415"/>
        <v>#DIV/0!</v>
      </c>
      <c r="F1607" s="508">
        <v>10</v>
      </c>
      <c r="G1607" s="503">
        <v>3</v>
      </c>
      <c r="H1607" s="480">
        <f t="shared" si="416"/>
        <v>0.3</v>
      </c>
      <c r="I1607" s="503">
        <f t="shared" si="417"/>
        <v>10</v>
      </c>
      <c r="J1607" s="503">
        <f t="shared" si="417"/>
        <v>3</v>
      </c>
      <c r="K1607" s="480">
        <f t="shared" si="418"/>
        <v>0.3</v>
      </c>
    </row>
    <row r="1608" spans="1:11" ht="12.75">
      <c r="A1608" s="472" t="s">
        <v>2563</v>
      </c>
      <c r="B1608" s="473" t="s">
        <v>2564</v>
      </c>
      <c r="C1608" s="488">
        <v>0</v>
      </c>
      <c r="D1608" s="486"/>
      <c r="E1608" s="480" t="e">
        <f t="shared" si="415"/>
        <v>#DIV/0!</v>
      </c>
      <c r="F1608" s="508">
        <v>2</v>
      </c>
      <c r="G1608" s="503">
        <v>1</v>
      </c>
      <c r="H1608" s="480">
        <f t="shared" si="416"/>
        <v>0.5</v>
      </c>
      <c r="I1608" s="503">
        <f t="shared" si="417"/>
        <v>2</v>
      </c>
      <c r="J1608" s="503">
        <f t="shared" si="417"/>
        <v>1</v>
      </c>
      <c r="K1608" s="480">
        <f t="shared" si="418"/>
        <v>0.5</v>
      </c>
    </row>
    <row r="1609" spans="1:11" ht="12.75">
      <c r="A1609" s="472" t="s">
        <v>2565</v>
      </c>
      <c r="B1609" s="473" t="s">
        <v>2566</v>
      </c>
      <c r="C1609" s="488">
        <v>0</v>
      </c>
      <c r="D1609" s="486"/>
      <c r="E1609" s="480" t="e">
        <f t="shared" si="415"/>
        <v>#DIV/0!</v>
      </c>
      <c r="F1609" s="508">
        <v>54</v>
      </c>
      <c r="G1609" s="503">
        <v>30</v>
      </c>
      <c r="H1609" s="480">
        <f t="shared" si="416"/>
        <v>0.55555555555555558</v>
      </c>
      <c r="I1609" s="503">
        <f t="shared" si="417"/>
        <v>54</v>
      </c>
      <c r="J1609" s="503">
        <f t="shared" si="417"/>
        <v>30</v>
      </c>
      <c r="K1609" s="480">
        <f t="shared" si="418"/>
        <v>0.55555555555555558</v>
      </c>
    </row>
    <row r="1610" spans="1:11" ht="12.75">
      <c r="A1610" s="472" t="s">
        <v>2567</v>
      </c>
      <c r="B1610" s="473" t="s">
        <v>2568</v>
      </c>
      <c r="C1610" s="488">
        <v>0</v>
      </c>
      <c r="D1610" s="486"/>
      <c r="E1610" s="480" t="e">
        <f t="shared" si="415"/>
        <v>#DIV/0!</v>
      </c>
      <c r="F1610" s="508">
        <v>9</v>
      </c>
      <c r="G1610" s="503">
        <v>2</v>
      </c>
      <c r="H1610" s="480">
        <f t="shared" si="416"/>
        <v>0.22222222222222221</v>
      </c>
      <c r="I1610" s="503">
        <f t="shared" si="417"/>
        <v>9</v>
      </c>
      <c r="J1610" s="503">
        <f t="shared" si="417"/>
        <v>2</v>
      </c>
      <c r="K1610" s="480">
        <f t="shared" si="418"/>
        <v>0.22222222222222221</v>
      </c>
    </row>
    <row r="1611" spans="1:11" ht="12.75">
      <c r="A1611" s="472" t="s">
        <v>2569</v>
      </c>
      <c r="B1611" s="473" t="s">
        <v>2570</v>
      </c>
      <c r="C1611" s="488">
        <v>0</v>
      </c>
      <c r="D1611" s="486"/>
      <c r="E1611" s="480" t="e">
        <f t="shared" si="415"/>
        <v>#DIV/0!</v>
      </c>
      <c r="F1611" s="508">
        <v>18</v>
      </c>
      <c r="G1611" s="503">
        <v>6</v>
      </c>
      <c r="H1611" s="480">
        <f t="shared" si="416"/>
        <v>0.33333333333333331</v>
      </c>
      <c r="I1611" s="503">
        <f t="shared" si="417"/>
        <v>18</v>
      </c>
      <c r="J1611" s="503">
        <f t="shared" si="417"/>
        <v>6</v>
      </c>
      <c r="K1611" s="480">
        <f t="shared" si="418"/>
        <v>0.33333333333333331</v>
      </c>
    </row>
    <row r="1612" spans="1:11" ht="12.75">
      <c r="A1612" s="472" t="s">
        <v>2267</v>
      </c>
      <c r="B1612" s="473" t="s">
        <v>2268</v>
      </c>
      <c r="C1612" s="488">
        <v>14</v>
      </c>
      <c r="D1612" s="486"/>
      <c r="E1612" s="480">
        <f t="shared" si="415"/>
        <v>0</v>
      </c>
      <c r="F1612" s="508">
        <v>0</v>
      </c>
      <c r="G1612" s="503"/>
      <c r="H1612" s="480" t="e">
        <f t="shared" si="416"/>
        <v>#DIV/0!</v>
      </c>
      <c r="I1612" s="503">
        <f t="shared" si="417"/>
        <v>14</v>
      </c>
      <c r="J1612" s="503">
        <f t="shared" si="417"/>
        <v>0</v>
      </c>
      <c r="K1612" s="480">
        <f t="shared" si="418"/>
        <v>0</v>
      </c>
    </row>
    <row r="1613" spans="1:11" ht="12.75">
      <c r="A1613" s="472" t="s">
        <v>2271</v>
      </c>
      <c r="B1613" s="473" t="s">
        <v>2272</v>
      </c>
      <c r="C1613" s="488">
        <v>1</v>
      </c>
      <c r="D1613" s="486"/>
      <c r="E1613" s="480">
        <f t="shared" si="415"/>
        <v>0</v>
      </c>
      <c r="F1613" s="508">
        <v>0</v>
      </c>
      <c r="G1613" s="503"/>
      <c r="H1613" s="480" t="e">
        <f t="shared" si="416"/>
        <v>#DIV/0!</v>
      </c>
      <c r="I1613" s="503">
        <f t="shared" si="417"/>
        <v>1</v>
      </c>
      <c r="J1613" s="503">
        <f t="shared" si="417"/>
        <v>0</v>
      </c>
      <c r="K1613" s="480">
        <f t="shared" si="418"/>
        <v>0</v>
      </c>
    </row>
    <row r="1614" spans="1:11" ht="12.75">
      <c r="A1614" s="472" t="s">
        <v>2575</v>
      </c>
      <c r="B1614" s="473" t="s">
        <v>2576</v>
      </c>
      <c r="C1614" s="488">
        <v>0</v>
      </c>
      <c r="D1614" s="486"/>
      <c r="E1614" s="480" t="e">
        <f t="shared" si="415"/>
        <v>#DIV/0!</v>
      </c>
      <c r="F1614" s="508">
        <v>7</v>
      </c>
      <c r="G1614" s="503">
        <v>3</v>
      </c>
      <c r="H1614" s="480">
        <f t="shared" si="416"/>
        <v>0.42857142857142855</v>
      </c>
      <c r="I1614" s="503">
        <f t="shared" si="417"/>
        <v>7</v>
      </c>
      <c r="J1614" s="503">
        <f t="shared" si="417"/>
        <v>3</v>
      </c>
      <c r="K1614" s="480">
        <f t="shared" si="418"/>
        <v>0.42857142857142855</v>
      </c>
    </row>
    <row r="1615" spans="1:11" ht="12.75">
      <c r="A1615" s="472" t="s">
        <v>2577</v>
      </c>
      <c r="B1615" s="473" t="s">
        <v>2578</v>
      </c>
      <c r="C1615" s="488">
        <v>0</v>
      </c>
      <c r="D1615" s="486"/>
      <c r="E1615" s="480" t="e">
        <f t="shared" si="415"/>
        <v>#DIV/0!</v>
      </c>
      <c r="F1615" s="508">
        <v>87</v>
      </c>
      <c r="G1615" s="503">
        <v>16</v>
      </c>
      <c r="H1615" s="480">
        <f t="shared" si="416"/>
        <v>0.18390804597701149</v>
      </c>
      <c r="I1615" s="503">
        <f t="shared" si="417"/>
        <v>87</v>
      </c>
      <c r="J1615" s="503">
        <f t="shared" ref="J1615:J1630" si="419">D1615+G1615</f>
        <v>16</v>
      </c>
      <c r="K1615" s="480">
        <f t="shared" si="418"/>
        <v>0.18390804597701149</v>
      </c>
    </row>
    <row r="1616" spans="1:11" ht="12.75">
      <c r="A1616" s="472" t="s">
        <v>2579</v>
      </c>
      <c r="B1616" s="473" t="s">
        <v>2580</v>
      </c>
      <c r="C1616" s="488">
        <v>0</v>
      </c>
      <c r="D1616" s="486"/>
      <c r="E1616" s="480" t="e">
        <f t="shared" si="415"/>
        <v>#DIV/0!</v>
      </c>
      <c r="F1616" s="508">
        <v>44</v>
      </c>
      <c r="G1616" s="503">
        <v>5</v>
      </c>
      <c r="H1616" s="480">
        <f t="shared" si="416"/>
        <v>0.11363636363636363</v>
      </c>
      <c r="I1616" s="503">
        <f t="shared" ref="I1616:I1630" si="420">C1616+F1616</f>
        <v>44</v>
      </c>
      <c r="J1616" s="503">
        <f t="shared" si="419"/>
        <v>5</v>
      </c>
      <c r="K1616" s="480">
        <f t="shared" si="418"/>
        <v>0.11363636363636363</v>
      </c>
    </row>
    <row r="1617" spans="1:11" ht="12.75">
      <c r="A1617" s="472" t="s">
        <v>2581</v>
      </c>
      <c r="B1617" s="473" t="s">
        <v>2582</v>
      </c>
      <c r="C1617" s="488">
        <v>0</v>
      </c>
      <c r="D1617" s="486"/>
      <c r="E1617" s="480" t="e">
        <f t="shared" si="415"/>
        <v>#DIV/0!</v>
      </c>
      <c r="F1617" s="508">
        <v>212</v>
      </c>
      <c r="G1617" s="503">
        <v>68</v>
      </c>
      <c r="H1617" s="480">
        <f t="shared" si="416"/>
        <v>0.32075471698113206</v>
      </c>
      <c r="I1617" s="503">
        <f t="shared" si="420"/>
        <v>212</v>
      </c>
      <c r="J1617" s="503">
        <f t="shared" si="419"/>
        <v>68</v>
      </c>
      <c r="K1617" s="480">
        <f t="shared" si="418"/>
        <v>0.32075471698113206</v>
      </c>
    </row>
    <row r="1618" spans="1:11" ht="12.75">
      <c r="A1618" s="472" t="s">
        <v>2583</v>
      </c>
      <c r="B1618" s="473" t="s">
        <v>2584</v>
      </c>
      <c r="C1618" s="488">
        <v>0</v>
      </c>
      <c r="D1618" s="486"/>
      <c r="E1618" s="480" t="e">
        <f t="shared" si="415"/>
        <v>#DIV/0!</v>
      </c>
      <c r="F1618" s="508">
        <v>30</v>
      </c>
      <c r="G1618" s="503">
        <v>4</v>
      </c>
      <c r="H1618" s="480">
        <f t="shared" si="416"/>
        <v>0.13333333333333333</v>
      </c>
      <c r="I1618" s="503">
        <f t="shared" si="420"/>
        <v>30</v>
      </c>
      <c r="J1618" s="503">
        <f t="shared" si="419"/>
        <v>4</v>
      </c>
      <c r="K1618" s="480">
        <f t="shared" si="418"/>
        <v>0.13333333333333333</v>
      </c>
    </row>
    <row r="1619" spans="1:11" ht="12.75">
      <c r="A1619" s="472" t="s">
        <v>2585</v>
      </c>
      <c r="B1619" s="473" t="s">
        <v>2586</v>
      </c>
      <c r="C1619" s="488">
        <v>0</v>
      </c>
      <c r="D1619" s="486"/>
      <c r="E1619" s="480" t="e">
        <f t="shared" si="415"/>
        <v>#DIV/0!</v>
      </c>
      <c r="F1619" s="508">
        <v>64</v>
      </c>
      <c r="G1619" s="503">
        <v>16</v>
      </c>
      <c r="H1619" s="480">
        <f t="shared" si="416"/>
        <v>0.25</v>
      </c>
      <c r="I1619" s="503">
        <f t="shared" si="420"/>
        <v>64</v>
      </c>
      <c r="J1619" s="503">
        <f t="shared" si="419"/>
        <v>16</v>
      </c>
      <c r="K1619" s="480">
        <f t="shared" si="418"/>
        <v>0.25</v>
      </c>
    </row>
    <row r="1620" spans="1:11" ht="12.75">
      <c r="A1620" s="472" t="s">
        <v>3472</v>
      </c>
      <c r="B1620" s="473" t="s">
        <v>3473</v>
      </c>
      <c r="C1620" s="488">
        <v>0</v>
      </c>
      <c r="D1620" s="486"/>
      <c r="E1620" s="480" t="e">
        <f t="shared" si="415"/>
        <v>#DIV/0!</v>
      </c>
      <c r="F1620" s="508">
        <v>6</v>
      </c>
      <c r="G1620" s="503"/>
      <c r="H1620" s="480">
        <f t="shared" si="416"/>
        <v>0</v>
      </c>
      <c r="I1620" s="503">
        <f t="shared" si="420"/>
        <v>6</v>
      </c>
      <c r="J1620" s="503">
        <f t="shared" si="419"/>
        <v>0</v>
      </c>
      <c r="K1620" s="480">
        <f t="shared" si="418"/>
        <v>0</v>
      </c>
    </row>
    <row r="1621" spans="1:11" ht="12.75">
      <c r="A1621" s="472" t="s">
        <v>3053</v>
      </c>
      <c r="B1621" s="473" t="s">
        <v>3054</v>
      </c>
      <c r="C1621" s="488">
        <v>0</v>
      </c>
      <c r="D1621" s="486"/>
      <c r="E1621" s="480" t="e">
        <f t="shared" si="415"/>
        <v>#DIV/0!</v>
      </c>
      <c r="F1621" s="508">
        <v>5</v>
      </c>
      <c r="G1621" s="503">
        <v>1</v>
      </c>
      <c r="H1621" s="480">
        <f t="shared" si="416"/>
        <v>0.2</v>
      </c>
      <c r="I1621" s="503">
        <f t="shared" si="420"/>
        <v>5</v>
      </c>
      <c r="J1621" s="503">
        <f t="shared" si="419"/>
        <v>1</v>
      </c>
      <c r="K1621" s="480">
        <f t="shared" si="418"/>
        <v>0.2</v>
      </c>
    </row>
    <row r="1622" spans="1:11" ht="12.75">
      <c r="A1622" s="472" t="s">
        <v>2273</v>
      </c>
      <c r="B1622" s="473" t="s">
        <v>2274</v>
      </c>
      <c r="C1622" s="488">
        <v>0</v>
      </c>
      <c r="D1622" s="486"/>
      <c r="E1622" s="480" t="e">
        <f t="shared" si="415"/>
        <v>#DIV/0!</v>
      </c>
      <c r="F1622" s="508">
        <v>8</v>
      </c>
      <c r="G1622" s="503">
        <v>3</v>
      </c>
      <c r="H1622" s="480">
        <f t="shared" si="416"/>
        <v>0.375</v>
      </c>
      <c r="I1622" s="503">
        <f t="shared" si="420"/>
        <v>8</v>
      </c>
      <c r="J1622" s="503">
        <f t="shared" si="419"/>
        <v>3</v>
      </c>
      <c r="K1622" s="480">
        <f t="shared" si="418"/>
        <v>0.375</v>
      </c>
    </row>
    <row r="1623" spans="1:11" ht="12.75">
      <c r="A1623" s="472" t="s">
        <v>2587</v>
      </c>
      <c r="B1623" s="473" t="s">
        <v>2588</v>
      </c>
      <c r="C1623" s="488">
        <v>0</v>
      </c>
      <c r="D1623" s="486"/>
      <c r="E1623" s="480" t="e">
        <f t="shared" si="415"/>
        <v>#DIV/0!</v>
      </c>
      <c r="F1623" s="508">
        <v>109</v>
      </c>
      <c r="G1623" s="503">
        <v>20</v>
      </c>
      <c r="H1623" s="480">
        <f t="shared" si="416"/>
        <v>0.1834862385321101</v>
      </c>
      <c r="I1623" s="503">
        <f t="shared" si="420"/>
        <v>109</v>
      </c>
      <c r="J1623" s="503">
        <f t="shared" si="419"/>
        <v>20</v>
      </c>
      <c r="K1623" s="480">
        <f t="shared" si="418"/>
        <v>0.1834862385321101</v>
      </c>
    </row>
    <row r="1624" spans="1:11" ht="12.75">
      <c r="A1624" s="472" t="s">
        <v>2589</v>
      </c>
      <c r="B1624" s="473" t="s">
        <v>2590</v>
      </c>
      <c r="C1624" s="488">
        <v>0</v>
      </c>
      <c r="D1624" s="486"/>
      <c r="E1624" s="480" t="e">
        <f t="shared" si="415"/>
        <v>#DIV/0!</v>
      </c>
      <c r="F1624" s="508">
        <v>47</v>
      </c>
      <c r="G1624" s="503">
        <v>7</v>
      </c>
      <c r="H1624" s="480">
        <f t="shared" si="416"/>
        <v>0.14893617021276595</v>
      </c>
      <c r="I1624" s="503">
        <f t="shared" si="420"/>
        <v>47</v>
      </c>
      <c r="J1624" s="503">
        <f t="shared" si="419"/>
        <v>7</v>
      </c>
      <c r="K1624" s="480">
        <f t="shared" si="418"/>
        <v>0.14893617021276595</v>
      </c>
    </row>
    <row r="1625" spans="1:11" ht="12.75">
      <c r="A1625" s="472" t="s">
        <v>2591</v>
      </c>
      <c r="B1625" s="473" t="s">
        <v>2592</v>
      </c>
      <c r="C1625" s="488">
        <v>0</v>
      </c>
      <c r="D1625" s="486"/>
      <c r="E1625" s="480" t="e">
        <f t="shared" si="415"/>
        <v>#DIV/0!</v>
      </c>
      <c r="F1625" s="508">
        <v>297</v>
      </c>
      <c r="G1625" s="503">
        <v>99</v>
      </c>
      <c r="H1625" s="480">
        <f t="shared" si="416"/>
        <v>0.33333333333333331</v>
      </c>
      <c r="I1625" s="503">
        <f t="shared" si="420"/>
        <v>297</v>
      </c>
      <c r="J1625" s="503">
        <f t="shared" si="419"/>
        <v>99</v>
      </c>
      <c r="K1625" s="480">
        <f t="shared" si="418"/>
        <v>0.33333333333333331</v>
      </c>
    </row>
    <row r="1626" spans="1:11" ht="12.75">
      <c r="A1626" s="472" t="s">
        <v>2593</v>
      </c>
      <c r="B1626" s="473" t="s">
        <v>2594</v>
      </c>
      <c r="C1626" s="488">
        <v>0</v>
      </c>
      <c r="D1626" s="486"/>
      <c r="E1626" s="480" t="e">
        <f t="shared" si="415"/>
        <v>#DIV/0!</v>
      </c>
      <c r="F1626" s="508">
        <v>53</v>
      </c>
      <c r="G1626" s="503">
        <v>6</v>
      </c>
      <c r="H1626" s="480">
        <f t="shared" si="416"/>
        <v>0.11320754716981132</v>
      </c>
      <c r="I1626" s="503">
        <f t="shared" si="420"/>
        <v>53</v>
      </c>
      <c r="J1626" s="503">
        <f t="shared" si="419"/>
        <v>6</v>
      </c>
      <c r="K1626" s="480">
        <f t="shared" si="418"/>
        <v>0.11320754716981132</v>
      </c>
    </row>
    <row r="1627" spans="1:11" ht="12.75">
      <c r="A1627" s="472" t="s">
        <v>2595</v>
      </c>
      <c r="B1627" s="473" t="s">
        <v>2596</v>
      </c>
      <c r="C1627" s="488">
        <v>0</v>
      </c>
      <c r="D1627" s="486"/>
      <c r="E1627" s="480" t="e">
        <f t="shared" si="415"/>
        <v>#DIV/0!</v>
      </c>
      <c r="F1627" s="508">
        <v>91</v>
      </c>
      <c r="G1627" s="503">
        <v>23</v>
      </c>
      <c r="H1627" s="480">
        <f t="shared" si="416"/>
        <v>0.25274725274725274</v>
      </c>
      <c r="I1627" s="503">
        <f t="shared" si="420"/>
        <v>91</v>
      </c>
      <c r="J1627" s="503">
        <f t="shared" si="419"/>
        <v>23</v>
      </c>
      <c r="K1627" s="480">
        <f t="shared" si="418"/>
        <v>0.25274725274725274</v>
      </c>
    </row>
    <row r="1628" spans="1:11" ht="12.75">
      <c r="A1628" s="472" t="s">
        <v>3474</v>
      </c>
      <c r="B1628" s="473" t="s">
        <v>3475</v>
      </c>
      <c r="C1628" s="488">
        <v>0</v>
      </c>
      <c r="D1628" s="486"/>
      <c r="E1628" s="480" t="e">
        <f t="shared" si="415"/>
        <v>#DIV/0!</v>
      </c>
      <c r="F1628" s="508">
        <v>6</v>
      </c>
      <c r="G1628" s="503"/>
      <c r="H1628" s="480">
        <f t="shared" si="416"/>
        <v>0</v>
      </c>
      <c r="I1628" s="503">
        <f t="shared" si="420"/>
        <v>6</v>
      </c>
      <c r="J1628" s="503">
        <f t="shared" si="419"/>
        <v>0</v>
      </c>
      <c r="K1628" s="480">
        <f t="shared" si="418"/>
        <v>0</v>
      </c>
    </row>
    <row r="1629" spans="1:11" ht="12.75">
      <c r="A1629" s="472" t="s">
        <v>3055</v>
      </c>
      <c r="B1629" s="473" t="s">
        <v>3056</v>
      </c>
      <c r="C1629" s="488">
        <v>0</v>
      </c>
      <c r="D1629" s="486"/>
      <c r="E1629" s="480" t="e">
        <f t="shared" si="415"/>
        <v>#DIV/0!</v>
      </c>
      <c r="F1629" s="508">
        <v>5</v>
      </c>
      <c r="G1629" s="503">
        <v>1</v>
      </c>
      <c r="H1629" s="480">
        <f t="shared" si="416"/>
        <v>0.2</v>
      </c>
      <c r="I1629" s="503">
        <f t="shared" si="420"/>
        <v>5</v>
      </c>
      <c r="J1629" s="503">
        <f t="shared" si="419"/>
        <v>1</v>
      </c>
      <c r="K1629" s="480">
        <f t="shared" si="418"/>
        <v>0.2</v>
      </c>
    </row>
    <row r="1630" spans="1:11" ht="12.75">
      <c r="A1630" s="472" t="s">
        <v>2767</v>
      </c>
      <c r="B1630" s="473" t="s">
        <v>2768</v>
      </c>
      <c r="C1630" s="488">
        <v>0</v>
      </c>
      <c r="D1630" s="486"/>
      <c r="E1630" s="480" t="e">
        <f t="shared" si="415"/>
        <v>#DIV/0!</v>
      </c>
      <c r="F1630" s="508">
        <v>1</v>
      </c>
      <c r="G1630" s="503"/>
      <c r="H1630" s="480">
        <f t="shared" si="416"/>
        <v>0</v>
      </c>
      <c r="I1630" s="503">
        <f t="shared" si="420"/>
        <v>1</v>
      </c>
      <c r="J1630" s="503">
        <f t="shared" si="419"/>
        <v>0</v>
      </c>
      <c r="K1630" s="480">
        <f t="shared" si="418"/>
        <v>0</v>
      </c>
    </row>
    <row r="1631" spans="1:11" ht="12.75">
      <c r="A1631" s="472" t="s">
        <v>2275</v>
      </c>
      <c r="B1631" s="473" t="s">
        <v>2276</v>
      </c>
      <c r="C1631" s="488">
        <v>0</v>
      </c>
      <c r="D1631" s="486"/>
      <c r="E1631" s="480" t="e">
        <f t="shared" si="410"/>
        <v>#DIV/0!</v>
      </c>
      <c r="F1631" s="508">
        <v>8</v>
      </c>
      <c r="G1631" s="503"/>
      <c r="H1631" s="480">
        <f t="shared" si="411"/>
        <v>0</v>
      </c>
      <c r="I1631" s="503">
        <f t="shared" si="412"/>
        <v>8</v>
      </c>
      <c r="J1631" s="503">
        <f t="shared" si="413"/>
        <v>0</v>
      </c>
      <c r="K1631" s="480">
        <f t="shared" si="414"/>
        <v>0</v>
      </c>
    </row>
    <row r="1632" spans="1:11" ht="12.75">
      <c r="A1632" s="472" t="s">
        <v>1975</v>
      </c>
      <c r="B1632" s="473" t="s">
        <v>2277</v>
      </c>
      <c r="C1632" s="488">
        <v>0</v>
      </c>
      <c r="D1632" s="486"/>
      <c r="E1632" s="480" t="e">
        <f t="shared" si="410"/>
        <v>#DIV/0!</v>
      </c>
      <c r="F1632" s="508">
        <v>18</v>
      </c>
      <c r="G1632" s="503"/>
      <c r="H1632" s="480">
        <f t="shared" si="411"/>
        <v>0</v>
      </c>
      <c r="I1632" s="503">
        <f t="shared" si="412"/>
        <v>18</v>
      </c>
      <c r="J1632" s="503">
        <f t="shared" si="413"/>
        <v>0</v>
      </c>
      <c r="K1632" s="480">
        <f t="shared" si="414"/>
        <v>0</v>
      </c>
    </row>
    <row r="1633" spans="1:11" ht="12.75">
      <c r="A1633" s="472" t="s">
        <v>2278</v>
      </c>
      <c r="B1633" s="473" t="s">
        <v>2279</v>
      </c>
      <c r="C1633" s="488">
        <v>0</v>
      </c>
      <c r="D1633" s="486"/>
      <c r="E1633" s="480" t="e">
        <f t="shared" si="410"/>
        <v>#DIV/0!</v>
      </c>
      <c r="F1633" s="508">
        <v>1</v>
      </c>
      <c r="G1633" s="503">
        <v>6</v>
      </c>
      <c r="H1633" s="480">
        <f t="shared" si="411"/>
        <v>6</v>
      </c>
      <c r="I1633" s="503">
        <f t="shared" si="412"/>
        <v>1</v>
      </c>
      <c r="J1633" s="503">
        <f t="shared" si="413"/>
        <v>6</v>
      </c>
      <c r="K1633" s="480">
        <f t="shared" si="414"/>
        <v>6</v>
      </c>
    </row>
    <row r="1634" spans="1:11" ht="12.75">
      <c r="A1634" s="472" t="s">
        <v>2160</v>
      </c>
      <c r="B1634" s="473" t="s">
        <v>2161</v>
      </c>
      <c r="C1634" s="488">
        <v>0</v>
      </c>
      <c r="D1634" s="486"/>
      <c r="E1634" s="480" t="e">
        <f t="shared" si="410"/>
        <v>#DIV/0!</v>
      </c>
      <c r="F1634" s="508">
        <v>6</v>
      </c>
      <c r="G1634" s="503"/>
      <c r="H1634" s="480">
        <f t="shared" si="411"/>
        <v>0</v>
      </c>
      <c r="I1634" s="503">
        <f t="shared" si="412"/>
        <v>6</v>
      </c>
      <c r="J1634" s="503">
        <f t="shared" si="413"/>
        <v>0</v>
      </c>
      <c r="K1634" s="480">
        <f t="shared" si="414"/>
        <v>0</v>
      </c>
    </row>
    <row r="1635" spans="1:11" ht="12.75">
      <c r="A1635" s="472" t="s">
        <v>2286</v>
      </c>
      <c r="B1635" s="473" t="s">
        <v>2287</v>
      </c>
      <c r="C1635" s="488">
        <v>0</v>
      </c>
      <c r="D1635" s="486"/>
      <c r="E1635" s="480" t="e">
        <f t="shared" si="410"/>
        <v>#DIV/0!</v>
      </c>
      <c r="F1635" s="508">
        <v>2</v>
      </c>
      <c r="G1635" s="503"/>
      <c r="H1635" s="480">
        <f t="shared" si="411"/>
        <v>0</v>
      </c>
      <c r="I1635" s="503">
        <f t="shared" si="412"/>
        <v>2</v>
      </c>
      <c r="J1635" s="503">
        <f t="shared" si="413"/>
        <v>0</v>
      </c>
      <c r="K1635" s="480">
        <f t="shared" si="414"/>
        <v>0</v>
      </c>
    </row>
    <row r="1636" spans="1:11" ht="12.75">
      <c r="A1636" s="472" t="s">
        <v>3476</v>
      </c>
      <c r="B1636" s="473" t="s">
        <v>3477</v>
      </c>
      <c r="C1636" s="488">
        <v>0</v>
      </c>
      <c r="D1636" s="486"/>
      <c r="E1636" s="480" t="e">
        <f t="shared" si="410"/>
        <v>#DIV/0!</v>
      </c>
      <c r="F1636" s="508">
        <v>1</v>
      </c>
      <c r="G1636" s="503"/>
      <c r="H1636" s="480">
        <f t="shared" si="411"/>
        <v>0</v>
      </c>
      <c r="I1636" s="503">
        <f t="shared" si="412"/>
        <v>1</v>
      </c>
      <c r="J1636" s="503">
        <f t="shared" si="413"/>
        <v>0</v>
      </c>
      <c r="K1636" s="480">
        <f t="shared" si="414"/>
        <v>0</v>
      </c>
    </row>
    <row r="1637" spans="1:11" ht="12.75">
      <c r="A1637" s="472" t="s">
        <v>2332</v>
      </c>
      <c r="B1637" s="473" t="s">
        <v>2333</v>
      </c>
      <c r="C1637" s="488">
        <v>0</v>
      </c>
      <c r="D1637" s="486"/>
      <c r="E1637" s="480" t="e">
        <f t="shared" si="410"/>
        <v>#DIV/0!</v>
      </c>
      <c r="F1637" s="508">
        <v>1</v>
      </c>
      <c r="G1637" s="503"/>
      <c r="H1637" s="480">
        <f t="shared" si="411"/>
        <v>0</v>
      </c>
      <c r="I1637" s="503">
        <f t="shared" si="412"/>
        <v>1</v>
      </c>
      <c r="J1637" s="503">
        <f t="shared" si="413"/>
        <v>0</v>
      </c>
      <c r="K1637" s="480">
        <f t="shared" si="414"/>
        <v>0</v>
      </c>
    </row>
    <row r="1638" spans="1:11" ht="12.75">
      <c r="A1638" s="472" t="s">
        <v>2336</v>
      </c>
      <c r="B1638" s="473" t="s">
        <v>2337</v>
      </c>
      <c r="C1638" s="488">
        <v>0</v>
      </c>
      <c r="D1638" s="486"/>
      <c r="E1638" s="480" t="e">
        <f t="shared" si="410"/>
        <v>#DIV/0!</v>
      </c>
      <c r="F1638" s="508">
        <v>1</v>
      </c>
      <c r="G1638" s="503"/>
      <c r="H1638" s="480">
        <f t="shared" si="411"/>
        <v>0</v>
      </c>
      <c r="I1638" s="503">
        <f t="shared" si="412"/>
        <v>1</v>
      </c>
      <c r="J1638" s="503">
        <f t="shared" si="413"/>
        <v>0</v>
      </c>
      <c r="K1638" s="480">
        <f t="shared" si="414"/>
        <v>0</v>
      </c>
    </row>
    <row r="1639" spans="1:11" ht="12.75">
      <c r="A1639" s="472" t="s">
        <v>2601</v>
      </c>
      <c r="B1639" s="473" t="s">
        <v>2602</v>
      </c>
      <c r="C1639" s="488">
        <v>0</v>
      </c>
      <c r="D1639" s="486"/>
      <c r="E1639" s="480" t="e">
        <f t="shared" si="410"/>
        <v>#DIV/0!</v>
      </c>
      <c r="F1639" s="508">
        <v>8</v>
      </c>
      <c r="G1639" s="503"/>
      <c r="H1639" s="480">
        <f t="shared" si="411"/>
        <v>0</v>
      </c>
      <c r="I1639" s="503">
        <f t="shared" si="412"/>
        <v>8</v>
      </c>
      <c r="J1639" s="503">
        <f t="shared" si="413"/>
        <v>0</v>
      </c>
      <c r="K1639" s="480">
        <f t="shared" si="414"/>
        <v>0</v>
      </c>
    </row>
    <row r="1640" spans="1:11" ht="12.75">
      <c r="A1640" s="472" t="s">
        <v>2298</v>
      </c>
      <c r="B1640" s="473" t="s">
        <v>2299</v>
      </c>
      <c r="C1640" s="488">
        <v>0</v>
      </c>
      <c r="D1640" s="486"/>
      <c r="E1640" s="480" t="e">
        <f t="shared" si="410"/>
        <v>#DIV/0!</v>
      </c>
      <c r="F1640" s="508">
        <v>1</v>
      </c>
      <c r="G1640" s="503"/>
      <c r="H1640" s="480">
        <f t="shared" si="411"/>
        <v>0</v>
      </c>
      <c r="I1640" s="503">
        <f t="shared" si="412"/>
        <v>1</v>
      </c>
      <c r="J1640" s="503">
        <f t="shared" si="413"/>
        <v>0</v>
      </c>
      <c r="K1640" s="480">
        <f t="shared" si="414"/>
        <v>0</v>
      </c>
    </row>
    <row r="1641" spans="1:11" ht="12.75">
      <c r="A1641" s="472" t="s">
        <v>2300</v>
      </c>
      <c r="B1641" s="473" t="s">
        <v>2301</v>
      </c>
      <c r="C1641" s="488">
        <v>0</v>
      </c>
      <c r="D1641" s="486"/>
      <c r="E1641" s="480" t="e">
        <f t="shared" si="410"/>
        <v>#DIV/0!</v>
      </c>
      <c r="F1641" s="508">
        <v>18</v>
      </c>
      <c r="G1641" s="503">
        <v>13</v>
      </c>
      <c r="H1641" s="480">
        <f t="shared" si="411"/>
        <v>0.72222222222222221</v>
      </c>
      <c r="I1641" s="503">
        <f t="shared" si="412"/>
        <v>18</v>
      </c>
      <c r="J1641" s="503">
        <f t="shared" si="413"/>
        <v>13</v>
      </c>
      <c r="K1641" s="480">
        <f t="shared" si="414"/>
        <v>0.72222222222222221</v>
      </c>
    </row>
    <row r="1642" spans="1:11" ht="12.75">
      <c r="A1642" s="472" t="s">
        <v>2346</v>
      </c>
      <c r="B1642" s="473" t="s">
        <v>2347</v>
      </c>
      <c r="C1642" s="488">
        <v>0</v>
      </c>
      <c r="D1642" s="486"/>
      <c r="E1642" s="480" t="e">
        <f t="shared" si="410"/>
        <v>#DIV/0!</v>
      </c>
      <c r="F1642" s="508">
        <v>29</v>
      </c>
      <c r="G1642" s="503"/>
      <c r="H1642" s="480">
        <f t="shared" si="411"/>
        <v>0</v>
      </c>
      <c r="I1642" s="503">
        <f t="shared" si="412"/>
        <v>29</v>
      </c>
      <c r="J1642" s="503">
        <f t="shared" si="413"/>
        <v>0</v>
      </c>
      <c r="K1642" s="480">
        <f t="shared" si="414"/>
        <v>0</v>
      </c>
    </row>
    <row r="1643" spans="1:11" ht="12.75">
      <c r="A1643" s="472" t="s">
        <v>2603</v>
      </c>
      <c r="B1643" s="473" t="s">
        <v>2604</v>
      </c>
      <c r="C1643" s="488">
        <v>0</v>
      </c>
      <c r="D1643" s="486"/>
      <c r="E1643" s="480" t="e">
        <f t="shared" si="410"/>
        <v>#DIV/0!</v>
      </c>
      <c r="F1643" s="508">
        <v>227</v>
      </c>
      <c r="G1643" s="503">
        <v>81</v>
      </c>
      <c r="H1643" s="480">
        <f t="shared" si="411"/>
        <v>0.35682819383259912</v>
      </c>
      <c r="I1643" s="503">
        <f t="shared" si="412"/>
        <v>227</v>
      </c>
      <c r="J1643" s="503">
        <f t="shared" si="413"/>
        <v>81</v>
      </c>
      <c r="K1643" s="480">
        <f t="shared" si="414"/>
        <v>0.35682819383259912</v>
      </c>
    </row>
    <row r="1644" spans="1:11" ht="12.75">
      <c r="A1644" s="472" t="s">
        <v>2302</v>
      </c>
      <c r="B1644" s="473" t="s">
        <v>2303</v>
      </c>
      <c r="C1644" s="488">
        <v>1</v>
      </c>
      <c r="D1644" s="486"/>
      <c r="E1644" s="480">
        <f t="shared" si="410"/>
        <v>0</v>
      </c>
      <c r="F1644" s="508">
        <v>9600</v>
      </c>
      <c r="G1644" s="503">
        <v>1906</v>
      </c>
      <c r="H1644" s="480">
        <f t="shared" si="411"/>
        <v>0.19854166666666667</v>
      </c>
      <c r="I1644" s="503">
        <f t="shared" si="412"/>
        <v>9601</v>
      </c>
      <c r="J1644" s="503">
        <f t="shared" si="413"/>
        <v>1906</v>
      </c>
      <c r="K1644" s="480">
        <f t="shared" si="414"/>
        <v>0.19852098739714613</v>
      </c>
    </row>
    <row r="1645" spans="1:11" ht="12.75">
      <c r="A1645" s="472" t="s">
        <v>2304</v>
      </c>
      <c r="B1645" s="473" t="s">
        <v>2305</v>
      </c>
      <c r="C1645" s="488">
        <v>0</v>
      </c>
      <c r="D1645" s="486"/>
      <c r="E1645" s="480" t="e">
        <f t="shared" si="410"/>
        <v>#DIV/0!</v>
      </c>
      <c r="F1645" s="508">
        <v>36</v>
      </c>
      <c r="G1645" s="503">
        <v>1</v>
      </c>
      <c r="H1645" s="480">
        <f t="shared" si="411"/>
        <v>2.7777777777777776E-2</v>
      </c>
      <c r="I1645" s="503">
        <f t="shared" si="412"/>
        <v>36</v>
      </c>
      <c r="J1645" s="503">
        <f t="shared" si="413"/>
        <v>1</v>
      </c>
      <c r="K1645" s="480">
        <f t="shared" si="414"/>
        <v>2.7777777777777776E-2</v>
      </c>
    </row>
    <row r="1646" spans="1:11" ht="12.75">
      <c r="A1646" s="472" t="s">
        <v>2605</v>
      </c>
      <c r="B1646" s="473" t="s">
        <v>2606</v>
      </c>
      <c r="C1646" s="488">
        <v>0</v>
      </c>
      <c r="D1646" s="486"/>
      <c r="E1646" s="480" t="e">
        <f t="shared" si="410"/>
        <v>#DIV/0!</v>
      </c>
      <c r="F1646" s="508">
        <v>642</v>
      </c>
      <c r="G1646" s="503">
        <v>164</v>
      </c>
      <c r="H1646" s="480">
        <f t="shared" si="411"/>
        <v>0.2554517133956386</v>
      </c>
      <c r="I1646" s="503">
        <f t="shared" si="412"/>
        <v>642</v>
      </c>
      <c r="J1646" s="503">
        <f t="shared" si="413"/>
        <v>164</v>
      </c>
      <c r="K1646" s="480">
        <f t="shared" si="414"/>
        <v>0.2554517133956386</v>
      </c>
    </row>
    <row r="1647" spans="1:11" ht="12.75">
      <c r="A1647" s="472" t="s">
        <v>2306</v>
      </c>
      <c r="B1647" s="473" t="s">
        <v>2307</v>
      </c>
      <c r="C1647" s="488">
        <v>0</v>
      </c>
      <c r="D1647" s="486"/>
      <c r="E1647" s="480" t="e">
        <f t="shared" si="410"/>
        <v>#DIV/0!</v>
      </c>
      <c r="F1647" s="508">
        <v>28</v>
      </c>
      <c r="G1647" s="503">
        <v>3</v>
      </c>
      <c r="H1647" s="480">
        <f t="shared" si="411"/>
        <v>0.10714285714285714</v>
      </c>
      <c r="I1647" s="503">
        <f t="shared" si="412"/>
        <v>28</v>
      </c>
      <c r="J1647" s="503">
        <f t="shared" si="413"/>
        <v>3</v>
      </c>
      <c r="K1647" s="480">
        <f t="shared" si="414"/>
        <v>0.10714285714285714</v>
      </c>
    </row>
    <row r="1648" spans="1:11" ht="12.75">
      <c r="A1648" s="472" t="s">
        <v>2308</v>
      </c>
      <c r="B1648" s="473" t="s">
        <v>2309</v>
      </c>
      <c r="C1648" s="488">
        <v>1</v>
      </c>
      <c r="D1648" s="486"/>
      <c r="E1648" s="480">
        <f t="shared" si="410"/>
        <v>0</v>
      </c>
      <c r="F1648" s="508">
        <v>10800</v>
      </c>
      <c r="G1648" s="503">
        <v>2317</v>
      </c>
      <c r="H1648" s="480">
        <f t="shared" si="411"/>
        <v>0.21453703703703703</v>
      </c>
      <c r="I1648" s="503">
        <f t="shared" si="412"/>
        <v>10801</v>
      </c>
      <c r="J1648" s="503">
        <f t="shared" si="413"/>
        <v>2317</v>
      </c>
      <c r="K1648" s="480">
        <f t="shared" si="414"/>
        <v>0.21451717433570966</v>
      </c>
    </row>
    <row r="1649" spans="1:11" ht="12.75">
      <c r="A1649" s="472" t="s">
        <v>2310</v>
      </c>
      <c r="B1649" s="473" t="s">
        <v>2311</v>
      </c>
      <c r="C1649" s="488">
        <v>0</v>
      </c>
      <c r="D1649" s="486"/>
      <c r="E1649" s="480" t="e">
        <f t="shared" si="410"/>
        <v>#DIV/0!</v>
      </c>
      <c r="F1649" s="508">
        <v>761</v>
      </c>
      <c r="G1649" s="503">
        <v>179</v>
      </c>
      <c r="H1649" s="480">
        <f t="shared" si="411"/>
        <v>0.23521681997371879</v>
      </c>
      <c r="I1649" s="503">
        <f t="shared" si="412"/>
        <v>761</v>
      </c>
      <c r="J1649" s="503">
        <f t="shared" si="413"/>
        <v>179</v>
      </c>
      <c r="K1649" s="480">
        <f t="shared" si="414"/>
        <v>0.23521681997371879</v>
      </c>
    </row>
    <row r="1650" spans="1:11" ht="12.75">
      <c r="A1650" s="472" t="s">
        <v>2312</v>
      </c>
      <c r="B1650" s="473" t="s">
        <v>2313</v>
      </c>
      <c r="C1650" s="488">
        <v>6</v>
      </c>
      <c r="D1650" s="486"/>
      <c r="E1650" s="480">
        <f t="shared" si="410"/>
        <v>0</v>
      </c>
      <c r="F1650" s="508">
        <v>14200</v>
      </c>
      <c r="G1650" s="503">
        <v>3588</v>
      </c>
      <c r="H1650" s="480">
        <f t="shared" si="411"/>
        <v>0.25267605633802814</v>
      </c>
      <c r="I1650" s="503">
        <f t="shared" si="412"/>
        <v>14206</v>
      </c>
      <c r="J1650" s="503">
        <f t="shared" si="413"/>
        <v>3588</v>
      </c>
      <c r="K1650" s="480">
        <f t="shared" si="414"/>
        <v>0.25256933689990146</v>
      </c>
    </row>
    <row r="1651" spans="1:11" ht="12.75">
      <c r="A1651" s="472" t="s">
        <v>2609</v>
      </c>
      <c r="B1651" s="473" t="s">
        <v>2610</v>
      </c>
      <c r="C1651" s="488">
        <v>0</v>
      </c>
      <c r="D1651" s="486"/>
      <c r="E1651" s="480" t="e">
        <f t="shared" si="410"/>
        <v>#DIV/0!</v>
      </c>
      <c r="F1651" s="508">
        <v>2100</v>
      </c>
      <c r="G1651" s="503">
        <v>519</v>
      </c>
      <c r="H1651" s="480">
        <f t="shared" si="411"/>
        <v>0.24714285714285714</v>
      </c>
      <c r="I1651" s="503">
        <f t="shared" si="412"/>
        <v>2100</v>
      </c>
      <c r="J1651" s="503">
        <f t="shared" si="413"/>
        <v>519</v>
      </c>
      <c r="K1651" s="480">
        <f t="shared" si="414"/>
        <v>0.24714285714285714</v>
      </c>
    </row>
    <row r="1652" spans="1:11" ht="12.75">
      <c r="A1652" s="472" t="s">
        <v>3067</v>
      </c>
      <c r="B1652" s="473" t="s">
        <v>3068</v>
      </c>
      <c r="C1652" s="488">
        <v>0</v>
      </c>
      <c r="D1652" s="486"/>
      <c r="E1652" s="480" t="e">
        <f t="shared" si="410"/>
        <v>#DIV/0!</v>
      </c>
      <c r="F1652" s="508">
        <v>12</v>
      </c>
      <c r="G1652" s="503"/>
      <c r="H1652" s="480">
        <f t="shared" si="411"/>
        <v>0</v>
      </c>
      <c r="I1652" s="503">
        <f t="shared" si="412"/>
        <v>12</v>
      </c>
      <c r="J1652" s="503">
        <f t="shared" si="413"/>
        <v>0</v>
      </c>
      <c r="K1652" s="480">
        <f t="shared" si="414"/>
        <v>0</v>
      </c>
    </row>
    <row r="1653" spans="1:11" ht="12.75">
      <c r="A1653" s="472" t="s">
        <v>2773</v>
      </c>
      <c r="B1653" s="473" t="s">
        <v>2774</v>
      </c>
      <c r="C1653" s="488">
        <v>0</v>
      </c>
      <c r="D1653" s="486"/>
      <c r="E1653" s="480" t="e">
        <f t="shared" si="410"/>
        <v>#DIV/0!</v>
      </c>
      <c r="F1653" s="508">
        <v>223</v>
      </c>
      <c r="G1653" s="503">
        <v>1</v>
      </c>
      <c r="H1653" s="480">
        <f t="shared" si="411"/>
        <v>4.4843049327354259E-3</v>
      </c>
      <c r="I1653" s="503">
        <f t="shared" si="412"/>
        <v>223</v>
      </c>
      <c r="J1653" s="503">
        <f t="shared" si="413"/>
        <v>1</v>
      </c>
      <c r="K1653" s="480">
        <f t="shared" si="414"/>
        <v>4.4843049327354259E-3</v>
      </c>
    </row>
    <row r="1654" spans="1:11" ht="12.75">
      <c r="A1654" s="472" t="s">
        <v>3071</v>
      </c>
      <c r="B1654" s="473" t="s">
        <v>3072</v>
      </c>
      <c r="C1654" s="488">
        <v>0</v>
      </c>
      <c r="D1654" s="486"/>
      <c r="E1654" s="480" t="e">
        <f t="shared" si="410"/>
        <v>#DIV/0!</v>
      </c>
      <c r="F1654" s="508">
        <v>2</v>
      </c>
      <c r="G1654" s="503"/>
      <c r="H1654" s="480">
        <f t="shared" si="411"/>
        <v>0</v>
      </c>
      <c r="I1654" s="503">
        <f t="shared" si="412"/>
        <v>2</v>
      </c>
      <c r="J1654" s="503">
        <f t="shared" si="413"/>
        <v>0</v>
      </c>
      <c r="K1654" s="480">
        <f t="shared" si="414"/>
        <v>0</v>
      </c>
    </row>
    <row r="1655" spans="1:11" ht="12.75">
      <c r="A1655" s="472" t="s">
        <v>2611</v>
      </c>
      <c r="B1655" s="473" t="s">
        <v>2612</v>
      </c>
      <c r="C1655" s="488">
        <v>0</v>
      </c>
      <c r="D1655" s="486"/>
      <c r="E1655" s="480" t="e">
        <f t="shared" si="410"/>
        <v>#DIV/0!</v>
      </c>
      <c r="F1655" s="508">
        <v>2</v>
      </c>
      <c r="G1655" s="503"/>
      <c r="H1655" s="480">
        <f t="shared" si="411"/>
        <v>0</v>
      </c>
      <c r="I1655" s="503">
        <f t="shared" si="412"/>
        <v>2</v>
      </c>
      <c r="J1655" s="503">
        <f t="shared" si="413"/>
        <v>0</v>
      </c>
      <c r="K1655" s="480">
        <f t="shared" si="414"/>
        <v>0</v>
      </c>
    </row>
    <row r="1656" spans="1:11" ht="12.75">
      <c r="A1656" s="472" t="s">
        <v>2314</v>
      </c>
      <c r="B1656" s="473" t="s">
        <v>2315</v>
      </c>
      <c r="C1656" s="488">
        <v>0</v>
      </c>
      <c r="D1656" s="486"/>
      <c r="E1656" s="480" t="e">
        <f t="shared" si="410"/>
        <v>#DIV/0!</v>
      </c>
      <c r="F1656" s="508">
        <v>32</v>
      </c>
      <c r="G1656" s="503">
        <v>2</v>
      </c>
      <c r="H1656" s="480">
        <f t="shared" si="411"/>
        <v>6.25E-2</v>
      </c>
      <c r="I1656" s="503">
        <f t="shared" si="412"/>
        <v>32</v>
      </c>
      <c r="J1656" s="503">
        <f t="shared" si="413"/>
        <v>2</v>
      </c>
      <c r="K1656" s="480">
        <f t="shared" si="414"/>
        <v>6.25E-2</v>
      </c>
    </row>
    <row r="1657" spans="1:11" ht="12.75">
      <c r="A1657" s="472" t="s">
        <v>2775</v>
      </c>
      <c r="B1657" s="473" t="s">
        <v>2776</v>
      </c>
      <c r="C1657" s="488">
        <v>0</v>
      </c>
      <c r="D1657" s="486"/>
      <c r="E1657" s="480" t="e">
        <f t="shared" si="410"/>
        <v>#DIV/0!</v>
      </c>
      <c r="F1657" s="508">
        <v>41</v>
      </c>
      <c r="G1657" s="503">
        <v>5</v>
      </c>
      <c r="H1657" s="480">
        <f t="shared" si="411"/>
        <v>0.12195121951219512</v>
      </c>
      <c r="I1657" s="503">
        <f t="shared" si="412"/>
        <v>41</v>
      </c>
      <c r="J1657" s="503">
        <f t="shared" si="413"/>
        <v>5</v>
      </c>
      <c r="K1657" s="480">
        <f t="shared" si="414"/>
        <v>0.12195121951219512</v>
      </c>
    </row>
    <row r="1658" spans="1:11" ht="12.75">
      <c r="A1658" s="472" t="s">
        <v>2803</v>
      </c>
      <c r="B1658" s="473" t="s">
        <v>2804</v>
      </c>
      <c r="C1658" s="488">
        <v>0</v>
      </c>
      <c r="D1658" s="486"/>
      <c r="E1658" s="480" t="e">
        <f t="shared" si="410"/>
        <v>#DIV/0!</v>
      </c>
      <c r="F1658" s="508">
        <v>125</v>
      </c>
      <c r="G1658" s="503">
        <v>20</v>
      </c>
      <c r="H1658" s="480">
        <f t="shared" si="411"/>
        <v>0.16</v>
      </c>
      <c r="I1658" s="503">
        <f t="shared" si="412"/>
        <v>125</v>
      </c>
      <c r="J1658" s="503">
        <f t="shared" si="413"/>
        <v>20</v>
      </c>
      <c r="K1658" s="480">
        <f t="shared" si="414"/>
        <v>0.16</v>
      </c>
    </row>
    <row r="1659" spans="1:11" ht="12.75">
      <c r="A1659" s="472" t="s">
        <v>2613</v>
      </c>
      <c r="B1659" s="473" t="s">
        <v>2614</v>
      </c>
      <c r="C1659" s="488">
        <v>0</v>
      </c>
      <c r="D1659" s="486"/>
      <c r="E1659" s="480" t="e">
        <f t="shared" si="410"/>
        <v>#DIV/0!</v>
      </c>
      <c r="F1659" s="508">
        <v>1</v>
      </c>
      <c r="G1659" s="503"/>
      <c r="H1659" s="480">
        <f t="shared" si="411"/>
        <v>0</v>
      </c>
      <c r="I1659" s="503">
        <f t="shared" si="412"/>
        <v>1</v>
      </c>
      <c r="J1659" s="503">
        <f t="shared" si="413"/>
        <v>0</v>
      </c>
      <c r="K1659" s="480">
        <f t="shared" si="414"/>
        <v>0</v>
      </c>
    </row>
    <row r="1660" spans="1:11" ht="12.75">
      <c r="A1660" s="472" t="s">
        <v>2316</v>
      </c>
      <c r="B1660" s="473" t="s">
        <v>2317</v>
      </c>
      <c r="C1660" s="488">
        <v>0</v>
      </c>
      <c r="D1660" s="486"/>
      <c r="E1660" s="480" t="e">
        <f t="shared" si="410"/>
        <v>#DIV/0!</v>
      </c>
      <c r="F1660" s="508">
        <v>8</v>
      </c>
      <c r="G1660" s="503"/>
      <c r="H1660" s="480">
        <f t="shared" si="411"/>
        <v>0</v>
      </c>
      <c r="I1660" s="503">
        <f t="shared" si="412"/>
        <v>8</v>
      </c>
      <c r="J1660" s="503">
        <f t="shared" si="413"/>
        <v>0</v>
      </c>
      <c r="K1660" s="480">
        <f t="shared" si="414"/>
        <v>0</v>
      </c>
    </row>
    <row r="1661" spans="1:11" ht="12.75">
      <c r="A1661" s="472" t="s">
        <v>2318</v>
      </c>
      <c r="B1661" s="473" t="s">
        <v>2319</v>
      </c>
      <c r="C1661" s="488">
        <v>0</v>
      </c>
      <c r="D1661" s="486"/>
      <c r="E1661" s="480" t="e">
        <f t="shared" si="410"/>
        <v>#DIV/0!</v>
      </c>
      <c r="F1661" s="508">
        <v>650</v>
      </c>
      <c r="G1661" s="503">
        <v>140</v>
      </c>
      <c r="H1661" s="480">
        <f t="shared" si="411"/>
        <v>0.2153846153846154</v>
      </c>
      <c r="I1661" s="503">
        <f t="shared" si="412"/>
        <v>650</v>
      </c>
      <c r="J1661" s="503">
        <f t="shared" si="413"/>
        <v>140</v>
      </c>
      <c r="K1661" s="480">
        <f t="shared" si="414"/>
        <v>0.2153846153846154</v>
      </c>
    </row>
    <row r="1662" spans="1:11" ht="12.75">
      <c r="A1662" s="472" t="s">
        <v>2162</v>
      </c>
      <c r="B1662" s="473" t="s">
        <v>2163</v>
      </c>
      <c r="C1662" s="488">
        <v>0</v>
      </c>
      <c r="D1662" s="486"/>
      <c r="E1662" s="480" t="e">
        <f t="shared" si="410"/>
        <v>#DIV/0!</v>
      </c>
      <c r="F1662" s="508">
        <v>6</v>
      </c>
      <c r="G1662" s="503">
        <v>1</v>
      </c>
      <c r="H1662" s="480">
        <f t="shared" si="411"/>
        <v>0.16666666666666666</v>
      </c>
      <c r="I1662" s="503">
        <f t="shared" si="412"/>
        <v>6</v>
      </c>
      <c r="J1662" s="503">
        <f t="shared" si="413"/>
        <v>1</v>
      </c>
      <c r="K1662" s="480">
        <f t="shared" si="414"/>
        <v>0.16666666666666666</v>
      </c>
    </row>
    <row r="1663" spans="1:11" ht="12.75">
      <c r="A1663" s="472" t="s">
        <v>2166</v>
      </c>
      <c r="B1663" s="473" t="s">
        <v>2167</v>
      </c>
      <c r="C1663" s="488">
        <v>0</v>
      </c>
      <c r="D1663" s="486"/>
      <c r="E1663" s="480" t="e">
        <f t="shared" si="410"/>
        <v>#DIV/0!</v>
      </c>
      <c r="F1663" s="508">
        <v>1</v>
      </c>
      <c r="G1663" s="503"/>
      <c r="H1663" s="480">
        <f t="shared" si="411"/>
        <v>0</v>
      </c>
      <c r="I1663" s="503">
        <f t="shared" si="412"/>
        <v>1</v>
      </c>
      <c r="J1663" s="503">
        <f t="shared" si="413"/>
        <v>0</v>
      </c>
      <c r="K1663" s="480">
        <f t="shared" si="414"/>
        <v>0</v>
      </c>
    </row>
    <row r="1664" spans="1:11" ht="12.75">
      <c r="A1664" s="472" t="s">
        <v>2168</v>
      </c>
      <c r="B1664" s="473" t="s">
        <v>2169</v>
      </c>
      <c r="C1664" s="488">
        <v>0</v>
      </c>
      <c r="D1664" s="486"/>
      <c r="E1664" s="480" t="e">
        <f t="shared" si="410"/>
        <v>#DIV/0!</v>
      </c>
      <c r="F1664" s="508">
        <v>1</v>
      </c>
      <c r="G1664" s="503"/>
      <c r="H1664" s="480">
        <f t="shared" si="411"/>
        <v>0</v>
      </c>
      <c r="I1664" s="503">
        <f t="shared" si="412"/>
        <v>1</v>
      </c>
      <c r="J1664" s="503">
        <f t="shared" si="413"/>
        <v>0</v>
      </c>
      <c r="K1664" s="480">
        <f t="shared" si="414"/>
        <v>0</v>
      </c>
    </row>
    <row r="1665" spans="1:11" ht="12.75">
      <c r="A1665" s="472" t="s">
        <v>2170</v>
      </c>
      <c r="B1665" s="473" t="s">
        <v>2171</v>
      </c>
      <c r="C1665" s="488">
        <v>0</v>
      </c>
      <c r="D1665" s="486"/>
      <c r="E1665" s="480" t="e">
        <f t="shared" si="410"/>
        <v>#DIV/0!</v>
      </c>
      <c r="F1665" s="508">
        <v>1</v>
      </c>
      <c r="G1665" s="503"/>
      <c r="H1665" s="480">
        <f t="shared" si="411"/>
        <v>0</v>
      </c>
      <c r="I1665" s="503">
        <f t="shared" si="412"/>
        <v>1</v>
      </c>
      <c r="J1665" s="503">
        <f t="shared" si="413"/>
        <v>0</v>
      </c>
      <c r="K1665" s="480">
        <f t="shared" si="414"/>
        <v>0</v>
      </c>
    </row>
    <row r="1666" spans="1:11" ht="12.75">
      <c r="A1666" s="472" t="s">
        <v>2322</v>
      </c>
      <c r="B1666" s="473" t="s">
        <v>2323</v>
      </c>
      <c r="C1666" s="488">
        <v>0</v>
      </c>
      <c r="D1666" s="486"/>
      <c r="E1666" s="480" t="e">
        <f t="shared" si="410"/>
        <v>#DIV/0!</v>
      </c>
      <c r="F1666" s="508">
        <v>7</v>
      </c>
      <c r="G1666" s="503"/>
      <c r="H1666" s="480">
        <f t="shared" si="411"/>
        <v>0</v>
      </c>
      <c r="I1666" s="503">
        <f t="shared" si="412"/>
        <v>7</v>
      </c>
      <c r="J1666" s="503">
        <f t="shared" si="413"/>
        <v>0</v>
      </c>
      <c r="K1666" s="480">
        <f t="shared" si="414"/>
        <v>0</v>
      </c>
    </row>
    <row r="1667" spans="1:11" ht="12.75">
      <c r="A1667" s="498" t="s">
        <v>3484</v>
      </c>
      <c r="B1667" s="473" t="s">
        <v>3485</v>
      </c>
      <c r="C1667" s="488">
        <v>0</v>
      </c>
      <c r="D1667" s="486"/>
      <c r="E1667" s="480" t="e">
        <f t="shared" si="410"/>
        <v>#DIV/0!</v>
      </c>
      <c r="F1667" s="508">
        <v>0</v>
      </c>
      <c r="G1667" s="503">
        <v>1</v>
      </c>
      <c r="H1667" s="480" t="e">
        <f t="shared" si="411"/>
        <v>#DIV/0!</v>
      </c>
      <c r="I1667" s="503">
        <f t="shared" si="412"/>
        <v>0</v>
      </c>
      <c r="J1667" s="503">
        <f t="shared" si="413"/>
        <v>1</v>
      </c>
      <c r="K1667" s="480" t="e">
        <f t="shared" si="414"/>
        <v>#DIV/0!</v>
      </c>
    </row>
    <row r="1668" spans="1:11" ht="12.75">
      <c r="A1668" s="498" t="s">
        <v>3486</v>
      </c>
      <c r="B1668" s="473" t="s">
        <v>3487</v>
      </c>
      <c r="C1668" s="488">
        <v>0</v>
      </c>
      <c r="D1668" s="486"/>
      <c r="E1668" s="480" t="e">
        <f t="shared" si="410"/>
        <v>#DIV/0!</v>
      </c>
      <c r="F1668" s="508">
        <v>0</v>
      </c>
      <c r="G1668" s="503">
        <v>1</v>
      </c>
      <c r="H1668" s="480" t="e">
        <f t="shared" si="411"/>
        <v>#DIV/0!</v>
      </c>
      <c r="I1668" s="503">
        <f t="shared" si="412"/>
        <v>0</v>
      </c>
      <c r="J1668" s="503">
        <f t="shared" si="413"/>
        <v>1</v>
      </c>
      <c r="K1668" s="480" t="e">
        <f t="shared" si="414"/>
        <v>#DIV/0!</v>
      </c>
    </row>
    <row r="1669" spans="1:11" ht="12.75">
      <c r="A1669" s="498" t="s">
        <v>2220</v>
      </c>
      <c r="B1669" s="473" t="s">
        <v>2221</v>
      </c>
      <c r="C1669" s="488">
        <v>0</v>
      </c>
      <c r="D1669" s="486"/>
      <c r="E1669" s="480" t="e">
        <f t="shared" si="410"/>
        <v>#DIV/0!</v>
      </c>
      <c r="F1669" s="508">
        <v>0</v>
      </c>
      <c r="G1669" s="503">
        <v>1</v>
      </c>
      <c r="H1669" s="480" t="e">
        <f t="shared" si="411"/>
        <v>#DIV/0!</v>
      </c>
      <c r="I1669" s="503">
        <f t="shared" si="412"/>
        <v>0</v>
      </c>
      <c r="J1669" s="503">
        <f t="shared" si="413"/>
        <v>1</v>
      </c>
      <c r="K1669" s="480" t="e">
        <f t="shared" si="414"/>
        <v>#DIV/0!</v>
      </c>
    </row>
    <row r="1670" spans="1:11" ht="12.75">
      <c r="A1670" s="498" t="s">
        <v>3258</v>
      </c>
      <c r="B1670" s="473" t="s">
        <v>3488</v>
      </c>
      <c r="C1670" s="488">
        <v>0</v>
      </c>
      <c r="D1670" s="486">
        <v>1</v>
      </c>
      <c r="E1670" s="480" t="e">
        <f t="shared" si="410"/>
        <v>#DIV/0!</v>
      </c>
      <c r="F1670" s="508">
        <v>0</v>
      </c>
      <c r="G1670" s="503">
        <v>0</v>
      </c>
      <c r="H1670" s="480" t="e">
        <f t="shared" si="411"/>
        <v>#DIV/0!</v>
      </c>
      <c r="I1670" s="503">
        <f t="shared" si="412"/>
        <v>0</v>
      </c>
      <c r="J1670" s="503">
        <f t="shared" si="413"/>
        <v>1</v>
      </c>
      <c r="K1670" s="480" t="e">
        <f t="shared" si="414"/>
        <v>#DIV/0!</v>
      </c>
    </row>
    <row r="1671" spans="1:11" ht="12.75">
      <c r="A1671" s="498" t="s">
        <v>2128</v>
      </c>
      <c r="B1671" s="473" t="s">
        <v>2129</v>
      </c>
      <c r="C1671" s="488">
        <v>0</v>
      </c>
      <c r="D1671" s="486"/>
      <c r="E1671" s="480" t="e">
        <f t="shared" si="410"/>
        <v>#DIV/0!</v>
      </c>
      <c r="F1671" s="508">
        <v>0</v>
      </c>
      <c r="G1671" s="503">
        <v>2</v>
      </c>
      <c r="H1671" s="480" t="e">
        <f t="shared" si="411"/>
        <v>#DIV/0!</v>
      </c>
      <c r="I1671" s="503">
        <f t="shared" si="412"/>
        <v>0</v>
      </c>
      <c r="J1671" s="503">
        <f t="shared" si="413"/>
        <v>2</v>
      </c>
      <c r="K1671" s="480" t="e">
        <f t="shared" si="414"/>
        <v>#DIV/0!</v>
      </c>
    </row>
    <row r="1672" spans="1:11" ht="12.75">
      <c r="A1672" s="498" t="s">
        <v>2607</v>
      </c>
      <c r="B1672" s="473" t="s">
        <v>2608</v>
      </c>
      <c r="C1672" s="488">
        <v>0</v>
      </c>
      <c r="D1672" s="486"/>
      <c r="E1672" s="480" t="e">
        <f t="shared" si="410"/>
        <v>#DIV/0!</v>
      </c>
      <c r="F1672" s="508">
        <v>0</v>
      </c>
      <c r="G1672" s="503">
        <v>2</v>
      </c>
      <c r="H1672" s="480" t="e">
        <f t="shared" si="411"/>
        <v>#DIV/0!</v>
      </c>
      <c r="I1672" s="503">
        <f t="shared" si="412"/>
        <v>0</v>
      </c>
      <c r="J1672" s="503">
        <f t="shared" si="413"/>
        <v>2</v>
      </c>
      <c r="K1672" s="480" t="e">
        <f t="shared" si="414"/>
        <v>#DIV/0!</v>
      </c>
    </row>
    <row r="1673" spans="1:11" ht="12.75">
      <c r="A1673" s="472"/>
      <c r="B1673" s="473"/>
      <c r="C1673" s="488">
        <v>0</v>
      </c>
      <c r="D1673" s="486"/>
      <c r="E1673" s="480" t="e">
        <f t="shared" si="410"/>
        <v>#DIV/0!</v>
      </c>
      <c r="F1673" s="508">
        <v>0</v>
      </c>
      <c r="G1673" s="503"/>
      <c r="H1673" s="480" t="e">
        <f t="shared" si="411"/>
        <v>#DIV/0!</v>
      </c>
      <c r="I1673" s="503">
        <f t="shared" si="412"/>
        <v>0</v>
      </c>
      <c r="J1673" s="503">
        <f t="shared" si="413"/>
        <v>0</v>
      </c>
      <c r="K1673" s="480" t="e">
        <f t="shared" si="414"/>
        <v>#DIV/0!</v>
      </c>
    </row>
    <row r="1674" spans="1:11" ht="12.75">
      <c r="A1674" s="481"/>
      <c r="B1674" s="482"/>
      <c r="C1674" s="499">
        <v>0</v>
      </c>
      <c r="D1674" s="486"/>
      <c r="E1674" s="480" t="e">
        <f t="shared" si="410"/>
        <v>#DIV/0!</v>
      </c>
      <c r="F1674" s="497">
        <v>0</v>
      </c>
      <c r="G1674" s="503"/>
      <c r="H1674" s="480" t="e">
        <f t="shared" si="411"/>
        <v>#DIV/0!</v>
      </c>
      <c r="I1674" s="503">
        <f t="shared" si="412"/>
        <v>0</v>
      </c>
      <c r="J1674" s="503">
        <f t="shared" si="413"/>
        <v>0</v>
      </c>
      <c r="K1674" s="480" t="e">
        <f t="shared" si="414"/>
        <v>#DIV/0!</v>
      </c>
    </row>
    <row r="1675" spans="1:11" ht="12.75">
      <c r="A1675" s="481"/>
      <c r="B1675" s="482"/>
      <c r="C1675" s="499">
        <v>0</v>
      </c>
      <c r="D1675" s="486"/>
      <c r="E1675" s="480" t="e">
        <f t="shared" si="410"/>
        <v>#DIV/0!</v>
      </c>
      <c r="F1675" s="497">
        <v>0</v>
      </c>
      <c r="G1675" s="503"/>
      <c r="H1675" s="480" t="e">
        <f t="shared" si="411"/>
        <v>#DIV/0!</v>
      </c>
      <c r="I1675" s="503">
        <f t="shared" si="412"/>
        <v>0</v>
      </c>
      <c r="J1675" s="503">
        <f t="shared" si="413"/>
        <v>0</v>
      </c>
      <c r="K1675" s="480" t="e">
        <f t="shared" si="414"/>
        <v>#DIV/0!</v>
      </c>
    </row>
    <row r="1676" spans="1:11" ht="12.75">
      <c r="A1676" s="472"/>
      <c r="B1676" s="473"/>
      <c r="C1676" s="496"/>
      <c r="D1676" s="486"/>
      <c r="E1676" s="480" t="e">
        <f t="shared" si="410"/>
        <v>#DIV/0!</v>
      </c>
      <c r="F1676" s="497"/>
      <c r="G1676" s="503"/>
      <c r="H1676" s="480" t="e">
        <f t="shared" si="411"/>
        <v>#DIV/0!</v>
      </c>
      <c r="I1676" s="503">
        <f t="shared" si="412"/>
        <v>0</v>
      </c>
      <c r="J1676" s="503">
        <f t="shared" si="413"/>
        <v>0</v>
      </c>
      <c r="K1676" s="480" t="e">
        <f t="shared" si="414"/>
        <v>#DIV/0!</v>
      </c>
    </row>
    <row r="1677" spans="1:11" ht="14.25">
      <c r="A1677" s="14"/>
      <c r="B1677" s="157"/>
      <c r="C1677" s="157"/>
      <c r="D1677" s="157"/>
      <c r="E1677" s="463" t="e">
        <f t="shared" si="410"/>
        <v>#DIV/0!</v>
      </c>
      <c r="F1677" s="503"/>
      <c r="G1677" s="503"/>
      <c r="H1677" s="463" t="e">
        <f t="shared" si="411"/>
        <v>#DIV/0!</v>
      </c>
      <c r="I1677" s="503">
        <f t="shared" si="412"/>
        <v>0</v>
      </c>
      <c r="J1677" s="503">
        <f t="shared" si="413"/>
        <v>0</v>
      </c>
      <c r="K1677" s="480" t="e">
        <f t="shared" si="414"/>
        <v>#DIV/0!</v>
      </c>
    </row>
    <row r="1678" spans="1:11" ht="12.75">
      <c r="A1678" s="29"/>
      <c r="B1678" s="154"/>
      <c r="C1678" s="154"/>
      <c r="D1678" s="154"/>
      <c r="E1678" s="320"/>
      <c r="F1678" s="503"/>
      <c r="G1678" s="503"/>
      <c r="H1678" s="503"/>
      <c r="I1678" s="503"/>
      <c r="J1678" s="503"/>
      <c r="K1678" s="503"/>
    </row>
    <row r="1679" spans="1:11" ht="14.25">
      <c r="A1679" s="159" t="s">
        <v>1638</v>
      </c>
      <c r="B1679" s="160"/>
      <c r="C1679" s="160"/>
      <c r="D1679" s="160"/>
      <c r="E1679" s="160"/>
      <c r="F1679" s="338"/>
      <c r="G1679" s="338"/>
      <c r="H1679" s="338"/>
      <c r="I1679" s="338"/>
      <c r="J1679" s="338"/>
      <c r="K1679" s="338"/>
    </row>
    <row r="1680" spans="1:11" ht="14.25">
      <c r="A1680" s="296" t="s">
        <v>1639</v>
      </c>
      <c r="B1680" s="297" t="s">
        <v>1640</v>
      </c>
      <c r="C1680" s="298"/>
      <c r="D1680" s="298"/>
      <c r="E1680" s="336"/>
      <c r="F1680" s="299"/>
      <c r="G1680" s="299"/>
      <c r="H1680" s="299"/>
      <c r="I1680" s="299"/>
      <c r="J1680" s="299"/>
      <c r="K1680" s="299"/>
    </row>
    <row r="1681" spans="1:11" ht="14.25">
      <c r="A1681" s="296" t="s">
        <v>1641</v>
      </c>
      <c r="B1681" s="297" t="s">
        <v>1642</v>
      </c>
      <c r="C1681" s="298"/>
      <c r="D1681" s="298"/>
      <c r="E1681" s="336"/>
      <c r="F1681" s="299"/>
      <c r="G1681" s="299"/>
      <c r="H1681" s="299"/>
      <c r="I1681" s="299"/>
      <c r="J1681" s="299"/>
      <c r="K1681" s="299"/>
    </row>
    <row r="1682" spans="1:11" ht="14.25">
      <c r="A1682" s="296" t="s">
        <v>1643</v>
      </c>
      <c r="B1682" s="297" t="s">
        <v>1644</v>
      </c>
      <c r="C1682" s="298"/>
      <c r="D1682" s="298"/>
      <c r="E1682" s="336"/>
      <c r="F1682" s="299"/>
      <c r="G1682" s="299"/>
      <c r="H1682" s="299"/>
      <c r="I1682" s="299"/>
      <c r="J1682" s="299"/>
      <c r="K1682" s="299"/>
    </row>
    <row r="1683" spans="1:11" ht="25.5">
      <c r="A1683" s="296" t="s">
        <v>1645</v>
      </c>
      <c r="B1683" s="297" t="s">
        <v>1646</v>
      </c>
      <c r="C1683" s="298"/>
      <c r="D1683" s="298"/>
      <c r="E1683" s="336"/>
      <c r="F1683" s="299"/>
      <c r="G1683" s="299"/>
      <c r="H1683" s="299"/>
      <c r="I1683" s="299"/>
      <c r="J1683" s="299"/>
      <c r="K1683" s="299"/>
    </row>
    <row r="1684" spans="1:11" ht="14.25">
      <c r="A1684" s="296" t="s">
        <v>1647</v>
      </c>
      <c r="B1684" s="297" t="s">
        <v>1648</v>
      </c>
      <c r="C1684" s="298"/>
      <c r="D1684" s="298"/>
      <c r="E1684" s="336"/>
      <c r="F1684" s="299"/>
      <c r="G1684" s="299"/>
      <c r="H1684" s="299"/>
      <c r="I1684" s="299"/>
      <c r="J1684" s="299"/>
      <c r="K1684" s="299"/>
    </row>
    <row r="1685" spans="1:11" ht="25.5">
      <c r="A1685" s="296" t="s">
        <v>1649</v>
      </c>
      <c r="B1685" s="297" t="s">
        <v>1650</v>
      </c>
      <c r="C1685" s="298"/>
      <c r="D1685" s="298"/>
      <c r="E1685" s="336"/>
      <c r="F1685" s="299"/>
      <c r="G1685" s="299"/>
      <c r="H1685" s="299"/>
      <c r="I1685" s="299"/>
      <c r="J1685" s="299"/>
      <c r="K1685" s="299"/>
    </row>
    <row r="1686" spans="1:11" ht="51">
      <c r="A1686" s="296" t="s">
        <v>1651</v>
      </c>
      <c r="B1686" s="297" t="s">
        <v>1652</v>
      </c>
      <c r="C1686" s="298"/>
      <c r="D1686" s="298"/>
      <c r="E1686" s="336"/>
      <c r="F1686" s="299"/>
      <c r="G1686" s="299"/>
      <c r="H1686" s="299"/>
      <c r="I1686" s="299"/>
      <c r="J1686" s="299"/>
      <c r="K1686" s="299"/>
    </row>
    <row r="1687" spans="1:11" ht="63.75">
      <c r="A1687" s="296" t="s">
        <v>1653</v>
      </c>
      <c r="B1687" s="297" t="s">
        <v>1654</v>
      </c>
      <c r="C1687" s="298"/>
      <c r="D1687" s="298"/>
      <c r="E1687" s="336"/>
      <c r="F1687" s="299"/>
      <c r="G1687" s="299"/>
      <c r="H1687" s="299"/>
      <c r="I1687" s="299"/>
      <c r="J1687" s="299"/>
      <c r="K1687" s="299"/>
    </row>
    <row r="1688" spans="1:11" ht="12.75">
      <c r="A1688" s="159" t="s">
        <v>1655</v>
      </c>
      <c r="B1688" s="161"/>
      <c r="C1688" s="161"/>
      <c r="D1688" s="161"/>
      <c r="E1688" s="337"/>
      <c r="F1688" s="503"/>
      <c r="G1688" s="503"/>
      <c r="H1688" s="503"/>
      <c r="I1688" s="503"/>
      <c r="J1688" s="503"/>
      <c r="K1688" s="503"/>
    </row>
    <row r="1689" spans="1:11" ht="15">
      <c r="A1689" s="162" t="s">
        <v>1656</v>
      </c>
      <c r="B1689" s="88"/>
      <c r="C1689" s="477">
        <f>SUM(C1303,C1482)</f>
        <v>26000</v>
      </c>
      <c r="D1689" s="477">
        <f>SUM(D1303,D1482)</f>
        <v>4655</v>
      </c>
      <c r="E1689" s="469">
        <f t="shared" ref="E1689" si="421">D1689/C1689</f>
        <v>0.17903846153846154</v>
      </c>
      <c r="F1689" s="477">
        <f>SUM(F1303,F1482)</f>
        <v>56500</v>
      </c>
      <c r="G1689" s="477">
        <f>SUM(G1303,G1482)</f>
        <v>12689</v>
      </c>
      <c r="H1689" s="469">
        <f t="shared" ref="H1689" si="422">G1689/F1689</f>
        <v>0.22458407079646017</v>
      </c>
      <c r="I1689" s="476">
        <f t="shared" ref="I1689" si="423">C1689+F1689</f>
        <v>82500</v>
      </c>
      <c r="J1689" s="476">
        <f t="shared" ref="J1689" si="424">D1689+G1689</f>
        <v>17344</v>
      </c>
      <c r="K1689" s="478">
        <f t="shared" ref="K1689" si="425">J1689/I1689</f>
        <v>0.21023030303030302</v>
      </c>
    </row>
    <row r="1690" spans="1:11" ht="12.75">
      <c r="A1690" s="892" t="s">
        <v>1657</v>
      </c>
      <c r="B1690" s="892"/>
      <c r="C1690" s="892"/>
      <c r="D1690" s="892"/>
      <c r="E1690" s="892"/>
      <c r="F1690" s="892"/>
      <c r="G1690" s="892"/>
      <c r="H1690" s="892"/>
      <c r="I1690" s="892"/>
      <c r="J1690" s="892"/>
      <c r="K1690" s="500"/>
    </row>
    <row r="1691" spans="1:11" ht="12.75">
      <c r="A1691" s="892" t="s">
        <v>1658</v>
      </c>
      <c r="B1691" s="892"/>
      <c r="C1691" s="892"/>
      <c r="D1691" s="892"/>
      <c r="E1691" s="892"/>
      <c r="F1691" s="892"/>
      <c r="G1691" s="892"/>
      <c r="H1691" s="892"/>
      <c r="I1691" s="892"/>
      <c r="J1691" s="892"/>
      <c r="K1691" s="500"/>
    </row>
    <row r="1693" spans="1:11" ht="12.75">
      <c r="A1693" s="1"/>
      <c r="B1693" s="2" t="s">
        <v>51</v>
      </c>
      <c r="C1693" s="3" t="s">
        <v>1970</v>
      </c>
      <c r="D1693" s="4"/>
      <c r="E1693" s="4"/>
      <c r="F1693" s="4"/>
      <c r="G1693" s="4"/>
      <c r="H1693" s="4"/>
      <c r="I1693" s="5"/>
      <c r="J1693" s="6"/>
      <c r="K1693" s="6"/>
    </row>
    <row r="1694" spans="1:11" ht="12.75">
      <c r="A1694" s="1"/>
      <c r="B1694" s="2" t="s">
        <v>52</v>
      </c>
      <c r="C1694" s="3">
        <v>17688383</v>
      </c>
      <c r="D1694" s="4"/>
      <c r="E1694" s="4"/>
      <c r="F1694" s="4"/>
      <c r="G1694" s="4"/>
      <c r="H1694" s="4"/>
      <c r="I1694" s="5"/>
      <c r="J1694" s="6"/>
      <c r="K1694" s="6"/>
    </row>
    <row r="1695" spans="1:11" ht="12.75">
      <c r="A1695" s="1"/>
      <c r="B1695" s="2"/>
      <c r="C1695" s="3"/>
      <c r="D1695" s="4"/>
      <c r="E1695" s="4"/>
      <c r="F1695" s="4"/>
      <c r="G1695" s="4"/>
      <c r="H1695" s="4"/>
      <c r="I1695" s="5"/>
      <c r="J1695" s="6"/>
      <c r="K1695" s="6"/>
    </row>
    <row r="1696" spans="1:11" ht="14.25">
      <c r="A1696" s="1"/>
      <c r="B1696" s="2" t="s">
        <v>1634</v>
      </c>
      <c r="C1696" s="7" t="s">
        <v>32</v>
      </c>
      <c r="D1696" s="8"/>
      <c r="E1696" s="8"/>
      <c r="F1696" s="8"/>
      <c r="G1696" s="8"/>
      <c r="H1696" s="8"/>
      <c r="I1696" s="9"/>
      <c r="J1696" s="6"/>
      <c r="K1696" s="6"/>
    </row>
    <row r="1697" spans="1:11" ht="14.25">
      <c r="A1697" s="1"/>
      <c r="B1697" s="2" t="s">
        <v>186</v>
      </c>
      <c r="C1697" s="439" t="s">
        <v>2005</v>
      </c>
      <c r="D1697" s="8"/>
      <c r="E1697" s="8"/>
      <c r="F1697" s="8"/>
      <c r="G1697" s="8"/>
      <c r="H1697" s="8"/>
      <c r="I1697" s="9"/>
      <c r="J1697" s="6"/>
      <c r="K1697" s="6"/>
    </row>
    <row r="1698" spans="1:11" ht="15.75">
      <c r="A1698" s="10"/>
      <c r="B1698" s="10"/>
      <c r="C1698" s="10"/>
      <c r="D1698" s="10"/>
      <c r="E1698" s="10"/>
      <c r="F1698" s="10"/>
      <c r="G1698" s="10"/>
      <c r="H1698" s="10"/>
      <c r="I1698" s="11"/>
      <c r="J1698" s="11"/>
      <c r="K1698" s="11"/>
    </row>
    <row r="1699" spans="1:11" ht="12.75" customHeight="1">
      <c r="A1699" s="876" t="s">
        <v>1635</v>
      </c>
      <c r="B1699" s="876" t="s">
        <v>1636</v>
      </c>
      <c r="C1699" s="893" t="s">
        <v>189</v>
      </c>
      <c r="D1699" s="894"/>
      <c r="E1699" s="894"/>
      <c r="F1699" s="870" t="s">
        <v>190</v>
      </c>
      <c r="G1699" s="870"/>
      <c r="H1699" s="870"/>
      <c r="I1699" s="870" t="s">
        <v>129</v>
      </c>
      <c r="J1699" s="870"/>
      <c r="K1699" s="870"/>
    </row>
    <row r="1700" spans="1:11" ht="23.25" thickBot="1">
      <c r="A1700" s="877"/>
      <c r="B1700" s="877"/>
      <c r="C1700" s="501" t="s">
        <v>1904</v>
      </c>
      <c r="D1700" s="501" t="s">
        <v>1905</v>
      </c>
      <c r="E1700" s="319" t="s">
        <v>1898</v>
      </c>
      <c r="F1700" s="501" t="s">
        <v>1904</v>
      </c>
      <c r="G1700" s="501" t="s">
        <v>1905</v>
      </c>
      <c r="H1700" s="501" t="s">
        <v>1898</v>
      </c>
      <c r="I1700" s="501" t="s">
        <v>1904</v>
      </c>
      <c r="J1700" s="501" t="s">
        <v>1905</v>
      </c>
      <c r="K1700" s="502" t="s">
        <v>1898</v>
      </c>
    </row>
    <row r="1701" spans="1:11" ht="15.75" thickTop="1">
      <c r="A1701" s="84"/>
      <c r="B1701" s="151" t="s">
        <v>28</v>
      </c>
      <c r="C1701" s="464">
        <f>SUM(C1703:C1705)</f>
        <v>0</v>
      </c>
      <c r="D1701" s="464">
        <f>SUM(D1703:D1705)</f>
        <v>0</v>
      </c>
      <c r="E1701" s="465" t="e">
        <f t="shared" ref="E1701" si="426">D1701/C1701</f>
        <v>#DIV/0!</v>
      </c>
      <c r="F1701" s="464">
        <f>SUM(F1703:F1705)</f>
        <v>0</v>
      </c>
      <c r="G1701" s="464">
        <f>SUM(G1703:G1705)</f>
        <v>0</v>
      </c>
      <c r="H1701" s="465" t="e">
        <f t="shared" ref="H1701" si="427">G1701/F1701</f>
        <v>#DIV/0!</v>
      </c>
      <c r="I1701" s="466">
        <f t="shared" ref="I1701" si="428">C1701+F1701</f>
        <v>0</v>
      </c>
      <c r="J1701" s="466">
        <f t="shared" ref="J1701" si="429">D1701+G1701</f>
        <v>0</v>
      </c>
      <c r="K1701" s="479" t="e">
        <f t="shared" ref="K1701" si="430">J1701/I1701</f>
        <v>#DIV/0!</v>
      </c>
    </row>
    <row r="1702" spans="1:11" ht="12.75">
      <c r="A1702" s="152"/>
      <c r="B1702" s="153"/>
      <c r="C1702" s="154"/>
      <c r="D1702" s="154"/>
      <c r="E1702" s="463"/>
      <c r="F1702" s="503"/>
      <c r="G1702" s="503"/>
      <c r="H1702" s="463"/>
      <c r="I1702" s="503"/>
      <c r="J1702" s="503"/>
      <c r="K1702" s="480"/>
    </row>
    <row r="1703" spans="1:11" s="513" customFormat="1" ht="12.75">
      <c r="A1703" s="524"/>
      <c r="B1703" s="509"/>
      <c r="C1703" s="510"/>
      <c r="D1703" s="510"/>
      <c r="E1703" s="511" t="e">
        <f t="shared" ref="E1703:E1705" si="431">D1703/C1703</f>
        <v>#DIV/0!</v>
      </c>
      <c r="F1703" s="507"/>
      <c r="G1703" s="503"/>
      <c r="H1703" s="511" t="e">
        <f t="shared" ref="H1703:H1705" si="432">G1703/F1703</f>
        <v>#DIV/0!</v>
      </c>
      <c r="I1703" s="503">
        <f t="shared" ref="I1703:I1705" si="433">C1703+F1703</f>
        <v>0</v>
      </c>
      <c r="J1703" s="503">
        <f t="shared" ref="J1703:J1705" si="434">D1703+G1703</f>
        <v>0</v>
      </c>
      <c r="K1703" s="512" t="e">
        <f t="shared" ref="K1703:K1705" si="435">J1703/I1703</f>
        <v>#DIV/0!</v>
      </c>
    </row>
    <row r="1704" spans="1:11" ht="14.25">
      <c r="A1704" s="155"/>
      <c r="B1704" s="156"/>
      <c r="C1704" s="154"/>
      <c r="D1704" s="154"/>
      <c r="E1704" s="463" t="e">
        <f t="shared" si="431"/>
        <v>#DIV/0!</v>
      </c>
      <c r="F1704" s="214"/>
      <c r="G1704" s="503"/>
      <c r="H1704" s="463" t="e">
        <f t="shared" si="432"/>
        <v>#DIV/0!</v>
      </c>
      <c r="I1704" s="503">
        <f t="shared" si="433"/>
        <v>0</v>
      </c>
      <c r="J1704" s="503">
        <f t="shared" si="434"/>
        <v>0</v>
      </c>
      <c r="K1704" s="480" t="e">
        <f t="shared" si="435"/>
        <v>#DIV/0!</v>
      </c>
    </row>
    <row r="1705" spans="1:11" ht="14.25">
      <c r="A1705" s="155"/>
      <c r="B1705" s="156"/>
      <c r="C1705" s="154"/>
      <c r="D1705" s="154"/>
      <c r="E1705" s="463" t="e">
        <f t="shared" si="431"/>
        <v>#DIV/0!</v>
      </c>
      <c r="F1705" s="214"/>
      <c r="G1705" s="503"/>
      <c r="H1705" s="463" t="e">
        <f t="shared" si="432"/>
        <v>#DIV/0!</v>
      </c>
      <c r="I1705" s="503">
        <f t="shared" si="433"/>
        <v>0</v>
      </c>
      <c r="J1705" s="503">
        <f t="shared" si="434"/>
        <v>0</v>
      </c>
      <c r="K1705" s="480" t="e">
        <f t="shared" si="435"/>
        <v>#DIV/0!</v>
      </c>
    </row>
    <row r="1706" spans="1:11" ht="14.25">
      <c r="A1706" s="155"/>
      <c r="B1706" s="156"/>
      <c r="C1706" s="154"/>
      <c r="D1706" s="154"/>
      <c r="E1706" s="320"/>
      <c r="F1706" s="503"/>
      <c r="G1706" s="503"/>
      <c r="H1706" s="503"/>
      <c r="I1706" s="503"/>
      <c r="J1706" s="503"/>
      <c r="K1706" s="503"/>
    </row>
    <row r="1707" spans="1:11" ht="15">
      <c r="A1707" s="155"/>
      <c r="B1707" s="467" t="s">
        <v>1637</v>
      </c>
      <c r="C1707" s="475">
        <f>SUM(C1709:C1770)</f>
        <v>700</v>
      </c>
      <c r="D1707" s="475">
        <f>SUM(D1709:D1770)</f>
        <v>376</v>
      </c>
      <c r="E1707" s="469">
        <f t="shared" ref="E1707" si="436">D1707/C1707</f>
        <v>0.53714285714285714</v>
      </c>
      <c r="F1707" s="475">
        <f>SUM(F1709:F1770)</f>
        <v>20300</v>
      </c>
      <c r="G1707" s="475">
        <f>SUM(G1709:G1770)</f>
        <v>7701</v>
      </c>
      <c r="H1707" s="469">
        <f t="shared" ref="H1707" si="437">G1707/F1707</f>
        <v>0.37935960591133006</v>
      </c>
      <c r="I1707" s="475">
        <f>SUM(I1709:I1770)</f>
        <v>21000</v>
      </c>
      <c r="J1707" s="475">
        <f>SUM(J1709:J1770)</f>
        <v>8077</v>
      </c>
      <c r="K1707" s="478">
        <f t="shared" ref="K1707" si="438">J1707/I1707</f>
        <v>0.38461904761904764</v>
      </c>
    </row>
    <row r="1708" spans="1:11" ht="14.25">
      <c r="A1708" s="155"/>
      <c r="B1708" s="156"/>
      <c r="C1708" s="154"/>
      <c r="D1708" s="154"/>
      <c r="E1708" s="463"/>
      <c r="F1708" s="503"/>
      <c r="G1708" s="503"/>
      <c r="H1708" s="463"/>
      <c r="I1708" s="503"/>
      <c r="J1708" s="503"/>
      <c r="K1708" s="480"/>
    </row>
    <row r="1709" spans="1:11" ht="12.75">
      <c r="A1709" s="481" t="s">
        <v>3489</v>
      </c>
      <c r="B1709" s="482" t="s">
        <v>3490</v>
      </c>
      <c r="C1709" s="499">
        <v>570</v>
      </c>
      <c r="D1709" s="486">
        <v>313</v>
      </c>
      <c r="E1709" s="480">
        <f t="shared" ref="E1709:E1770" si="439">D1709/C1709</f>
        <v>0.5491228070175439</v>
      </c>
      <c r="F1709" s="489">
        <v>2</v>
      </c>
      <c r="G1709" s="503">
        <v>1</v>
      </c>
      <c r="H1709" s="480">
        <f t="shared" ref="H1709:H1770" si="440">G1709/F1709</f>
        <v>0.5</v>
      </c>
      <c r="I1709" s="503">
        <f t="shared" ref="I1709:J1767" si="441">C1709+F1709</f>
        <v>572</v>
      </c>
      <c r="J1709" s="503">
        <f t="shared" ref="J1709:J1712" si="442">D1709+G1709</f>
        <v>314</v>
      </c>
      <c r="K1709" s="480">
        <f t="shared" ref="K1709:K1770" si="443">J1709/I1709</f>
        <v>0.54895104895104896</v>
      </c>
    </row>
    <row r="1710" spans="1:11" ht="12.75">
      <c r="A1710" s="481" t="s">
        <v>2202</v>
      </c>
      <c r="B1710" s="482" t="s">
        <v>2203</v>
      </c>
      <c r="C1710" s="499">
        <v>0</v>
      </c>
      <c r="D1710" s="486"/>
      <c r="E1710" s="480" t="e">
        <f t="shared" si="439"/>
        <v>#DIV/0!</v>
      </c>
      <c r="F1710" s="489">
        <v>8</v>
      </c>
      <c r="G1710" s="503">
        <v>2</v>
      </c>
      <c r="H1710" s="480">
        <f t="shared" si="440"/>
        <v>0.25</v>
      </c>
      <c r="I1710" s="503">
        <f t="shared" si="441"/>
        <v>8</v>
      </c>
      <c r="J1710" s="503">
        <f t="shared" si="442"/>
        <v>2</v>
      </c>
      <c r="K1710" s="480">
        <f t="shared" si="443"/>
        <v>0.25</v>
      </c>
    </row>
    <row r="1711" spans="1:11" ht="12.75">
      <c r="A1711" s="481" t="s">
        <v>2204</v>
      </c>
      <c r="B1711" s="482" t="s">
        <v>2205</v>
      </c>
      <c r="C1711" s="499">
        <v>0</v>
      </c>
      <c r="D1711" s="486"/>
      <c r="E1711" s="480" t="e">
        <f t="shared" si="439"/>
        <v>#DIV/0!</v>
      </c>
      <c r="F1711" s="489">
        <v>2</v>
      </c>
      <c r="G1711" s="503"/>
      <c r="H1711" s="480">
        <f t="shared" si="440"/>
        <v>0</v>
      </c>
      <c r="I1711" s="503">
        <f t="shared" si="441"/>
        <v>2</v>
      </c>
      <c r="J1711" s="503">
        <f t="shared" si="442"/>
        <v>0</v>
      </c>
      <c r="K1711" s="480">
        <f t="shared" si="443"/>
        <v>0</v>
      </c>
    </row>
    <row r="1712" spans="1:11" ht="12.75">
      <c r="A1712" s="481" t="s">
        <v>2206</v>
      </c>
      <c r="B1712" s="482" t="s">
        <v>2207</v>
      </c>
      <c r="C1712" s="499">
        <v>0</v>
      </c>
      <c r="D1712" s="486"/>
      <c r="E1712" s="480" t="e">
        <f t="shared" si="439"/>
        <v>#DIV/0!</v>
      </c>
      <c r="F1712" s="489">
        <v>2600</v>
      </c>
      <c r="G1712" s="503">
        <v>1017</v>
      </c>
      <c r="H1712" s="480">
        <f t="shared" si="440"/>
        <v>0.39115384615384613</v>
      </c>
      <c r="I1712" s="503">
        <f t="shared" si="441"/>
        <v>2600</v>
      </c>
      <c r="J1712" s="503">
        <f t="shared" si="442"/>
        <v>1017</v>
      </c>
      <c r="K1712" s="480">
        <f t="shared" si="443"/>
        <v>0.39115384615384613</v>
      </c>
    </row>
    <row r="1713" spans="1:11" ht="12.75">
      <c r="A1713" s="481" t="s">
        <v>2434</v>
      </c>
      <c r="B1713" s="482" t="s">
        <v>2435</v>
      </c>
      <c r="C1713" s="499">
        <v>0</v>
      </c>
      <c r="D1713" s="486"/>
      <c r="E1713" s="480" t="e">
        <f t="shared" si="439"/>
        <v>#DIV/0!</v>
      </c>
      <c r="F1713" s="489">
        <v>200</v>
      </c>
      <c r="G1713" s="503">
        <v>41</v>
      </c>
      <c r="H1713" s="480">
        <f t="shared" si="440"/>
        <v>0.20499999999999999</v>
      </c>
      <c r="I1713" s="503">
        <f t="shared" si="441"/>
        <v>200</v>
      </c>
      <c r="J1713" s="503">
        <f t="shared" si="441"/>
        <v>41</v>
      </c>
      <c r="K1713" s="480">
        <f t="shared" si="443"/>
        <v>0.20499999999999999</v>
      </c>
    </row>
    <row r="1714" spans="1:11" ht="12.75">
      <c r="A1714" s="481" t="s">
        <v>2442</v>
      </c>
      <c r="B1714" s="482" t="s">
        <v>2443</v>
      </c>
      <c r="C1714" s="499">
        <v>0</v>
      </c>
      <c r="D1714" s="486"/>
      <c r="E1714" s="480" t="e">
        <f t="shared" si="439"/>
        <v>#DIV/0!</v>
      </c>
      <c r="F1714" s="489">
        <v>23</v>
      </c>
      <c r="G1714" s="503">
        <v>9</v>
      </c>
      <c r="H1714" s="480">
        <f t="shared" si="440"/>
        <v>0.39130434782608697</v>
      </c>
      <c r="I1714" s="503">
        <f t="shared" si="441"/>
        <v>23</v>
      </c>
      <c r="J1714" s="503">
        <f t="shared" si="441"/>
        <v>9</v>
      </c>
      <c r="K1714" s="480">
        <f t="shared" si="443"/>
        <v>0.39130434782608697</v>
      </c>
    </row>
    <row r="1715" spans="1:11" ht="12.75">
      <c r="A1715" s="481" t="s">
        <v>2749</v>
      </c>
      <c r="B1715" s="482" t="s">
        <v>2750</v>
      </c>
      <c r="C1715" s="499">
        <v>0</v>
      </c>
      <c r="D1715" s="486"/>
      <c r="E1715" s="480" t="e">
        <f t="shared" si="439"/>
        <v>#DIV/0!</v>
      </c>
      <c r="F1715" s="489">
        <v>13</v>
      </c>
      <c r="G1715" s="503">
        <v>3</v>
      </c>
      <c r="H1715" s="480">
        <f t="shared" si="440"/>
        <v>0.23076923076923078</v>
      </c>
      <c r="I1715" s="503">
        <f t="shared" si="441"/>
        <v>13</v>
      </c>
      <c r="J1715" s="503">
        <f t="shared" si="441"/>
        <v>3</v>
      </c>
      <c r="K1715" s="480">
        <f t="shared" si="443"/>
        <v>0.23076923076923078</v>
      </c>
    </row>
    <row r="1716" spans="1:11" ht="12.75">
      <c r="A1716" s="481" t="s">
        <v>2218</v>
      </c>
      <c r="B1716" s="482" t="s">
        <v>2219</v>
      </c>
      <c r="C1716" s="499">
        <v>0</v>
      </c>
      <c r="D1716" s="486"/>
      <c r="E1716" s="480" t="e">
        <f t="shared" si="439"/>
        <v>#DIV/0!</v>
      </c>
      <c r="F1716" s="489">
        <v>2</v>
      </c>
      <c r="G1716" s="503">
        <v>1</v>
      </c>
      <c r="H1716" s="480">
        <f t="shared" si="440"/>
        <v>0.5</v>
      </c>
      <c r="I1716" s="503">
        <f t="shared" si="441"/>
        <v>2</v>
      </c>
      <c r="J1716" s="503">
        <f t="shared" si="441"/>
        <v>1</v>
      </c>
      <c r="K1716" s="480">
        <f t="shared" si="443"/>
        <v>0.5</v>
      </c>
    </row>
    <row r="1717" spans="1:11" ht="12.75">
      <c r="A1717" s="481" t="s">
        <v>2220</v>
      </c>
      <c r="B1717" s="482" t="s">
        <v>2221</v>
      </c>
      <c r="C1717" s="499">
        <v>0</v>
      </c>
      <c r="D1717" s="486"/>
      <c r="E1717" s="480" t="e">
        <f t="shared" si="439"/>
        <v>#DIV/0!</v>
      </c>
      <c r="F1717" s="489">
        <v>7</v>
      </c>
      <c r="G1717" s="503">
        <v>4</v>
      </c>
      <c r="H1717" s="480">
        <f t="shared" si="440"/>
        <v>0.5714285714285714</v>
      </c>
      <c r="I1717" s="503">
        <f t="shared" si="441"/>
        <v>7</v>
      </c>
      <c r="J1717" s="503">
        <f t="shared" si="441"/>
        <v>4</v>
      </c>
      <c r="K1717" s="480">
        <f t="shared" si="443"/>
        <v>0.5714285714285714</v>
      </c>
    </row>
    <row r="1718" spans="1:11" ht="12.75">
      <c r="A1718" s="481" t="s">
        <v>2340</v>
      </c>
      <c r="B1718" s="482" t="s">
        <v>2341</v>
      </c>
      <c r="C1718" s="499">
        <v>0</v>
      </c>
      <c r="D1718" s="486"/>
      <c r="E1718" s="480" t="e">
        <f t="shared" si="439"/>
        <v>#DIV/0!</v>
      </c>
      <c r="F1718" s="489">
        <v>1</v>
      </c>
      <c r="G1718" s="503"/>
      <c r="H1718" s="480">
        <f t="shared" si="440"/>
        <v>0</v>
      </c>
      <c r="I1718" s="503">
        <f t="shared" si="441"/>
        <v>1</v>
      </c>
      <c r="J1718" s="503">
        <f t="shared" si="441"/>
        <v>0</v>
      </c>
      <c r="K1718" s="480">
        <f t="shared" si="443"/>
        <v>0</v>
      </c>
    </row>
    <row r="1719" spans="1:11" ht="12.75">
      <c r="A1719" s="481" t="s">
        <v>2060</v>
      </c>
      <c r="B1719" s="482" t="s">
        <v>2061</v>
      </c>
      <c r="C1719" s="499">
        <v>0</v>
      </c>
      <c r="D1719" s="486"/>
      <c r="E1719" s="480" t="e">
        <f t="shared" si="439"/>
        <v>#DIV/0!</v>
      </c>
      <c r="F1719" s="489">
        <v>5</v>
      </c>
      <c r="G1719" s="503"/>
      <c r="H1719" s="480">
        <f t="shared" si="440"/>
        <v>0</v>
      </c>
      <c r="I1719" s="503">
        <f t="shared" si="441"/>
        <v>5</v>
      </c>
      <c r="J1719" s="503">
        <f t="shared" si="441"/>
        <v>0</v>
      </c>
      <c r="K1719" s="480">
        <f t="shared" si="443"/>
        <v>0</v>
      </c>
    </row>
    <row r="1720" spans="1:11" ht="12.75">
      <c r="A1720" s="481" t="s">
        <v>2234</v>
      </c>
      <c r="B1720" s="482" t="s">
        <v>2235</v>
      </c>
      <c r="C1720" s="499">
        <v>0</v>
      </c>
      <c r="D1720" s="486"/>
      <c r="E1720" s="480" t="e">
        <f t="shared" si="439"/>
        <v>#DIV/0!</v>
      </c>
      <c r="F1720" s="489">
        <v>5</v>
      </c>
      <c r="G1720" s="503"/>
      <c r="H1720" s="480">
        <f t="shared" si="440"/>
        <v>0</v>
      </c>
      <c r="I1720" s="503">
        <f t="shared" si="441"/>
        <v>5</v>
      </c>
      <c r="J1720" s="503">
        <f t="shared" si="441"/>
        <v>0</v>
      </c>
      <c r="K1720" s="480">
        <f t="shared" si="443"/>
        <v>0</v>
      </c>
    </row>
    <row r="1721" spans="1:11" ht="12.75">
      <c r="A1721" s="481" t="s">
        <v>2243</v>
      </c>
      <c r="B1721" s="482" t="s">
        <v>2244</v>
      </c>
      <c r="C1721" s="499">
        <v>0</v>
      </c>
      <c r="D1721" s="486"/>
      <c r="E1721" s="480" t="e">
        <f t="shared" si="439"/>
        <v>#DIV/0!</v>
      </c>
      <c r="F1721" s="489">
        <v>70</v>
      </c>
      <c r="G1721" s="503">
        <v>34</v>
      </c>
      <c r="H1721" s="480">
        <f t="shared" si="440"/>
        <v>0.48571428571428571</v>
      </c>
      <c r="I1721" s="503">
        <f t="shared" si="441"/>
        <v>70</v>
      </c>
      <c r="J1721" s="503">
        <f t="shared" si="441"/>
        <v>34</v>
      </c>
      <c r="K1721" s="480">
        <f t="shared" si="443"/>
        <v>0.48571428571428571</v>
      </c>
    </row>
    <row r="1722" spans="1:11" ht="12.75">
      <c r="A1722" s="481" t="s">
        <v>2132</v>
      </c>
      <c r="B1722" s="482" t="s">
        <v>2133</v>
      </c>
      <c r="C1722" s="499">
        <v>0</v>
      </c>
      <c r="D1722" s="486">
        <v>1</v>
      </c>
      <c r="E1722" s="480" t="e">
        <f t="shared" si="439"/>
        <v>#DIV/0!</v>
      </c>
      <c r="F1722" s="489">
        <v>8</v>
      </c>
      <c r="G1722" s="503">
        <v>5</v>
      </c>
      <c r="H1722" s="480">
        <f t="shared" si="440"/>
        <v>0.625</v>
      </c>
      <c r="I1722" s="503">
        <f t="shared" si="441"/>
        <v>8</v>
      </c>
      <c r="J1722" s="503">
        <f t="shared" si="441"/>
        <v>6</v>
      </c>
      <c r="K1722" s="480">
        <f t="shared" si="443"/>
        <v>0.75</v>
      </c>
    </row>
    <row r="1723" spans="1:11" ht="12.75">
      <c r="A1723" s="481" t="s">
        <v>2134</v>
      </c>
      <c r="B1723" s="482" t="s">
        <v>2135</v>
      </c>
      <c r="C1723" s="499">
        <v>0</v>
      </c>
      <c r="D1723" s="486">
        <v>1</v>
      </c>
      <c r="E1723" s="480" t="e">
        <f t="shared" si="439"/>
        <v>#DIV/0!</v>
      </c>
      <c r="F1723" s="489">
        <v>8</v>
      </c>
      <c r="G1723" s="503">
        <v>5</v>
      </c>
      <c r="H1723" s="480">
        <f t="shared" si="440"/>
        <v>0.625</v>
      </c>
      <c r="I1723" s="503">
        <f t="shared" si="441"/>
        <v>8</v>
      </c>
      <c r="J1723" s="503">
        <f t="shared" si="441"/>
        <v>6</v>
      </c>
      <c r="K1723" s="480">
        <f t="shared" si="443"/>
        <v>0.75</v>
      </c>
    </row>
    <row r="1724" spans="1:11" ht="12.75">
      <c r="A1724" s="481" t="s">
        <v>2140</v>
      </c>
      <c r="B1724" s="482" t="s">
        <v>2141</v>
      </c>
      <c r="C1724" s="499">
        <v>0</v>
      </c>
      <c r="D1724" s="486">
        <v>1</v>
      </c>
      <c r="E1724" s="480" t="e">
        <f t="shared" si="439"/>
        <v>#DIV/0!</v>
      </c>
      <c r="F1724" s="489">
        <v>7</v>
      </c>
      <c r="G1724" s="503">
        <v>3</v>
      </c>
      <c r="H1724" s="480">
        <f t="shared" si="440"/>
        <v>0.42857142857142855</v>
      </c>
      <c r="I1724" s="503">
        <f t="shared" si="441"/>
        <v>7</v>
      </c>
      <c r="J1724" s="503">
        <f t="shared" si="441"/>
        <v>4</v>
      </c>
      <c r="K1724" s="480">
        <f t="shared" si="443"/>
        <v>0.5714285714285714</v>
      </c>
    </row>
    <row r="1725" spans="1:11" ht="12.75">
      <c r="A1725" s="481" t="s">
        <v>2084</v>
      </c>
      <c r="B1725" s="482" t="s">
        <v>2085</v>
      </c>
      <c r="C1725" s="499">
        <v>0</v>
      </c>
      <c r="D1725" s="486"/>
      <c r="E1725" s="480" t="e">
        <f t="shared" si="439"/>
        <v>#DIV/0!</v>
      </c>
      <c r="F1725" s="489">
        <v>5</v>
      </c>
      <c r="G1725" s="503"/>
      <c r="H1725" s="480">
        <f t="shared" si="440"/>
        <v>0</v>
      </c>
      <c r="I1725" s="503">
        <f t="shared" si="441"/>
        <v>5</v>
      </c>
      <c r="J1725" s="503">
        <f t="shared" si="441"/>
        <v>0</v>
      </c>
      <c r="K1725" s="480">
        <f t="shared" si="443"/>
        <v>0</v>
      </c>
    </row>
    <row r="1726" spans="1:11" ht="12.75">
      <c r="A1726" s="481" t="s">
        <v>2259</v>
      </c>
      <c r="B1726" s="482" t="s">
        <v>2260</v>
      </c>
      <c r="C1726" s="499">
        <v>50</v>
      </c>
      <c r="D1726" s="486">
        <v>28</v>
      </c>
      <c r="E1726" s="480">
        <f t="shared" si="439"/>
        <v>0.56000000000000005</v>
      </c>
      <c r="F1726" s="489">
        <v>1300</v>
      </c>
      <c r="G1726" s="503">
        <v>634</v>
      </c>
      <c r="H1726" s="480">
        <f t="shared" si="440"/>
        <v>0.4876923076923077</v>
      </c>
      <c r="I1726" s="503">
        <f t="shared" si="441"/>
        <v>1350</v>
      </c>
      <c r="J1726" s="503">
        <f t="shared" si="441"/>
        <v>662</v>
      </c>
      <c r="K1726" s="480">
        <f t="shared" si="443"/>
        <v>0.49037037037037035</v>
      </c>
    </row>
    <row r="1727" spans="1:11" ht="12.75">
      <c r="A1727" s="481" t="s">
        <v>2261</v>
      </c>
      <c r="B1727" s="482" t="s">
        <v>2262</v>
      </c>
      <c r="C1727" s="499">
        <v>0</v>
      </c>
      <c r="D1727" s="486"/>
      <c r="E1727" s="480" t="e">
        <f t="shared" si="439"/>
        <v>#DIV/0!</v>
      </c>
      <c r="F1727" s="489">
        <v>1000</v>
      </c>
      <c r="G1727" s="503">
        <v>315</v>
      </c>
      <c r="H1727" s="480">
        <f t="shared" si="440"/>
        <v>0.315</v>
      </c>
      <c r="I1727" s="503">
        <f t="shared" si="441"/>
        <v>1000</v>
      </c>
      <c r="J1727" s="503">
        <f t="shared" si="441"/>
        <v>315</v>
      </c>
      <c r="K1727" s="480">
        <f t="shared" si="443"/>
        <v>0.315</v>
      </c>
    </row>
    <row r="1728" spans="1:11" ht="12.75">
      <c r="A1728" s="481" t="s">
        <v>2263</v>
      </c>
      <c r="B1728" s="482" t="s">
        <v>2264</v>
      </c>
      <c r="C1728" s="499">
        <v>0</v>
      </c>
      <c r="D1728" s="486"/>
      <c r="E1728" s="480" t="e">
        <f t="shared" si="439"/>
        <v>#DIV/0!</v>
      </c>
      <c r="F1728" s="489">
        <v>1</v>
      </c>
      <c r="G1728" s="503">
        <v>2</v>
      </c>
      <c r="H1728" s="480">
        <f t="shared" si="440"/>
        <v>2</v>
      </c>
      <c r="I1728" s="503">
        <f t="shared" si="441"/>
        <v>1</v>
      </c>
      <c r="J1728" s="503">
        <f t="shared" si="441"/>
        <v>2</v>
      </c>
      <c r="K1728" s="480">
        <f t="shared" si="443"/>
        <v>2</v>
      </c>
    </row>
    <row r="1729" spans="1:11" ht="12.75">
      <c r="A1729" s="481" t="s">
        <v>2763</v>
      </c>
      <c r="B1729" s="482" t="s">
        <v>2764</v>
      </c>
      <c r="C1729" s="499">
        <v>0</v>
      </c>
      <c r="D1729" s="486"/>
      <c r="E1729" s="480" t="e">
        <f t="shared" si="439"/>
        <v>#DIV/0!</v>
      </c>
      <c r="F1729" s="489">
        <v>200</v>
      </c>
      <c r="G1729" s="503">
        <v>82</v>
      </c>
      <c r="H1729" s="480">
        <f t="shared" si="440"/>
        <v>0.41</v>
      </c>
      <c r="I1729" s="503">
        <f t="shared" si="441"/>
        <v>200</v>
      </c>
      <c r="J1729" s="503">
        <f t="shared" si="441"/>
        <v>82</v>
      </c>
      <c r="K1729" s="480">
        <f t="shared" si="443"/>
        <v>0.41</v>
      </c>
    </row>
    <row r="1730" spans="1:11" ht="12.75">
      <c r="A1730" s="481" t="s">
        <v>2553</v>
      </c>
      <c r="B1730" s="482" t="s">
        <v>2554</v>
      </c>
      <c r="C1730" s="499">
        <v>0</v>
      </c>
      <c r="D1730" s="486"/>
      <c r="E1730" s="480" t="e">
        <f t="shared" si="439"/>
        <v>#DIV/0!</v>
      </c>
      <c r="F1730" s="489">
        <v>1</v>
      </c>
      <c r="G1730" s="503"/>
      <c r="H1730" s="480">
        <f t="shared" si="440"/>
        <v>0</v>
      </c>
      <c r="I1730" s="503">
        <f t="shared" si="441"/>
        <v>1</v>
      </c>
      <c r="J1730" s="503">
        <f t="shared" si="441"/>
        <v>0</v>
      </c>
      <c r="K1730" s="480">
        <f t="shared" si="443"/>
        <v>0</v>
      </c>
    </row>
    <row r="1731" spans="1:11" ht="12.75">
      <c r="A1731" s="481" t="s">
        <v>2593</v>
      </c>
      <c r="B1731" s="482" t="s">
        <v>2594</v>
      </c>
      <c r="C1731" s="499">
        <v>0</v>
      </c>
      <c r="D1731" s="486"/>
      <c r="E1731" s="480" t="e">
        <f t="shared" si="439"/>
        <v>#DIV/0!</v>
      </c>
      <c r="F1731" s="489">
        <v>1</v>
      </c>
      <c r="G1731" s="503"/>
      <c r="H1731" s="480">
        <f t="shared" si="440"/>
        <v>0</v>
      </c>
      <c r="I1731" s="503">
        <f t="shared" si="441"/>
        <v>1</v>
      </c>
      <c r="J1731" s="503">
        <f t="shared" si="441"/>
        <v>0</v>
      </c>
      <c r="K1731" s="480">
        <f t="shared" si="443"/>
        <v>0</v>
      </c>
    </row>
    <row r="1732" spans="1:11" ht="12.75">
      <c r="A1732" s="481" t="s">
        <v>2595</v>
      </c>
      <c r="B1732" s="482" t="s">
        <v>2596</v>
      </c>
      <c r="C1732" s="499">
        <v>0</v>
      </c>
      <c r="D1732" s="486"/>
      <c r="E1732" s="480" t="e">
        <f t="shared" si="439"/>
        <v>#DIV/0!</v>
      </c>
      <c r="F1732" s="489">
        <v>1</v>
      </c>
      <c r="G1732" s="503"/>
      <c r="H1732" s="480">
        <f t="shared" si="440"/>
        <v>0</v>
      </c>
      <c r="I1732" s="503">
        <f t="shared" si="441"/>
        <v>1</v>
      </c>
      <c r="J1732" s="503">
        <f t="shared" si="441"/>
        <v>0</v>
      </c>
      <c r="K1732" s="480">
        <f t="shared" si="443"/>
        <v>0</v>
      </c>
    </row>
    <row r="1733" spans="1:11" ht="12.75">
      <c r="A1733" s="481" t="s">
        <v>2767</v>
      </c>
      <c r="B1733" s="482" t="s">
        <v>2768</v>
      </c>
      <c r="C1733" s="499">
        <v>0</v>
      </c>
      <c r="D1733" s="486"/>
      <c r="E1733" s="480" t="e">
        <f t="shared" si="439"/>
        <v>#DIV/0!</v>
      </c>
      <c r="F1733" s="489">
        <v>2</v>
      </c>
      <c r="G1733" s="503">
        <v>1</v>
      </c>
      <c r="H1733" s="480">
        <f t="shared" si="440"/>
        <v>0.5</v>
      </c>
      <c r="I1733" s="503">
        <f t="shared" si="441"/>
        <v>2</v>
      </c>
      <c r="J1733" s="503">
        <f t="shared" si="441"/>
        <v>1</v>
      </c>
      <c r="K1733" s="480">
        <f t="shared" si="443"/>
        <v>0.5</v>
      </c>
    </row>
    <row r="1734" spans="1:11" ht="12.75">
      <c r="A1734" s="481" t="s">
        <v>2275</v>
      </c>
      <c r="B1734" s="482" t="s">
        <v>2276</v>
      </c>
      <c r="C1734" s="499">
        <v>0</v>
      </c>
      <c r="D1734" s="486"/>
      <c r="E1734" s="480" t="e">
        <f t="shared" si="439"/>
        <v>#DIV/0!</v>
      </c>
      <c r="F1734" s="489">
        <v>5</v>
      </c>
      <c r="G1734" s="503">
        <v>2</v>
      </c>
      <c r="H1734" s="480">
        <f t="shared" si="440"/>
        <v>0.4</v>
      </c>
      <c r="I1734" s="503">
        <f t="shared" si="441"/>
        <v>5</v>
      </c>
      <c r="J1734" s="503">
        <f t="shared" si="441"/>
        <v>2</v>
      </c>
      <c r="K1734" s="480">
        <f t="shared" si="443"/>
        <v>0.4</v>
      </c>
    </row>
    <row r="1735" spans="1:11" ht="12.75">
      <c r="A1735" s="481" t="s">
        <v>1975</v>
      </c>
      <c r="B1735" s="482" t="s">
        <v>2277</v>
      </c>
      <c r="C1735" s="499">
        <v>0</v>
      </c>
      <c r="D1735" s="486"/>
      <c r="E1735" s="480" t="e">
        <f t="shared" si="439"/>
        <v>#DIV/0!</v>
      </c>
      <c r="F1735" s="489">
        <v>4</v>
      </c>
      <c r="G1735" s="503"/>
      <c r="H1735" s="480">
        <f t="shared" si="440"/>
        <v>0</v>
      </c>
      <c r="I1735" s="503">
        <f t="shared" si="441"/>
        <v>4</v>
      </c>
      <c r="J1735" s="503">
        <f t="shared" si="441"/>
        <v>0</v>
      </c>
      <c r="K1735" s="480">
        <f t="shared" si="443"/>
        <v>0</v>
      </c>
    </row>
    <row r="1736" spans="1:11" ht="12.75">
      <c r="A1736" s="481" t="s">
        <v>3491</v>
      </c>
      <c r="B1736" s="482" t="s">
        <v>3492</v>
      </c>
      <c r="C1736" s="499">
        <v>0</v>
      </c>
      <c r="D1736" s="486"/>
      <c r="E1736" s="480" t="e">
        <f t="shared" si="439"/>
        <v>#DIV/0!</v>
      </c>
      <c r="F1736" s="489">
        <v>2</v>
      </c>
      <c r="G1736" s="503"/>
      <c r="H1736" s="480">
        <f t="shared" si="440"/>
        <v>0</v>
      </c>
      <c r="I1736" s="503">
        <f t="shared" si="441"/>
        <v>2</v>
      </c>
      <c r="J1736" s="503">
        <f t="shared" si="441"/>
        <v>0</v>
      </c>
      <c r="K1736" s="480">
        <f t="shared" si="443"/>
        <v>0</v>
      </c>
    </row>
    <row r="1737" spans="1:11" ht="12.75">
      <c r="A1737" s="481" t="s">
        <v>2160</v>
      </c>
      <c r="B1737" s="482" t="s">
        <v>2161</v>
      </c>
      <c r="C1737" s="499">
        <v>0</v>
      </c>
      <c r="D1737" s="486"/>
      <c r="E1737" s="480" t="e">
        <f t="shared" si="439"/>
        <v>#DIV/0!</v>
      </c>
      <c r="F1737" s="489">
        <v>1</v>
      </c>
      <c r="G1737" s="503"/>
      <c r="H1737" s="480">
        <f t="shared" si="440"/>
        <v>0</v>
      </c>
      <c r="I1737" s="503">
        <f t="shared" si="441"/>
        <v>1</v>
      </c>
      <c r="J1737" s="503">
        <f t="shared" si="441"/>
        <v>0</v>
      </c>
      <c r="K1737" s="480">
        <f t="shared" si="443"/>
        <v>0</v>
      </c>
    </row>
    <row r="1738" spans="1:11" ht="12.75">
      <c r="A1738" s="481" t="s">
        <v>2286</v>
      </c>
      <c r="B1738" s="482" t="s">
        <v>2287</v>
      </c>
      <c r="C1738" s="499">
        <v>0</v>
      </c>
      <c r="D1738" s="486"/>
      <c r="E1738" s="480" t="e">
        <f t="shared" si="439"/>
        <v>#DIV/0!</v>
      </c>
      <c r="F1738" s="489">
        <v>150</v>
      </c>
      <c r="G1738" s="503">
        <v>24</v>
      </c>
      <c r="H1738" s="480">
        <f t="shared" si="440"/>
        <v>0.16</v>
      </c>
      <c r="I1738" s="503">
        <f t="shared" si="441"/>
        <v>150</v>
      </c>
      <c r="J1738" s="503">
        <f t="shared" si="441"/>
        <v>24</v>
      </c>
      <c r="K1738" s="480">
        <f t="shared" si="443"/>
        <v>0.16</v>
      </c>
    </row>
    <row r="1739" spans="1:11" ht="12.75">
      <c r="A1739" s="481" t="s">
        <v>2290</v>
      </c>
      <c r="B1739" s="482" t="s">
        <v>2291</v>
      </c>
      <c r="C1739" s="499">
        <v>0</v>
      </c>
      <c r="D1739" s="486"/>
      <c r="E1739" s="480" t="e">
        <f t="shared" si="439"/>
        <v>#DIV/0!</v>
      </c>
      <c r="F1739" s="489">
        <v>6</v>
      </c>
      <c r="G1739" s="503">
        <v>2</v>
      </c>
      <c r="H1739" s="480">
        <f t="shared" si="440"/>
        <v>0.33333333333333331</v>
      </c>
      <c r="I1739" s="503">
        <f t="shared" si="441"/>
        <v>6</v>
      </c>
      <c r="J1739" s="503">
        <f t="shared" si="441"/>
        <v>2</v>
      </c>
      <c r="K1739" s="480">
        <f t="shared" si="443"/>
        <v>0.33333333333333331</v>
      </c>
    </row>
    <row r="1740" spans="1:11" ht="12.75">
      <c r="A1740" s="481" t="s">
        <v>2300</v>
      </c>
      <c r="B1740" s="482" t="s">
        <v>2301</v>
      </c>
      <c r="C1740" s="499">
        <v>0</v>
      </c>
      <c r="D1740" s="486"/>
      <c r="E1740" s="480" t="e">
        <f t="shared" si="439"/>
        <v>#DIV/0!</v>
      </c>
      <c r="F1740" s="489">
        <v>1</v>
      </c>
      <c r="G1740" s="503">
        <v>4</v>
      </c>
      <c r="H1740" s="480">
        <f t="shared" si="440"/>
        <v>4</v>
      </c>
      <c r="I1740" s="503">
        <f t="shared" si="441"/>
        <v>1</v>
      </c>
      <c r="J1740" s="503">
        <f t="shared" si="441"/>
        <v>4</v>
      </c>
      <c r="K1740" s="480">
        <f t="shared" si="443"/>
        <v>4</v>
      </c>
    </row>
    <row r="1741" spans="1:11" ht="12.75">
      <c r="A1741" s="481" t="s">
        <v>2346</v>
      </c>
      <c r="B1741" s="482" t="s">
        <v>2347</v>
      </c>
      <c r="C1741" s="499">
        <v>0</v>
      </c>
      <c r="D1741" s="486"/>
      <c r="E1741" s="480" t="e">
        <f t="shared" si="439"/>
        <v>#DIV/0!</v>
      </c>
      <c r="F1741" s="489">
        <v>1</v>
      </c>
      <c r="G1741" s="503"/>
      <c r="H1741" s="480">
        <f t="shared" si="440"/>
        <v>0</v>
      </c>
      <c r="I1741" s="503">
        <f t="shared" si="441"/>
        <v>1</v>
      </c>
      <c r="J1741" s="503">
        <f t="shared" si="441"/>
        <v>0</v>
      </c>
      <c r="K1741" s="480">
        <f t="shared" si="443"/>
        <v>0</v>
      </c>
    </row>
    <row r="1742" spans="1:11" ht="12.75">
      <c r="A1742" s="481" t="s">
        <v>2603</v>
      </c>
      <c r="B1742" s="482" t="s">
        <v>2604</v>
      </c>
      <c r="C1742" s="499">
        <v>0</v>
      </c>
      <c r="D1742" s="486"/>
      <c r="E1742" s="480" t="e">
        <f t="shared" si="439"/>
        <v>#DIV/0!</v>
      </c>
      <c r="F1742" s="489">
        <v>65</v>
      </c>
      <c r="G1742" s="503">
        <v>17</v>
      </c>
      <c r="H1742" s="480">
        <f t="shared" si="440"/>
        <v>0.26153846153846155</v>
      </c>
      <c r="I1742" s="503">
        <f t="shared" si="441"/>
        <v>65</v>
      </c>
      <c r="J1742" s="503">
        <f t="shared" si="441"/>
        <v>17</v>
      </c>
      <c r="K1742" s="480">
        <f t="shared" si="443"/>
        <v>0.26153846153846155</v>
      </c>
    </row>
    <row r="1743" spans="1:11" ht="12.75">
      <c r="A1743" s="481" t="s">
        <v>2302</v>
      </c>
      <c r="B1743" s="482" t="s">
        <v>2303</v>
      </c>
      <c r="C1743" s="499">
        <v>0</v>
      </c>
      <c r="D1743" s="486"/>
      <c r="E1743" s="480" t="e">
        <f t="shared" si="439"/>
        <v>#DIV/0!</v>
      </c>
      <c r="F1743" s="489">
        <v>10</v>
      </c>
      <c r="G1743" s="503">
        <v>8</v>
      </c>
      <c r="H1743" s="480">
        <f t="shared" si="440"/>
        <v>0.8</v>
      </c>
      <c r="I1743" s="503">
        <f t="shared" si="441"/>
        <v>10</v>
      </c>
      <c r="J1743" s="503">
        <f t="shared" si="441"/>
        <v>8</v>
      </c>
      <c r="K1743" s="480">
        <f t="shared" si="443"/>
        <v>0.8</v>
      </c>
    </row>
    <row r="1744" spans="1:11" ht="12.75">
      <c r="A1744" s="481" t="s">
        <v>2605</v>
      </c>
      <c r="B1744" s="482" t="s">
        <v>2606</v>
      </c>
      <c r="C1744" s="499">
        <v>0</v>
      </c>
      <c r="D1744" s="486"/>
      <c r="E1744" s="480" t="e">
        <f t="shared" si="439"/>
        <v>#DIV/0!</v>
      </c>
      <c r="F1744" s="489">
        <v>1</v>
      </c>
      <c r="G1744" s="503"/>
      <c r="H1744" s="480">
        <f t="shared" si="440"/>
        <v>0</v>
      </c>
      <c r="I1744" s="503">
        <f t="shared" si="441"/>
        <v>1</v>
      </c>
      <c r="J1744" s="503">
        <f t="shared" si="441"/>
        <v>0</v>
      </c>
      <c r="K1744" s="480">
        <f t="shared" si="443"/>
        <v>0</v>
      </c>
    </row>
    <row r="1745" spans="1:11" ht="12.75">
      <c r="A1745" s="481" t="s">
        <v>2306</v>
      </c>
      <c r="B1745" s="482" t="s">
        <v>2307</v>
      </c>
      <c r="C1745" s="499">
        <v>0</v>
      </c>
      <c r="D1745" s="486"/>
      <c r="E1745" s="480" t="e">
        <f t="shared" si="439"/>
        <v>#DIV/0!</v>
      </c>
      <c r="F1745" s="489">
        <v>30</v>
      </c>
      <c r="G1745" s="503"/>
      <c r="H1745" s="480">
        <f t="shared" si="440"/>
        <v>0</v>
      </c>
      <c r="I1745" s="503">
        <f t="shared" si="441"/>
        <v>30</v>
      </c>
      <c r="J1745" s="503">
        <f t="shared" si="441"/>
        <v>0</v>
      </c>
      <c r="K1745" s="480">
        <f t="shared" si="443"/>
        <v>0</v>
      </c>
    </row>
    <row r="1746" spans="1:11" ht="12.75">
      <c r="A1746" s="481" t="s">
        <v>2308</v>
      </c>
      <c r="B1746" s="482" t="s">
        <v>2309</v>
      </c>
      <c r="C1746" s="499">
        <v>0</v>
      </c>
      <c r="D1746" s="486"/>
      <c r="E1746" s="480" t="e">
        <f t="shared" si="439"/>
        <v>#DIV/0!</v>
      </c>
      <c r="F1746" s="489">
        <v>33</v>
      </c>
      <c r="G1746" s="503">
        <v>8</v>
      </c>
      <c r="H1746" s="480">
        <f t="shared" si="440"/>
        <v>0.24242424242424243</v>
      </c>
      <c r="I1746" s="503">
        <f t="shared" si="441"/>
        <v>33</v>
      </c>
      <c r="J1746" s="503">
        <f t="shared" si="441"/>
        <v>8</v>
      </c>
      <c r="K1746" s="480">
        <f t="shared" si="443"/>
        <v>0.24242424242424243</v>
      </c>
    </row>
    <row r="1747" spans="1:11" ht="12.75">
      <c r="A1747" s="481" t="s">
        <v>2310</v>
      </c>
      <c r="B1747" s="482" t="s">
        <v>2311</v>
      </c>
      <c r="C1747" s="499">
        <v>0</v>
      </c>
      <c r="D1747" s="486"/>
      <c r="E1747" s="480" t="e">
        <f t="shared" si="439"/>
        <v>#DIV/0!</v>
      </c>
      <c r="F1747" s="489">
        <v>6400</v>
      </c>
      <c r="G1747" s="503">
        <v>2634</v>
      </c>
      <c r="H1747" s="480">
        <f t="shared" si="440"/>
        <v>0.4115625</v>
      </c>
      <c r="I1747" s="503">
        <f t="shared" si="441"/>
        <v>6400</v>
      </c>
      <c r="J1747" s="503">
        <f t="shared" si="441"/>
        <v>2634</v>
      </c>
      <c r="K1747" s="480">
        <f t="shared" si="443"/>
        <v>0.4115625</v>
      </c>
    </row>
    <row r="1748" spans="1:11" ht="12.75">
      <c r="A1748" s="481" t="s">
        <v>2312</v>
      </c>
      <c r="B1748" s="482" t="s">
        <v>2313</v>
      </c>
      <c r="C1748" s="499">
        <v>0</v>
      </c>
      <c r="D1748" s="486"/>
      <c r="E1748" s="480" t="e">
        <f t="shared" si="439"/>
        <v>#DIV/0!</v>
      </c>
      <c r="F1748" s="489">
        <v>4600</v>
      </c>
      <c r="G1748" s="503">
        <v>1534</v>
      </c>
      <c r="H1748" s="480">
        <f t="shared" si="440"/>
        <v>0.33347826086956522</v>
      </c>
      <c r="I1748" s="503">
        <f t="shared" si="441"/>
        <v>4600</v>
      </c>
      <c r="J1748" s="503">
        <f t="shared" si="441"/>
        <v>1534</v>
      </c>
      <c r="K1748" s="480">
        <f t="shared" si="443"/>
        <v>0.33347826086956522</v>
      </c>
    </row>
    <row r="1749" spans="1:11" ht="12.75">
      <c r="A1749" s="481" t="s">
        <v>2609</v>
      </c>
      <c r="B1749" s="482" t="s">
        <v>2610</v>
      </c>
      <c r="C1749" s="499">
        <v>0</v>
      </c>
      <c r="D1749" s="486"/>
      <c r="E1749" s="480" t="e">
        <f t="shared" si="439"/>
        <v>#DIV/0!</v>
      </c>
      <c r="F1749" s="489">
        <v>560</v>
      </c>
      <c r="G1749" s="503">
        <v>275</v>
      </c>
      <c r="H1749" s="480">
        <f t="shared" si="440"/>
        <v>0.49107142857142855</v>
      </c>
      <c r="I1749" s="503">
        <f t="shared" si="441"/>
        <v>560</v>
      </c>
      <c r="J1749" s="503">
        <f t="shared" si="441"/>
        <v>275</v>
      </c>
      <c r="K1749" s="480">
        <f t="shared" si="443"/>
        <v>0.49107142857142855</v>
      </c>
    </row>
    <row r="1750" spans="1:11" ht="12.75">
      <c r="A1750" s="481" t="s">
        <v>2773</v>
      </c>
      <c r="B1750" s="482" t="s">
        <v>2774</v>
      </c>
      <c r="C1750" s="499">
        <v>0</v>
      </c>
      <c r="D1750" s="486"/>
      <c r="E1750" s="480" t="e">
        <f t="shared" si="439"/>
        <v>#DIV/0!</v>
      </c>
      <c r="F1750" s="489">
        <v>26</v>
      </c>
      <c r="G1750" s="503">
        <v>16</v>
      </c>
      <c r="H1750" s="480">
        <f t="shared" si="440"/>
        <v>0.61538461538461542</v>
      </c>
      <c r="I1750" s="503">
        <f t="shared" si="441"/>
        <v>26</v>
      </c>
      <c r="J1750" s="503">
        <f t="shared" si="441"/>
        <v>16</v>
      </c>
      <c r="K1750" s="480">
        <f t="shared" si="443"/>
        <v>0.61538461538461542</v>
      </c>
    </row>
    <row r="1751" spans="1:11" ht="12.75">
      <c r="A1751" s="481" t="s">
        <v>2611</v>
      </c>
      <c r="B1751" s="482" t="s">
        <v>2612</v>
      </c>
      <c r="C1751" s="499">
        <v>0</v>
      </c>
      <c r="D1751" s="486"/>
      <c r="E1751" s="480" t="e">
        <f t="shared" si="439"/>
        <v>#DIV/0!</v>
      </c>
      <c r="F1751" s="489">
        <v>2</v>
      </c>
      <c r="G1751" s="503"/>
      <c r="H1751" s="480">
        <f t="shared" si="440"/>
        <v>0</v>
      </c>
      <c r="I1751" s="503">
        <f t="shared" si="441"/>
        <v>2</v>
      </c>
      <c r="J1751" s="503">
        <f t="shared" si="441"/>
        <v>0</v>
      </c>
      <c r="K1751" s="480">
        <f t="shared" si="443"/>
        <v>0</v>
      </c>
    </row>
    <row r="1752" spans="1:11" ht="12.75">
      <c r="A1752" s="481" t="s">
        <v>2314</v>
      </c>
      <c r="B1752" s="482" t="s">
        <v>2315</v>
      </c>
      <c r="C1752" s="499">
        <v>0</v>
      </c>
      <c r="D1752" s="486"/>
      <c r="E1752" s="480" t="e">
        <f t="shared" si="439"/>
        <v>#DIV/0!</v>
      </c>
      <c r="F1752" s="489">
        <v>13</v>
      </c>
      <c r="G1752" s="503">
        <v>3</v>
      </c>
      <c r="H1752" s="480">
        <f t="shared" si="440"/>
        <v>0.23076923076923078</v>
      </c>
      <c r="I1752" s="503">
        <f t="shared" si="441"/>
        <v>13</v>
      </c>
      <c r="J1752" s="503">
        <f t="shared" si="441"/>
        <v>3</v>
      </c>
      <c r="K1752" s="480">
        <f t="shared" si="443"/>
        <v>0.23076923076923078</v>
      </c>
    </row>
    <row r="1753" spans="1:11" ht="12.75">
      <c r="A1753" s="481" t="s">
        <v>2318</v>
      </c>
      <c r="B1753" s="482" t="s">
        <v>2319</v>
      </c>
      <c r="C1753" s="499">
        <v>0</v>
      </c>
      <c r="D1753" s="486"/>
      <c r="E1753" s="480" t="e">
        <f t="shared" si="439"/>
        <v>#DIV/0!</v>
      </c>
      <c r="F1753" s="489">
        <v>5</v>
      </c>
      <c r="G1753" s="503">
        <v>2</v>
      </c>
      <c r="H1753" s="480">
        <f t="shared" si="440"/>
        <v>0.4</v>
      </c>
      <c r="I1753" s="503">
        <f t="shared" si="441"/>
        <v>5</v>
      </c>
      <c r="J1753" s="503">
        <f t="shared" si="441"/>
        <v>2</v>
      </c>
      <c r="K1753" s="480">
        <f t="shared" si="443"/>
        <v>0.4</v>
      </c>
    </row>
    <row r="1754" spans="1:11" ht="12.75">
      <c r="A1754" s="481" t="s">
        <v>2162</v>
      </c>
      <c r="B1754" s="482" t="s">
        <v>2163</v>
      </c>
      <c r="C1754" s="499">
        <v>0</v>
      </c>
      <c r="D1754" s="486">
        <v>1</v>
      </c>
      <c r="E1754" s="480" t="e">
        <f t="shared" si="439"/>
        <v>#DIV/0!</v>
      </c>
      <c r="F1754" s="489">
        <v>8</v>
      </c>
      <c r="G1754" s="503">
        <v>5</v>
      </c>
      <c r="H1754" s="480">
        <f t="shared" si="440"/>
        <v>0.625</v>
      </c>
      <c r="I1754" s="503">
        <f t="shared" si="441"/>
        <v>8</v>
      </c>
      <c r="J1754" s="503">
        <f t="shared" si="441"/>
        <v>6</v>
      </c>
      <c r="K1754" s="480">
        <f t="shared" si="443"/>
        <v>0.75</v>
      </c>
    </row>
    <row r="1755" spans="1:11" ht="12.75">
      <c r="A1755" s="481" t="s">
        <v>2320</v>
      </c>
      <c r="B1755" s="482" t="s">
        <v>2321</v>
      </c>
      <c r="C1755" s="499">
        <v>72</v>
      </c>
      <c r="D1755" s="486">
        <v>31</v>
      </c>
      <c r="E1755" s="480">
        <f t="shared" si="439"/>
        <v>0.43055555555555558</v>
      </c>
      <c r="F1755" s="489">
        <v>5</v>
      </c>
      <c r="G1755" s="503">
        <v>2</v>
      </c>
      <c r="H1755" s="480">
        <f t="shared" si="440"/>
        <v>0.4</v>
      </c>
      <c r="I1755" s="503">
        <f t="shared" si="441"/>
        <v>77</v>
      </c>
      <c r="J1755" s="503">
        <f t="shared" si="441"/>
        <v>33</v>
      </c>
      <c r="K1755" s="480">
        <f t="shared" si="443"/>
        <v>0.42857142857142855</v>
      </c>
    </row>
    <row r="1756" spans="1:11" ht="12.75">
      <c r="A1756" s="481" t="s">
        <v>2322</v>
      </c>
      <c r="B1756" s="482" t="s">
        <v>2323</v>
      </c>
      <c r="C1756" s="499">
        <v>8</v>
      </c>
      <c r="D1756" s="486"/>
      <c r="E1756" s="480">
        <f t="shared" si="439"/>
        <v>0</v>
      </c>
      <c r="F1756" s="489">
        <v>2900</v>
      </c>
      <c r="G1756" s="503">
        <v>988</v>
      </c>
      <c r="H1756" s="480">
        <f t="shared" si="440"/>
        <v>0.34068965517241379</v>
      </c>
      <c r="I1756" s="503">
        <f t="shared" si="441"/>
        <v>2908</v>
      </c>
      <c r="J1756" s="503">
        <f t="shared" si="441"/>
        <v>988</v>
      </c>
      <c r="K1756" s="480">
        <f t="shared" si="443"/>
        <v>0.33975240715268223</v>
      </c>
    </row>
    <row r="1757" spans="1:11" ht="12.75">
      <c r="A1757" s="481" t="s">
        <v>2226</v>
      </c>
      <c r="B1757" s="482" t="s">
        <v>2227</v>
      </c>
      <c r="C1757" s="488">
        <v>0</v>
      </c>
      <c r="D1757" s="486"/>
      <c r="E1757" s="480" t="e">
        <f t="shared" si="439"/>
        <v>#DIV/0!</v>
      </c>
      <c r="F1757" s="508">
        <v>0</v>
      </c>
      <c r="G1757" s="503">
        <v>1</v>
      </c>
      <c r="H1757" s="480" t="e">
        <f t="shared" si="440"/>
        <v>#DIV/0!</v>
      </c>
      <c r="I1757" s="503">
        <f t="shared" si="441"/>
        <v>0</v>
      </c>
      <c r="J1757" s="503">
        <f t="shared" si="441"/>
        <v>1</v>
      </c>
      <c r="K1757" s="480" t="e">
        <f t="shared" si="443"/>
        <v>#DIV/0!</v>
      </c>
    </row>
    <row r="1758" spans="1:11" ht="12.75">
      <c r="A1758" s="481" t="s">
        <v>2228</v>
      </c>
      <c r="B1758" s="482" t="s">
        <v>2229</v>
      </c>
      <c r="C1758" s="488">
        <v>0</v>
      </c>
      <c r="D1758" s="486"/>
      <c r="E1758" s="480" t="e">
        <f t="shared" si="439"/>
        <v>#DIV/0!</v>
      </c>
      <c r="F1758" s="508">
        <v>0</v>
      </c>
      <c r="G1758" s="503">
        <v>1</v>
      </c>
      <c r="H1758" s="480" t="e">
        <f t="shared" si="440"/>
        <v>#DIV/0!</v>
      </c>
      <c r="I1758" s="503">
        <f t="shared" si="441"/>
        <v>0</v>
      </c>
      <c r="J1758" s="503">
        <f t="shared" si="441"/>
        <v>1</v>
      </c>
      <c r="K1758" s="480" t="e">
        <f t="shared" si="443"/>
        <v>#DIV/0!</v>
      </c>
    </row>
    <row r="1759" spans="1:11" ht="12.75">
      <c r="A1759" s="481" t="s">
        <v>3417</v>
      </c>
      <c r="B1759" s="482" t="s">
        <v>3418</v>
      </c>
      <c r="C1759" s="488">
        <v>0</v>
      </c>
      <c r="D1759" s="486"/>
      <c r="E1759" s="480" t="e">
        <f t="shared" si="439"/>
        <v>#DIV/0!</v>
      </c>
      <c r="F1759" s="508">
        <v>0</v>
      </c>
      <c r="G1759" s="503">
        <v>1</v>
      </c>
      <c r="H1759" s="480" t="e">
        <f t="shared" si="440"/>
        <v>#DIV/0!</v>
      </c>
      <c r="I1759" s="503">
        <f t="shared" si="441"/>
        <v>0</v>
      </c>
      <c r="J1759" s="503">
        <f t="shared" si="441"/>
        <v>1</v>
      </c>
      <c r="K1759" s="480" t="e">
        <f t="shared" si="443"/>
        <v>#DIV/0!</v>
      </c>
    </row>
    <row r="1760" spans="1:11" ht="12.75">
      <c r="A1760" s="481" t="s">
        <v>2239</v>
      </c>
      <c r="B1760" s="482" t="s">
        <v>2240</v>
      </c>
      <c r="C1760" s="488">
        <v>0</v>
      </c>
      <c r="D1760" s="486"/>
      <c r="E1760" s="480" t="e">
        <f t="shared" si="439"/>
        <v>#DIV/0!</v>
      </c>
      <c r="F1760" s="508">
        <v>0</v>
      </c>
      <c r="G1760" s="503">
        <v>1</v>
      </c>
      <c r="H1760" s="480" t="e">
        <f t="shared" si="440"/>
        <v>#DIV/0!</v>
      </c>
      <c r="I1760" s="503">
        <f t="shared" si="441"/>
        <v>0</v>
      </c>
      <c r="J1760" s="503">
        <f t="shared" si="441"/>
        <v>1</v>
      </c>
      <c r="K1760" s="480" t="e">
        <f t="shared" si="443"/>
        <v>#DIV/0!</v>
      </c>
    </row>
    <row r="1761" spans="1:11" ht="12.75">
      <c r="A1761" s="481" t="s">
        <v>2154</v>
      </c>
      <c r="B1761" s="482" t="s">
        <v>2155</v>
      </c>
      <c r="C1761" s="488">
        <v>0</v>
      </c>
      <c r="D1761" s="486"/>
      <c r="E1761" s="480" t="e">
        <f t="shared" si="439"/>
        <v>#DIV/0!</v>
      </c>
      <c r="F1761" s="508">
        <v>0</v>
      </c>
      <c r="G1761" s="503">
        <v>1</v>
      </c>
      <c r="H1761" s="480" t="e">
        <f t="shared" si="440"/>
        <v>#DIV/0!</v>
      </c>
      <c r="I1761" s="503">
        <f t="shared" si="441"/>
        <v>0</v>
      </c>
      <c r="J1761" s="503">
        <f t="shared" si="441"/>
        <v>1</v>
      </c>
      <c r="K1761" s="480" t="e">
        <f t="shared" si="443"/>
        <v>#DIV/0!</v>
      </c>
    </row>
    <row r="1762" spans="1:11" ht="12.75">
      <c r="A1762" s="481" t="s">
        <v>2278</v>
      </c>
      <c r="B1762" s="482" t="s">
        <v>2279</v>
      </c>
      <c r="C1762" s="488">
        <v>0</v>
      </c>
      <c r="D1762" s="486"/>
      <c r="E1762" s="480" t="e">
        <f t="shared" si="439"/>
        <v>#DIV/0!</v>
      </c>
      <c r="F1762" s="508">
        <v>0</v>
      </c>
      <c r="G1762" s="503">
        <v>7</v>
      </c>
      <c r="H1762" s="480" t="e">
        <f t="shared" si="440"/>
        <v>#DIV/0!</v>
      </c>
      <c r="I1762" s="503">
        <f t="shared" si="441"/>
        <v>0</v>
      </c>
      <c r="J1762" s="503">
        <f t="shared" si="441"/>
        <v>7</v>
      </c>
      <c r="K1762" s="480" t="e">
        <f t="shared" si="443"/>
        <v>#DIV/0!</v>
      </c>
    </row>
    <row r="1763" spans="1:11" ht="12.75">
      <c r="A1763" s="481" t="s">
        <v>2799</v>
      </c>
      <c r="B1763" s="482" t="s">
        <v>2800</v>
      </c>
      <c r="C1763" s="488">
        <v>0</v>
      </c>
      <c r="D1763" s="486"/>
      <c r="E1763" s="480" t="e">
        <f t="shared" si="439"/>
        <v>#DIV/0!</v>
      </c>
      <c r="F1763" s="508">
        <v>0</v>
      </c>
      <c r="G1763" s="503">
        <v>1</v>
      </c>
      <c r="H1763" s="480" t="e">
        <f t="shared" si="440"/>
        <v>#DIV/0!</v>
      </c>
      <c r="I1763" s="503">
        <f t="shared" si="441"/>
        <v>0</v>
      </c>
      <c r="J1763" s="503">
        <f t="shared" si="441"/>
        <v>1</v>
      </c>
      <c r="K1763" s="480" t="e">
        <f t="shared" si="443"/>
        <v>#DIV/0!</v>
      </c>
    </row>
    <row r="1764" spans="1:11" ht="12.75">
      <c r="A1764" s="481" t="s">
        <v>2801</v>
      </c>
      <c r="B1764" s="482" t="s">
        <v>2802</v>
      </c>
      <c r="C1764" s="488">
        <v>0</v>
      </c>
      <c r="D1764" s="486"/>
      <c r="E1764" s="480" t="e">
        <f t="shared" si="439"/>
        <v>#DIV/0!</v>
      </c>
      <c r="F1764" s="508">
        <v>0</v>
      </c>
      <c r="G1764" s="503">
        <v>1</v>
      </c>
      <c r="H1764" s="480" t="e">
        <f t="shared" si="440"/>
        <v>#DIV/0!</v>
      </c>
      <c r="I1764" s="503">
        <f t="shared" si="441"/>
        <v>0</v>
      </c>
      <c r="J1764" s="503">
        <f t="shared" si="441"/>
        <v>1</v>
      </c>
      <c r="K1764" s="480" t="e">
        <f t="shared" si="443"/>
        <v>#DIV/0!</v>
      </c>
    </row>
    <row r="1765" spans="1:11" ht="12.75">
      <c r="A1765" s="481" t="s">
        <v>3067</v>
      </c>
      <c r="B1765" s="482" t="s">
        <v>3068</v>
      </c>
      <c r="C1765" s="488">
        <v>0</v>
      </c>
      <c r="D1765" s="486"/>
      <c r="E1765" s="480" t="e">
        <f t="shared" si="439"/>
        <v>#DIV/0!</v>
      </c>
      <c r="F1765" s="508">
        <v>0</v>
      </c>
      <c r="G1765" s="503">
        <v>3</v>
      </c>
      <c r="H1765" s="480" t="e">
        <f t="shared" si="440"/>
        <v>#DIV/0!</v>
      </c>
      <c r="I1765" s="503">
        <f t="shared" si="441"/>
        <v>0</v>
      </c>
      <c r="J1765" s="503">
        <f t="shared" si="441"/>
        <v>3</v>
      </c>
      <c r="K1765" s="480" t="e">
        <f t="shared" si="443"/>
        <v>#DIV/0!</v>
      </c>
    </row>
    <row r="1766" spans="1:11" ht="12.75">
      <c r="A1766" s="481" t="s">
        <v>3071</v>
      </c>
      <c r="B1766" s="482" t="s">
        <v>3072</v>
      </c>
      <c r="C1766" s="488">
        <v>0</v>
      </c>
      <c r="D1766" s="486"/>
      <c r="E1766" s="480" t="e">
        <f t="shared" si="439"/>
        <v>#DIV/0!</v>
      </c>
      <c r="F1766" s="508">
        <v>0</v>
      </c>
      <c r="G1766" s="503">
        <v>1</v>
      </c>
      <c r="H1766" s="480" t="e">
        <f t="shared" si="440"/>
        <v>#DIV/0!</v>
      </c>
      <c r="I1766" s="503">
        <f t="shared" si="441"/>
        <v>0</v>
      </c>
      <c r="J1766" s="503">
        <f t="shared" si="441"/>
        <v>1</v>
      </c>
      <c r="K1766" s="480" t="e">
        <f t="shared" si="443"/>
        <v>#DIV/0!</v>
      </c>
    </row>
    <row r="1767" spans="1:11" ht="12.75">
      <c r="A1767" s="472"/>
      <c r="B1767" s="473"/>
      <c r="C1767" s="488"/>
      <c r="D1767" s="486"/>
      <c r="E1767" s="480" t="e">
        <f t="shared" si="439"/>
        <v>#DIV/0!</v>
      </c>
      <c r="F1767" s="508"/>
      <c r="G1767" s="503"/>
      <c r="H1767" s="480" t="e">
        <f t="shared" si="440"/>
        <v>#DIV/0!</v>
      </c>
      <c r="I1767" s="503">
        <f t="shared" si="441"/>
        <v>0</v>
      </c>
      <c r="J1767" s="503">
        <f t="shared" si="441"/>
        <v>0</v>
      </c>
      <c r="K1767" s="480" t="e">
        <f t="shared" si="443"/>
        <v>#DIV/0!</v>
      </c>
    </row>
    <row r="1768" spans="1:11" ht="12.75">
      <c r="A1768" s="481"/>
      <c r="B1768" s="482"/>
      <c r="C1768" s="499"/>
      <c r="D1768" s="486"/>
      <c r="E1768" s="480" t="e">
        <f t="shared" si="439"/>
        <v>#DIV/0!</v>
      </c>
      <c r="F1768" s="497"/>
      <c r="G1768" s="503"/>
      <c r="H1768" s="480" t="e">
        <f t="shared" si="440"/>
        <v>#DIV/0!</v>
      </c>
      <c r="I1768" s="503">
        <f t="shared" ref="I1768:J1770" si="444">C1768+F1768</f>
        <v>0</v>
      </c>
      <c r="J1768" s="503">
        <f t="shared" si="444"/>
        <v>0</v>
      </c>
      <c r="K1768" s="480" t="e">
        <f t="shared" si="443"/>
        <v>#DIV/0!</v>
      </c>
    </row>
    <row r="1769" spans="1:11" ht="12.75">
      <c r="A1769" s="472"/>
      <c r="B1769" s="473"/>
      <c r="C1769" s="496"/>
      <c r="D1769" s="486"/>
      <c r="E1769" s="480" t="e">
        <f t="shared" si="439"/>
        <v>#DIV/0!</v>
      </c>
      <c r="F1769" s="497"/>
      <c r="G1769" s="503"/>
      <c r="H1769" s="480" t="e">
        <f t="shared" si="440"/>
        <v>#DIV/0!</v>
      </c>
      <c r="I1769" s="503">
        <f t="shared" si="444"/>
        <v>0</v>
      </c>
      <c r="J1769" s="503">
        <f t="shared" si="444"/>
        <v>0</v>
      </c>
      <c r="K1769" s="480" t="e">
        <f t="shared" si="443"/>
        <v>#DIV/0!</v>
      </c>
    </row>
    <row r="1770" spans="1:11" ht="14.25">
      <c r="A1770" s="14"/>
      <c r="B1770" s="157"/>
      <c r="C1770" s="157"/>
      <c r="D1770" s="157"/>
      <c r="E1770" s="463" t="e">
        <f t="shared" si="439"/>
        <v>#DIV/0!</v>
      </c>
      <c r="F1770" s="503"/>
      <c r="G1770" s="503"/>
      <c r="H1770" s="463" t="e">
        <f t="shared" si="440"/>
        <v>#DIV/0!</v>
      </c>
      <c r="I1770" s="503">
        <f t="shared" si="444"/>
        <v>0</v>
      </c>
      <c r="J1770" s="503">
        <f t="shared" si="444"/>
        <v>0</v>
      </c>
      <c r="K1770" s="480" t="e">
        <f t="shared" si="443"/>
        <v>#DIV/0!</v>
      </c>
    </row>
    <row r="1771" spans="1:11" ht="12.75">
      <c r="A1771" s="29"/>
      <c r="B1771" s="154"/>
      <c r="C1771" s="154"/>
      <c r="D1771" s="154"/>
      <c r="E1771" s="320"/>
      <c r="F1771" s="503"/>
      <c r="G1771" s="503"/>
      <c r="H1771" s="503"/>
      <c r="I1771" s="503"/>
      <c r="J1771" s="503"/>
      <c r="K1771" s="503"/>
    </row>
    <row r="1772" spans="1:11" ht="14.25">
      <c r="A1772" s="159" t="s">
        <v>1638</v>
      </c>
      <c r="B1772" s="160"/>
      <c r="C1772" s="160"/>
      <c r="D1772" s="160"/>
      <c r="E1772" s="160"/>
      <c r="F1772" s="338"/>
      <c r="G1772" s="338"/>
      <c r="H1772" s="338"/>
      <c r="I1772" s="338"/>
      <c r="J1772" s="338"/>
      <c r="K1772" s="338"/>
    </row>
    <row r="1773" spans="1:11" ht="14.25">
      <c r="A1773" s="296" t="s">
        <v>1639</v>
      </c>
      <c r="B1773" s="297" t="s">
        <v>1640</v>
      </c>
      <c r="C1773" s="298"/>
      <c r="D1773" s="298"/>
      <c r="E1773" s="336"/>
      <c r="F1773" s="299"/>
      <c r="G1773" s="299"/>
      <c r="H1773" s="299"/>
      <c r="I1773" s="299"/>
      <c r="J1773" s="299"/>
      <c r="K1773" s="299"/>
    </row>
    <row r="1774" spans="1:11" ht="14.25">
      <c r="A1774" s="296" t="s">
        <v>1641</v>
      </c>
      <c r="B1774" s="297" t="s">
        <v>1642</v>
      </c>
      <c r="C1774" s="298"/>
      <c r="D1774" s="298"/>
      <c r="E1774" s="336"/>
      <c r="F1774" s="299"/>
      <c r="G1774" s="299"/>
      <c r="H1774" s="299"/>
      <c r="I1774" s="299"/>
      <c r="J1774" s="299"/>
      <c r="K1774" s="299"/>
    </row>
    <row r="1775" spans="1:11" ht="14.25">
      <c r="A1775" s="296" t="s">
        <v>1643</v>
      </c>
      <c r="B1775" s="297" t="s">
        <v>1644</v>
      </c>
      <c r="C1775" s="298"/>
      <c r="D1775" s="298"/>
      <c r="E1775" s="336"/>
      <c r="F1775" s="299"/>
      <c r="G1775" s="299"/>
      <c r="H1775" s="299"/>
      <c r="I1775" s="299"/>
      <c r="J1775" s="299"/>
      <c r="K1775" s="299"/>
    </row>
    <row r="1776" spans="1:11" ht="25.5">
      <c r="A1776" s="296" t="s">
        <v>1645</v>
      </c>
      <c r="B1776" s="297" t="s">
        <v>1646</v>
      </c>
      <c r="C1776" s="298"/>
      <c r="D1776" s="298"/>
      <c r="E1776" s="336"/>
      <c r="F1776" s="299"/>
      <c r="G1776" s="299"/>
      <c r="H1776" s="299"/>
      <c r="I1776" s="299"/>
      <c r="J1776" s="299"/>
      <c r="K1776" s="299"/>
    </row>
    <row r="1777" spans="1:11" ht="14.25">
      <c r="A1777" s="296" t="s">
        <v>1647</v>
      </c>
      <c r="B1777" s="297" t="s">
        <v>1648</v>
      </c>
      <c r="C1777" s="298"/>
      <c r="D1777" s="298"/>
      <c r="E1777" s="336"/>
      <c r="F1777" s="299"/>
      <c r="G1777" s="299"/>
      <c r="H1777" s="299"/>
      <c r="I1777" s="299"/>
      <c r="J1777" s="299"/>
      <c r="K1777" s="299"/>
    </row>
    <row r="1778" spans="1:11" ht="25.5">
      <c r="A1778" s="296" t="s">
        <v>1649</v>
      </c>
      <c r="B1778" s="297" t="s">
        <v>1650</v>
      </c>
      <c r="C1778" s="298"/>
      <c r="D1778" s="298"/>
      <c r="E1778" s="336"/>
      <c r="F1778" s="299"/>
      <c r="G1778" s="299"/>
      <c r="H1778" s="299"/>
      <c r="I1778" s="299"/>
      <c r="J1778" s="299"/>
      <c r="K1778" s="299"/>
    </row>
    <row r="1779" spans="1:11" ht="51">
      <c r="A1779" s="296" t="s">
        <v>1651</v>
      </c>
      <c r="B1779" s="297" t="s">
        <v>1652</v>
      </c>
      <c r="C1779" s="298"/>
      <c r="D1779" s="298"/>
      <c r="E1779" s="336"/>
      <c r="F1779" s="299"/>
      <c r="G1779" s="299"/>
      <c r="H1779" s="299"/>
      <c r="I1779" s="299"/>
      <c r="J1779" s="299"/>
      <c r="K1779" s="299"/>
    </row>
    <row r="1780" spans="1:11" ht="63.75">
      <c r="A1780" s="296" t="s">
        <v>1653</v>
      </c>
      <c r="B1780" s="297" t="s">
        <v>1654</v>
      </c>
      <c r="C1780" s="298"/>
      <c r="D1780" s="298"/>
      <c r="E1780" s="336"/>
      <c r="F1780" s="299"/>
      <c r="G1780" s="299"/>
      <c r="H1780" s="299"/>
      <c r="I1780" s="299"/>
      <c r="J1780" s="299"/>
      <c r="K1780" s="299"/>
    </row>
    <row r="1781" spans="1:11" ht="12.75">
      <c r="A1781" s="159" t="s">
        <v>1655</v>
      </c>
      <c r="B1781" s="161"/>
      <c r="C1781" s="161"/>
      <c r="D1781" s="161"/>
      <c r="E1781" s="337"/>
      <c r="F1781" s="503"/>
      <c r="G1781" s="503"/>
      <c r="H1781" s="503"/>
      <c r="I1781" s="503"/>
      <c r="J1781" s="503"/>
      <c r="K1781" s="503"/>
    </row>
    <row r="1782" spans="1:11" ht="15">
      <c r="A1782" s="162" t="s">
        <v>1656</v>
      </c>
      <c r="B1782" s="88"/>
      <c r="C1782" s="477">
        <f>SUM(C1701,C1707)</f>
        <v>700</v>
      </c>
      <c r="D1782" s="477">
        <f>SUM(D1701,D1707)</f>
        <v>376</v>
      </c>
      <c r="E1782" s="469">
        <f t="shared" ref="E1782" si="445">D1782/C1782</f>
        <v>0.53714285714285714</v>
      </c>
      <c r="F1782" s="477">
        <f>SUM(F1701,F1707)</f>
        <v>20300</v>
      </c>
      <c r="G1782" s="477">
        <f>SUM(G1701,G1707)</f>
        <v>7701</v>
      </c>
      <c r="H1782" s="469">
        <f t="shared" ref="H1782" si="446">G1782/F1782</f>
        <v>0.37935960591133006</v>
      </c>
      <c r="I1782" s="476">
        <f t="shared" ref="I1782" si="447">C1782+F1782</f>
        <v>21000</v>
      </c>
      <c r="J1782" s="476">
        <f t="shared" ref="J1782" si="448">D1782+G1782</f>
        <v>8077</v>
      </c>
      <c r="K1782" s="478">
        <f t="shared" ref="K1782" si="449">J1782/I1782</f>
        <v>0.38461904761904764</v>
      </c>
    </row>
    <row r="1783" spans="1:11" ht="12.75">
      <c r="A1783" s="892" t="s">
        <v>1657</v>
      </c>
      <c r="B1783" s="892"/>
      <c r="C1783" s="892"/>
      <c r="D1783" s="892"/>
      <c r="E1783" s="892"/>
      <c r="F1783" s="892"/>
      <c r="G1783" s="892"/>
      <c r="H1783" s="892"/>
      <c r="I1783" s="892"/>
      <c r="J1783" s="892"/>
      <c r="K1783" s="500"/>
    </row>
    <row r="1784" spans="1:11" ht="12.75">
      <c r="A1784" s="892" t="s">
        <v>1658</v>
      </c>
      <c r="B1784" s="892"/>
      <c r="C1784" s="892"/>
      <c r="D1784" s="892"/>
      <c r="E1784" s="892"/>
      <c r="F1784" s="892"/>
      <c r="G1784" s="892"/>
      <c r="H1784" s="892"/>
      <c r="I1784" s="892"/>
      <c r="J1784" s="892"/>
      <c r="K1784" s="500"/>
    </row>
    <row r="1786" spans="1:11" ht="12.75">
      <c r="A1786" s="1"/>
      <c r="B1786" s="2" t="s">
        <v>51</v>
      </c>
      <c r="C1786" s="3" t="s">
        <v>1970</v>
      </c>
      <c r="D1786" s="4"/>
      <c r="E1786" s="4"/>
      <c r="F1786" s="4"/>
      <c r="G1786" s="4"/>
      <c r="H1786" s="4"/>
      <c r="I1786" s="5"/>
      <c r="J1786" s="6"/>
      <c r="K1786" s="6"/>
    </row>
    <row r="1787" spans="1:11" ht="12.75">
      <c r="A1787" s="1"/>
      <c r="B1787" s="2" t="s">
        <v>52</v>
      </c>
      <c r="C1787" s="3">
        <v>17688383</v>
      </c>
      <c r="D1787" s="4"/>
      <c r="E1787" s="4"/>
      <c r="F1787" s="4"/>
      <c r="G1787" s="4"/>
      <c r="H1787" s="4"/>
      <c r="I1787" s="5"/>
      <c r="J1787" s="6"/>
      <c r="K1787" s="6"/>
    </row>
    <row r="1788" spans="1:11" ht="12.75">
      <c r="A1788" s="1"/>
      <c r="B1788" s="2"/>
      <c r="C1788" s="3"/>
      <c r="D1788" s="4"/>
      <c r="E1788" s="4"/>
      <c r="F1788" s="4"/>
      <c r="G1788" s="4"/>
      <c r="H1788" s="4"/>
      <c r="I1788" s="5"/>
      <c r="J1788" s="6"/>
      <c r="K1788" s="6"/>
    </row>
    <row r="1789" spans="1:11" ht="14.25">
      <c r="A1789" s="1"/>
      <c r="B1789" s="2" t="s">
        <v>1634</v>
      </c>
      <c r="C1789" s="7" t="s">
        <v>32</v>
      </c>
      <c r="D1789" s="8"/>
      <c r="E1789" s="8"/>
      <c r="F1789" s="8"/>
      <c r="G1789" s="8"/>
      <c r="H1789" s="8"/>
      <c r="I1789" s="9"/>
      <c r="J1789" s="6"/>
      <c r="K1789" s="6"/>
    </row>
    <row r="1790" spans="1:11" ht="14.25">
      <c r="A1790" s="1"/>
      <c r="B1790" s="2" t="s">
        <v>186</v>
      </c>
      <c r="C1790" s="439" t="s">
        <v>2006</v>
      </c>
      <c r="D1790" s="8"/>
      <c r="E1790" s="8"/>
      <c r="F1790" s="8"/>
      <c r="G1790" s="8"/>
      <c r="H1790" s="8"/>
      <c r="I1790" s="9"/>
      <c r="J1790" s="6"/>
      <c r="K1790" s="6"/>
    </row>
    <row r="1791" spans="1:11" ht="15.75">
      <c r="A1791" s="10"/>
      <c r="B1791" s="10"/>
      <c r="C1791" s="10"/>
      <c r="D1791" s="10"/>
      <c r="E1791" s="10"/>
      <c r="F1791" s="10"/>
      <c r="G1791" s="10"/>
      <c r="H1791" s="10"/>
      <c r="I1791" s="11"/>
      <c r="J1791" s="11"/>
      <c r="K1791" s="11"/>
    </row>
    <row r="1792" spans="1:11" ht="12.75" customHeight="1">
      <c r="A1792" s="876" t="s">
        <v>1635</v>
      </c>
      <c r="B1792" s="876" t="s">
        <v>1636</v>
      </c>
      <c r="C1792" s="893" t="s">
        <v>189</v>
      </c>
      <c r="D1792" s="894"/>
      <c r="E1792" s="894"/>
      <c r="F1792" s="870" t="s">
        <v>190</v>
      </c>
      <c r="G1792" s="870"/>
      <c r="H1792" s="870"/>
      <c r="I1792" s="870" t="s">
        <v>129</v>
      </c>
      <c r="J1792" s="870"/>
      <c r="K1792" s="870"/>
    </row>
    <row r="1793" spans="1:11" ht="23.25" thickBot="1">
      <c r="A1793" s="877"/>
      <c r="B1793" s="877"/>
      <c r="C1793" s="520" t="s">
        <v>1904</v>
      </c>
      <c r="D1793" s="520" t="s">
        <v>1905</v>
      </c>
      <c r="E1793" s="319" t="s">
        <v>1898</v>
      </c>
      <c r="F1793" s="520" t="s">
        <v>1904</v>
      </c>
      <c r="G1793" s="520" t="s">
        <v>1905</v>
      </c>
      <c r="H1793" s="520" t="s">
        <v>1898</v>
      </c>
      <c r="I1793" s="520" t="s">
        <v>1904</v>
      </c>
      <c r="J1793" s="520" t="s">
        <v>1905</v>
      </c>
      <c r="K1793" s="521" t="s">
        <v>1898</v>
      </c>
    </row>
    <row r="1794" spans="1:11" ht="15.75" thickTop="1">
      <c r="A1794" s="84"/>
      <c r="B1794" s="151" t="s">
        <v>28</v>
      </c>
      <c r="C1794" s="464">
        <f>SUM(C1796:C1798)</f>
        <v>0</v>
      </c>
      <c r="D1794" s="464">
        <f>SUM(D1796:D1798)</f>
        <v>0</v>
      </c>
      <c r="E1794" s="465" t="e">
        <f t="shared" ref="E1794" si="450">D1794/C1794</f>
        <v>#DIV/0!</v>
      </c>
      <c r="F1794" s="464">
        <f>SUM(F1796:F1798)</f>
        <v>0</v>
      </c>
      <c r="G1794" s="464">
        <f>SUM(G1796:G1798)</f>
        <v>0</v>
      </c>
      <c r="H1794" s="465" t="e">
        <f t="shared" ref="H1794" si="451">G1794/F1794</f>
        <v>#DIV/0!</v>
      </c>
      <c r="I1794" s="466">
        <f t="shared" ref="I1794" si="452">C1794+F1794</f>
        <v>0</v>
      </c>
      <c r="J1794" s="466">
        <f t="shared" ref="J1794" si="453">D1794+G1794</f>
        <v>0</v>
      </c>
      <c r="K1794" s="479" t="e">
        <f t="shared" ref="K1794" si="454">J1794/I1794</f>
        <v>#DIV/0!</v>
      </c>
    </row>
    <row r="1795" spans="1:11" ht="12.75">
      <c r="A1795" s="152"/>
      <c r="B1795" s="153"/>
      <c r="C1795" s="154"/>
      <c r="D1795" s="154"/>
      <c r="E1795" s="463"/>
      <c r="F1795" s="523"/>
      <c r="G1795" s="523"/>
      <c r="H1795" s="463"/>
      <c r="I1795" s="523"/>
      <c r="J1795" s="523"/>
      <c r="K1795" s="480"/>
    </row>
    <row r="1796" spans="1:11" s="513" customFormat="1" ht="12.75">
      <c r="A1796" s="524"/>
      <c r="B1796" s="509"/>
      <c r="C1796" s="510"/>
      <c r="D1796" s="510"/>
      <c r="E1796" s="511" t="e">
        <f t="shared" ref="E1796:E1798" si="455">D1796/C1796</f>
        <v>#DIV/0!</v>
      </c>
      <c r="F1796" s="507"/>
      <c r="G1796" s="523"/>
      <c r="H1796" s="511" t="e">
        <f t="shared" ref="H1796:H1798" si="456">G1796/F1796</f>
        <v>#DIV/0!</v>
      </c>
      <c r="I1796" s="523">
        <f t="shared" ref="I1796:I1798" si="457">C1796+F1796</f>
        <v>0</v>
      </c>
      <c r="J1796" s="523">
        <f t="shared" ref="J1796:J1798" si="458">D1796+G1796</f>
        <v>0</v>
      </c>
      <c r="K1796" s="512" t="e">
        <f t="shared" ref="K1796:K1798" si="459">J1796/I1796</f>
        <v>#DIV/0!</v>
      </c>
    </row>
    <row r="1797" spans="1:11" ht="14.25">
      <c r="A1797" s="155"/>
      <c r="B1797" s="156"/>
      <c r="C1797" s="154"/>
      <c r="D1797" s="154"/>
      <c r="E1797" s="463" t="e">
        <f t="shared" si="455"/>
        <v>#DIV/0!</v>
      </c>
      <c r="F1797" s="214"/>
      <c r="G1797" s="523"/>
      <c r="H1797" s="463" t="e">
        <f t="shared" si="456"/>
        <v>#DIV/0!</v>
      </c>
      <c r="I1797" s="523">
        <f t="shared" si="457"/>
        <v>0</v>
      </c>
      <c r="J1797" s="523">
        <f t="shared" si="458"/>
        <v>0</v>
      </c>
      <c r="K1797" s="480" t="e">
        <f t="shared" si="459"/>
        <v>#DIV/0!</v>
      </c>
    </row>
    <row r="1798" spans="1:11" ht="14.25">
      <c r="A1798" s="155"/>
      <c r="B1798" s="156"/>
      <c r="C1798" s="154"/>
      <c r="D1798" s="154"/>
      <c r="E1798" s="463" t="e">
        <f t="shared" si="455"/>
        <v>#DIV/0!</v>
      </c>
      <c r="F1798" s="214"/>
      <c r="G1798" s="523"/>
      <c r="H1798" s="463" t="e">
        <f t="shared" si="456"/>
        <v>#DIV/0!</v>
      </c>
      <c r="I1798" s="523">
        <f t="shared" si="457"/>
        <v>0</v>
      </c>
      <c r="J1798" s="523">
        <f t="shared" si="458"/>
        <v>0</v>
      </c>
      <c r="K1798" s="480" t="e">
        <f t="shared" si="459"/>
        <v>#DIV/0!</v>
      </c>
    </row>
    <row r="1799" spans="1:11" ht="14.25">
      <c r="A1799" s="155"/>
      <c r="B1799" s="156"/>
      <c r="C1799" s="154"/>
      <c r="D1799" s="154"/>
      <c r="E1799" s="320"/>
      <c r="F1799" s="523"/>
      <c r="G1799" s="523"/>
      <c r="H1799" s="523"/>
      <c r="I1799" s="523"/>
      <c r="J1799" s="523"/>
      <c r="K1799" s="523"/>
    </row>
    <row r="1800" spans="1:11" ht="15">
      <c r="A1800" s="155"/>
      <c r="B1800" s="467" t="s">
        <v>1637</v>
      </c>
      <c r="C1800" s="475">
        <f>SUM(C1802:C1918)</f>
        <v>10400</v>
      </c>
      <c r="D1800" s="475">
        <f>SUM(D1802:D1918)</f>
        <v>3440</v>
      </c>
      <c r="E1800" s="469">
        <f t="shared" ref="E1800" si="460">D1800/C1800</f>
        <v>0.33076923076923076</v>
      </c>
      <c r="F1800" s="475">
        <f>SUM(F1802:F1918)</f>
        <v>91600</v>
      </c>
      <c r="G1800" s="475">
        <f>SUM(G1802:G1918)</f>
        <v>16999</v>
      </c>
      <c r="H1800" s="469">
        <f t="shared" ref="H1800" si="461">G1800/F1800</f>
        <v>0.18557860262008732</v>
      </c>
      <c r="I1800" s="475">
        <f>SUM(I1802:I1918)</f>
        <v>102000</v>
      </c>
      <c r="J1800" s="475">
        <f>SUM(J1802:J1918)</f>
        <v>20439</v>
      </c>
      <c r="K1800" s="478">
        <f t="shared" ref="K1800" si="462">J1800/I1800</f>
        <v>0.20038235294117648</v>
      </c>
    </row>
    <row r="1801" spans="1:11" ht="14.25">
      <c r="A1801" s="155"/>
      <c r="B1801" s="156"/>
      <c r="C1801" s="154"/>
      <c r="D1801" s="154"/>
      <c r="E1801" s="463"/>
      <c r="F1801" s="523"/>
      <c r="G1801" s="523"/>
      <c r="H1801" s="463"/>
      <c r="I1801" s="523"/>
      <c r="J1801" s="523"/>
      <c r="K1801" s="480"/>
    </row>
    <row r="1802" spans="1:11" ht="12.75">
      <c r="A1802" s="481" t="s">
        <v>2192</v>
      </c>
      <c r="B1802" s="482" t="s">
        <v>2193</v>
      </c>
      <c r="C1802" s="499">
        <v>1</v>
      </c>
      <c r="D1802" s="486"/>
      <c r="E1802" s="480">
        <f t="shared" ref="E1802:E1918" si="463">D1802/C1802</f>
        <v>0</v>
      </c>
      <c r="F1802" s="528">
        <v>0</v>
      </c>
      <c r="G1802" s="523"/>
      <c r="H1802" s="480" t="e">
        <f t="shared" ref="H1802:H1918" si="464">G1802/F1802</f>
        <v>#DIV/0!</v>
      </c>
      <c r="I1802" s="523">
        <f t="shared" ref="I1802:J1915" si="465">C1802+F1802</f>
        <v>1</v>
      </c>
      <c r="J1802" s="523">
        <f t="shared" ref="J1802:J1911" si="466">D1802+G1802</f>
        <v>0</v>
      </c>
      <c r="K1802" s="480">
        <f t="shared" ref="K1802:K1918" si="467">J1802/I1802</f>
        <v>0</v>
      </c>
    </row>
    <row r="1803" spans="1:11" ht="12.75">
      <c r="A1803" s="481" t="s">
        <v>2194</v>
      </c>
      <c r="B1803" s="482" t="s">
        <v>2195</v>
      </c>
      <c r="C1803" s="499">
        <v>0</v>
      </c>
      <c r="D1803" s="486"/>
      <c r="E1803" s="480" t="e">
        <f t="shared" si="463"/>
        <v>#DIV/0!</v>
      </c>
      <c r="F1803" s="528">
        <v>1</v>
      </c>
      <c r="G1803" s="523"/>
      <c r="H1803" s="480">
        <f t="shared" si="464"/>
        <v>0</v>
      </c>
      <c r="I1803" s="523">
        <f t="shared" si="465"/>
        <v>1</v>
      </c>
      <c r="J1803" s="523">
        <f t="shared" si="466"/>
        <v>0</v>
      </c>
      <c r="K1803" s="480">
        <f t="shared" si="467"/>
        <v>0</v>
      </c>
    </row>
    <row r="1804" spans="1:11" ht="12.75">
      <c r="A1804" s="481" t="s">
        <v>2196</v>
      </c>
      <c r="B1804" s="482" t="s">
        <v>2197</v>
      </c>
      <c r="C1804" s="499">
        <v>1</v>
      </c>
      <c r="D1804" s="486"/>
      <c r="E1804" s="480">
        <f t="shared" si="463"/>
        <v>0</v>
      </c>
      <c r="F1804" s="528">
        <v>0</v>
      </c>
      <c r="G1804" s="523"/>
      <c r="H1804" s="480" t="e">
        <f t="shared" si="464"/>
        <v>#DIV/0!</v>
      </c>
      <c r="I1804" s="523">
        <f t="shared" si="465"/>
        <v>1</v>
      </c>
      <c r="J1804" s="523">
        <f t="shared" si="466"/>
        <v>0</v>
      </c>
      <c r="K1804" s="480">
        <f t="shared" si="467"/>
        <v>0</v>
      </c>
    </row>
    <row r="1805" spans="1:11" ht="12.75">
      <c r="A1805" s="481" t="s">
        <v>2104</v>
      </c>
      <c r="B1805" s="482" t="s">
        <v>2105</v>
      </c>
      <c r="C1805" s="499">
        <v>0</v>
      </c>
      <c r="D1805" s="486"/>
      <c r="E1805" s="480" t="e">
        <f t="shared" si="463"/>
        <v>#DIV/0!</v>
      </c>
      <c r="F1805" s="528">
        <v>10</v>
      </c>
      <c r="G1805" s="523">
        <v>2</v>
      </c>
      <c r="H1805" s="480">
        <f t="shared" si="464"/>
        <v>0.2</v>
      </c>
      <c r="I1805" s="523">
        <f t="shared" si="465"/>
        <v>10</v>
      </c>
      <c r="J1805" s="523">
        <f t="shared" si="466"/>
        <v>2</v>
      </c>
      <c r="K1805" s="480">
        <f t="shared" si="467"/>
        <v>0.2</v>
      </c>
    </row>
    <row r="1806" spans="1:11" ht="12.75">
      <c r="A1806" s="481" t="s">
        <v>2106</v>
      </c>
      <c r="B1806" s="482" t="s">
        <v>2107</v>
      </c>
      <c r="C1806" s="499">
        <v>0</v>
      </c>
      <c r="D1806" s="486"/>
      <c r="E1806" s="480" t="e">
        <f t="shared" si="463"/>
        <v>#DIV/0!</v>
      </c>
      <c r="F1806" s="528">
        <v>10</v>
      </c>
      <c r="G1806" s="523">
        <v>2</v>
      </c>
      <c r="H1806" s="480">
        <f t="shared" si="464"/>
        <v>0.2</v>
      </c>
      <c r="I1806" s="523">
        <f t="shared" si="465"/>
        <v>10</v>
      </c>
      <c r="J1806" s="523">
        <f t="shared" si="466"/>
        <v>2</v>
      </c>
      <c r="K1806" s="480">
        <f t="shared" si="467"/>
        <v>0.2</v>
      </c>
    </row>
    <row r="1807" spans="1:11" ht="12.75">
      <c r="A1807" s="481" t="s">
        <v>2204</v>
      </c>
      <c r="B1807" s="482" t="s">
        <v>2205</v>
      </c>
      <c r="C1807" s="499">
        <v>0</v>
      </c>
      <c r="D1807" s="486"/>
      <c r="E1807" s="480" t="e">
        <f t="shared" si="463"/>
        <v>#DIV/0!</v>
      </c>
      <c r="F1807" s="528">
        <v>1</v>
      </c>
      <c r="G1807" s="523"/>
      <c r="H1807" s="480">
        <f t="shared" si="464"/>
        <v>0</v>
      </c>
      <c r="I1807" s="523">
        <f t="shared" si="465"/>
        <v>1</v>
      </c>
      <c r="J1807" s="523">
        <f t="shared" si="466"/>
        <v>0</v>
      </c>
      <c r="K1807" s="480">
        <f t="shared" si="467"/>
        <v>0</v>
      </c>
    </row>
    <row r="1808" spans="1:11" ht="12.75">
      <c r="A1808" s="481" t="s">
        <v>2206</v>
      </c>
      <c r="B1808" s="482" t="s">
        <v>2207</v>
      </c>
      <c r="C1808" s="499">
        <v>70</v>
      </c>
      <c r="D1808" s="486">
        <v>28</v>
      </c>
      <c r="E1808" s="480">
        <f t="shared" si="463"/>
        <v>0.4</v>
      </c>
      <c r="F1808" s="528">
        <v>280</v>
      </c>
      <c r="G1808" s="523">
        <v>22</v>
      </c>
      <c r="H1808" s="480">
        <f t="shared" si="464"/>
        <v>7.857142857142857E-2</v>
      </c>
      <c r="I1808" s="523">
        <f t="shared" si="465"/>
        <v>350</v>
      </c>
      <c r="J1808" s="523">
        <f t="shared" si="466"/>
        <v>50</v>
      </c>
      <c r="K1808" s="480">
        <f t="shared" si="467"/>
        <v>0.14285714285714285</v>
      </c>
    </row>
    <row r="1809" spans="1:11" ht="12.75">
      <c r="A1809" s="481" t="s">
        <v>2208</v>
      </c>
      <c r="B1809" s="482" t="s">
        <v>2209</v>
      </c>
      <c r="C1809" s="499">
        <v>0</v>
      </c>
      <c r="D1809" s="486"/>
      <c r="E1809" s="480" t="e">
        <f t="shared" si="463"/>
        <v>#DIV/0!</v>
      </c>
      <c r="F1809" s="528">
        <v>5</v>
      </c>
      <c r="G1809" s="523"/>
      <c r="H1809" s="480">
        <f t="shared" si="464"/>
        <v>0</v>
      </c>
      <c r="I1809" s="523">
        <f t="shared" si="465"/>
        <v>5</v>
      </c>
      <c r="J1809" s="523">
        <f t="shared" si="466"/>
        <v>0</v>
      </c>
      <c r="K1809" s="480">
        <f t="shared" si="467"/>
        <v>0</v>
      </c>
    </row>
    <row r="1810" spans="1:11" ht="12.75">
      <c r="A1810" s="481" t="s">
        <v>3486</v>
      </c>
      <c r="B1810" s="482" t="s">
        <v>3487</v>
      </c>
      <c r="C1810" s="499">
        <v>0</v>
      </c>
      <c r="D1810" s="486"/>
      <c r="E1810" s="480" t="e">
        <f t="shared" si="463"/>
        <v>#DIV/0!</v>
      </c>
      <c r="F1810" s="528">
        <v>1</v>
      </c>
      <c r="G1810" s="523"/>
      <c r="H1810" s="480">
        <f t="shared" si="464"/>
        <v>0</v>
      </c>
      <c r="I1810" s="523">
        <f t="shared" si="465"/>
        <v>1</v>
      </c>
      <c r="J1810" s="523">
        <f t="shared" si="466"/>
        <v>0</v>
      </c>
      <c r="K1810" s="480">
        <f t="shared" si="467"/>
        <v>0</v>
      </c>
    </row>
    <row r="1811" spans="1:11" ht="12.75">
      <c r="A1811" s="481" t="s">
        <v>2210</v>
      </c>
      <c r="B1811" s="482" t="s">
        <v>2211</v>
      </c>
      <c r="C1811" s="499">
        <v>0</v>
      </c>
      <c r="D1811" s="486"/>
      <c r="E1811" s="480" t="e">
        <f t="shared" si="463"/>
        <v>#DIV/0!</v>
      </c>
      <c r="F1811" s="528">
        <v>4</v>
      </c>
      <c r="G1811" s="523"/>
      <c r="H1811" s="480">
        <f t="shared" si="464"/>
        <v>0</v>
      </c>
      <c r="I1811" s="523">
        <f t="shared" si="465"/>
        <v>4</v>
      </c>
      <c r="J1811" s="523">
        <f t="shared" si="466"/>
        <v>0</v>
      </c>
      <c r="K1811" s="480">
        <f t="shared" si="467"/>
        <v>0</v>
      </c>
    </row>
    <row r="1812" spans="1:11" ht="12.75">
      <c r="A1812" s="481" t="s">
        <v>2214</v>
      </c>
      <c r="B1812" s="482" t="s">
        <v>2215</v>
      </c>
      <c r="C1812" s="499">
        <v>810</v>
      </c>
      <c r="D1812" s="486">
        <v>208</v>
      </c>
      <c r="E1812" s="480">
        <f t="shared" si="463"/>
        <v>0.25679012345679014</v>
      </c>
      <c r="F1812" s="528">
        <v>50</v>
      </c>
      <c r="G1812" s="523">
        <v>17</v>
      </c>
      <c r="H1812" s="480">
        <f t="shared" si="464"/>
        <v>0.34</v>
      </c>
      <c r="I1812" s="523">
        <f t="shared" si="465"/>
        <v>860</v>
      </c>
      <c r="J1812" s="523">
        <f t="shared" si="466"/>
        <v>225</v>
      </c>
      <c r="K1812" s="480">
        <f t="shared" si="467"/>
        <v>0.26162790697674421</v>
      </c>
    </row>
    <row r="1813" spans="1:11" ht="12.75">
      <c r="A1813" s="481" t="s">
        <v>3493</v>
      </c>
      <c r="B1813" s="482" t="s">
        <v>3494</v>
      </c>
      <c r="C1813" s="499">
        <v>150</v>
      </c>
      <c r="D1813" s="486">
        <v>66</v>
      </c>
      <c r="E1813" s="480">
        <f t="shared" si="463"/>
        <v>0.44</v>
      </c>
      <c r="F1813" s="528">
        <v>10</v>
      </c>
      <c r="G1813" s="523"/>
      <c r="H1813" s="480">
        <f t="shared" si="464"/>
        <v>0</v>
      </c>
      <c r="I1813" s="523">
        <f t="shared" si="465"/>
        <v>160</v>
      </c>
      <c r="J1813" s="523">
        <f t="shared" si="466"/>
        <v>66</v>
      </c>
      <c r="K1813" s="480">
        <f t="shared" si="467"/>
        <v>0.41249999999999998</v>
      </c>
    </row>
    <row r="1814" spans="1:11" ht="12.75">
      <c r="A1814" s="481" t="s">
        <v>2434</v>
      </c>
      <c r="B1814" s="482" t="s">
        <v>2435</v>
      </c>
      <c r="C1814" s="499">
        <v>5800</v>
      </c>
      <c r="D1814" s="486">
        <v>1709</v>
      </c>
      <c r="E1814" s="480">
        <f t="shared" si="463"/>
        <v>0.29465517241379308</v>
      </c>
      <c r="F1814" s="528">
        <v>3850</v>
      </c>
      <c r="G1814" s="523">
        <v>1035</v>
      </c>
      <c r="H1814" s="480">
        <f t="shared" si="464"/>
        <v>0.26883116883116881</v>
      </c>
      <c r="I1814" s="523">
        <f t="shared" si="465"/>
        <v>9650</v>
      </c>
      <c r="J1814" s="523">
        <f t="shared" si="466"/>
        <v>2744</v>
      </c>
      <c r="K1814" s="480">
        <f t="shared" si="467"/>
        <v>0.28435233160621759</v>
      </c>
    </row>
    <row r="1815" spans="1:11" ht="12.75">
      <c r="A1815" s="481" t="s">
        <v>3495</v>
      </c>
      <c r="B1815" s="482" t="s">
        <v>3496</v>
      </c>
      <c r="C1815" s="499">
        <v>1</v>
      </c>
      <c r="D1815" s="486"/>
      <c r="E1815" s="480">
        <f t="shared" si="463"/>
        <v>0</v>
      </c>
      <c r="F1815" s="528">
        <v>0</v>
      </c>
      <c r="G1815" s="523"/>
      <c r="H1815" s="480" t="e">
        <f t="shared" si="464"/>
        <v>#DIV/0!</v>
      </c>
      <c r="I1815" s="523">
        <f t="shared" si="465"/>
        <v>1</v>
      </c>
      <c r="J1815" s="523">
        <f t="shared" si="466"/>
        <v>0</v>
      </c>
      <c r="K1815" s="480">
        <f t="shared" si="467"/>
        <v>0</v>
      </c>
    </row>
    <row r="1816" spans="1:11" ht="12.75">
      <c r="A1816" s="481" t="s">
        <v>3497</v>
      </c>
      <c r="B1816" s="482" t="s">
        <v>3498</v>
      </c>
      <c r="C1816" s="499">
        <v>0</v>
      </c>
      <c r="D1816" s="486"/>
      <c r="E1816" s="480" t="e">
        <f t="shared" si="463"/>
        <v>#DIV/0!</v>
      </c>
      <c r="F1816" s="528">
        <v>2</v>
      </c>
      <c r="G1816" s="523"/>
      <c r="H1816" s="480">
        <f t="shared" si="464"/>
        <v>0</v>
      </c>
      <c r="I1816" s="523">
        <f t="shared" si="465"/>
        <v>2</v>
      </c>
      <c r="J1816" s="523">
        <f t="shared" si="466"/>
        <v>0</v>
      </c>
      <c r="K1816" s="480">
        <f t="shared" si="467"/>
        <v>0</v>
      </c>
    </row>
    <row r="1817" spans="1:11" ht="12.75">
      <c r="A1817" s="481" t="s">
        <v>2440</v>
      </c>
      <c r="B1817" s="482" t="s">
        <v>2441</v>
      </c>
      <c r="C1817" s="499">
        <v>0</v>
      </c>
      <c r="D1817" s="486"/>
      <c r="E1817" s="480" t="e">
        <f t="shared" si="463"/>
        <v>#DIV/0!</v>
      </c>
      <c r="F1817" s="528">
        <v>7</v>
      </c>
      <c r="G1817" s="523"/>
      <c r="H1817" s="480">
        <f t="shared" si="464"/>
        <v>0</v>
      </c>
      <c r="I1817" s="523">
        <f t="shared" si="465"/>
        <v>7</v>
      </c>
      <c r="J1817" s="523">
        <f t="shared" si="466"/>
        <v>0</v>
      </c>
      <c r="K1817" s="480">
        <f t="shared" si="467"/>
        <v>0</v>
      </c>
    </row>
    <row r="1818" spans="1:11" ht="12.75">
      <c r="A1818" s="481" t="s">
        <v>2442</v>
      </c>
      <c r="B1818" s="482" t="s">
        <v>2443</v>
      </c>
      <c r="C1818" s="499">
        <v>0</v>
      </c>
      <c r="D1818" s="486"/>
      <c r="E1818" s="480" t="e">
        <f t="shared" si="463"/>
        <v>#DIV/0!</v>
      </c>
      <c r="F1818" s="528">
        <v>700</v>
      </c>
      <c r="G1818" s="523">
        <v>151</v>
      </c>
      <c r="H1818" s="480">
        <f t="shared" si="464"/>
        <v>0.21571428571428572</v>
      </c>
      <c r="I1818" s="523">
        <f t="shared" si="465"/>
        <v>700</v>
      </c>
      <c r="J1818" s="523">
        <f t="shared" si="466"/>
        <v>151</v>
      </c>
      <c r="K1818" s="480">
        <f t="shared" si="467"/>
        <v>0.21571428571428572</v>
      </c>
    </row>
    <row r="1819" spans="1:11" ht="12.75">
      <c r="A1819" s="481" t="s">
        <v>2749</v>
      </c>
      <c r="B1819" s="482" t="s">
        <v>2750</v>
      </c>
      <c r="C1819" s="499">
        <v>0</v>
      </c>
      <c r="D1819" s="486"/>
      <c r="E1819" s="480" t="e">
        <f t="shared" si="463"/>
        <v>#DIV/0!</v>
      </c>
      <c r="F1819" s="528">
        <v>70</v>
      </c>
      <c r="G1819" s="523">
        <v>19</v>
      </c>
      <c r="H1819" s="480">
        <f t="shared" si="464"/>
        <v>0.27142857142857141</v>
      </c>
      <c r="I1819" s="523">
        <f t="shared" si="465"/>
        <v>70</v>
      </c>
      <c r="J1819" s="523">
        <f t="shared" si="466"/>
        <v>19</v>
      </c>
      <c r="K1819" s="480">
        <f t="shared" si="467"/>
        <v>0.27142857142857141</v>
      </c>
    </row>
    <row r="1820" spans="1:11" ht="12.75">
      <c r="A1820" s="481" t="s">
        <v>2216</v>
      </c>
      <c r="B1820" s="482" t="s">
        <v>2217</v>
      </c>
      <c r="C1820" s="499">
        <v>0</v>
      </c>
      <c r="D1820" s="486"/>
      <c r="E1820" s="480" t="e">
        <f t="shared" si="463"/>
        <v>#DIV/0!</v>
      </c>
      <c r="F1820" s="528">
        <v>15</v>
      </c>
      <c r="G1820" s="523">
        <v>2</v>
      </c>
      <c r="H1820" s="480">
        <f t="shared" si="464"/>
        <v>0.13333333333333333</v>
      </c>
      <c r="I1820" s="523">
        <f t="shared" si="465"/>
        <v>15</v>
      </c>
      <c r="J1820" s="523">
        <f t="shared" si="466"/>
        <v>2</v>
      </c>
      <c r="K1820" s="480">
        <f t="shared" si="467"/>
        <v>0.13333333333333333</v>
      </c>
    </row>
    <row r="1821" spans="1:11" ht="12.75">
      <c r="A1821" s="481" t="s">
        <v>3499</v>
      </c>
      <c r="B1821" s="482" t="s">
        <v>3500</v>
      </c>
      <c r="C1821" s="499">
        <v>0</v>
      </c>
      <c r="D1821" s="486"/>
      <c r="E1821" s="480" t="e">
        <f t="shared" si="463"/>
        <v>#DIV/0!</v>
      </c>
      <c r="F1821" s="528">
        <v>70</v>
      </c>
      <c r="G1821" s="523">
        <v>13</v>
      </c>
      <c r="H1821" s="480">
        <f t="shared" si="464"/>
        <v>0.18571428571428572</v>
      </c>
      <c r="I1821" s="523">
        <f t="shared" si="465"/>
        <v>70</v>
      </c>
      <c r="J1821" s="523">
        <f t="shared" si="466"/>
        <v>13</v>
      </c>
      <c r="K1821" s="480">
        <f t="shared" si="467"/>
        <v>0.18571428571428572</v>
      </c>
    </row>
    <row r="1822" spans="1:11" ht="12.75">
      <c r="A1822" s="481" t="s">
        <v>2218</v>
      </c>
      <c r="B1822" s="482" t="s">
        <v>2219</v>
      </c>
      <c r="C1822" s="499">
        <v>60</v>
      </c>
      <c r="D1822" s="486">
        <v>26</v>
      </c>
      <c r="E1822" s="480">
        <f t="shared" si="463"/>
        <v>0.43333333333333335</v>
      </c>
      <c r="F1822" s="528">
        <v>110</v>
      </c>
      <c r="G1822" s="523">
        <v>15</v>
      </c>
      <c r="H1822" s="480">
        <f t="shared" si="464"/>
        <v>0.13636363636363635</v>
      </c>
      <c r="I1822" s="523">
        <f t="shared" si="465"/>
        <v>170</v>
      </c>
      <c r="J1822" s="523">
        <f t="shared" si="466"/>
        <v>41</v>
      </c>
      <c r="K1822" s="480">
        <f t="shared" si="467"/>
        <v>0.2411764705882353</v>
      </c>
    </row>
    <row r="1823" spans="1:11" ht="12.75">
      <c r="A1823" s="481" t="s">
        <v>2220</v>
      </c>
      <c r="B1823" s="482" t="s">
        <v>2221</v>
      </c>
      <c r="C1823" s="499">
        <v>0</v>
      </c>
      <c r="D1823" s="486"/>
      <c r="E1823" s="480" t="e">
        <f t="shared" si="463"/>
        <v>#DIV/0!</v>
      </c>
      <c r="F1823" s="528">
        <v>20</v>
      </c>
      <c r="G1823" s="523">
        <v>7</v>
      </c>
      <c r="H1823" s="480">
        <f t="shared" si="464"/>
        <v>0.35</v>
      </c>
      <c r="I1823" s="523">
        <f t="shared" si="465"/>
        <v>20</v>
      </c>
      <c r="J1823" s="523">
        <f t="shared" si="466"/>
        <v>7</v>
      </c>
      <c r="K1823" s="480">
        <f t="shared" si="467"/>
        <v>0.35</v>
      </c>
    </row>
    <row r="1824" spans="1:11" ht="12.75">
      <c r="A1824" s="481" t="s">
        <v>2444</v>
      </c>
      <c r="B1824" s="482" t="s">
        <v>2445</v>
      </c>
      <c r="C1824" s="499">
        <v>0</v>
      </c>
      <c r="D1824" s="486"/>
      <c r="E1824" s="480" t="e">
        <f t="shared" si="463"/>
        <v>#DIV/0!</v>
      </c>
      <c r="F1824" s="528">
        <v>1</v>
      </c>
      <c r="G1824" s="523"/>
      <c r="H1824" s="480">
        <f t="shared" si="464"/>
        <v>0</v>
      </c>
      <c r="I1824" s="523">
        <f t="shared" si="465"/>
        <v>1</v>
      </c>
      <c r="J1824" s="523">
        <f t="shared" si="466"/>
        <v>0</v>
      </c>
      <c r="K1824" s="480">
        <f t="shared" si="467"/>
        <v>0</v>
      </c>
    </row>
    <row r="1825" spans="1:11" ht="12.75">
      <c r="A1825" s="481" t="s">
        <v>2458</v>
      </c>
      <c r="B1825" s="482" t="s">
        <v>2459</v>
      </c>
      <c r="C1825" s="499">
        <v>1</v>
      </c>
      <c r="D1825" s="486"/>
      <c r="E1825" s="480">
        <f t="shared" si="463"/>
        <v>0</v>
      </c>
      <c r="F1825" s="528">
        <v>0</v>
      </c>
      <c r="G1825" s="523"/>
      <c r="H1825" s="480" t="e">
        <f t="shared" si="464"/>
        <v>#DIV/0!</v>
      </c>
      <c r="I1825" s="523">
        <f t="shared" si="465"/>
        <v>1</v>
      </c>
      <c r="J1825" s="523">
        <f t="shared" si="466"/>
        <v>0</v>
      </c>
      <c r="K1825" s="480">
        <f t="shared" si="467"/>
        <v>0</v>
      </c>
    </row>
    <row r="1826" spans="1:11" ht="12.75">
      <c r="A1826" s="481" t="s">
        <v>2226</v>
      </c>
      <c r="B1826" s="482" t="s">
        <v>2227</v>
      </c>
      <c r="C1826" s="499">
        <v>0</v>
      </c>
      <c r="D1826" s="486">
        <v>1</v>
      </c>
      <c r="E1826" s="480" t="e">
        <f t="shared" si="463"/>
        <v>#DIV/0!</v>
      </c>
      <c r="F1826" s="528">
        <v>20</v>
      </c>
      <c r="G1826" s="523">
        <v>7</v>
      </c>
      <c r="H1826" s="480">
        <f t="shared" si="464"/>
        <v>0.35</v>
      </c>
      <c r="I1826" s="523">
        <f t="shared" si="465"/>
        <v>20</v>
      </c>
      <c r="J1826" s="523">
        <f t="shared" si="466"/>
        <v>8</v>
      </c>
      <c r="K1826" s="480">
        <f t="shared" si="467"/>
        <v>0.4</v>
      </c>
    </row>
    <row r="1827" spans="1:11" ht="12.75">
      <c r="A1827" s="481" t="s">
        <v>2228</v>
      </c>
      <c r="B1827" s="482" t="s">
        <v>2229</v>
      </c>
      <c r="C1827" s="499">
        <v>0</v>
      </c>
      <c r="D1827" s="486">
        <v>1</v>
      </c>
      <c r="E1827" s="480" t="e">
        <f t="shared" si="463"/>
        <v>#DIV/0!</v>
      </c>
      <c r="F1827" s="528">
        <v>10</v>
      </c>
      <c r="G1827" s="523">
        <v>3</v>
      </c>
      <c r="H1827" s="480">
        <f t="shared" si="464"/>
        <v>0.3</v>
      </c>
      <c r="I1827" s="523">
        <f t="shared" si="465"/>
        <v>10</v>
      </c>
      <c r="J1827" s="523">
        <f t="shared" si="466"/>
        <v>4</v>
      </c>
      <c r="K1827" s="480">
        <f t="shared" si="467"/>
        <v>0.4</v>
      </c>
    </row>
    <row r="1828" spans="1:11" ht="12.75">
      <c r="A1828" s="481" t="s">
        <v>2340</v>
      </c>
      <c r="B1828" s="482" t="s">
        <v>2341</v>
      </c>
      <c r="C1828" s="499">
        <v>0</v>
      </c>
      <c r="D1828" s="486"/>
      <c r="E1828" s="480" t="e">
        <f t="shared" si="463"/>
        <v>#DIV/0!</v>
      </c>
      <c r="F1828" s="528">
        <v>175</v>
      </c>
      <c r="G1828" s="523">
        <v>51</v>
      </c>
      <c r="H1828" s="480">
        <f t="shared" si="464"/>
        <v>0.29142857142857143</v>
      </c>
      <c r="I1828" s="523">
        <f t="shared" si="465"/>
        <v>175</v>
      </c>
      <c r="J1828" s="523">
        <f t="shared" si="466"/>
        <v>51</v>
      </c>
      <c r="K1828" s="480">
        <f t="shared" si="467"/>
        <v>0.29142857142857143</v>
      </c>
    </row>
    <row r="1829" spans="1:11" ht="12.75">
      <c r="A1829" s="481" t="s">
        <v>2060</v>
      </c>
      <c r="B1829" s="482" t="s">
        <v>2061</v>
      </c>
      <c r="C1829" s="499">
        <v>0</v>
      </c>
      <c r="D1829" s="486"/>
      <c r="E1829" s="480" t="e">
        <f t="shared" si="463"/>
        <v>#DIV/0!</v>
      </c>
      <c r="F1829" s="528">
        <v>62</v>
      </c>
      <c r="G1829" s="523">
        <v>10</v>
      </c>
      <c r="H1829" s="480">
        <f t="shared" si="464"/>
        <v>0.16129032258064516</v>
      </c>
      <c r="I1829" s="523">
        <f t="shared" si="465"/>
        <v>62</v>
      </c>
      <c r="J1829" s="523">
        <f t="shared" si="466"/>
        <v>10</v>
      </c>
      <c r="K1829" s="480">
        <f t="shared" si="467"/>
        <v>0.16129032258064516</v>
      </c>
    </row>
    <row r="1830" spans="1:11" ht="12.75">
      <c r="A1830" s="481" t="s">
        <v>2783</v>
      </c>
      <c r="B1830" s="482" t="s">
        <v>2784</v>
      </c>
      <c r="C1830" s="499">
        <v>505</v>
      </c>
      <c r="D1830" s="486">
        <v>268</v>
      </c>
      <c r="E1830" s="480">
        <f t="shared" si="463"/>
        <v>0.53069306930693072</v>
      </c>
      <c r="F1830" s="528">
        <v>140</v>
      </c>
      <c r="G1830" s="523">
        <v>51</v>
      </c>
      <c r="H1830" s="480">
        <f t="shared" si="464"/>
        <v>0.36428571428571427</v>
      </c>
      <c r="I1830" s="523">
        <f t="shared" si="465"/>
        <v>645</v>
      </c>
      <c r="J1830" s="523">
        <f t="shared" si="466"/>
        <v>319</v>
      </c>
      <c r="K1830" s="480">
        <f t="shared" si="467"/>
        <v>0.49457364341085269</v>
      </c>
    </row>
    <row r="1831" spans="1:11" ht="12.75">
      <c r="A1831" s="481" t="s">
        <v>2753</v>
      </c>
      <c r="B1831" s="482" t="s">
        <v>2754</v>
      </c>
      <c r="C1831" s="499">
        <v>260</v>
      </c>
      <c r="D1831" s="486">
        <v>89</v>
      </c>
      <c r="E1831" s="480">
        <f t="shared" si="463"/>
        <v>0.34230769230769231</v>
      </c>
      <c r="F1831" s="528">
        <v>190</v>
      </c>
      <c r="G1831" s="523">
        <v>24</v>
      </c>
      <c r="H1831" s="480">
        <f t="shared" si="464"/>
        <v>0.12631578947368421</v>
      </c>
      <c r="I1831" s="523">
        <f t="shared" si="465"/>
        <v>450</v>
      </c>
      <c r="J1831" s="523">
        <f t="shared" si="466"/>
        <v>113</v>
      </c>
      <c r="K1831" s="480">
        <f t="shared" si="467"/>
        <v>0.25111111111111112</v>
      </c>
    </row>
    <row r="1832" spans="1:11" ht="12.75">
      <c r="A1832" s="481" t="s">
        <v>3101</v>
      </c>
      <c r="B1832" s="482" t="s">
        <v>3501</v>
      </c>
      <c r="C1832" s="499">
        <v>0</v>
      </c>
      <c r="D1832" s="486"/>
      <c r="E1832" s="480" t="e">
        <f t="shared" si="463"/>
        <v>#DIV/0!</v>
      </c>
      <c r="F1832" s="528">
        <v>1</v>
      </c>
      <c r="G1832" s="523"/>
      <c r="H1832" s="480">
        <f t="shared" si="464"/>
        <v>0</v>
      </c>
      <c r="I1832" s="523">
        <f t="shared" si="465"/>
        <v>1</v>
      </c>
      <c r="J1832" s="523">
        <f t="shared" si="466"/>
        <v>0</v>
      </c>
      <c r="K1832" s="480">
        <f t="shared" si="467"/>
        <v>0</v>
      </c>
    </row>
    <row r="1833" spans="1:11" ht="12.75">
      <c r="A1833" s="481" t="s">
        <v>2355</v>
      </c>
      <c r="B1833" s="482" t="s">
        <v>3502</v>
      </c>
      <c r="C1833" s="499">
        <v>0</v>
      </c>
      <c r="D1833" s="486"/>
      <c r="E1833" s="480" t="e">
        <f t="shared" si="463"/>
        <v>#DIV/0!</v>
      </c>
      <c r="F1833" s="528">
        <v>5</v>
      </c>
      <c r="G1833" s="523"/>
      <c r="H1833" s="480">
        <f t="shared" si="464"/>
        <v>0</v>
      </c>
      <c r="I1833" s="523">
        <f t="shared" si="465"/>
        <v>5</v>
      </c>
      <c r="J1833" s="523">
        <f t="shared" si="466"/>
        <v>0</v>
      </c>
      <c r="K1833" s="480">
        <f t="shared" si="467"/>
        <v>0</v>
      </c>
    </row>
    <row r="1834" spans="1:11" ht="12.75">
      <c r="A1834" s="481" t="s">
        <v>3110</v>
      </c>
      <c r="B1834" s="482" t="s">
        <v>3503</v>
      </c>
      <c r="C1834" s="499">
        <v>0</v>
      </c>
      <c r="D1834" s="486"/>
      <c r="E1834" s="480" t="e">
        <f t="shared" si="463"/>
        <v>#DIV/0!</v>
      </c>
      <c r="F1834" s="528">
        <v>1</v>
      </c>
      <c r="G1834" s="523"/>
      <c r="H1834" s="480">
        <f t="shared" si="464"/>
        <v>0</v>
      </c>
      <c r="I1834" s="523">
        <f t="shared" si="465"/>
        <v>1</v>
      </c>
      <c r="J1834" s="523">
        <f t="shared" si="466"/>
        <v>0</v>
      </c>
      <c r="K1834" s="480">
        <f t="shared" si="467"/>
        <v>0</v>
      </c>
    </row>
    <row r="1835" spans="1:11" ht="12.75">
      <c r="A1835" s="481" t="s">
        <v>2619</v>
      </c>
      <c r="B1835" s="482" t="s">
        <v>2620</v>
      </c>
      <c r="C1835" s="499">
        <v>0</v>
      </c>
      <c r="D1835" s="486"/>
      <c r="E1835" s="480" t="e">
        <f t="shared" si="463"/>
        <v>#DIV/0!</v>
      </c>
      <c r="F1835" s="528">
        <v>17</v>
      </c>
      <c r="G1835" s="523">
        <v>8</v>
      </c>
      <c r="H1835" s="480">
        <f t="shared" si="464"/>
        <v>0.47058823529411764</v>
      </c>
      <c r="I1835" s="523">
        <f t="shared" si="465"/>
        <v>17</v>
      </c>
      <c r="J1835" s="523">
        <f t="shared" si="466"/>
        <v>8</v>
      </c>
      <c r="K1835" s="480">
        <f t="shared" si="467"/>
        <v>0.47058823529411764</v>
      </c>
    </row>
    <row r="1836" spans="1:11" ht="12.75">
      <c r="A1836" s="481" t="s">
        <v>2234</v>
      </c>
      <c r="B1836" s="482" t="s">
        <v>2235</v>
      </c>
      <c r="C1836" s="499">
        <v>205</v>
      </c>
      <c r="D1836" s="486">
        <v>41</v>
      </c>
      <c r="E1836" s="480">
        <f t="shared" si="463"/>
        <v>0.2</v>
      </c>
      <c r="F1836" s="528">
        <v>82</v>
      </c>
      <c r="G1836" s="523">
        <v>16</v>
      </c>
      <c r="H1836" s="480">
        <f t="shared" si="464"/>
        <v>0.1951219512195122</v>
      </c>
      <c r="I1836" s="523">
        <f t="shared" si="465"/>
        <v>287</v>
      </c>
      <c r="J1836" s="523">
        <f t="shared" si="466"/>
        <v>57</v>
      </c>
      <c r="K1836" s="480">
        <f t="shared" si="467"/>
        <v>0.19860627177700349</v>
      </c>
    </row>
    <row r="1837" spans="1:11" ht="12.75">
      <c r="A1837" s="481" t="s">
        <v>2785</v>
      </c>
      <c r="B1837" s="482" t="s">
        <v>2786</v>
      </c>
      <c r="C1837" s="499">
        <v>150</v>
      </c>
      <c r="D1837" s="486">
        <v>81</v>
      </c>
      <c r="E1837" s="480">
        <f t="shared" si="463"/>
        <v>0.54</v>
      </c>
      <c r="F1837" s="528">
        <v>41</v>
      </c>
      <c r="G1837" s="523">
        <v>15</v>
      </c>
      <c r="H1837" s="480">
        <f t="shared" si="464"/>
        <v>0.36585365853658536</v>
      </c>
      <c r="I1837" s="523">
        <f t="shared" si="465"/>
        <v>191</v>
      </c>
      <c r="J1837" s="523">
        <f t="shared" si="466"/>
        <v>96</v>
      </c>
      <c r="K1837" s="480">
        <f t="shared" si="467"/>
        <v>0.50261780104712039</v>
      </c>
    </row>
    <row r="1838" spans="1:11" ht="12.75">
      <c r="A1838" s="481" t="s">
        <v>2621</v>
      </c>
      <c r="B1838" s="482" t="s">
        <v>2622</v>
      </c>
      <c r="C1838" s="499">
        <v>130</v>
      </c>
      <c r="D1838" s="486">
        <v>90</v>
      </c>
      <c r="E1838" s="480">
        <f t="shared" si="463"/>
        <v>0.69230769230769229</v>
      </c>
      <c r="F1838" s="528">
        <v>22</v>
      </c>
      <c r="G1838" s="523">
        <v>7</v>
      </c>
      <c r="H1838" s="480">
        <f t="shared" si="464"/>
        <v>0.31818181818181818</v>
      </c>
      <c r="I1838" s="523">
        <f t="shared" si="465"/>
        <v>152</v>
      </c>
      <c r="J1838" s="523">
        <f t="shared" si="466"/>
        <v>97</v>
      </c>
      <c r="K1838" s="480">
        <f t="shared" si="467"/>
        <v>0.63815789473684215</v>
      </c>
    </row>
    <row r="1839" spans="1:11" ht="12.75">
      <c r="A1839" s="481" t="s">
        <v>3415</v>
      </c>
      <c r="B1839" s="482" t="s">
        <v>3416</v>
      </c>
      <c r="C1839" s="499">
        <v>15</v>
      </c>
      <c r="D1839" s="486">
        <v>5</v>
      </c>
      <c r="E1839" s="480">
        <f t="shared" si="463"/>
        <v>0.33333333333333331</v>
      </c>
      <c r="F1839" s="528">
        <v>8</v>
      </c>
      <c r="G1839" s="523"/>
      <c r="H1839" s="480">
        <f t="shared" si="464"/>
        <v>0</v>
      </c>
      <c r="I1839" s="523">
        <f t="shared" si="465"/>
        <v>23</v>
      </c>
      <c r="J1839" s="523">
        <f t="shared" si="466"/>
        <v>5</v>
      </c>
      <c r="K1839" s="480">
        <f t="shared" si="467"/>
        <v>0.21739130434782608</v>
      </c>
    </row>
    <row r="1840" spans="1:11" ht="12.75">
      <c r="A1840" s="527" t="s">
        <v>3417</v>
      </c>
      <c r="B1840" s="482" t="s">
        <v>3418</v>
      </c>
      <c r="C1840" s="499">
        <v>20</v>
      </c>
      <c r="D1840" s="486">
        <v>16</v>
      </c>
      <c r="E1840" s="480">
        <f t="shared" si="463"/>
        <v>0.8</v>
      </c>
      <c r="F1840" s="528">
        <v>13</v>
      </c>
      <c r="G1840" s="523"/>
      <c r="H1840" s="480">
        <f t="shared" si="464"/>
        <v>0</v>
      </c>
      <c r="I1840" s="523">
        <f t="shared" si="465"/>
        <v>33</v>
      </c>
      <c r="J1840" s="523">
        <f t="shared" si="466"/>
        <v>16</v>
      </c>
      <c r="K1840" s="480">
        <f t="shared" si="467"/>
        <v>0.48484848484848486</v>
      </c>
    </row>
    <row r="1841" spans="1:11" ht="12.75">
      <c r="A1841" s="527" t="s">
        <v>1653</v>
      </c>
      <c r="B1841" s="482" t="s">
        <v>3419</v>
      </c>
      <c r="C1841" s="499">
        <v>22</v>
      </c>
      <c r="D1841" s="486">
        <v>9</v>
      </c>
      <c r="E1841" s="480">
        <f t="shared" si="463"/>
        <v>0.40909090909090912</v>
      </c>
      <c r="F1841" s="528">
        <v>18</v>
      </c>
      <c r="G1841" s="523">
        <v>3</v>
      </c>
      <c r="H1841" s="480">
        <f t="shared" si="464"/>
        <v>0.16666666666666666</v>
      </c>
      <c r="I1841" s="523">
        <f t="shared" si="465"/>
        <v>40</v>
      </c>
      <c r="J1841" s="523">
        <f t="shared" si="466"/>
        <v>12</v>
      </c>
      <c r="K1841" s="480">
        <f t="shared" si="467"/>
        <v>0.3</v>
      </c>
    </row>
    <row r="1842" spans="1:11" ht="12.75">
      <c r="A1842" s="527" t="s">
        <v>1649</v>
      </c>
      <c r="B1842" s="482" t="s">
        <v>2238</v>
      </c>
      <c r="C1842" s="499">
        <v>140</v>
      </c>
      <c r="D1842" s="486">
        <v>44</v>
      </c>
      <c r="E1842" s="480">
        <f t="shared" si="463"/>
        <v>0.31428571428571428</v>
      </c>
      <c r="F1842" s="528">
        <v>49</v>
      </c>
      <c r="G1842" s="523">
        <v>8</v>
      </c>
      <c r="H1842" s="480">
        <f t="shared" si="464"/>
        <v>0.16326530612244897</v>
      </c>
      <c r="I1842" s="523">
        <f t="shared" si="465"/>
        <v>189</v>
      </c>
      <c r="J1842" s="523">
        <f t="shared" si="466"/>
        <v>52</v>
      </c>
      <c r="K1842" s="480">
        <f t="shared" si="467"/>
        <v>0.27513227513227512</v>
      </c>
    </row>
    <row r="1843" spans="1:11" ht="12.75">
      <c r="A1843" s="527" t="s">
        <v>2755</v>
      </c>
      <c r="B1843" s="482" t="s">
        <v>2756</v>
      </c>
      <c r="C1843" s="499">
        <v>60</v>
      </c>
      <c r="D1843" s="486">
        <v>15</v>
      </c>
      <c r="E1843" s="480">
        <f t="shared" si="463"/>
        <v>0.25</v>
      </c>
      <c r="F1843" s="528">
        <v>24</v>
      </c>
      <c r="G1843" s="523">
        <v>3</v>
      </c>
      <c r="H1843" s="480">
        <f t="shared" si="464"/>
        <v>0.125</v>
      </c>
      <c r="I1843" s="523">
        <f t="shared" si="465"/>
        <v>84</v>
      </c>
      <c r="J1843" s="523">
        <f t="shared" si="466"/>
        <v>18</v>
      </c>
      <c r="K1843" s="480">
        <f t="shared" si="467"/>
        <v>0.21428571428571427</v>
      </c>
    </row>
    <row r="1844" spans="1:11" ht="12.75">
      <c r="A1844" s="481" t="s">
        <v>2239</v>
      </c>
      <c r="B1844" s="482" t="s">
        <v>2240</v>
      </c>
      <c r="C1844" s="499">
        <v>350</v>
      </c>
      <c r="D1844" s="486">
        <v>178</v>
      </c>
      <c r="E1844" s="480">
        <f t="shared" si="463"/>
        <v>0.50857142857142856</v>
      </c>
      <c r="F1844" s="528">
        <v>132</v>
      </c>
      <c r="G1844" s="523">
        <v>21</v>
      </c>
      <c r="H1844" s="480">
        <f t="shared" si="464"/>
        <v>0.15909090909090909</v>
      </c>
      <c r="I1844" s="523">
        <f t="shared" si="465"/>
        <v>482</v>
      </c>
      <c r="J1844" s="523">
        <f t="shared" si="466"/>
        <v>199</v>
      </c>
      <c r="K1844" s="480">
        <f t="shared" si="467"/>
        <v>0.41286307053941906</v>
      </c>
    </row>
    <row r="1845" spans="1:11" ht="12.75">
      <c r="A1845" s="481" t="s">
        <v>2243</v>
      </c>
      <c r="B1845" s="482" t="s">
        <v>2244</v>
      </c>
      <c r="C1845" s="499">
        <v>0</v>
      </c>
      <c r="D1845" s="486"/>
      <c r="E1845" s="480" t="e">
        <f t="shared" si="463"/>
        <v>#DIV/0!</v>
      </c>
      <c r="F1845" s="528">
        <v>369</v>
      </c>
      <c r="G1845" s="523">
        <v>85</v>
      </c>
      <c r="H1845" s="480">
        <f t="shared" si="464"/>
        <v>0.23035230352303523</v>
      </c>
      <c r="I1845" s="523">
        <f t="shared" si="465"/>
        <v>369</v>
      </c>
      <c r="J1845" s="523">
        <f t="shared" si="466"/>
        <v>85</v>
      </c>
      <c r="K1845" s="480">
        <f t="shared" si="467"/>
        <v>0.23035230352303523</v>
      </c>
    </row>
    <row r="1846" spans="1:11" ht="12.75">
      <c r="A1846" s="481" t="s">
        <v>2128</v>
      </c>
      <c r="B1846" s="482" t="s">
        <v>2129</v>
      </c>
      <c r="C1846" s="499">
        <v>0</v>
      </c>
      <c r="D1846" s="486"/>
      <c r="E1846" s="480" t="e">
        <f t="shared" si="463"/>
        <v>#DIV/0!</v>
      </c>
      <c r="F1846" s="528">
        <v>2</v>
      </c>
      <c r="G1846" s="523"/>
      <c r="H1846" s="480">
        <f t="shared" si="464"/>
        <v>0</v>
      </c>
      <c r="I1846" s="523">
        <f t="shared" si="465"/>
        <v>2</v>
      </c>
      <c r="J1846" s="523">
        <f t="shared" si="466"/>
        <v>0</v>
      </c>
      <c r="K1846" s="480">
        <f t="shared" si="467"/>
        <v>0</v>
      </c>
    </row>
    <row r="1847" spans="1:11" ht="12.75">
      <c r="A1847" s="481" t="s">
        <v>2132</v>
      </c>
      <c r="B1847" s="482" t="s">
        <v>2133</v>
      </c>
      <c r="C1847" s="499">
        <v>1</v>
      </c>
      <c r="D1847" s="486"/>
      <c r="E1847" s="480">
        <f t="shared" si="463"/>
        <v>0</v>
      </c>
      <c r="F1847" s="528">
        <v>18</v>
      </c>
      <c r="G1847" s="523">
        <v>3</v>
      </c>
      <c r="H1847" s="480">
        <f t="shared" si="464"/>
        <v>0.16666666666666666</v>
      </c>
      <c r="I1847" s="523">
        <f t="shared" si="465"/>
        <v>19</v>
      </c>
      <c r="J1847" s="523">
        <f t="shared" si="466"/>
        <v>3</v>
      </c>
      <c r="K1847" s="480">
        <f t="shared" si="467"/>
        <v>0.15789473684210525</v>
      </c>
    </row>
    <row r="1848" spans="1:11" ht="12.75">
      <c r="A1848" s="481" t="s">
        <v>2134</v>
      </c>
      <c r="B1848" s="482" t="s">
        <v>2135</v>
      </c>
      <c r="C1848" s="499">
        <v>1</v>
      </c>
      <c r="D1848" s="486"/>
      <c r="E1848" s="480">
        <f t="shared" si="463"/>
        <v>0</v>
      </c>
      <c r="F1848" s="528">
        <v>18</v>
      </c>
      <c r="G1848" s="523">
        <v>3</v>
      </c>
      <c r="H1848" s="480">
        <f t="shared" si="464"/>
        <v>0.16666666666666666</v>
      </c>
      <c r="I1848" s="523">
        <f t="shared" si="465"/>
        <v>19</v>
      </c>
      <c r="J1848" s="523">
        <f t="shared" si="466"/>
        <v>3</v>
      </c>
      <c r="K1848" s="480">
        <f t="shared" si="467"/>
        <v>0.15789473684210525</v>
      </c>
    </row>
    <row r="1849" spans="1:11" ht="12.75">
      <c r="A1849" s="481" t="s">
        <v>2140</v>
      </c>
      <c r="B1849" s="482" t="s">
        <v>2141</v>
      </c>
      <c r="C1849" s="499">
        <v>1</v>
      </c>
      <c r="D1849" s="486"/>
      <c r="E1849" s="480">
        <f t="shared" si="463"/>
        <v>0</v>
      </c>
      <c r="F1849" s="528">
        <v>12</v>
      </c>
      <c r="G1849" s="523">
        <v>2</v>
      </c>
      <c r="H1849" s="480">
        <f t="shared" si="464"/>
        <v>0.16666666666666666</v>
      </c>
      <c r="I1849" s="523">
        <f t="shared" si="465"/>
        <v>13</v>
      </c>
      <c r="J1849" s="523">
        <f t="shared" si="466"/>
        <v>2</v>
      </c>
      <c r="K1849" s="480">
        <f t="shared" si="467"/>
        <v>0.15384615384615385</v>
      </c>
    </row>
    <row r="1850" spans="1:11" ht="12.75">
      <c r="A1850" s="481" t="s">
        <v>3504</v>
      </c>
      <c r="B1850" s="482" t="s">
        <v>3505</v>
      </c>
      <c r="C1850" s="499">
        <v>30</v>
      </c>
      <c r="D1850" s="486">
        <v>11</v>
      </c>
      <c r="E1850" s="480">
        <f t="shared" si="463"/>
        <v>0.36666666666666664</v>
      </c>
      <c r="F1850" s="528">
        <v>478</v>
      </c>
      <c r="G1850" s="523">
        <v>133</v>
      </c>
      <c r="H1850" s="480">
        <f t="shared" si="464"/>
        <v>0.27824267782426776</v>
      </c>
      <c r="I1850" s="523">
        <f t="shared" si="465"/>
        <v>508</v>
      </c>
      <c r="J1850" s="523">
        <f t="shared" si="466"/>
        <v>144</v>
      </c>
      <c r="K1850" s="480">
        <f t="shared" si="467"/>
        <v>0.28346456692913385</v>
      </c>
    </row>
    <row r="1851" spans="1:11" ht="12.75">
      <c r="A1851" s="481" t="s">
        <v>3506</v>
      </c>
      <c r="B1851" s="482" t="s">
        <v>3507</v>
      </c>
      <c r="C1851" s="499">
        <v>20</v>
      </c>
      <c r="D1851" s="486">
        <v>11</v>
      </c>
      <c r="E1851" s="480">
        <f t="shared" si="463"/>
        <v>0.55000000000000004</v>
      </c>
      <c r="F1851" s="528">
        <v>229</v>
      </c>
      <c r="G1851" s="523">
        <v>129</v>
      </c>
      <c r="H1851" s="480">
        <f t="shared" si="464"/>
        <v>0.5633187772925764</v>
      </c>
      <c r="I1851" s="523">
        <f t="shared" si="465"/>
        <v>249</v>
      </c>
      <c r="J1851" s="523">
        <f t="shared" si="466"/>
        <v>140</v>
      </c>
      <c r="K1851" s="480">
        <f t="shared" si="467"/>
        <v>0.56224899598393574</v>
      </c>
    </row>
    <row r="1852" spans="1:11" ht="12.75">
      <c r="A1852" s="481" t="s">
        <v>3508</v>
      </c>
      <c r="B1852" s="482" t="s">
        <v>3509</v>
      </c>
      <c r="C1852" s="499">
        <v>1300</v>
      </c>
      <c r="D1852" s="486">
        <v>421</v>
      </c>
      <c r="E1852" s="480">
        <f t="shared" si="463"/>
        <v>0.32384615384615384</v>
      </c>
      <c r="F1852" s="528">
        <v>475</v>
      </c>
      <c r="G1852" s="523">
        <v>111</v>
      </c>
      <c r="H1852" s="480">
        <f t="shared" si="464"/>
        <v>0.2336842105263158</v>
      </c>
      <c r="I1852" s="523">
        <f t="shared" si="465"/>
        <v>1775</v>
      </c>
      <c r="J1852" s="523">
        <f t="shared" si="466"/>
        <v>532</v>
      </c>
      <c r="K1852" s="480">
        <f t="shared" si="467"/>
        <v>0.29971830985915493</v>
      </c>
    </row>
    <row r="1853" spans="1:11" ht="12.75">
      <c r="A1853" s="481" t="s">
        <v>3510</v>
      </c>
      <c r="B1853" s="482" t="s">
        <v>3511</v>
      </c>
      <c r="C1853" s="499">
        <v>8</v>
      </c>
      <c r="D1853" s="486">
        <v>4</v>
      </c>
      <c r="E1853" s="480">
        <f t="shared" si="463"/>
        <v>0.5</v>
      </c>
      <c r="F1853" s="528">
        <v>66</v>
      </c>
      <c r="G1853" s="523">
        <v>12</v>
      </c>
      <c r="H1853" s="480">
        <f t="shared" si="464"/>
        <v>0.18181818181818182</v>
      </c>
      <c r="I1853" s="523">
        <f t="shared" si="465"/>
        <v>74</v>
      </c>
      <c r="J1853" s="523">
        <f t="shared" si="466"/>
        <v>16</v>
      </c>
      <c r="K1853" s="480">
        <f t="shared" si="467"/>
        <v>0.21621621621621623</v>
      </c>
    </row>
    <row r="1854" spans="1:11" ht="12.75">
      <c r="A1854" s="481" t="s">
        <v>2503</v>
      </c>
      <c r="B1854" s="482" t="s">
        <v>2504</v>
      </c>
      <c r="C1854" s="499">
        <v>0</v>
      </c>
      <c r="D1854" s="486"/>
      <c r="E1854" s="480" t="e">
        <f t="shared" si="463"/>
        <v>#DIV/0!</v>
      </c>
      <c r="F1854" s="528">
        <v>2650</v>
      </c>
      <c r="G1854" s="523">
        <v>629</v>
      </c>
      <c r="H1854" s="480">
        <f t="shared" si="464"/>
        <v>0.23735849056603772</v>
      </c>
      <c r="I1854" s="523">
        <f t="shared" si="465"/>
        <v>2650</v>
      </c>
      <c r="J1854" s="523">
        <f t="shared" si="466"/>
        <v>629</v>
      </c>
      <c r="K1854" s="480">
        <f t="shared" si="467"/>
        <v>0.23735849056603772</v>
      </c>
    </row>
    <row r="1855" spans="1:11" ht="12.75">
      <c r="A1855" s="481" t="s">
        <v>2148</v>
      </c>
      <c r="B1855" s="482" t="s">
        <v>2149</v>
      </c>
      <c r="C1855" s="499">
        <v>0</v>
      </c>
      <c r="D1855" s="486"/>
      <c r="E1855" s="480" t="e">
        <f t="shared" si="463"/>
        <v>#DIV/0!</v>
      </c>
      <c r="F1855" s="528">
        <v>1</v>
      </c>
      <c r="G1855" s="523"/>
      <c r="H1855" s="480">
        <f t="shared" si="464"/>
        <v>0</v>
      </c>
      <c r="I1855" s="523">
        <f t="shared" si="465"/>
        <v>1</v>
      </c>
      <c r="J1855" s="523">
        <f t="shared" si="466"/>
        <v>0</v>
      </c>
      <c r="K1855" s="480">
        <f t="shared" si="467"/>
        <v>0</v>
      </c>
    </row>
    <row r="1856" spans="1:11" ht="12.75">
      <c r="A1856" s="481" t="s">
        <v>3512</v>
      </c>
      <c r="B1856" s="482" t="s">
        <v>3513</v>
      </c>
      <c r="C1856" s="499">
        <v>0</v>
      </c>
      <c r="D1856" s="486"/>
      <c r="E1856" s="480" t="e">
        <f t="shared" si="463"/>
        <v>#DIV/0!</v>
      </c>
      <c r="F1856" s="528">
        <v>6</v>
      </c>
      <c r="G1856" s="523"/>
      <c r="H1856" s="480">
        <f t="shared" si="464"/>
        <v>0</v>
      </c>
      <c r="I1856" s="523">
        <f t="shared" si="465"/>
        <v>6</v>
      </c>
      <c r="J1856" s="523">
        <f t="shared" si="466"/>
        <v>0</v>
      </c>
      <c r="K1856" s="480">
        <f t="shared" si="467"/>
        <v>0</v>
      </c>
    </row>
    <row r="1857" spans="1:11" ht="12.75">
      <c r="A1857" s="481" t="s">
        <v>2759</v>
      </c>
      <c r="B1857" s="482" t="s">
        <v>2760</v>
      </c>
      <c r="C1857" s="499">
        <v>0</v>
      </c>
      <c r="D1857" s="486"/>
      <c r="E1857" s="480" t="e">
        <f t="shared" ref="E1857:E1909" si="468">D1857/C1857</f>
        <v>#DIV/0!</v>
      </c>
      <c r="F1857" s="528">
        <v>2</v>
      </c>
      <c r="G1857" s="523">
        <v>2</v>
      </c>
      <c r="H1857" s="480">
        <f t="shared" ref="H1857:H1909" si="469">G1857/F1857</f>
        <v>1</v>
      </c>
      <c r="I1857" s="523">
        <f t="shared" ref="I1857:I1909" si="470">C1857+F1857</f>
        <v>2</v>
      </c>
      <c r="J1857" s="523">
        <f t="shared" ref="J1857:J1909" si="471">D1857+G1857</f>
        <v>2</v>
      </c>
      <c r="K1857" s="480">
        <f t="shared" ref="K1857:K1909" si="472">J1857/I1857</f>
        <v>1</v>
      </c>
    </row>
    <row r="1858" spans="1:11" ht="12.75">
      <c r="A1858" s="481" t="s">
        <v>3514</v>
      </c>
      <c r="B1858" s="482" t="s">
        <v>3515</v>
      </c>
      <c r="C1858" s="499">
        <v>0</v>
      </c>
      <c r="D1858" s="486"/>
      <c r="E1858" s="480" t="e">
        <f t="shared" si="468"/>
        <v>#DIV/0!</v>
      </c>
      <c r="F1858" s="528">
        <v>1</v>
      </c>
      <c r="G1858" s="523">
        <v>1</v>
      </c>
      <c r="H1858" s="480">
        <f t="shared" si="469"/>
        <v>1</v>
      </c>
      <c r="I1858" s="523">
        <f t="shared" si="470"/>
        <v>1</v>
      </c>
      <c r="J1858" s="523">
        <f t="shared" si="471"/>
        <v>1</v>
      </c>
      <c r="K1858" s="480">
        <f t="shared" si="472"/>
        <v>1</v>
      </c>
    </row>
    <row r="1859" spans="1:11" ht="12.75">
      <c r="A1859" s="481" t="s">
        <v>2084</v>
      </c>
      <c r="B1859" s="482" t="s">
        <v>2085</v>
      </c>
      <c r="C1859" s="499">
        <v>0</v>
      </c>
      <c r="D1859" s="486"/>
      <c r="E1859" s="480" t="e">
        <f t="shared" si="468"/>
        <v>#DIV/0!</v>
      </c>
      <c r="F1859" s="528">
        <v>52</v>
      </c>
      <c r="G1859" s="523">
        <v>10</v>
      </c>
      <c r="H1859" s="480">
        <f t="shared" si="469"/>
        <v>0.19230769230769232</v>
      </c>
      <c r="I1859" s="523">
        <f t="shared" si="470"/>
        <v>52</v>
      </c>
      <c r="J1859" s="523">
        <f t="shared" si="471"/>
        <v>10</v>
      </c>
      <c r="K1859" s="480">
        <f t="shared" si="472"/>
        <v>0.19230769230769232</v>
      </c>
    </row>
    <row r="1860" spans="1:11" ht="12.75">
      <c r="A1860" s="481" t="s">
        <v>2761</v>
      </c>
      <c r="B1860" s="482" t="s">
        <v>2762</v>
      </c>
      <c r="C1860" s="499">
        <v>0</v>
      </c>
      <c r="D1860" s="486">
        <v>6</v>
      </c>
      <c r="E1860" s="480" t="e">
        <f t="shared" si="468"/>
        <v>#DIV/0!</v>
      </c>
      <c r="F1860" s="528">
        <v>184</v>
      </c>
      <c r="G1860" s="523">
        <v>56</v>
      </c>
      <c r="H1860" s="480">
        <f t="shared" si="469"/>
        <v>0.30434782608695654</v>
      </c>
      <c r="I1860" s="523">
        <f t="shared" si="470"/>
        <v>184</v>
      </c>
      <c r="J1860" s="523">
        <f t="shared" si="471"/>
        <v>62</v>
      </c>
      <c r="K1860" s="480">
        <f t="shared" si="472"/>
        <v>0.33695652173913043</v>
      </c>
    </row>
    <row r="1861" spans="1:11" ht="12.75">
      <c r="A1861" s="481" t="s">
        <v>3516</v>
      </c>
      <c r="B1861" s="482" t="s">
        <v>3517</v>
      </c>
      <c r="C1861" s="499">
        <v>0</v>
      </c>
      <c r="D1861" s="486"/>
      <c r="E1861" s="480" t="e">
        <f t="shared" si="468"/>
        <v>#DIV/0!</v>
      </c>
      <c r="F1861" s="528">
        <v>1</v>
      </c>
      <c r="G1861" s="523"/>
      <c r="H1861" s="480">
        <f t="shared" si="469"/>
        <v>0</v>
      </c>
      <c r="I1861" s="523">
        <f t="shared" si="470"/>
        <v>1</v>
      </c>
      <c r="J1861" s="523">
        <f t="shared" si="471"/>
        <v>0</v>
      </c>
      <c r="K1861" s="480">
        <f t="shared" si="472"/>
        <v>0</v>
      </c>
    </row>
    <row r="1862" spans="1:11" ht="12.75">
      <c r="A1862" s="481" t="s">
        <v>2255</v>
      </c>
      <c r="B1862" s="482" t="s">
        <v>2256</v>
      </c>
      <c r="C1862" s="499">
        <v>0</v>
      </c>
      <c r="D1862" s="486"/>
      <c r="E1862" s="480" t="e">
        <f t="shared" si="468"/>
        <v>#DIV/0!</v>
      </c>
      <c r="F1862" s="528">
        <v>14</v>
      </c>
      <c r="G1862" s="523">
        <v>4</v>
      </c>
      <c r="H1862" s="480">
        <f t="shared" si="469"/>
        <v>0.2857142857142857</v>
      </c>
      <c r="I1862" s="523">
        <f t="shared" si="470"/>
        <v>14</v>
      </c>
      <c r="J1862" s="523">
        <f t="shared" si="471"/>
        <v>4</v>
      </c>
      <c r="K1862" s="480">
        <f t="shared" si="472"/>
        <v>0.2857142857142857</v>
      </c>
    </row>
    <row r="1863" spans="1:11" ht="12.75">
      <c r="A1863" s="481" t="s">
        <v>2259</v>
      </c>
      <c r="B1863" s="482" t="s">
        <v>2260</v>
      </c>
      <c r="C1863" s="499">
        <v>0</v>
      </c>
      <c r="D1863" s="486"/>
      <c r="E1863" s="480" t="e">
        <f t="shared" si="468"/>
        <v>#DIV/0!</v>
      </c>
      <c r="F1863" s="528">
        <v>1250</v>
      </c>
      <c r="G1863" s="523">
        <v>271</v>
      </c>
      <c r="H1863" s="480">
        <f t="shared" si="469"/>
        <v>0.21679999999999999</v>
      </c>
      <c r="I1863" s="523">
        <f t="shared" si="470"/>
        <v>1250</v>
      </c>
      <c r="J1863" s="523">
        <f t="shared" si="471"/>
        <v>271</v>
      </c>
      <c r="K1863" s="480">
        <f t="shared" si="472"/>
        <v>0.21679999999999999</v>
      </c>
    </row>
    <row r="1864" spans="1:11" ht="12.75">
      <c r="A1864" s="481" t="s">
        <v>2261</v>
      </c>
      <c r="B1864" s="482" t="s">
        <v>2262</v>
      </c>
      <c r="C1864" s="499">
        <v>0</v>
      </c>
      <c r="D1864" s="486"/>
      <c r="E1864" s="480" t="e">
        <f t="shared" si="468"/>
        <v>#DIV/0!</v>
      </c>
      <c r="F1864" s="528">
        <v>3750</v>
      </c>
      <c r="G1864" s="523">
        <v>193</v>
      </c>
      <c r="H1864" s="480">
        <f t="shared" si="469"/>
        <v>5.1466666666666668E-2</v>
      </c>
      <c r="I1864" s="523">
        <f t="shared" si="470"/>
        <v>3750</v>
      </c>
      <c r="J1864" s="523">
        <f t="shared" si="471"/>
        <v>193</v>
      </c>
      <c r="K1864" s="480">
        <f t="shared" si="472"/>
        <v>5.1466666666666668E-2</v>
      </c>
    </row>
    <row r="1865" spans="1:11" ht="12.75">
      <c r="A1865" s="481" t="s">
        <v>2154</v>
      </c>
      <c r="B1865" s="482" t="s">
        <v>2155</v>
      </c>
      <c r="C1865" s="499">
        <v>0</v>
      </c>
      <c r="D1865" s="486"/>
      <c r="E1865" s="480" t="e">
        <f t="shared" si="468"/>
        <v>#DIV/0!</v>
      </c>
      <c r="F1865" s="528">
        <v>1</v>
      </c>
      <c r="G1865" s="523"/>
      <c r="H1865" s="480">
        <f t="shared" si="469"/>
        <v>0</v>
      </c>
      <c r="I1865" s="523">
        <f t="shared" si="470"/>
        <v>1</v>
      </c>
      <c r="J1865" s="523">
        <f t="shared" si="471"/>
        <v>0</v>
      </c>
      <c r="K1865" s="480">
        <f t="shared" si="472"/>
        <v>0</v>
      </c>
    </row>
    <row r="1866" spans="1:11" ht="12.75">
      <c r="A1866" s="481" t="s">
        <v>2263</v>
      </c>
      <c r="B1866" s="482" t="s">
        <v>2264</v>
      </c>
      <c r="C1866" s="499">
        <v>0</v>
      </c>
      <c r="D1866" s="486"/>
      <c r="E1866" s="480" t="e">
        <f t="shared" si="468"/>
        <v>#DIV/0!</v>
      </c>
      <c r="F1866" s="528">
        <v>35</v>
      </c>
      <c r="G1866" s="523">
        <v>5</v>
      </c>
      <c r="H1866" s="480">
        <f t="shared" si="469"/>
        <v>0.14285714285714285</v>
      </c>
      <c r="I1866" s="523">
        <f t="shared" si="470"/>
        <v>35</v>
      </c>
      <c r="J1866" s="523">
        <f t="shared" si="471"/>
        <v>5</v>
      </c>
      <c r="K1866" s="480">
        <f t="shared" si="472"/>
        <v>0.14285714285714285</v>
      </c>
    </row>
    <row r="1867" spans="1:11" ht="12.75">
      <c r="A1867" s="481" t="s">
        <v>3518</v>
      </c>
      <c r="B1867" s="482" t="s">
        <v>3519</v>
      </c>
      <c r="C1867" s="499">
        <v>0</v>
      </c>
      <c r="D1867" s="486"/>
      <c r="E1867" s="480" t="e">
        <f t="shared" si="468"/>
        <v>#DIV/0!</v>
      </c>
      <c r="F1867" s="528">
        <v>9</v>
      </c>
      <c r="G1867" s="523">
        <v>4</v>
      </c>
      <c r="H1867" s="480">
        <f t="shared" si="469"/>
        <v>0.44444444444444442</v>
      </c>
      <c r="I1867" s="523">
        <f t="shared" si="470"/>
        <v>9</v>
      </c>
      <c r="J1867" s="523">
        <f t="shared" si="471"/>
        <v>4</v>
      </c>
      <c r="K1867" s="480">
        <f t="shared" si="472"/>
        <v>0.44444444444444442</v>
      </c>
    </row>
    <row r="1868" spans="1:11" ht="12.75">
      <c r="A1868" s="481" t="s">
        <v>2763</v>
      </c>
      <c r="B1868" s="482" t="s">
        <v>2764</v>
      </c>
      <c r="C1868" s="499">
        <v>0</v>
      </c>
      <c r="D1868" s="486"/>
      <c r="E1868" s="480" t="e">
        <f t="shared" si="468"/>
        <v>#DIV/0!</v>
      </c>
      <c r="F1868" s="528">
        <v>1000</v>
      </c>
      <c r="G1868" s="523">
        <v>229</v>
      </c>
      <c r="H1868" s="480">
        <f t="shared" si="469"/>
        <v>0.22900000000000001</v>
      </c>
      <c r="I1868" s="523">
        <f t="shared" si="470"/>
        <v>1000</v>
      </c>
      <c r="J1868" s="523">
        <f t="shared" si="471"/>
        <v>229</v>
      </c>
      <c r="K1868" s="480">
        <f t="shared" si="472"/>
        <v>0.22900000000000001</v>
      </c>
    </row>
    <row r="1869" spans="1:11" ht="12.75">
      <c r="A1869" s="481" t="s">
        <v>2787</v>
      </c>
      <c r="B1869" s="482" t="s">
        <v>2788</v>
      </c>
      <c r="C1869" s="499">
        <v>0</v>
      </c>
      <c r="D1869" s="486"/>
      <c r="E1869" s="480" t="e">
        <f t="shared" si="468"/>
        <v>#DIV/0!</v>
      </c>
      <c r="F1869" s="528">
        <v>5</v>
      </c>
      <c r="G1869" s="523"/>
      <c r="H1869" s="480">
        <f t="shared" si="469"/>
        <v>0</v>
      </c>
      <c r="I1869" s="523">
        <f t="shared" si="470"/>
        <v>5</v>
      </c>
      <c r="J1869" s="523">
        <f t="shared" si="471"/>
        <v>0</v>
      </c>
      <c r="K1869" s="480">
        <f t="shared" si="472"/>
        <v>0</v>
      </c>
    </row>
    <row r="1870" spans="1:11" ht="12.75">
      <c r="A1870" s="481" t="s">
        <v>2265</v>
      </c>
      <c r="B1870" s="482" t="s">
        <v>2266</v>
      </c>
      <c r="C1870" s="499">
        <v>0</v>
      </c>
      <c r="D1870" s="486"/>
      <c r="E1870" s="480" t="e">
        <f t="shared" si="468"/>
        <v>#DIV/0!</v>
      </c>
      <c r="F1870" s="528">
        <v>12</v>
      </c>
      <c r="G1870" s="523">
        <v>3</v>
      </c>
      <c r="H1870" s="480">
        <f t="shared" si="469"/>
        <v>0.25</v>
      </c>
      <c r="I1870" s="523">
        <f t="shared" si="470"/>
        <v>12</v>
      </c>
      <c r="J1870" s="523">
        <f t="shared" si="471"/>
        <v>3</v>
      </c>
      <c r="K1870" s="480">
        <f t="shared" si="472"/>
        <v>0.25</v>
      </c>
    </row>
    <row r="1871" spans="1:11" ht="12.75">
      <c r="A1871" s="481" t="s">
        <v>2551</v>
      </c>
      <c r="B1871" s="482" t="s">
        <v>2552</v>
      </c>
      <c r="C1871" s="499">
        <v>0</v>
      </c>
      <c r="D1871" s="486"/>
      <c r="E1871" s="480" t="e">
        <f t="shared" si="468"/>
        <v>#DIV/0!</v>
      </c>
      <c r="F1871" s="528">
        <v>1</v>
      </c>
      <c r="G1871" s="523"/>
      <c r="H1871" s="480">
        <f t="shared" si="469"/>
        <v>0</v>
      </c>
      <c r="I1871" s="523">
        <f t="shared" si="470"/>
        <v>1</v>
      </c>
      <c r="J1871" s="523">
        <f t="shared" si="471"/>
        <v>0</v>
      </c>
      <c r="K1871" s="480">
        <f t="shared" si="472"/>
        <v>0</v>
      </c>
    </row>
    <row r="1872" spans="1:11" ht="12.75">
      <c r="A1872" s="481" t="s">
        <v>2765</v>
      </c>
      <c r="B1872" s="482" t="s">
        <v>2766</v>
      </c>
      <c r="C1872" s="499">
        <v>0</v>
      </c>
      <c r="D1872" s="486"/>
      <c r="E1872" s="480" t="e">
        <f t="shared" si="468"/>
        <v>#DIV/0!</v>
      </c>
      <c r="F1872" s="528">
        <v>47</v>
      </c>
      <c r="G1872" s="523"/>
      <c r="H1872" s="480">
        <f t="shared" si="469"/>
        <v>0</v>
      </c>
      <c r="I1872" s="523">
        <f t="shared" si="470"/>
        <v>47</v>
      </c>
      <c r="J1872" s="523">
        <f t="shared" si="471"/>
        <v>0</v>
      </c>
      <c r="K1872" s="480">
        <f t="shared" si="472"/>
        <v>0</v>
      </c>
    </row>
    <row r="1873" spans="1:11" ht="12.75">
      <c r="A1873" s="481" t="s">
        <v>2553</v>
      </c>
      <c r="B1873" s="482" t="s">
        <v>2554</v>
      </c>
      <c r="C1873" s="499">
        <v>60</v>
      </c>
      <c r="D1873" s="486">
        <v>27</v>
      </c>
      <c r="E1873" s="480">
        <f t="shared" si="468"/>
        <v>0.45</v>
      </c>
      <c r="F1873" s="528">
        <v>38</v>
      </c>
      <c r="G1873" s="523">
        <v>3</v>
      </c>
      <c r="H1873" s="480">
        <f t="shared" si="469"/>
        <v>7.8947368421052627E-2</v>
      </c>
      <c r="I1873" s="523">
        <f t="shared" si="470"/>
        <v>98</v>
      </c>
      <c r="J1873" s="523">
        <f t="shared" si="471"/>
        <v>30</v>
      </c>
      <c r="K1873" s="480">
        <f t="shared" si="472"/>
        <v>0.30612244897959184</v>
      </c>
    </row>
    <row r="1874" spans="1:11" ht="12.75">
      <c r="A1874" s="481" t="s">
        <v>2561</v>
      </c>
      <c r="B1874" s="482" t="s">
        <v>2562</v>
      </c>
      <c r="C1874" s="499">
        <v>1</v>
      </c>
      <c r="D1874" s="486"/>
      <c r="E1874" s="480">
        <f t="shared" si="468"/>
        <v>0</v>
      </c>
      <c r="F1874" s="528">
        <v>0</v>
      </c>
      <c r="G1874" s="523"/>
      <c r="H1874" s="480" t="e">
        <f t="shared" si="469"/>
        <v>#DIV/0!</v>
      </c>
      <c r="I1874" s="523">
        <f t="shared" si="470"/>
        <v>1</v>
      </c>
      <c r="J1874" s="523">
        <f t="shared" si="471"/>
        <v>0</v>
      </c>
      <c r="K1874" s="480">
        <f t="shared" si="472"/>
        <v>0</v>
      </c>
    </row>
    <row r="1875" spans="1:11" ht="12.75">
      <c r="A1875" s="481" t="s">
        <v>2577</v>
      </c>
      <c r="B1875" s="482" t="s">
        <v>2578</v>
      </c>
      <c r="C1875" s="499">
        <v>1</v>
      </c>
      <c r="D1875" s="486">
        <v>1</v>
      </c>
      <c r="E1875" s="480">
        <f t="shared" si="468"/>
        <v>1</v>
      </c>
      <c r="F1875" s="528">
        <v>0</v>
      </c>
      <c r="G1875" s="523"/>
      <c r="H1875" s="480" t="e">
        <f t="shared" si="469"/>
        <v>#DIV/0!</v>
      </c>
      <c r="I1875" s="523">
        <f t="shared" si="470"/>
        <v>1</v>
      </c>
      <c r="J1875" s="523">
        <f t="shared" si="471"/>
        <v>1</v>
      </c>
      <c r="K1875" s="480">
        <f t="shared" si="472"/>
        <v>1</v>
      </c>
    </row>
    <row r="1876" spans="1:11" ht="12.75">
      <c r="A1876" s="481" t="s">
        <v>2581</v>
      </c>
      <c r="B1876" s="482" t="s">
        <v>2582</v>
      </c>
      <c r="C1876" s="499">
        <v>0</v>
      </c>
      <c r="D1876" s="486">
        <v>1</v>
      </c>
      <c r="E1876" s="480" t="e">
        <f t="shared" si="468"/>
        <v>#DIV/0!</v>
      </c>
      <c r="F1876" s="528">
        <v>3</v>
      </c>
      <c r="G1876" s="523"/>
      <c r="H1876" s="480">
        <f t="shared" si="469"/>
        <v>0</v>
      </c>
      <c r="I1876" s="523">
        <f t="shared" si="470"/>
        <v>3</v>
      </c>
      <c r="J1876" s="523">
        <f t="shared" si="471"/>
        <v>1</v>
      </c>
      <c r="K1876" s="480">
        <f t="shared" si="472"/>
        <v>0.33333333333333331</v>
      </c>
    </row>
    <row r="1877" spans="1:11" ht="12.75">
      <c r="A1877" s="481" t="s">
        <v>2583</v>
      </c>
      <c r="B1877" s="482" t="s">
        <v>2584</v>
      </c>
      <c r="C1877" s="499">
        <v>0</v>
      </c>
      <c r="D1877" s="486"/>
      <c r="E1877" s="480" t="e">
        <f t="shared" si="468"/>
        <v>#DIV/0!</v>
      </c>
      <c r="F1877" s="528">
        <v>1</v>
      </c>
      <c r="G1877" s="523"/>
      <c r="H1877" s="480">
        <f t="shared" si="469"/>
        <v>0</v>
      </c>
      <c r="I1877" s="523">
        <f t="shared" si="470"/>
        <v>1</v>
      </c>
      <c r="J1877" s="523">
        <f t="shared" si="471"/>
        <v>0</v>
      </c>
      <c r="K1877" s="480">
        <f t="shared" si="472"/>
        <v>0</v>
      </c>
    </row>
    <row r="1878" spans="1:11" ht="12.75">
      <c r="A1878" s="481" t="s">
        <v>2587</v>
      </c>
      <c r="B1878" s="482" t="s">
        <v>2588</v>
      </c>
      <c r="C1878" s="499">
        <v>23</v>
      </c>
      <c r="D1878" s="486">
        <v>16</v>
      </c>
      <c r="E1878" s="480">
        <f t="shared" si="468"/>
        <v>0.69565217391304346</v>
      </c>
      <c r="F1878" s="528">
        <v>12</v>
      </c>
      <c r="G1878" s="523">
        <v>1</v>
      </c>
      <c r="H1878" s="480">
        <f t="shared" si="469"/>
        <v>8.3333333333333329E-2</v>
      </c>
      <c r="I1878" s="523">
        <f t="shared" si="470"/>
        <v>35</v>
      </c>
      <c r="J1878" s="523">
        <f t="shared" si="471"/>
        <v>17</v>
      </c>
      <c r="K1878" s="480">
        <f t="shared" si="472"/>
        <v>0.48571428571428571</v>
      </c>
    </row>
    <row r="1879" spans="1:11" ht="12.75">
      <c r="A1879" s="481" t="s">
        <v>2589</v>
      </c>
      <c r="B1879" s="482" t="s">
        <v>2590</v>
      </c>
      <c r="C1879" s="499">
        <v>0</v>
      </c>
      <c r="D1879" s="486">
        <v>1</v>
      </c>
      <c r="E1879" s="480" t="e">
        <f t="shared" si="468"/>
        <v>#DIV/0!</v>
      </c>
      <c r="F1879" s="528">
        <v>6</v>
      </c>
      <c r="G1879" s="523">
        <v>1</v>
      </c>
      <c r="H1879" s="480">
        <f t="shared" si="469"/>
        <v>0.16666666666666666</v>
      </c>
      <c r="I1879" s="523">
        <f t="shared" si="470"/>
        <v>6</v>
      </c>
      <c r="J1879" s="523">
        <f t="shared" si="471"/>
        <v>2</v>
      </c>
      <c r="K1879" s="480">
        <f t="shared" si="472"/>
        <v>0.33333333333333331</v>
      </c>
    </row>
    <row r="1880" spans="1:11" ht="12.75">
      <c r="A1880" s="481" t="s">
        <v>2591</v>
      </c>
      <c r="B1880" s="482" t="s">
        <v>2592</v>
      </c>
      <c r="C1880" s="499">
        <v>29</v>
      </c>
      <c r="D1880" s="486">
        <v>6</v>
      </c>
      <c r="E1880" s="480">
        <f t="shared" si="468"/>
        <v>0.20689655172413793</v>
      </c>
      <c r="F1880" s="528">
        <v>14</v>
      </c>
      <c r="G1880" s="523">
        <v>2</v>
      </c>
      <c r="H1880" s="480">
        <f t="shared" si="469"/>
        <v>0.14285714285714285</v>
      </c>
      <c r="I1880" s="523">
        <f t="shared" si="470"/>
        <v>43</v>
      </c>
      <c r="J1880" s="523">
        <f t="shared" si="471"/>
        <v>8</v>
      </c>
      <c r="K1880" s="480">
        <f t="shared" si="472"/>
        <v>0.18604651162790697</v>
      </c>
    </row>
    <row r="1881" spans="1:11" ht="12.75">
      <c r="A1881" s="481" t="s">
        <v>2593</v>
      </c>
      <c r="B1881" s="482" t="s">
        <v>2594</v>
      </c>
      <c r="C1881" s="499">
        <v>0</v>
      </c>
      <c r="D1881" s="486"/>
      <c r="E1881" s="480" t="e">
        <f t="shared" si="468"/>
        <v>#DIV/0!</v>
      </c>
      <c r="F1881" s="528">
        <v>45</v>
      </c>
      <c r="G1881" s="523">
        <v>1</v>
      </c>
      <c r="H1881" s="480">
        <f t="shared" si="469"/>
        <v>2.2222222222222223E-2</v>
      </c>
      <c r="I1881" s="523">
        <f t="shared" si="470"/>
        <v>45</v>
      </c>
      <c r="J1881" s="523">
        <f t="shared" si="471"/>
        <v>1</v>
      </c>
      <c r="K1881" s="480">
        <f t="shared" si="472"/>
        <v>2.2222222222222223E-2</v>
      </c>
    </row>
    <row r="1882" spans="1:11" ht="12.75">
      <c r="A1882" s="481" t="s">
        <v>2595</v>
      </c>
      <c r="B1882" s="482" t="s">
        <v>2596</v>
      </c>
      <c r="C1882" s="499">
        <v>7</v>
      </c>
      <c r="D1882" s="486">
        <v>3</v>
      </c>
      <c r="E1882" s="480">
        <f t="shared" si="468"/>
        <v>0.42857142857142855</v>
      </c>
      <c r="F1882" s="528">
        <v>3</v>
      </c>
      <c r="G1882" s="523">
        <v>1</v>
      </c>
      <c r="H1882" s="480">
        <f t="shared" si="469"/>
        <v>0.33333333333333331</v>
      </c>
      <c r="I1882" s="523">
        <f t="shared" si="470"/>
        <v>10</v>
      </c>
      <c r="J1882" s="523">
        <f t="shared" si="471"/>
        <v>4</v>
      </c>
      <c r="K1882" s="480">
        <f t="shared" si="472"/>
        <v>0.4</v>
      </c>
    </row>
    <row r="1883" spans="1:11" ht="12.75">
      <c r="A1883" s="481" t="s">
        <v>2767</v>
      </c>
      <c r="B1883" s="482" t="s">
        <v>2768</v>
      </c>
      <c r="C1883" s="499">
        <v>0</v>
      </c>
      <c r="D1883" s="486"/>
      <c r="E1883" s="480" t="e">
        <f t="shared" si="468"/>
        <v>#DIV/0!</v>
      </c>
      <c r="F1883" s="528">
        <v>1010</v>
      </c>
      <c r="G1883" s="523">
        <v>217</v>
      </c>
      <c r="H1883" s="480">
        <f t="shared" si="469"/>
        <v>0.21485148514851485</v>
      </c>
      <c r="I1883" s="523">
        <f t="shared" si="470"/>
        <v>1010</v>
      </c>
      <c r="J1883" s="523">
        <f t="shared" si="471"/>
        <v>217</v>
      </c>
      <c r="K1883" s="480">
        <f t="shared" si="472"/>
        <v>0.21485148514851485</v>
      </c>
    </row>
    <row r="1884" spans="1:11" ht="12.75">
      <c r="A1884" s="481" t="s">
        <v>2275</v>
      </c>
      <c r="B1884" s="482" t="s">
        <v>2276</v>
      </c>
      <c r="C1884" s="499">
        <v>1</v>
      </c>
      <c r="D1884" s="486"/>
      <c r="E1884" s="480">
        <f t="shared" si="468"/>
        <v>0</v>
      </c>
      <c r="F1884" s="528">
        <v>66</v>
      </c>
      <c r="G1884" s="523">
        <v>22</v>
      </c>
      <c r="H1884" s="480">
        <f t="shared" si="469"/>
        <v>0.33333333333333331</v>
      </c>
      <c r="I1884" s="523">
        <f t="shared" si="470"/>
        <v>67</v>
      </c>
      <c r="J1884" s="523">
        <f t="shared" si="471"/>
        <v>22</v>
      </c>
      <c r="K1884" s="480">
        <f t="shared" si="472"/>
        <v>0.32835820895522388</v>
      </c>
    </row>
    <row r="1885" spans="1:11" ht="12.75">
      <c r="A1885" s="481" t="s">
        <v>1975</v>
      </c>
      <c r="B1885" s="482" t="s">
        <v>2277</v>
      </c>
      <c r="C1885" s="499">
        <v>0</v>
      </c>
      <c r="D1885" s="486"/>
      <c r="E1885" s="480" t="e">
        <f t="shared" si="468"/>
        <v>#DIV/0!</v>
      </c>
      <c r="F1885" s="528">
        <v>58</v>
      </c>
      <c r="G1885" s="523"/>
      <c r="H1885" s="480">
        <f t="shared" si="469"/>
        <v>0</v>
      </c>
      <c r="I1885" s="523">
        <f t="shared" si="470"/>
        <v>58</v>
      </c>
      <c r="J1885" s="523">
        <f t="shared" si="471"/>
        <v>0</v>
      </c>
      <c r="K1885" s="480">
        <f t="shared" si="472"/>
        <v>0</v>
      </c>
    </row>
    <row r="1886" spans="1:11" ht="12.75">
      <c r="A1886" s="481" t="s">
        <v>2280</v>
      </c>
      <c r="B1886" s="482" t="s">
        <v>2281</v>
      </c>
      <c r="C1886" s="499">
        <v>0</v>
      </c>
      <c r="D1886" s="486"/>
      <c r="E1886" s="480" t="e">
        <f t="shared" si="468"/>
        <v>#DIV/0!</v>
      </c>
      <c r="F1886" s="528">
        <v>2</v>
      </c>
      <c r="G1886" s="523"/>
      <c r="H1886" s="480">
        <f t="shared" si="469"/>
        <v>0</v>
      </c>
      <c r="I1886" s="523">
        <f t="shared" si="470"/>
        <v>2</v>
      </c>
      <c r="J1886" s="523">
        <f t="shared" si="471"/>
        <v>0</v>
      </c>
      <c r="K1886" s="480">
        <f t="shared" si="472"/>
        <v>0</v>
      </c>
    </row>
    <row r="1887" spans="1:11" ht="12.75">
      <c r="A1887" s="481" t="s">
        <v>2160</v>
      </c>
      <c r="B1887" s="482" t="s">
        <v>2161</v>
      </c>
      <c r="C1887" s="499">
        <v>1</v>
      </c>
      <c r="D1887" s="486"/>
      <c r="E1887" s="480">
        <f t="shared" si="468"/>
        <v>0</v>
      </c>
      <c r="F1887" s="528">
        <v>39</v>
      </c>
      <c r="G1887" s="523">
        <v>3</v>
      </c>
      <c r="H1887" s="480">
        <f t="shared" si="469"/>
        <v>7.6923076923076927E-2</v>
      </c>
      <c r="I1887" s="523">
        <f t="shared" si="470"/>
        <v>40</v>
      </c>
      <c r="J1887" s="523">
        <f t="shared" si="471"/>
        <v>3</v>
      </c>
      <c r="K1887" s="480">
        <f t="shared" si="472"/>
        <v>7.4999999999999997E-2</v>
      </c>
    </row>
    <row r="1888" spans="1:11" ht="12.75">
      <c r="A1888" s="481" t="s">
        <v>2733</v>
      </c>
      <c r="B1888" s="482" t="s">
        <v>2734</v>
      </c>
      <c r="C1888" s="499">
        <v>0</v>
      </c>
      <c r="D1888" s="486"/>
      <c r="E1888" s="480" t="e">
        <f t="shared" si="468"/>
        <v>#DIV/0!</v>
      </c>
      <c r="F1888" s="528">
        <v>1</v>
      </c>
      <c r="G1888" s="523"/>
      <c r="H1888" s="480">
        <f t="shared" si="469"/>
        <v>0</v>
      </c>
      <c r="I1888" s="523">
        <f t="shared" si="470"/>
        <v>1</v>
      </c>
      <c r="J1888" s="523">
        <f t="shared" si="471"/>
        <v>0</v>
      </c>
      <c r="K1888" s="480">
        <f t="shared" si="472"/>
        <v>0</v>
      </c>
    </row>
    <row r="1889" spans="1:11" ht="12.75">
      <c r="A1889" s="481" t="s">
        <v>2286</v>
      </c>
      <c r="B1889" s="482" t="s">
        <v>2287</v>
      </c>
      <c r="C1889" s="499">
        <v>0</v>
      </c>
      <c r="D1889" s="486"/>
      <c r="E1889" s="480" t="e">
        <f t="shared" si="468"/>
        <v>#DIV/0!</v>
      </c>
      <c r="F1889" s="528">
        <v>300</v>
      </c>
      <c r="G1889" s="523">
        <v>65</v>
      </c>
      <c r="H1889" s="480">
        <f t="shared" si="469"/>
        <v>0.21666666666666667</v>
      </c>
      <c r="I1889" s="523">
        <f t="shared" si="470"/>
        <v>300</v>
      </c>
      <c r="J1889" s="523">
        <f t="shared" si="471"/>
        <v>65</v>
      </c>
      <c r="K1889" s="480">
        <f t="shared" si="472"/>
        <v>0.21666666666666667</v>
      </c>
    </row>
    <row r="1890" spans="1:11" ht="12.75">
      <c r="A1890" s="481" t="s">
        <v>2300</v>
      </c>
      <c r="B1890" s="482" t="s">
        <v>2301</v>
      </c>
      <c r="C1890" s="499">
        <v>0</v>
      </c>
      <c r="D1890" s="486"/>
      <c r="E1890" s="480" t="e">
        <f t="shared" si="468"/>
        <v>#DIV/0!</v>
      </c>
      <c r="F1890" s="528">
        <v>400</v>
      </c>
      <c r="G1890" s="523">
        <v>105</v>
      </c>
      <c r="H1890" s="480">
        <f t="shared" si="469"/>
        <v>0.26250000000000001</v>
      </c>
      <c r="I1890" s="523">
        <f t="shared" si="470"/>
        <v>400</v>
      </c>
      <c r="J1890" s="523">
        <f t="shared" si="471"/>
        <v>105</v>
      </c>
      <c r="K1890" s="480">
        <f t="shared" si="472"/>
        <v>0.26250000000000001</v>
      </c>
    </row>
    <row r="1891" spans="1:11" ht="12.75">
      <c r="A1891" s="481" t="s">
        <v>2346</v>
      </c>
      <c r="B1891" s="482" t="s">
        <v>2347</v>
      </c>
      <c r="C1891" s="499">
        <v>0</v>
      </c>
      <c r="D1891" s="486"/>
      <c r="E1891" s="480" t="e">
        <f t="shared" si="468"/>
        <v>#DIV/0!</v>
      </c>
      <c r="F1891" s="528">
        <v>207</v>
      </c>
      <c r="G1891" s="523">
        <v>53</v>
      </c>
      <c r="H1891" s="480">
        <f t="shared" si="469"/>
        <v>0.2560386473429952</v>
      </c>
      <c r="I1891" s="523">
        <f t="shared" si="470"/>
        <v>207</v>
      </c>
      <c r="J1891" s="523">
        <f t="shared" si="471"/>
        <v>53</v>
      </c>
      <c r="K1891" s="480">
        <f t="shared" si="472"/>
        <v>0.2560386473429952</v>
      </c>
    </row>
    <row r="1892" spans="1:11" ht="12.75">
      <c r="A1892" s="481" t="s">
        <v>2603</v>
      </c>
      <c r="B1892" s="482" t="s">
        <v>2604</v>
      </c>
      <c r="C1892" s="499">
        <v>0</v>
      </c>
      <c r="D1892" s="486"/>
      <c r="E1892" s="480" t="e">
        <f t="shared" si="468"/>
        <v>#DIV/0!</v>
      </c>
      <c r="F1892" s="528">
        <v>64</v>
      </c>
      <c r="G1892" s="523">
        <v>15</v>
      </c>
      <c r="H1892" s="480">
        <f t="shared" si="469"/>
        <v>0.234375</v>
      </c>
      <c r="I1892" s="523">
        <f t="shared" si="470"/>
        <v>64</v>
      </c>
      <c r="J1892" s="523">
        <f t="shared" si="471"/>
        <v>15</v>
      </c>
      <c r="K1892" s="480">
        <f t="shared" si="472"/>
        <v>0.234375</v>
      </c>
    </row>
    <row r="1893" spans="1:11" ht="12.75">
      <c r="A1893" s="481" t="s">
        <v>2302</v>
      </c>
      <c r="B1893" s="482" t="s">
        <v>2303</v>
      </c>
      <c r="C1893" s="499">
        <v>0</v>
      </c>
      <c r="D1893" s="486"/>
      <c r="E1893" s="480" t="e">
        <f t="shared" si="468"/>
        <v>#DIV/0!</v>
      </c>
      <c r="F1893" s="528">
        <v>180</v>
      </c>
      <c r="G1893" s="523">
        <v>8</v>
      </c>
      <c r="H1893" s="480">
        <f t="shared" si="469"/>
        <v>4.4444444444444446E-2</v>
      </c>
      <c r="I1893" s="523">
        <f t="shared" si="470"/>
        <v>180</v>
      </c>
      <c r="J1893" s="523">
        <f t="shared" si="471"/>
        <v>8</v>
      </c>
      <c r="K1893" s="480">
        <f t="shared" si="472"/>
        <v>4.4444444444444446E-2</v>
      </c>
    </row>
    <row r="1894" spans="1:11" ht="12.75">
      <c r="A1894" s="481" t="s">
        <v>2605</v>
      </c>
      <c r="B1894" s="482" t="s">
        <v>2606</v>
      </c>
      <c r="C1894" s="499">
        <v>63</v>
      </c>
      <c r="D1894" s="486">
        <v>30</v>
      </c>
      <c r="E1894" s="480">
        <f t="shared" si="468"/>
        <v>0.47619047619047616</v>
      </c>
      <c r="F1894" s="528">
        <v>44</v>
      </c>
      <c r="G1894" s="523">
        <v>5</v>
      </c>
      <c r="H1894" s="480">
        <f t="shared" si="469"/>
        <v>0.11363636363636363</v>
      </c>
      <c r="I1894" s="523">
        <f t="shared" si="470"/>
        <v>107</v>
      </c>
      <c r="J1894" s="523">
        <f t="shared" si="471"/>
        <v>35</v>
      </c>
      <c r="K1894" s="480">
        <f t="shared" si="472"/>
        <v>0.32710280373831774</v>
      </c>
    </row>
    <row r="1895" spans="1:11" ht="12.75">
      <c r="A1895" s="481" t="s">
        <v>2306</v>
      </c>
      <c r="B1895" s="482" t="s">
        <v>2307</v>
      </c>
      <c r="C1895" s="499">
        <v>0</v>
      </c>
      <c r="D1895" s="486"/>
      <c r="E1895" s="480" t="e">
        <f t="shared" si="468"/>
        <v>#DIV/0!</v>
      </c>
      <c r="F1895" s="528">
        <v>15</v>
      </c>
      <c r="G1895" s="523"/>
      <c r="H1895" s="480">
        <f t="shared" si="469"/>
        <v>0</v>
      </c>
      <c r="I1895" s="523">
        <f t="shared" si="470"/>
        <v>15</v>
      </c>
      <c r="J1895" s="523">
        <f t="shared" si="471"/>
        <v>0</v>
      </c>
      <c r="K1895" s="480">
        <f t="shared" si="472"/>
        <v>0</v>
      </c>
    </row>
    <row r="1896" spans="1:11" ht="12.75">
      <c r="A1896" s="481" t="s">
        <v>2308</v>
      </c>
      <c r="B1896" s="482" t="s">
        <v>2309</v>
      </c>
      <c r="C1896" s="499">
        <v>0</v>
      </c>
      <c r="D1896" s="486"/>
      <c r="E1896" s="480" t="e">
        <f t="shared" si="468"/>
        <v>#DIV/0!</v>
      </c>
      <c r="F1896" s="528">
        <v>237</v>
      </c>
      <c r="G1896" s="523">
        <v>11</v>
      </c>
      <c r="H1896" s="480">
        <f t="shared" si="469"/>
        <v>4.6413502109704644E-2</v>
      </c>
      <c r="I1896" s="523">
        <f t="shared" si="470"/>
        <v>237</v>
      </c>
      <c r="J1896" s="523">
        <f t="shared" si="471"/>
        <v>11</v>
      </c>
      <c r="K1896" s="480">
        <f t="shared" si="472"/>
        <v>4.6413502109704644E-2</v>
      </c>
    </row>
    <row r="1897" spans="1:11" ht="12.75">
      <c r="A1897" s="481" t="s">
        <v>2310</v>
      </c>
      <c r="B1897" s="482" t="s">
        <v>2311</v>
      </c>
      <c r="C1897" s="499">
        <v>1</v>
      </c>
      <c r="D1897" s="486"/>
      <c r="E1897" s="480">
        <f t="shared" si="468"/>
        <v>0</v>
      </c>
      <c r="F1897" s="528">
        <v>22000</v>
      </c>
      <c r="G1897" s="523">
        <v>4714</v>
      </c>
      <c r="H1897" s="480">
        <f t="shared" si="469"/>
        <v>0.21427272727272728</v>
      </c>
      <c r="I1897" s="523">
        <f t="shared" si="470"/>
        <v>22001</v>
      </c>
      <c r="J1897" s="523">
        <f t="shared" si="471"/>
        <v>4714</v>
      </c>
      <c r="K1897" s="480">
        <f t="shared" si="472"/>
        <v>0.21426298804599792</v>
      </c>
    </row>
    <row r="1898" spans="1:11" ht="12.75">
      <c r="A1898" s="481" t="s">
        <v>2312</v>
      </c>
      <c r="B1898" s="482" t="s">
        <v>2313</v>
      </c>
      <c r="C1898" s="499">
        <v>100</v>
      </c>
      <c r="D1898" s="486">
        <v>27</v>
      </c>
      <c r="E1898" s="480">
        <f t="shared" si="468"/>
        <v>0.27</v>
      </c>
      <c r="F1898" s="528">
        <v>37000</v>
      </c>
      <c r="G1898" s="523">
        <v>6749</v>
      </c>
      <c r="H1898" s="480">
        <f t="shared" si="469"/>
        <v>0.1824054054054054</v>
      </c>
      <c r="I1898" s="523">
        <f t="shared" si="470"/>
        <v>37100</v>
      </c>
      <c r="J1898" s="523">
        <f t="shared" si="471"/>
        <v>6776</v>
      </c>
      <c r="K1898" s="480">
        <f t="shared" si="472"/>
        <v>0.18264150943396226</v>
      </c>
    </row>
    <row r="1899" spans="1:11" ht="12.75">
      <c r="A1899" s="481" t="s">
        <v>2607</v>
      </c>
      <c r="B1899" s="482" t="s">
        <v>2608</v>
      </c>
      <c r="C1899" s="499">
        <v>0</v>
      </c>
      <c r="D1899" s="486"/>
      <c r="E1899" s="480" t="e">
        <f t="shared" si="468"/>
        <v>#DIV/0!</v>
      </c>
      <c r="F1899" s="528">
        <v>38</v>
      </c>
      <c r="G1899" s="523"/>
      <c r="H1899" s="480">
        <f t="shared" si="469"/>
        <v>0</v>
      </c>
      <c r="I1899" s="523">
        <f t="shared" si="470"/>
        <v>38</v>
      </c>
      <c r="J1899" s="523">
        <f t="shared" si="471"/>
        <v>0</v>
      </c>
      <c r="K1899" s="480">
        <f t="shared" si="472"/>
        <v>0</v>
      </c>
    </row>
    <row r="1900" spans="1:11" ht="12.75">
      <c r="A1900" s="481" t="s">
        <v>2609</v>
      </c>
      <c r="B1900" s="482" t="s">
        <v>2610</v>
      </c>
      <c r="C1900" s="499">
        <v>0</v>
      </c>
      <c r="D1900" s="486"/>
      <c r="E1900" s="480" t="e">
        <f t="shared" si="468"/>
        <v>#DIV/0!</v>
      </c>
      <c r="F1900" s="528">
        <v>9400</v>
      </c>
      <c r="G1900" s="523">
        <v>1011</v>
      </c>
      <c r="H1900" s="480">
        <f t="shared" si="469"/>
        <v>0.1075531914893617</v>
      </c>
      <c r="I1900" s="523">
        <f t="shared" si="470"/>
        <v>9400</v>
      </c>
      <c r="J1900" s="523">
        <f t="shared" si="471"/>
        <v>1011</v>
      </c>
      <c r="K1900" s="480">
        <f t="shared" si="472"/>
        <v>0.1075531914893617</v>
      </c>
    </row>
    <row r="1901" spans="1:11" ht="12.75">
      <c r="A1901" s="481" t="s">
        <v>3067</v>
      </c>
      <c r="B1901" s="482" t="s">
        <v>3068</v>
      </c>
      <c r="C1901" s="499">
        <v>0</v>
      </c>
      <c r="D1901" s="486"/>
      <c r="E1901" s="480" t="e">
        <f t="shared" si="468"/>
        <v>#DIV/0!</v>
      </c>
      <c r="F1901" s="528">
        <v>1</v>
      </c>
      <c r="G1901" s="523"/>
      <c r="H1901" s="480">
        <f t="shared" si="469"/>
        <v>0</v>
      </c>
      <c r="I1901" s="523">
        <f t="shared" si="470"/>
        <v>1</v>
      </c>
      <c r="J1901" s="523">
        <f t="shared" si="471"/>
        <v>0</v>
      </c>
      <c r="K1901" s="480">
        <f t="shared" si="472"/>
        <v>0</v>
      </c>
    </row>
    <row r="1902" spans="1:11" ht="12.75">
      <c r="A1902" s="481" t="s">
        <v>2773</v>
      </c>
      <c r="B1902" s="482" t="s">
        <v>2774</v>
      </c>
      <c r="C1902" s="499">
        <v>0</v>
      </c>
      <c r="D1902" s="486"/>
      <c r="E1902" s="480" t="e">
        <f t="shared" si="468"/>
        <v>#DIV/0!</v>
      </c>
      <c r="F1902" s="528">
        <v>2015</v>
      </c>
      <c r="G1902" s="523">
        <v>591</v>
      </c>
      <c r="H1902" s="480">
        <f t="shared" si="469"/>
        <v>0.29330024813895783</v>
      </c>
      <c r="I1902" s="523">
        <f t="shared" si="470"/>
        <v>2015</v>
      </c>
      <c r="J1902" s="523">
        <f t="shared" si="471"/>
        <v>591</v>
      </c>
      <c r="K1902" s="480">
        <f t="shared" si="472"/>
        <v>0.29330024813895783</v>
      </c>
    </row>
    <row r="1903" spans="1:11" ht="12.75">
      <c r="A1903" s="481" t="s">
        <v>2314</v>
      </c>
      <c r="B1903" s="482" t="s">
        <v>2315</v>
      </c>
      <c r="C1903" s="499">
        <v>0</v>
      </c>
      <c r="D1903" s="486"/>
      <c r="E1903" s="480" t="e">
        <f t="shared" si="468"/>
        <v>#DIV/0!</v>
      </c>
      <c r="F1903" s="528">
        <v>1150</v>
      </c>
      <c r="G1903" s="523"/>
      <c r="H1903" s="480">
        <f t="shared" si="469"/>
        <v>0</v>
      </c>
      <c r="I1903" s="523">
        <f t="shared" si="470"/>
        <v>1150</v>
      </c>
      <c r="J1903" s="523">
        <f t="shared" si="471"/>
        <v>0</v>
      </c>
      <c r="K1903" s="480">
        <f t="shared" si="472"/>
        <v>0</v>
      </c>
    </row>
    <row r="1904" spans="1:11" ht="12.75">
      <c r="A1904" s="481" t="s">
        <v>2318</v>
      </c>
      <c r="B1904" s="482" t="s">
        <v>2319</v>
      </c>
      <c r="C1904" s="499">
        <v>0</v>
      </c>
      <c r="D1904" s="486"/>
      <c r="E1904" s="480" t="e">
        <f t="shared" si="468"/>
        <v>#DIV/0!</v>
      </c>
      <c r="F1904" s="528">
        <v>20</v>
      </c>
      <c r="G1904" s="523">
        <v>1</v>
      </c>
      <c r="H1904" s="480">
        <f t="shared" si="469"/>
        <v>0.05</v>
      </c>
      <c r="I1904" s="523">
        <f t="shared" si="470"/>
        <v>20</v>
      </c>
      <c r="J1904" s="523">
        <f t="shared" si="471"/>
        <v>1</v>
      </c>
      <c r="K1904" s="480">
        <f t="shared" si="472"/>
        <v>0.05</v>
      </c>
    </row>
    <row r="1905" spans="1:11" ht="12.75">
      <c r="A1905" s="481" t="s">
        <v>2162</v>
      </c>
      <c r="B1905" s="482" t="s">
        <v>2163</v>
      </c>
      <c r="C1905" s="499">
        <v>1</v>
      </c>
      <c r="D1905" s="486"/>
      <c r="E1905" s="480">
        <f t="shared" si="468"/>
        <v>0</v>
      </c>
      <c r="F1905" s="528">
        <v>18</v>
      </c>
      <c r="G1905" s="523">
        <v>3</v>
      </c>
      <c r="H1905" s="480">
        <f t="shared" si="469"/>
        <v>0.16666666666666666</v>
      </c>
      <c r="I1905" s="523">
        <f t="shared" si="470"/>
        <v>19</v>
      </c>
      <c r="J1905" s="523">
        <f t="shared" si="471"/>
        <v>3</v>
      </c>
      <c r="K1905" s="480">
        <f t="shared" si="472"/>
        <v>0.15789473684210525</v>
      </c>
    </row>
    <row r="1906" spans="1:11" ht="12.75">
      <c r="A1906" s="481" t="s">
        <v>2166</v>
      </c>
      <c r="B1906" s="482" t="s">
        <v>2167</v>
      </c>
      <c r="C1906" s="499">
        <v>0</v>
      </c>
      <c r="D1906" s="486"/>
      <c r="E1906" s="480" t="e">
        <f t="shared" si="468"/>
        <v>#DIV/0!</v>
      </c>
      <c r="F1906" s="528">
        <v>9</v>
      </c>
      <c r="G1906" s="523">
        <v>1</v>
      </c>
      <c r="H1906" s="480">
        <f t="shared" si="469"/>
        <v>0.1111111111111111</v>
      </c>
      <c r="I1906" s="523">
        <f t="shared" si="470"/>
        <v>9</v>
      </c>
      <c r="J1906" s="523">
        <f t="shared" si="471"/>
        <v>1</v>
      </c>
      <c r="K1906" s="480">
        <f t="shared" si="472"/>
        <v>0.1111111111111111</v>
      </c>
    </row>
    <row r="1907" spans="1:11" ht="12.75">
      <c r="A1907" s="481" t="s">
        <v>2168</v>
      </c>
      <c r="B1907" s="482" t="s">
        <v>2169</v>
      </c>
      <c r="C1907" s="499">
        <v>0</v>
      </c>
      <c r="D1907" s="486"/>
      <c r="E1907" s="480" t="e">
        <f t="shared" si="468"/>
        <v>#DIV/0!</v>
      </c>
      <c r="F1907" s="528">
        <v>9</v>
      </c>
      <c r="G1907" s="523">
        <v>2</v>
      </c>
      <c r="H1907" s="480">
        <f t="shared" si="469"/>
        <v>0.22222222222222221</v>
      </c>
      <c r="I1907" s="523">
        <f t="shared" si="470"/>
        <v>9</v>
      </c>
      <c r="J1907" s="523">
        <f t="shared" si="471"/>
        <v>2</v>
      </c>
      <c r="K1907" s="480">
        <f t="shared" si="472"/>
        <v>0.22222222222222221</v>
      </c>
    </row>
    <row r="1908" spans="1:11" ht="12.75">
      <c r="A1908" s="481" t="s">
        <v>2170</v>
      </c>
      <c r="B1908" s="482" t="s">
        <v>2171</v>
      </c>
      <c r="C1908" s="499">
        <v>0</v>
      </c>
      <c r="D1908" s="486"/>
      <c r="E1908" s="480" t="e">
        <f t="shared" si="468"/>
        <v>#DIV/0!</v>
      </c>
      <c r="F1908" s="528">
        <v>9</v>
      </c>
      <c r="G1908" s="523">
        <v>2</v>
      </c>
      <c r="H1908" s="480">
        <f t="shared" si="469"/>
        <v>0.22222222222222221</v>
      </c>
      <c r="I1908" s="523">
        <f t="shared" si="470"/>
        <v>9</v>
      </c>
      <c r="J1908" s="523">
        <f t="shared" si="471"/>
        <v>2</v>
      </c>
      <c r="K1908" s="480">
        <f t="shared" si="472"/>
        <v>0.22222222222222221</v>
      </c>
    </row>
    <row r="1909" spans="1:11" ht="12.75">
      <c r="A1909" s="481" t="s">
        <v>2322</v>
      </c>
      <c r="B1909" s="482" t="s">
        <v>2323</v>
      </c>
      <c r="C1909" s="499">
        <v>0</v>
      </c>
      <c r="D1909" s="486"/>
      <c r="E1909" s="480" t="e">
        <f t="shared" si="468"/>
        <v>#DIV/0!</v>
      </c>
      <c r="F1909" s="528">
        <v>271</v>
      </c>
      <c r="G1909" s="523">
        <v>4</v>
      </c>
      <c r="H1909" s="480">
        <f t="shared" si="469"/>
        <v>1.4760147601476014E-2</v>
      </c>
      <c r="I1909" s="523">
        <f t="shared" si="470"/>
        <v>271</v>
      </c>
      <c r="J1909" s="523">
        <f t="shared" si="471"/>
        <v>4</v>
      </c>
      <c r="K1909" s="480">
        <f t="shared" si="472"/>
        <v>1.4760147601476014E-2</v>
      </c>
    </row>
    <row r="1910" spans="1:11" ht="12.75">
      <c r="A1910" s="481" t="s">
        <v>2172</v>
      </c>
      <c r="B1910" s="482" t="s">
        <v>2173</v>
      </c>
      <c r="C1910" s="499">
        <v>0</v>
      </c>
      <c r="D1910" s="486"/>
      <c r="E1910" s="480" t="e">
        <f t="shared" si="463"/>
        <v>#DIV/0!</v>
      </c>
      <c r="F1910" s="489">
        <v>0</v>
      </c>
      <c r="G1910" s="523">
        <v>1</v>
      </c>
      <c r="H1910" s="480" t="e">
        <f t="shared" si="464"/>
        <v>#DIV/0!</v>
      </c>
      <c r="I1910" s="523">
        <f t="shared" si="465"/>
        <v>0</v>
      </c>
      <c r="J1910" s="523">
        <f t="shared" si="466"/>
        <v>1</v>
      </c>
      <c r="K1910" s="480" t="e">
        <f t="shared" si="467"/>
        <v>#DIV/0!</v>
      </c>
    </row>
    <row r="1911" spans="1:11" ht="12.75">
      <c r="A1911" s="481" t="s">
        <v>2653</v>
      </c>
      <c r="B1911" s="482" t="s">
        <v>2654</v>
      </c>
      <c r="C1911" s="499">
        <v>0</v>
      </c>
      <c r="D1911" s="486"/>
      <c r="E1911" s="480" t="e">
        <f t="shared" si="463"/>
        <v>#DIV/0!</v>
      </c>
      <c r="F1911" s="489">
        <v>0</v>
      </c>
      <c r="G1911" s="523">
        <v>2</v>
      </c>
      <c r="H1911" s="480" t="e">
        <f t="shared" si="464"/>
        <v>#DIV/0!</v>
      </c>
      <c r="I1911" s="523">
        <f t="shared" si="465"/>
        <v>0</v>
      </c>
      <c r="J1911" s="523">
        <f t="shared" si="466"/>
        <v>2</v>
      </c>
      <c r="K1911" s="480" t="e">
        <f t="shared" si="467"/>
        <v>#DIV/0!</v>
      </c>
    </row>
    <row r="1912" spans="1:11" ht="12.75">
      <c r="A1912" s="481" t="s">
        <v>2158</v>
      </c>
      <c r="B1912" s="482" t="s">
        <v>2159</v>
      </c>
      <c r="C1912" s="499">
        <v>0</v>
      </c>
      <c r="D1912" s="486"/>
      <c r="E1912" s="480" t="e">
        <f t="shared" si="463"/>
        <v>#DIV/0!</v>
      </c>
      <c r="F1912" s="489">
        <v>0</v>
      </c>
      <c r="G1912" s="523">
        <v>5</v>
      </c>
      <c r="H1912" s="480" t="e">
        <f t="shared" si="464"/>
        <v>#DIV/0!</v>
      </c>
      <c r="I1912" s="523">
        <f t="shared" si="465"/>
        <v>0</v>
      </c>
      <c r="J1912" s="523">
        <f t="shared" si="465"/>
        <v>5</v>
      </c>
      <c r="K1912" s="480" t="e">
        <f t="shared" si="467"/>
        <v>#DIV/0!</v>
      </c>
    </row>
    <row r="1913" spans="1:11" ht="12.75">
      <c r="A1913" s="481" t="s">
        <v>2278</v>
      </c>
      <c r="B1913" s="482" t="s">
        <v>2279</v>
      </c>
      <c r="C1913" s="499">
        <v>0</v>
      </c>
      <c r="D1913" s="486"/>
      <c r="E1913" s="480" t="e">
        <f t="shared" si="463"/>
        <v>#DIV/0!</v>
      </c>
      <c r="F1913" s="489">
        <v>0</v>
      </c>
      <c r="G1913" s="523">
        <v>3</v>
      </c>
      <c r="H1913" s="480" t="e">
        <f t="shared" si="464"/>
        <v>#DIV/0!</v>
      </c>
      <c r="I1913" s="523">
        <f t="shared" si="465"/>
        <v>0</v>
      </c>
      <c r="J1913" s="523">
        <f t="shared" si="465"/>
        <v>3</v>
      </c>
      <c r="K1913" s="480" t="e">
        <f t="shared" si="467"/>
        <v>#DIV/0!</v>
      </c>
    </row>
    <row r="1914" spans="1:11" ht="12.75">
      <c r="A1914" s="481"/>
      <c r="B1914" s="482"/>
      <c r="C1914" s="499">
        <v>0</v>
      </c>
      <c r="D1914" s="486"/>
      <c r="E1914" s="480" t="e">
        <f t="shared" si="463"/>
        <v>#DIV/0!</v>
      </c>
      <c r="F1914" s="489">
        <v>0</v>
      </c>
      <c r="G1914" s="523"/>
      <c r="H1914" s="480" t="e">
        <f t="shared" si="464"/>
        <v>#DIV/0!</v>
      </c>
      <c r="I1914" s="523">
        <f t="shared" si="465"/>
        <v>0</v>
      </c>
      <c r="J1914" s="523">
        <f t="shared" si="465"/>
        <v>0</v>
      </c>
      <c r="K1914" s="480" t="e">
        <f t="shared" si="467"/>
        <v>#DIV/0!</v>
      </c>
    </row>
    <row r="1915" spans="1:11" ht="12.75">
      <c r="A1915" s="472"/>
      <c r="B1915" s="473"/>
      <c r="C1915" s="488"/>
      <c r="D1915" s="486"/>
      <c r="E1915" s="480" t="e">
        <f t="shared" si="463"/>
        <v>#DIV/0!</v>
      </c>
      <c r="F1915" s="508"/>
      <c r="G1915" s="523"/>
      <c r="H1915" s="480" t="e">
        <f t="shared" si="464"/>
        <v>#DIV/0!</v>
      </c>
      <c r="I1915" s="523">
        <f t="shared" si="465"/>
        <v>0</v>
      </c>
      <c r="J1915" s="523">
        <f t="shared" si="465"/>
        <v>0</v>
      </c>
      <c r="K1915" s="480" t="e">
        <f t="shared" si="467"/>
        <v>#DIV/0!</v>
      </c>
    </row>
    <row r="1916" spans="1:11" ht="12.75">
      <c r="A1916" s="481"/>
      <c r="B1916" s="482"/>
      <c r="C1916" s="499"/>
      <c r="D1916" s="486"/>
      <c r="E1916" s="480" t="e">
        <f t="shared" si="463"/>
        <v>#DIV/0!</v>
      </c>
      <c r="F1916" s="497"/>
      <c r="G1916" s="523"/>
      <c r="H1916" s="480" t="e">
        <f t="shared" si="464"/>
        <v>#DIV/0!</v>
      </c>
      <c r="I1916" s="523">
        <f t="shared" ref="I1916:I1918" si="473">C1916+F1916</f>
        <v>0</v>
      </c>
      <c r="J1916" s="523">
        <f t="shared" ref="J1916:J1918" si="474">D1916+G1916</f>
        <v>0</v>
      </c>
      <c r="K1916" s="480" t="e">
        <f t="shared" si="467"/>
        <v>#DIV/0!</v>
      </c>
    </row>
    <row r="1917" spans="1:11" ht="12.75">
      <c r="A1917" s="472"/>
      <c r="B1917" s="473"/>
      <c r="C1917" s="496"/>
      <c r="D1917" s="486"/>
      <c r="E1917" s="480" t="e">
        <f t="shared" si="463"/>
        <v>#DIV/0!</v>
      </c>
      <c r="F1917" s="497"/>
      <c r="G1917" s="523"/>
      <c r="H1917" s="480" t="e">
        <f t="shared" si="464"/>
        <v>#DIV/0!</v>
      </c>
      <c r="I1917" s="523">
        <f t="shared" si="473"/>
        <v>0</v>
      </c>
      <c r="J1917" s="523">
        <f t="shared" si="474"/>
        <v>0</v>
      </c>
      <c r="K1917" s="480" t="e">
        <f t="shared" si="467"/>
        <v>#DIV/0!</v>
      </c>
    </row>
    <row r="1918" spans="1:11" ht="14.25">
      <c r="A1918" s="14"/>
      <c r="B1918" s="157"/>
      <c r="C1918" s="157"/>
      <c r="D1918" s="157"/>
      <c r="E1918" s="463" t="e">
        <f t="shared" si="463"/>
        <v>#DIV/0!</v>
      </c>
      <c r="F1918" s="523"/>
      <c r="G1918" s="523"/>
      <c r="H1918" s="463" t="e">
        <f t="shared" si="464"/>
        <v>#DIV/0!</v>
      </c>
      <c r="I1918" s="523">
        <f t="shared" si="473"/>
        <v>0</v>
      </c>
      <c r="J1918" s="523">
        <f t="shared" si="474"/>
        <v>0</v>
      </c>
      <c r="K1918" s="480" t="e">
        <f t="shared" si="467"/>
        <v>#DIV/0!</v>
      </c>
    </row>
    <row r="1919" spans="1:11" ht="12.75">
      <c r="A1919" s="29"/>
      <c r="B1919" s="154"/>
      <c r="C1919" s="154"/>
      <c r="D1919" s="154"/>
      <c r="E1919" s="320"/>
      <c r="F1919" s="523"/>
      <c r="G1919" s="523"/>
      <c r="H1919" s="523"/>
      <c r="I1919" s="523"/>
      <c r="J1919" s="523"/>
      <c r="K1919" s="523"/>
    </row>
    <row r="1920" spans="1:11" ht="14.25">
      <c r="A1920" s="159" t="s">
        <v>1638</v>
      </c>
      <c r="B1920" s="160"/>
      <c r="C1920" s="160"/>
      <c r="D1920" s="160"/>
      <c r="E1920" s="160"/>
      <c r="F1920" s="338"/>
      <c r="G1920" s="338"/>
      <c r="H1920" s="338"/>
      <c r="I1920" s="338"/>
      <c r="J1920" s="338"/>
      <c r="K1920" s="338"/>
    </row>
    <row r="1921" spans="1:11" ht="14.25">
      <c r="A1921" s="296" t="s">
        <v>1639</v>
      </c>
      <c r="B1921" s="297" t="s">
        <v>1640</v>
      </c>
      <c r="C1921" s="298"/>
      <c r="D1921" s="298"/>
      <c r="E1921" s="336"/>
      <c r="F1921" s="299"/>
      <c r="G1921" s="299"/>
      <c r="H1921" s="299"/>
      <c r="I1921" s="299"/>
      <c r="J1921" s="299"/>
      <c r="K1921" s="299"/>
    </row>
    <row r="1922" spans="1:11" ht="14.25">
      <c r="A1922" s="296" t="s">
        <v>1641</v>
      </c>
      <c r="B1922" s="297" t="s">
        <v>1642</v>
      </c>
      <c r="C1922" s="298"/>
      <c r="D1922" s="298"/>
      <c r="E1922" s="336"/>
      <c r="F1922" s="299"/>
      <c r="G1922" s="299"/>
      <c r="H1922" s="299"/>
      <c r="I1922" s="299"/>
      <c r="J1922" s="299"/>
      <c r="K1922" s="299"/>
    </row>
    <row r="1923" spans="1:11" ht="14.25">
      <c r="A1923" s="296" t="s">
        <v>1643</v>
      </c>
      <c r="B1923" s="297" t="s">
        <v>1644</v>
      </c>
      <c r="C1923" s="298"/>
      <c r="D1923" s="298"/>
      <c r="E1923" s="336"/>
      <c r="F1923" s="299"/>
      <c r="G1923" s="299"/>
      <c r="H1923" s="299"/>
      <c r="I1923" s="299"/>
      <c r="J1923" s="299"/>
      <c r="K1923" s="299"/>
    </row>
    <row r="1924" spans="1:11" ht="25.5">
      <c r="A1924" s="296" t="s">
        <v>1645</v>
      </c>
      <c r="B1924" s="297" t="s">
        <v>1646</v>
      </c>
      <c r="C1924" s="298"/>
      <c r="D1924" s="298"/>
      <c r="E1924" s="336"/>
      <c r="F1924" s="299"/>
      <c r="G1924" s="299"/>
      <c r="H1924" s="299"/>
      <c r="I1924" s="299"/>
      <c r="J1924" s="299"/>
      <c r="K1924" s="299"/>
    </row>
    <row r="1925" spans="1:11" ht="14.25">
      <c r="A1925" s="296" t="s">
        <v>1647</v>
      </c>
      <c r="B1925" s="297" t="s">
        <v>1648</v>
      </c>
      <c r="C1925" s="298"/>
      <c r="D1925" s="298"/>
      <c r="E1925" s="336"/>
      <c r="F1925" s="299"/>
      <c r="G1925" s="299"/>
      <c r="H1925" s="299"/>
      <c r="I1925" s="299"/>
      <c r="J1925" s="299"/>
      <c r="K1925" s="299"/>
    </row>
    <row r="1926" spans="1:11" ht="25.5">
      <c r="A1926" s="296" t="s">
        <v>1649</v>
      </c>
      <c r="B1926" s="297" t="s">
        <v>1650</v>
      </c>
      <c r="C1926" s="529">
        <v>240</v>
      </c>
      <c r="D1926" s="298"/>
      <c r="E1926" s="336"/>
      <c r="F1926" s="299"/>
      <c r="G1926" s="299"/>
      <c r="H1926" s="299"/>
      <c r="I1926" s="299"/>
      <c r="J1926" s="299"/>
      <c r="K1926" s="299"/>
    </row>
    <row r="1927" spans="1:11" ht="51">
      <c r="A1927" s="296" t="s">
        <v>1651</v>
      </c>
      <c r="B1927" s="297" t="s">
        <v>1652</v>
      </c>
      <c r="C1927" s="529">
        <v>70</v>
      </c>
      <c r="D1927" s="298"/>
      <c r="E1927" s="336"/>
      <c r="F1927" s="299"/>
      <c r="G1927" s="299"/>
      <c r="H1927" s="299"/>
      <c r="I1927" s="299"/>
      <c r="J1927" s="299"/>
      <c r="K1927" s="299"/>
    </row>
    <row r="1928" spans="1:11" ht="63.75">
      <c r="A1928" s="296" t="s">
        <v>1653</v>
      </c>
      <c r="B1928" s="297" t="s">
        <v>1654</v>
      </c>
      <c r="C1928" s="529">
        <v>10</v>
      </c>
      <c r="D1928" s="298"/>
      <c r="E1928" s="336"/>
      <c r="F1928" s="299"/>
      <c r="G1928" s="299"/>
      <c r="H1928" s="299"/>
      <c r="I1928" s="299"/>
      <c r="J1928" s="299"/>
      <c r="K1928" s="299"/>
    </row>
    <row r="1929" spans="1:11" ht="12.75">
      <c r="A1929" s="159" t="s">
        <v>1655</v>
      </c>
      <c r="B1929" s="161"/>
      <c r="C1929" s="161"/>
      <c r="D1929" s="161"/>
      <c r="E1929" s="337"/>
      <c r="F1929" s="523"/>
      <c r="G1929" s="523"/>
      <c r="H1929" s="523"/>
      <c r="I1929" s="523"/>
      <c r="J1929" s="523"/>
      <c r="K1929" s="523"/>
    </row>
    <row r="1930" spans="1:11" ht="15">
      <c r="A1930" s="162" t="s">
        <v>1656</v>
      </c>
      <c r="B1930" s="88"/>
      <c r="C1930" s="477">
        <f>SUM(C1794,C1800)</f>
        <v>10400</v>
      </c>
      <c r="D1930" s="477">
        <f>SUM(D1794,D1800)</f>
        <v>3440</v>
      </c>
      <c r="E1930" s="469">
        <f t="shared" ref="E1930" si="475">D1930/C1930</f>
        <v>0.33076923076923076</v>
      </c>
      <c r="F1930" s="477">
        <f>SUM(F1794,F1800)</f>
        <v>91600</v>
      </c>
      <c r="G1930" s="477">
        <f>SUM(G1794,G1800)</f>
        <v>16999</v>
      </c>
      <c r="H1930" s="469">
        <f t="shared" ref="H1930" si="476">G1930/F1930</f>
        <v>0.18557860262008732</v>
      </c>
      <c r="I1930" s="476">
        <f t="shared" ref="I1930" si="477">C1930+F1930</f>
        <v>102000</v>
      </c>
      <c r="J1930" s="476">
        <f t="shared" ref="J1930" si="478">D1930+G1930</f>
        <v>20439</v>
      </c>
      <c r="K1930" s="478">
        <f t="shared" ref="K1930" si="479">J1930/I1930</f>
        <v>0.20038235294117648</v>
      </c>
    </row>
    <row r="1931" spans="1:11" ht="12.75">
      <c r="A1931" s="892" t="s">
        <v>1657</v>
      </c>
      <c r="B1931" s="892"/>
      <c r="C1931" s="892"/>
      <c r="D1931" s="892"/>
      <c r="E1931" s="892"/>
      <c r="F1931" s="892"/>
      <c r="G1931" s="892"/>
      <c r="H1931" s="892"/>
      <c r="I1931" s="892"/>
      <c r="J1931" s="892"/>
      <c r="K1931" s="519"/>
    </row>
    <row r="1932" spans="1:11" ht="12.75">
      <c r="A1932" s="892" t="s">
        <v>1658</v>
      </c>
      <c r="B1932" s="892"/>
      <c r="C1932" s="892"/>
      <c r="D1932" s="892"/>
      <c r="E1932" s="892"/>
      <c r="F1932" s="892"/>
      <c r="G1932" s="892"/>
      <c r="H1932" s="892"/>
      <c r="I1932" s="892"/>
      <c r="J1932" s="892"/>
      <c r="K1932" s="519"/>
    </row>
  </sheetData>
  <mergeCells count="105">
    <mergeCell ref="A635:A636"/>
    <mergeCell ref="B635:B636"/>
    <mergeCell ref="C635:E635"/>
    <mergeCell ref="F635:H635"/>
    <mergeCell ref="I635:K635"/>
    <mergeCell ref="A853:J853"/>
    <mergeCell ref="A854:J854"/>
    <mergeCell ref="A720:J720"/>
    <mergeCell ref="A721:J721"/>
    <mergeCell ref="A729:A730"/>
    <mergeCell ref="B729:B730"/>
    <mergeCell ref="C729:E729"/>
    <mergeCell ref="F729:H729"/>
    <mergeCell ref="I729:K729"/>
    <mergeCell ref="A407:J407"/>
    <mergeCell ref="A408:J408"/>
    <mergeCell ref="A416:A417"/>
    <mergeCell ref="B416:B417"/>
    <mergeCell ref="C416:E416"/>
    <mergeCell ref="F416:H416"/>
    <mergeCell ref="I416:K416"/>
    <mergeCell ref="A626:J626"/>
    <mergeCell ref="A627:J627"/>
    <mergeCell ref="A240:A241"/>
    <mergeCell ref="B240:B241"/>
    <mergeCell ref="C240:E240"/>
    <mergeCell ref="F240:H240"/>
    <mergeCell ref="I240:K240"/>
    <mergeCell ref="A365:J365"/>
    <mergeCell ref="A366:J366"/>
    <mergeCell ref="A374:A375"/>
    <mergeCell ref="B374:B375"/>
    <mergeCell ref="C374:E374"/>
    <mergeCell ref="F374:H374"/>
    <mergeCell ref="I374:K374"/>
    <mergeCell ref="A149:J149"/>
    <mergeCell ref="A150:J150"/>
    <mergeCell ref="A158:A159"/>
    <mergeCell ref="B158:B159"/>
    <mergeCell ref="C158:E158"/>
    <mergeCell ref="F158:H158"/>
    <mergeCell ref="I158:K158"/>
    <mergeCell ref="A231:J231"/>
    <mergeCell ref="A232:J232"/>
    <mergeCell ref="A862:A863"/>
    <mergeCell ref="B862:B863"/>
    <mergeCell ref="C862:E862"/>
    <mergeCell ref="F862:H862"/>
    <mergeCell ref="I862:K862"/>
    <mergeCell ref="A38:J38"/>
    <mergeCell ref="A39:J39"/>
    <mergeCell ref="A7:A8"/>
    <mergeCell ref="B7:B8"/>
    <mergeCell ref="C7:E7"/>
    <mergeCell ref="F7:H7"/>
    <mergeCell ref="I7:K7"/>
    <mergeCell ref="A47:A48"/>
    <mergeCell ref="B47:B48"/>
    <mergeCell ref="C47:E47"/>
    <mergeCell ref="F47:H47"/>
    <mergeCell ref="I47:K47"/>
    <mergeCell ref="A92:J92"/>
    <mergeCell ref="A93:J93"/>
    <mergeCell ref="A101:A102"/>
    <mergeCell ref="B101:B102"/>
    <mergeCell ref="C101:E101"/>
    <mergeCell ref="F101:H101"/>
    <mergeCell ref="I101:K101"/>
    <mergeCell ref="A1047:J1047"/>
    <mergeCell ref="A1048:J1048"/>
    <mergeCell ref="A1056:A1057"/>
    <mergeCell ref="B1056:B1057"/>
    <mergeCell ref="C1056:E1056"/>
    <mergeCell ref="F1056:H1056"/>
    <mergeCell ref="I1056:K1056"/>
    <mergeCell ref="A955:J955"/>
    <mergeCell ref="A956:J956"/>
    <mergeCell ref="A964:A965"/>
    <mergeCell ref="B964:B965"/>
    <mergeCell ref="C964:E964"/>
    <mergeCell ref="F964:H964"/>
    <mergeCell ref="I964:K964"/>
    <mergeCell ref="A1931:J1931"/>
    <mergeCell ref="A1932:J1932"/>
    <mergeCell ref="A1792:A1793"/>
    <mergeCell ref="B1792:B1793"/>
    <mergeCell ref="C1792:E1792"/>
    <mergeCell ref="F1792:H1792"/>
    <mergeCell ref="I1792:K1792"/>
    <mergeCell ref="A1292:J1292"/>
    <mergeCell ref="A1293:J1293"/>
    <mergeCell ref="A1301:A1302"/>
    <mergeCell ref="B1301:B1302"/>
    <mergeCell ref="C1301:E1301"/>
    <mergeCell ref="F1301:H1301"/>
    <mergeCell ref="I1301:K1301"/>
    <mergeCell ref="A1783:J1783"/>
    <mergeCell ref="A1784:J1784"/>
    <mergeCell ref="A1690:J1690"/>
    <mergeCell ref="A1691:J1691"/>
    <mergeCell ref="A1699:A1700"/>
    <mergeCell ref="B1699:B1700"/>
    <mergeCell ref="C1699:E1699"/>
    <mergeCell ref="F1699:H1699"/>
    <mergeCell ref="I1699:K1699"/>
  </mergeCells>
  <pageMargins left="0.23622047244094499" right="0.23622047244094499" top="0.35433070866141703" bottom="0.35433070866141703" header="0.31496062992126" footer="0.31496062992126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2"/>
  <sheetViews>
    <sheetView view="pageBreakPreview" topLeftCell="A178" zoomScaleNormal="100" zoomScaleSheetLayoutView="100" workbookViewId="0">
      <selection activeCell="I201" sqref="I201"/>
    </sheetView>
  </sheetViews>
  <sheetFormatPr defaultColWidth="9.140625" defaultRowHeight="12.75"/>
  <cols>
    <col min="1" max="1" width="8.85546875" style="135" customWidth="1"/>
    <col min="2" max="2" width="44.5703125" style="135" customWidth="1"/>
    <col min="3" max="10" width="8.7109375" style="135" customWidth="1"/>
    <col min="11" max="12" width="8.42578125" style="135" customWidth="1"/>
    <col min="13" max="16384" width="9.140625" style="135"/>
  </cols>
  <sheetData>
    <row r="1" spans="1:12">
      <c r="A1" s="1"/>
      <c r="B1" s="2" t="s">
        <v>51</v>
      </c>
      <c r="C1" s="3" t="s">
        <v>1970</v>
      </c>
      <c r="D1" s="4"/>
      <c r="E1" s="4"/>
      <c r="F1" s="4"/>
      <c r="G1" s="4"/>
      <c r="H1" s="4"/>
      <c r="I1" s="5"/>
    </row>
    <row r="2" spans="1:1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2">
      <c r="A3" s="1"/>
      <c r="B3" s="2"/>
      <c r="C3" s="3"/>
      <c r="D3" s="4"/>
      <c r="E3" s="4"/>
      <c r="F3" s="4"/>
      <c r="G3" s="4"/>
      <c r="H3" s="4"/>
      <c r="I3" s="5"/>
      <c r="L3" s="150"/>
    </row>
    <row r="4" spans="1:12" s="133" customFormat="1" ht="14.25">
      <c r="A4" s="1"/>
      <c r="B4" s="2" t="s">
        <v>1659</v>
      </c>
      <c r="C4" s="7" t="s">
        <v>34</v>
      </c>
      <c r="D4" s="8"/>
      <c r="E4" s="8"/>
      <c r="F4" s="8"/>
      <c r="G4" s="8"/>
      <c r="H4" s="8"/>
      <c r="I4" s="9"/>
      <c r="L4" s="101"/>
    </row>
    <row r="5" spans="1:12" ht="10.5" customHeight="1">
      <c r="A5" s="136"/>
      <c r="B5" s="137"/>
      <c r="F5" s="137"/>
      <c r="G5" s="138"/>
      <c r="H5" s="138"/>
      <c r="I5" s="138"/>
      <c r="J5" s="138"/>
      <c r="K5" s="138"/>
      <c r="L5" s="138"/>
    </row>
    <row r="6" spans="1:12" ht="81" customHeight="1">
      <c r="A6" s="878" t="s">
        <v>187</v>
      </c>
      <c r="B6" s="876" t="s">
        <v>188</v>
      </c>
      <c r="C6" s="871" t="s">
        <v>1660</v>
      </c>
      <c r="D6" s="872"/>
      <c r="E6" s="873"/>
      <c r="F6" s="871" t="s">
        <v>1661</v>
      </c>
      <c r="G6" s="872"/>
      <c r="H6" s="873"/>
      <c r="I6" s="896" t="s">
        <v>1662</v>
      </c>
      <c r="J6" s="896"/>
      <c r="K6" s="896"/>
    </row>
    <row r="7" spans="1:12" ht="35.25" customHeight="1" thickBot="1">
      <c r="A7" s="879"/>
      <c r="B7" s="877"/>
      <c r="C7" s="309" t="s">
        <v>1904</v>
      </c>
      <c r="D7" s="309" t="s">
        <v>1905</v>
      </c>
      <c r="E7" s="309" t="s">
        <v>1898</v>
      </c>
      <c r="F7" s="309" t="s">
        <v>1904</v>
      </c>
      <c r="G7" s="309" t="s">
        <v>1905</v>
      </c>
      <c r="H7" s="309" t="s">
        <v>1898</v>
      </c>
      <c r="I7" s="309" t="s">
        <v>1904</v>
      </c>
      <c r="J7" s="309" t="s">
        <v>1905</v>
      </c>
      <c r="K7" s="341" t="s">
        <v>1898</v>
      </c>
    </row>
    <row r="8" spans="1:12" s="134" customFormat="1" ht="14.1" customHeight="1" thickTop="1">
      <c r="A8" s="609" t="s">
        <v>4029</v>
      </c>
      <c r="B8" s="139"/>
      <c r="C8" s="140"/>
      <c r="D8" s="140"/>
      <c r="E8" s="140"/>
      <c r="F8" s="140"/>
      <c r="G8" s="140"/>
      <c r="H8" s="140"/>
      <c r="I8" s="140"/>
      <c r="J8" s="307"/>
      <c r="K8" s="342"/>
    </row>
    <row r="9" spans="1:12" s="134" customFormat="1" ht="14.1" customHeight="1">
      <c r="A9" s="610" t="s">
        <v>1663</v>
      </c>
      <c r="B9" s="124"/>
      <c r="C9" s="617">
        <v>14600</v>
      </c>
      <c r="D9" s="617">
        <v>3131</v>
      </c>
      <c r="E9" s="618">
        <f>D9/C9</f>
        <v>0.21445205479452054</v>
      </c>
      <c r="F9" s="617">
        <v>2800</v>
      </c>
      <c r="G9" s="617">
        <v>814</v>
      </c>
      <c r="H9" s="618">
        <f>G9/F9</f>
        <v>0.2907142857142857</v>
      </c>
      <c r="I9" s="619">
        <f>C9+F9</f>
        <v>17400</v>
      </c>
      <c r="J9" s="619">
        <f>D9+G9</f>
        <v>3945</v>
      </c>
      <c r="K9" s="618">
        <f>J9/I9</f>
        <v>0.22672413793103449</v>
      </c>
    </row>
    <row r="10" spans="1:12" s="134" customFormat="1" ht="14.1" customHeight="1">
      <c r="A10" s="611" t="s">
        <v>1664</v>
      </c>
      <c r="B10" s="142"/>
      <c r="C10" s="617">
        <f>SUM(C12:C84)</f>
        <v>52574</v>
      </c>
      <c r="D10" s="617">
        <f>SUM(D12:D84)</f>
        <v>9804</v>
      </c>
      <c r="E10" s="618">
        <f>D10/C10</f>
        <v>0.18648000912998822</v>
      </c>
      <c r="F10" s="617">
        <f>SUM(F12:F84)</f>
        <v>5470</v>
      </c>
      <c r="G10" s="617">
        <f>SUM(G12:G84)</f>
        <v>1207</v>
      </c>
      <c r="H10" s="618">
        <f>G10/F10</f>
        <v>0.22065813528336381</v>
      </c>
      <c r="I10" s="619">
        <f>C10+F10</f>
        <v>58044</v>
      </c>
      <c r="J10" s="619">
        <f>D10+G10</f>
        <v>11011</v>
      </c>
      <c r="K10" s="618">
        <f>J10/I10</f>
        <v>0.18970091654606849</v>
      </c>
    </row>
    <row r="11" spans="1:12" s="134" customFormat="1" ht="14.1" customHeight="1">
      <c r="A11" s="117"/>
      <c r="B11" s="118"/>
      <c r="C11" s="118"/>
      <c r="D11" s="118"/>
      <c r="E11" s="118"/>
      <c r="F11" s="118"/>
      <c r="G11" s="118"/>
      <c r="H11" s="118"/>
      <c r="I11" s="339"/>
      <c r="J11" s="118"/>
      <c r="K11" s="342"/>
    </row>
    <row r="12" spans="1:12" s="134" customFormat="1" ht="14.1" customHeight="1">
      <c r="A12" s="612" t="s">
        <v>4030</v>
      </c>
      <c r="B12" s="613" t="s">
        <v>4031</v>
      </c>
      <c r="C12" s="614">
        <v>181</v>
      </c>
      <c r="D12" s="542">
        <v>23</v>
      </c>
      <c r="E12" s="615">
        <f>D12/C12</f>
        <v>0.1270718232044199</v>
      </c>
      <c r="F12" s="614">
        <v>0</v>
      </c>
      <c r="G12" s="542"/>
      <c r="H12" s="615" t="e">
        <f>G12/F12</f>
        <v>#DIV/0!</v>
      </c>
      <c r="I12" s="616">
        <f>C12+F12</f>
        <v>181</v>
      </c>
      <c r="J12" s="616">
        <f>D12+G12</f>
        <v>23</v>
      </c>
      <c r="K12" s="615">
        <f>J12/I12</f>
        <v>0.1270718232044199</v>
      </c>
    </row>
    <row r="13" spans="1:12" s="134" customFormat="1" ht="14.1" customHeight="1">
      <c r="A13" s="612" t="s">
        <v>4032</v>
      </c>
      <c r="B13" s="613" t="s">
        <v>4033</v>
      </c>
      <c r="C13" s="614">
        <v>170</v>
      </c>
      <c r="D13" s="542">
        <v>1</v>
      </c>
      <c r="E13" s="615">
        <f t="shared" ref="E13:E76" si="0">D13/C13</f>
        <v>5.8823529411764705E-3</v>
      </c>
      <c r="F13" s="614">
        <v>0</v>
      </c>
      <c r="G13" s="542"/>
      <c r="H13" s="615" t="e">
        <f t="shared" ref="H13:H76" si="1">G13/F13</f>
        <v>#DIV/0!</v>
      </c>
      <c r="I13" s="616">
        <f t="shared" ref="I13:I76" si="2">C13+F13</f>
        <v>170</v>
      </c>
      <c r="J13" s="616">
        <f t="shared" ref="J13:J76" si="3">D13+G13</f>
        <v>1</v>
      </c>
      <c r="K13" s="615">
        <f t="shared" ref="K13:K76" si="4">J13/I13</f>
        <v>5.8823529411764705E-3</v>
      </c>
    </row>
    <row r="14" spans="1:12" s="134" customFormat="1" ht="14.1" customHeight="1">
      <c r="A14" s="612" t="s">
        <v>4034</v>
      </c>
      <c r="B14" s="613" t="s">
        <v>4035</v>
      </c>
      <c r="C14" s="614">
        <v>375</v>
      </c>
      <c r="D14" s="542">
        <v>59</v>
      </c>
      <c r="E14" s="615">
        <f t="shared" si="0"/>
        <v>0.15733333333333333</v>
      </c>
      <c r="F14" s="614">
        <v>3</v>
      </c>
      <c r="G14" s="542">
        <v>1</v>
      </c>
      <c r="H14" s="615">
        <f t="shared" si="1"/>
        <v>0.33333333333333331</v>
      </c>
      <c r="I14" s="616">
        <f t="shared" si="2"/>
        <v>378</v>
      </c>
      <c r="J14" s="616">
        <f t="shared" si="3"/>
        <v>60</v>
      </c>
      <c r="K14" s="615">
        <f t="shared" si="4"/>
        <v>0.15873015873015872</v>
      </c>
    </row>
    <row r="15" spans="1:12" s="134" customFormat="1" ht="14.1" customHeight="1">
      <c r="A15" s="612" t="s">
        <v>4036</v>
      </c>
      <c r="B15" s="613" t="s">
        <v>4037</v>
      </c>
      <c r="C15" s="614">
        <v>360</v>
      </c>
      <c r="D15" s="542"/>
      <c r="E15" s="615">
        <f t="shared" si="0"/>
        <v>0</v>
      </c>
      <c r="F15" s="614">
        <v>1</v>
      </c>
      <c r="G15" s="542"/>
      <c r="H15" s="615">
        <f t="shared" si="1"/>
        <v>0</v>
      </c>
      <c r="I15" s="616">
        <f t="shared" si="2"/>
        <v>361</v>
      </c>
      <c r="J15" s="616">
        <f t="shared" si="3"/>
        <v>0</v>
      </c>
      <c r="K15" s="615">
        <f t="shared" si="4"/>
        <v>0</v>
      </c>
    </row>
    <row r="16" spans="1:12" s="134" customFormat="1" ht="14.1" customHeight="1">
      <c r="A16" s="612" t="s">
        <v>4038</v>
      </c>
      <c r="B16" s="613" t="s">
        <v>4039</v>
      </c>
      <c r="C16" s="614">
        <v>277</v>
      </c>
      <c r="D16" s="542">
        <v>43</v>
      </c>
      <c r="E16" s="615">
        <f t="shared" si="0"/>
        <v>0.1552346570397112</v>
      </c>
      <c r="F16" s="614">
        <v>2</v>
      </c>
      <c r="G16" s="542"/>
      <c r="H16" s="615">
        <f t="shared" si="1"/>
        <v>0</v>
      </c>
      <c r="I16" s="616">
        <f t="shared" si="2"/>
        <v>279</v>
      </c>
      <c r="J16" s="616">
        <f t="shared" si="3"/>
        <v>43</v>
      </c>
      <c r="K16" s="615">
        <f t="shared" si="4"/>
        <v>0.15412186379928317</v>
      </c>
    </row>
    <row r="17" spans="1:11" s="134" customFormat="1" ht="14.1" customHeight="1">
      <c r="A17" s="612" t="s">
        <v>4040</v>
      </c>
      <c r="B17" s="613" t="s">
        <v>4041</v>
      </c>
      <c r="C17" s="614">
        <v>250</v>
      </c>
      <c r="D17" s="542"/>
      <c r="E17" s="615">
        <f t="shared" si="0"/>
        <v>0</v>
      </c>
      <c r="F17" s="614">
        <v>2</v>
      </c>
      <c r="G17" s="542"/>
      <c r="H17" s="615">
        <f t="shared" si="1"/>
        <v>0</v>
      </c>
      <c r="I17" s="616">
        <f t="shared" si="2"/>
        <v>252</v>
      </c>
      <c r="J17" s="616">
        <f t="shared" si="3"/>
        <v>0</v>
      </c>
      <c r="K17" s="615">
        <f t="shared" si="4"/>
        <v>0</v>
      </c>
    </row>
    <row r="18" spans="1:11" s="134" customFormat="1" ht="14.1" customHeight="1">
      <c r="A18" s="612" t="s">
        <v>4042</v>
      </c>
      <c r="B18" s="613" t="s">
        <v>4043</v>
      </c>
      <c r="C18" s="614">
        <v>877</v>
      </c>
      <c r="D18" s="542">
        <v>165</v>
      </c>
      <c r="E18" s="615">
        <f t="shared" si="0"/>
        <v>0.18814139110604333</v>
      </c>
      <c r="F18" s="614">
        <v>1</v>
      </c>
      <c r="G18" s="542"/>
      <c r="H18" s="615">
        <f t="shared" si="1"/>
        <v>0</v>
      </c>
      <c r="I18" s="616">
        <f t="shared" si="2"/>
        <v>878</v>
      </c>
      <c r="J18" s="616">
        <f t="shared" si="3"/>
        <v>165</v>
      </c>
      <c r="K18" s="615">
        <f t="shared" si="4"/>
        <v>0.18792710706150342</v>
      </c>
    </row>
    <row r="19" spans="1:11" s="134" customFormat="1" ht="14.1" customHeight="1">
      <c r="A19" s="612" t="s">
        <v>4044</v>
      </c>
      <c r="B19" s="613" t="s">
        <v>4045</v>
      </c>
      <c r="C19" s="614">
        <v>800</v>
      </c>
      <c r="D19" s="542">
        <v>2</v>
      </c>
      <c r="E19" s="615">
        <f t="shared" si="0"/>
        <v>2.5000000000000001E-3</v>
      </c>
      <c r="F19" s="614">
        <v>1</v>
      </c>
      <c r="G19" s="542">
        <v>1</v>
      </c>
      <c r="H19" s="615">
        <f t="shared" si="1"/>
        <v>1</v>
      </c>
      <c r="I19" s="616">
        <f t="shared" si="2"/>
        <v>801</v>
      </c>
      <c r="J19" s="616">
        <f t="shared" si="3"/>
        <v>3</v>
      </c>
      <c r="K19" s="615">
        <f t="shared" si="4"/>
        <v>3.7453183520599251E-3</v>
      </c>
    </row>
    <row r="20" spans="1:11" s="134" customFormat="1" ht="14.1" customHeight="1">
      <c r="A20" s="612" t="s">
        <v>4046</v>
      </c>
      <c r="B20" s="613" t="s">
        <v>4047</v>
      </c>
      <c r="C20" s="614">
        <v>1134</v>
      </c>
      <c r="D20" s="542">
        <v>201</v>
      </c>
      <c r="E20" s="615">
        <f t="shared" si="0"/>
        <v>0.17724867724867724</v>
      </c>
      <c r="F20" s="614">
        <v>0</v>
      </c>
      <c r="G20" s="542"/>
      <c r="H20" s="615" t="e">
        <f t="shared" si="1"/>
        <v>#DIV/0!</v>
      </c>
      <c r="I20" s="616">
        <f t="shared" si="2"/>
        <v>1134</v>
      </c>
      <c r="J20" s="616">
        <f t="shared" si="3"/>
        <v>201</v>
      </c>
      <c r="K20" s="615">
        <f t="shared" si="4"/>
        <v>0.17724867724867724</v>
      </c>
    </row>
    <row r="21" spans="1:11" s="134" customFormat="1" ht="14.1" customHeight="1">
      <c r="A21" s="612" t="s">
        <v>4048</v>
      </c>
      <c r="B21" s="613" t="s">
        <v>4049</v>
      </c>
      <c r="C21" s="614">
        <v>1100</v>
      </c>
      <c r="D21" s="542">
        <v>150</v>
      </c>
      <c r="E21" s="615">
        <f t="shared" si="0"/>
        <v>0.13636363636363635</v>
      </c>
      <c r="F21" s="614">
        <v>0</v>
      </c>
      <c r="G21" s="542">
        <v>1</v>
      </c>
      <c r="H21" s="615" t="e">
        <f t="shared" si="1"/>
        <v>#DIV/0!</v>
      </c>
      <c r="I21" s="616">
        <f t="shared" si="2"/>
        <v>1100</v>
      </c>
      <c r="J21" s="616">
        <f t="shared" si="3"/>
        <v>151</v>
      </c>
      <c r="K21" s="615">
        <f t="shared" si="4"/>
        <v>0.13727272727272727</v>
      </c>
    </row>
    <row r="22" spans="1:11" s="134" customFormat="1" ht="14.1" customHeight="1">
      <c r="A22" s="612" t="s">
        <v>4050</v>
      </c>
      <c r="B22" s="613" t="s">
        <v>4051</v>
      </c>
      <c r="C22" s="614">
        <v>67</v>
      </c>
      <c r="D22" s="542">
        <v>13</v>
      </c>
      <c r="E22" s="615">
        <f t="shared" si="0"/>
        <v>0.19402985074626866</v>
      </c>
      <c r="F22" s="614">
        <v>2</v>
      </c>
      <c r="G22" s="542">
        <v>4</v>
      </c>
      <c r="H22" s="615">
        <f t="shared" si="1"/>
        <v>2</v>
      </c>
      <c r="I22" s="616">
        <f t="shared" si="2"/>
        <v>69</v>
      </c>
      <c r="J22" s="616">
        <f t="shared" si="3"/>
        <v>17</v>
      </c>
      <c r="K22" s="615">
        <f t="shared" si="4"/>
        <v>0.24637681159420291</v>
      </c>
    </row>
    <row r="23" spans="1:11" s="134" customFormat="1" ht="14.1" customHeight="1">
      <c r="A23" s="612" t="s">
        <v>4052</v>
      </c>
      <c r="B23" s="613" t="s">
        <v>4053</v>
      </c>
      <c r="C23" s="614">
        <v>60</v>
      </c>
      <c r="D23" s="542">
        <v>1</v>
      </c>
      <c r="E23" s="615">
        <f t="shared" si="0"/>
        <v>1.6666666666666666E-2</v>
      </c>
      <c r="F23" s="614">
        <v>2</v>
      </c>
      <c r="G23" s="542"/>
      <c r="H23" s="615">
        <f t="shared" si="1"/>
        <v>0</v>
      </c>
      <c r="I23" s="616">
        <f t="shared" si="2"/>
        <v>62</v>
      </c>
      <c r="J23" s="616">
        <f t="shared" si="3"/>
        <v>1</v>
      </c>
      <c r="K23" s="615">
        <f t="shared" si="4"/>
        <v>1.6129032258064516E-2</v>
      </c>
    </row>
    <row r="24" spans="1:11" s="134" customFormat="1" ht="14.1" customHeight="1">
      <c r="A24" s="612" t="s">
        <v>4054</v>
      </c>
      <c r="B24" s="613" t="s">
        <v>4055</v>
      </c>
      <c r="C24" s="614">
        <v>1709</v>
      </c>
      <c r="D24" s="542">
        <v>354</v>
      </c>
      <c r="E24" s="615">
        <f t="shared" si="0"/>
        <v>0.20713867758923346</v>
      </c>
      <c r="F24" s="614">
        <v>9</v>
      </c>
      <c r="G24" s="542">
        <v>3</v>
      </c>
      <c r="H24" s="615">
        <f t="shared" si="1"/>
        <v>0.33333333333333331</v>
      </c>
      <c r="I24" s="616">
        <f t="shared" si="2"/>
        <v>1718</v>
      </c>
      <c r="J24" s="616">
        <f t="shared" si="3"/>
        <v>357</v>
      </c>
      <c r="K24" s="615">
        <f t="shared" si="4"/>
        <v>0.20779976717112922</v>
      </c>
    </row>
    <row r="25" spans="1:11" s="134" customFormat="1" ht="14.1" customHeight="1">
      <c r="A25" s="612" t="s">
        <v>4056</v>
      </c>
      <c r="B25" s="613" t="s">
        <v>4057</v>
      </c>
      <c r="C25" s="614">
        <v>1600</v>
      </c>
      <c r="D25" s="542">
        <v>219</v>
      </c>
      <c r="E25" s="615">
        <f t="shared" si="0"/>
        <v>0.136875</v>
      </c>
      <c r="F25" s="614">
        <v>9</v>
      </c>
      <c r="G25" s="542">
        <v>3</v>
      </c>
      <c r="H25" s="615">
        <f t="shared" si="1"/>
        <v>0.33333333333333331</v>
      </c>
      <c r="I25" s="616">
        <f t="shared" si="2"/>
        <v>1609</v>
      </c>
      <c r="J25" s="616">
        <f t="shared" si="3"/>
        <v>222</v>
      </c>
      <c r="K25" s="615">
        <f t="shared" si="4"/>
        <v>0.1379738968303294</v>
      </c>
    </row>
    <row r="26" spans="1:11" s="134" customFormat="1" ht="14.1" customHeight="1">
      <c r="A26" s="612" t="s">
        <v>4058</v>
      </c>
      <c r="B26" s="613" t="s">
        <v>4059</v>
      </c>
      <c r="C26" s="614">
        <v>320</v>
      </c>
      <c r="D26" s="542">
        <v>57</v>
      </c>
      <c r="E26" s="615">
        <f t="shared" si="0"/>
        <v>0.17812500000000001</v>
      </c>
      <c r="F26" s="614">
        <v>5</v>
      </c>
      <c r="G26" s="542">
        <v>1</v>
      </c>
      <c r="H26" s="615">
        <f t="shared" si="1"/>
        <v>0.2</v>
      </c>
      <c r="I26" s="616">
        <f t="shared" si="2"/>
        <v>325</v>
      </c>
      <c r="J26" s="616">
        <f t="shared" si="3"/>
        <v>58</v>
      </c>
      <c r="K26" s="615">
        <f t="shared" si="4"/>
        <v>0.17846153846153845</v>
      </c>
    </row>
    <row r="27" spans="1:11" s="134" customFormat="1" ht="14.1" customHeight="1">
      <c r="A27" s="612" t="s">
        <v>4060</v>
      </c>
      <c r="B27" s="613" t="s">
        <v>4061</v>
      </c>
      <c r="C27" s="614">
        <v>300</v>
      </c>
      <c r="D27" s="542">
        <v>1</v>
      </c>
      <c r="E27" s="615">
        <f t="shared" si="0"/>
        <v>3.3333333333333335E-3</v>
      </c>
      <c r="F27" s="614">
        <v>5</v>
      </c>
      <c r="G27" s="542"/>
      <c r="H27" s="615">
        <f t="shared" si="1"/>
        <v>0</v>
      </c>
      <c r="I27" s="616">
        <f t="shared" si="2"/>
        <v>305</v>
      </c>
      <c r="J27" s="616">
        <f t="shared" si="3"/>
        <v>1</v>
      </c>
      <c r="K27" s="615">
        <f t="shared" si="4"/>
        <v>3.2786885245901639E-3</v>
      </c>
    </row>
    <row r="28" spans="1:11" s="134" customFormat="1" ht="14.1" customHeight="1">
      <c r="A28" s="612" t="s">
        <v>4062</v>
      </c>
      <c r="B28" s="613" t="s">
        <v>4063</v>
      </c>
      <c r="C28" s="614">
        <v>1034</v>
      </c>
      <c r="D28" s="542">
        <v>201</v>
      </c>
      <c r="E28" s="615">
        <f t="shared" si="0"/>
        <v>0.19439071566731142</v>
      </c>
      <c r="F28" s="614">
        <v>3</v>
      </c>
      <c r="G28" s="542">
        <v>1</v>
      </c>
      <c r="H28" s="615">
        <f t="shared" si="1"/>
        <v>0.33333333333333331</v>
      </c>
      <c r="I28" s="616">
        <f t="shared" si="2"/>
        <v>1037</v>
      </c>
      <c r="J28" s="616">
        <f t="shared" si="3"/>
        <v>202</v>
      </c>
      <c r="K28" s="615">
        <f t="shared" si="4"/>
        <v>0.19479267116682739</v>
      </c>
    </row>
    <row r="29" spans="1:11" s="134" customFormat="1" ht="14.1" customHeight="1">
      <c r="A29" s="612" t="s">
        <v>4064</v>
      </c>
      <c r="B29" s="613" t="s">
        <v>4065</v>
      </c>
      <c r="C29" s="614">
        <v>1000</v>
      </c>
      <c r="D29" s="542">
        <v>4</v>
      </c>
      <c r="E29" s="615">
        <f t="shared" si="0"/>
        <v>4.0000000000000001E-3</v>
      </c>
      <c r="F29" s="614">
        <v>3</v>
      </c>
      <c r="G29" s="542"/>
      <c r="H29" s="615">
        <f t="shared" si="1"/>
        <v>0</v>
      </c>
      <c r="I29" s="616">
        <f t="shared" si="2"/>
        <v>1003</v>
      </c>
      <c r="J29" s="616">
        <f t="shared" si="3"/>
        <v>4</v>
      </c>
      <c r="K29" s="615">
        <f t="shared" si="4"/>
        <v>3.9880358923230306E-3</v>
      </c>
    </row>
    <row r="30" spans="1:11" s="134" customFormat="1" ht="14.1" customHeight="1">
      <c r="A30" s="612" t="s">
        <v>4066</v>
      </c>
      <c r="B30" s="613" t="s">
        <v>4067</v>
      </c>
      <c r="C30" s="614">
        <v>1057</v>
      </c>
      <c r="D30" s="542">
        <v>199</v>
      </c>
      <c r="E30" s="615">
        <f t="shared" si="0"/>
        <v>0.18826868495742669</v>
      </c>
      <c r="F30" s="614">
        <v>15</v>
      </c>
      <c r="G30" s="542">
        <v>1</v>
      </c>
      <c r="H30" s="615">
        <f t="shared" si="1"/>
        <v>6.6666666666666666E-2</v>
      </c>
      <c r="I30" s="616">
        <f t="shared" si="2"/>
        <v>1072</v>
      </c>
      <c r="J30" s="616">
        <f t="shared" si="3"/>
        <v>200</v>
      </c>
      <c r="K30" s="615">
        <f t="shared" si="4"/>
        <v>0.18656716417910449</v>
      </c>
    </row>
    <row r="31" spans="1:11" s="134" customFormat="1" ht="14.1" customHeight="1">
      <c r="A31" s="612" t="s">
        <v>4068</v>
      </c>
      <c r="B31" s="613" t="s">
        <v>4069</v>
      </c>
      <c r="C31" s="614">
        <v>1000</v>
      </c>
      <c r="D31" s="542">
        <v>5</v>
      </c>
      <c r="E31" s="615">
        <f t="shared" si="0"/>
        <v>5.0000000000000001E-3</v>
      </c>
      <c r="F31" s="614">
        <v>10</v>
      </c>
      <c r="G31" s="542">
        <v>1</v>
      </c>
      <c r="H31" s="615">
        <f t="shared" si="1"/>
        <v>0.1</v>
      </c>
      <c r="I31" s="616">
        <f t="shared" si="2"/>
        <v>1010</v>
      </c>
      <c r="J31" s="616">
        <f t="shared" si="3"/>
        <v>6</v>
      </c>
      <c r="K31" s="615">
        <f t="shared" si="4"/>
        <v>5.9405940594059407E-3</v>
      </c>
    </row>
    <row r="32" spans="1:11" s="134" customFormat="1" ht="14.1" customHeight="1">
      <c r="A32" s="612" t="s">
        <v>4070</v>
      </c>
      <c r="B32" s="613" t="s">
        <v>4071</v>
      </c>
      <c r="C32" s="614">
        <v>852</v>
      </c>
      <c r="D32" s="542">
        <v>201</v>
      </c>
      <c r="E32" s="615">
        <f t="shared" si="0"/>
        <v>0.23591549295774647</v>
      </c>
      <c r="F32" s="614">
        <v>7</v>
      </c>
      <c r="G32" s="542">
        <v>6</v>
      </c>
      <c r="H32" s="615">
        <f t="shared" si="1"/>
        <v>0.8571428571428571</v>
      </c>
      <c r="I32" s="616">
        <f t="shared" si="2"/>
        <v>859</v>
      </c>
      <c r="J32" s="616">
        <f t="shared" si="3"/>
        <v>207</v>
      </c>
      <c r="K32" s="615">
        <f t="shared" si="4"/>
        <v>0.2409778812572759</v>
      </c>
    </row>
    <row r="33" spans="1:11" s="134" customFormat="1" ht="14.1" customHeight="1">
      <c r="A33" s="612" t="s">
        <v>4072</v>
      </c>
      <c r="B33" s="613" t="s">
        <v>4073</v>
      </c>
      <c r="C33" s="614">
        <v>800</v>
      </c>
      <c r="D33" s="542">
        <v>148</v>
      </c>
      <c r="E33" s="615">
        <f t="shared" si="0"/>
        <v>0.185</v>
      </c>
      <c r="F33" s="614">
        <v>7</v>
      </c>
      <c r="G33" s="542">
        <v>5</v>
      </c>
      <c r="H33" s="615">
        <f t="shared" si="1"/>
        <v>0.7142857142857143</v>
      </c>
      <c r="I33" s="616">
        <f t="shared" si="2"/>
        <v>807</v>
      </c>
      <c r="J33" s="616">
        <f t="shared" si="3"/>
        <v>153</v>
      </c>
      <c r="K33" s="615">
        <f t="shared" si="4"/>
        <v>0.1895910780669145</v>
      </c>
    </row>
    <row r="34" spans="1:11" s="134" customFormat="1" ht="14.1" customHeight="1">
      <c r="A34" s="612" t="s">
        <v>4074</v>
      </c>
      <c r="B34" s="613" t="s">
        <v>4075</v>
      </c>
      <c r="C34" s="614">
        <v>20</v>
      </c>
      <c r="D34" s="542">
        <v>2</v>
      </c>
      <c r="E34" s="615">
        <f t="shared" si="0"/>
        <v>0.1</v>
      </c>
      <c r="F34" s="614">
        <v>0</v>
      </c>
      <c r="G34" s="542"/>
      <c r="H34" s="615" t="e">
        <f t="shared" si="1"/>
        <v>#DIV/0!</v>
      </c>
      <c r="I34" s="616">
        <f t="shared" si="2"/>
        <v>20</v>
      </c>
      <c r="J34" s="616">
        <f t="shared" si="3"/>
        <v>2</v>
      </c>
      <c r="K34" s="615">
        <f t="shared" si="4"/>
        <v>0.1</v>
      </c>
    </row>
    <row r="35" spans="1:11" s="134" customFormat="1" ht="14.1" customHeight="1">
      <c r="A35" s="612" t="s">
        <v>4076</v>
      </c>
      <c r="B35" s="613" t="s">
        <v>4077</v>
      </c>
      <c r="C35" s="614">
        <v>5</v>
      </c>
      <c r="D35" s="542">
        <v>2</v>
      </c>
      <c r="E35" s="615">
        <f t="shared" si="0"/>
        <v>0.4</v>
      </c>
      <c r="F35" s="614">
        <v>1</v>
      </c>
      <c r="G35" s="542"/>
      <c r="H35" s="615">
        <f t="shared" si="1"/>
        <v>0</v>
      </c>
      <c r="I35" s="616">
        <f t="shared" si="2"/>
        <v>6</v>
      </c>
      <c r="J35" s="616">
        <f t="shared" si="3"/>
        <v>2</v>
      </c>
      <c r="K35" s="615">
        <f t="shared" si="4"/>
        <v>0.33333333333333331</v>
      </c>
    </row>
    <row r="36" spans="1:11" s="134" customFormat="1" ht="14.1" customHeight="1">
      <c r="A36" s="612" t="s">
        <v>4078</v>
      </c>
      <c r="B36" s="613" t="s">
        <v>4079</v>
      </c>
      <c r="C36" s="614">
        <v>5</v>
      </c>
      <c r="D36" s="542"/>
      <c r="E36" s="615">
        <f t="shared" si="0"/>
        <v>0</v>
      </c>
      <c r="F36" s="614">
        <v>1</v>
      </c>
      <c r="G36" s="542"/>
      <c r="H36" s="615">
        <f t="shared" si="1"/>
        <v>0</v>
      </c>
      <c r="I36" s="616">
        <f t="shared" si="2"/>
        <v>6</v>
      </c>
      <c r="J36" s="616">
        <f t="shared" si="3"/>
        <v>0</v>
      </c>
      <c r="K36" s="615">
        <f t="shared" si="4"/>
        <v>0</v>
      </c>
    </row>
    <row r="37" spans="1:11" s="134" customFormat="1" ht="14.1" customHeight="1">
      <c r="A37" s="612" t="s">
        <v>4080</v>
      </c>
      <c r="B37" s="613" t="s">
        <v>4081</v>
      </c>
      <c r="C37" s="614">
        <v>2182</v>
      </c>
      <c r="D37" s="542">
        <v>449</v>
      </c>
      <c r="E37" s="615">
        <f t="shared" si="0"/>
        <v>0.20577451879010084</v>
      </c>
      <c r="F37" s="614">
        <v>310</v>
      </c>
      <c r="G37" s="542">
        <v>73</v>
      </c>
      <c r="H37" s="615">
        <f t="shared" si="1"/>
        <v>0.23548387096774193</v>
      </c>
      <c r="I37" s="616">
        <f t="shared" si="2"/>
        <v>2492</v>
      </c>
      <c r="J37" s="616">
        <f t="shared" si="3"/>
        <v>522</v>
      </c>
      <c r="K37" s="615">
        <f t="shared" si="4"/>
        <v>0.20947030497592295</v>
      </c>
    </row>
    <row r="38" spans="1:11" s="134" customFormat="1" ht="14.1" customHeight="1">
      <c r="A38" s="612" t="s">
        <v>4082</v>
      </c>
      <c r="B38" s="613" t="s">
        <v>4083</v>
      </c>
      <c r="C38" s="614">
        <v>2100</v>
      </c>
      <c r="D38" s="542">
        <v>322</v>
      </c>
      <c r="E38" s="615">
        <f t="shared" si="0"/>
        <v>0.15333333333333332</v>
      </c>
      <c r="F38" s="614">
        <v>300</v>
      </c>
      <c r="G38" s="542">
        <v>65</v>
      </c>
      <c r="H38" s="615">
        <f t="shared" si="1"/>
        <v>0.21666666666666667</v>
      </c>
      <c r="I38" s="616">
        <f t="shared" si="2"/>
        <v>2400</v>
      </c>
      <c r="J38" s="616">
        <f t="shared" si="3"/>
        <v>387</v>
      </c>
      <c r="K38" s="615">
        <f t="shared" si="4"/>
        <v>0.16125</v>
      </c>
    </row>
    <row r="39" spans="1:11" s="134" customFormat="1" ht="14.1" customHeight="1">
      <c r="A39" s="612" t="s">
        <v>4084</v>
      </c>
      <c r="B39" s="613" t="s">
        <v>4085</v>
      </c>
      <c r="C39" s="614">
        <v>446</v>
      </c>
      <c r="D39" s="542">
        <v>82</v>
      </c>
      <c r="E39" s="615">
        <f t="shared" si="0"/>
        <v>0.18385650224215247</v>
      </c>
      <c r="F39" s="614">
        <v>30</v>
      </c>
      <c r="G39" s="542">
        <v>11</v>
      </c>
      <c r="H39" s="615">
        <f t="shared" si="1"/>
        <v>0.36666666666666664</v>
      </c>
      <c r="I39" s="616">
        <f t="shared" si="2"/>
        <v>476</v>
      </c>
      <c r="J39" s="616">
        <f t="shared" si="3"/>
        <v>93</v>
      </c>
      <c r="K39" s="615">
        <f t="shared" si="4"/>
        <v>0.1953781512605042</v>
      </c>
    </row>
    <row r="40" spans="1:11" s="134" customFormat="1" ht="14.1" customHeight="1">
      <c r="A40" s="612" t="s">
        <v>4086</v>
      </c>
      <c r="B40" s="613" t="s">
        <v>4087</v>
      </c>
      <c r="C40" s="614">
        <v>400</v>
      </c>
      <c r="D40" s="542">
        <v>83</v>
      </c>
      <c r="E40" s="615">
        <f t="shared" si="0"/>
        <v>0.20749999999999999</v>
      </c>
      <c r="F40" s="614">
        <v>30</v>
      </c>
      <c r="G40" s="542">
        <v>11</v>
      </c>
      <c r="H40" s="615">
        <f t="shared" si="1"/>
        <v>0.36666666666666664</v>
      </c>
      <c r="I40" s="616">
        <f t="shared" si="2"/>
        <v>430</v>
      </c>
      <c r="J40" s="616">
        <f t="shared" si="3"/>
        <v>94</v>
      </c>
      <c r="K40" s="615">
        <f t="shared" si="4"/>
        <v>0.21860465116279071</v>
      </c>
    </row>
    <row r="41" spans="1:11" s="134" customFormat="1" ht="14.1" customHeight="1">
      <c r="A41" s="612" t="s">
        <v>4088</v>
      </c>
      <c r="B41" s="613" t="s">
        <v>4089</v>
      </c>
      <c r="C41" s="614">
        <v>723</v>
      </c>
      <c r="D41" s="542">
        <v>260</v>
      </c>
      <c r="E41" s="615">
        <f t="shared" si="0"/>
        <v>0.35961272475795297</v>
      </c>
      <c r="F41" s="614">
        <v>17</v>
      </c>
      <c r="G41" s="542">
        <v>7</v>
      </c>
      <c r="H41" s="615">
        <f t="shared" si="1"/>
        <v>0.41176470588235292</v>
      </c>
      <c r="I41" s="616">
        <f t="shared" si="2"/>
        <v>740</v>
      </c>
      <c r="J41" s="616">
        <f t="shared" si="3"/>
        <v>267</v>
      </c>
      <c r="K41" s="615">
        <f t="shared" si="4"/>
        <v>0.36081081081081079</v>
      </c>
    </row>
    <row r="42" spans="1:11" s="134" customFormat="1" ht="14.1" customHeight="1">
      <c r="A42" s="612" t="s">
        <v>4090</v>
      </c>
      <c r="B42" s="613" t="s">
        <v>4091</v>
      </c>
      <c r="C42" s="614">
        <v>700</v>
      </c>
      <c r="D42" s="542">
        <v>136</v>
      </c>
      <c r="E42" s="615">
        <f t="shared" si="0"/>
        <v>0.19428571428571428</v>
      </c>
      <c r="F42" s="614">
        <v>20</v>
      </c>
      <c r="G42" s="542">
        <v>6</v>
      </c>
      <c r="H42" s="615">
        <f t="shared" si="1"/>
        <v>0.3</v>
      </c>
      <c r="I42" s="616">
        <f t="shared" si="2"/>
        <v>720</v>
      </c>
      <c r="J42" s="616">
        <f t="shared" si="3"/>
        <v>142</v>
      </c>
      <c r="K42" s="615">
        <f t="shared" si="4"/>
        <v>0.19722222222222222</v>
      </c>
    </row>
    <row r="43" spans="1:11" s="134" customFormat="1" ht="14.1" customHeight="1">
      <c r="A43" s="612" t="s">
        <v>4092</v>
      </c>
      <c r="B43" s="613" t="s">
        <v>4093</v>
      </c>
      <c r="C43" s="614">
        <v>18</v>
      </c>
      <c r="D43" s="542">
        <v>1</v>
      </c>
      <c r="E43" s="615">
        <f t="shared" si="0"/>
        <v>5.5555555555555552E-2</v>
      </c>
      <c r="F43" s="614">
        <v>1</v>
      </c>
      <c r="G43" s="542">
        <v>1</v>
      </c>
      <c r="H43" s="615">
        <f t="shared" si="1"/>
        <v>1</v>
      </c>
      <c r="I43" s="616">
        <f t="shared" si="2"/>
        <v>19</v>
      </c>
      <c r="J43" s="616">
        <f t="shared" si="3"/>
        <v>2</v>
      </c>
      <c r="K43" s="615">
        <f t="shared" si="4"/>
        <v>0.10526315789473684</v>
      </c>
    </row>
    <row r="44" spans="1:11" s="134" customFormat="1" ht="14.1" customHeight="1">
      <c r="A44" s="612" t="s">
        <v>4094</v>
      </c>
      <c r="B44" s="613" t="s">
        <v>4095</v>
      </c>
      <c r="C44" s="614">
        <v>15</v>
      </c>
      <c r="D44" s="542">
        <v>5</v>
      </c>
      <c r="E44" s="615">
        <f t="shared" si="0"/>
        <v>0.33333333333333331</v>
      </c>
      <c r="F44" s="614">
        <v>1</v>
      </c>
      <c r="G44" s="542"/>
      <c r="H44" s="615">
        <f t="shared" si="1"/>
        <v>0</v>
      </c>
      <c r="I44" s="616">
        <f t="shared" si="2"/>
        <v>16</v>
      </c>
      <c r="J44" s="616">
        <f t="shared" si="3"/>
        <v>5</v>
      </c>
      <c r="K44" s="615">
        <f t="shared" si="4"/>
        <v>0.3125</v>
      </c>
    </row>
    <row r="45" spans="1:11" s="134" customFormat="1" ht="14.1" customHeight="1">
      <c r="A45" s="612" t="s">
        <v>4096</v>
      </c>
      <c r="B45" s="613" t="s">
        <v>4097</v>
      </c>
      <c r="C45" s="614">
        <v>202</v>
      </c>
      <c r="D45" s="542">
        <v>65</v>
      </c>
      <c r="E45" s="615">
        <f t="shared" si="0"/>
        <v>0.32178217821782179</v>
      </c>
      <c r="F45" s="614">
        <v>7</v>
      </c>
      <c r="G45" s="542"/>
      <c r="H45" s="615">
        <f t="shared" si="1"/>
        <v>0</v>
      </c>
      <c r="I45" s="616">
        <f t="shared" si="2"/>
        <v>209</v>
      </c>
      <c r="J45" s="616">
        <f t="shared" si="3"/>
        <v>65</v>
      </c>
      <c r="K45" s="615">
        <f t="shared" si="4"/>
        <v>0.31100478468899523</v>
      </c>
    </row>
    <row r="46" spans="1:11" s="134" customFormat="1" ht="14.1" customHeight="1">
      <c r="A46" s="612" t="s">
        <v>4098</v>
      </c>
      <c r="B46" s="613" t="s">
        <v>4099</v>
      </c>
      <c r="C46" s="614">
        <v>200</v>
      </c>
      <c r="D46" s="542">
        <v>65</v>
      </c>
      <c r="E46" s="615">
        <f t="shared" si="0"/>
        <v>0.32500000000000001</v>
      </c>
      <c r="F46" s="614">
        <v>7</v>
      </c>
      <c r="G46" s="542"/>
      <c r="H46" s="615">
        <f t="shared" si="1"/>
        <v>0</v>
      </c>
      <c r="I46" s="616">
        <f t="shared" si="2"/>
        <v>207</v>
      </c>
      <c r="J46" s="616">
        <f t="shared" si="3"/>
        <v>65</v>
      </c>
      <c r="K46" s="615">
        <f t="shared" si="4"/>
        <v>0.3140096618357488</v>
      </c>
    </row>
    <row r="47" spans="1:11" s="134" customFormat="1" ht="14.1" customHeight="1">
      <c r="A47" s="620" t="s">
        <v>4100</v>
      </c>
      <c r="B47" s="613" t="s">
        <v>4101</v>
      </c>
      <c r="C47" s="614">
        <v>5</v>
      </c>
      <c r="D47" s="542">
        <v>2</v>
      </c>
      <c r="E47" s="615">
        <f t="shared" si="0"/>
        <v>0.4</v>
      </c>
      <c r="F47" s="614">
        <v>0</v>
      </c>
      <c r="G47" s="542"/>
      <c r="H47" s="615" t="e">
        <f t="shared" si="1"/>
        <v>#DIV/0!</v>
      </c>
      <c r="I47" s="616">
        <f t="shared" si="2"/>
        <v>5</v>
      </c>
      <c r="J47" s="616">
        <f t="shared" si="3"/>
        <v>2</v>
      </c>
      <c r="K47" s="615">
        <f t="shared" si="4"/>
        <v>0.4</v>
      </c>
    </row>
    <row r="48" spans="1:11" s="134" customFormat="1" ht="14.1" customHeight="1">
      <c r="A48" s="612" t="s">
        <v>4102</v>
      </c>
      <c r="B48" s="613" t="s">
        <v>4103</v>
      </c>
      <c r="C48" s="614">
        <v>5</v>
      </c>
      <c r="D48" s="542">
        <v>2</v>
      </c>
      <c r="E48" s="615">
        <f t="shared" si="0"/>
        <v>0.4</v>
      </c>
      <c r="F48" s="614">
        <v>0</v>
      </c>
      <c r="G48" s="542"/>
      <c r="H48" s="615" t="e">
        <f t="shared" si="1"/>
        <v>#DIV/0!</v>
      </c>
      <c r="I48" s="616">
        <f t="shared" si="2"/>
        <v>5</v>
      </c>
      <c r="J48" s="616">
        <f t="shared" si="3"/>
        <v>2</v>
      </c>
      <c r="K48" s="615">
        <f t="shared" si="4"/>
        <v>0.4</v>
      </c>
    </row>
    <row r="49" spans="1:11" s="134" customFormat="1" ht="14.1" customHeight="1">
      <c r="A49" s="612" t="s">
        <v>4104</v>
      </c>
      <c r="B49" s="613" t="s">
        <v>4105</v>
      </c>
      <c r="C49" s="614">
        <v>187</v>
      </c>
      <c r="D49" s="542">
        <v>51</v>
      </c>
      <c r="E49" s="615">
        <f t="shared" si="0"/>
        <v>0.27272727272727271</v>
      </c>
      <c r="F49" s="614">
        <v>0</v>
      </c>
      <c r="G49" s="542"/>
      <c r="H49" s="615" t="e">
        <f t="shared" si="1"/>
        <v>#DIV/0!</v>
      </c>
      <c r="I49" s="616">
        <f t="shared" si="2"/>
        <v>187</v>
      </c>
      <c r="J49" s="616">
        <f t="shared" si="3"/>
        <v>51</v>
      </c>
      <c r="K49" s="615">
        <f t="shared" si="4"/>
        <v>0.27272727272727271</v>
      </c>
    </row>
    <row r="50" spans="1:11" s="134" customFormat="1" ht="14.1" customHeight="1">
      <c r="A50" s="612" t="s">
        <v>4106</v>
      </c>
      <c r="B50" s="613" t="s">
        <v>4107</v>
      </c>
      <c r="C50" s="614">
        <v>180</v>
      </c>
      <c r="D50" s="542">
        <v>46</v>
      </c>
      <c r="E50" s="615">
        <f t="shared" si="0"/>
        <v>0.25555555555555554</v>
      </c>
      <c r="F50" s="614">
        <v>0</v>
      </c>
      <c r="G50" s="542"/>
      <c r="H50" s="615" t="e">
        <f t="shared" si="1"/>
        <v>#DIV/0!</v>
      </c>
      <c r="I50" s="616">
        <f t="shared" si="2"/>
        <v>180</v>
      </c>
      <c r="J50" s="616">
        <f t="shared" si="3"/>
        <v>46</v>
      </c>
      <c r="K50" s="615">
        <f t="shared" si="4"/>
        <v>0.25555555555555554</v>
      </c>
    </row>
    <row r="51" spans="1:11" s="134" customFormat="1" ht="14.1" customHeight="1">
      <c r="A51" s="612" t="s">
        <v>4108</v>
      </c>
      <c r="B51" s="613" t="s">
        <v>4109</v>
      </c>
      <c r="C51" s="614">
        <v>10</v>
      </c>
      <c r="D51" s="542">
        <v>3</v>
      </c>
      <c r="E51" s="615">
        <f t="shared" si="0"/>
        <v>0.3</v>
      </c>
      <c r="F51" s="614">
        <v>0</v>
      </c>
      <c r="G51" s="542"/>
      <c r="H51" s="615" t="e">
        <f t="shared" si="1"/>
        <v>#DIV/0!</v>
      </c>
      <c r="I51" s="616">
        <f t="shared" si="2"/>
        <v>10</v>
      </c>
      <c r="J51" s="616">
        <f t="shared" si="3"/>
        <v>3</v>
      </c>
      <c r="K51" s="615">
        <f t="shared" si="4"/>
        <v>0.3</v>
      </c>
    </row>
    <row r="52" spans="1:11" s="134" customFormat="1" ht="14.1" customHeight="1">
      <c r="A52" s="612" t="s">
        <v>4110</v>
      </c>
      <c r="B52" s="613" t="s">
        <v>4111</v>
      </c>
      <c r="C52" s="614">
        <v>10</v>
      </c>
      <c r="D52" s="542">
        <v>2</v>
      </c>
      <c r="E52" s="615">
        <f t="shared" si="0"/>
        <v>0.2</v>
      </c>
      <c r="F52" s="614">
        <v>0</v>
      </c>
      <c r="G52" s="542"/>
      <c r="H52" s="615" t="e">
        <f t="shared" si="1"/>
        <v>#DIV/0!</v>
      </c>
      <c r="I52" s="616">
        <f t="shared" si="2"/>
        <v>10</v>
      </c>
      <c r="J52" s="616">
        <f t="shared" si="3"/>
        <v>2</v>
      </c>
      <c r="K52" s="615">
        <f t="shared" si="4"/>
        <v>0.2</v>
      </c>
    </row>
    <row r="53" spans="1:11" s="134" customFormat="1" ht="14.1" customHeight="1">
      <c r="A53" s="612" t="s">
        <v>4112</v>
      </c>
      <c r="B53" s="613" t="s">
        <v>4113</v>
      </c>
      <c r="C53" s="614">
        <v>1180</v>
      </c>
      <c r="D53" s="542">
        <v>283</v>
      </c>
      <c r="E53" s="615">
        <f t="shared" si="0"/>
        <v>0.23983050847457626</v>
      </c>
      <c r="F53" s="614">
        <v>39</v>
      </c>
      <c r="G53" s="542">
        <v>15</v>
      </c>
      <c r="H53" s="615">
        <f t="shared" si="1"/>
        <v>0.38461538461538464</v>
      </c>
      <c r="I53" s="616">
        <f t="shared" si="2"/>
        <v>1219</v>
      </c>
      <c r="J53" s="616">
        <f t="shared" si="3"/>
        <v>298</v>
      </c>
      <c r="K53" s="615">
        <f t="shared" si="4"/>
        <v>0.24446267432321575</v>
      </c>
    </row>
    <row r="54" spans="1:11" s="134" customFormat="1" ht="14.1" customHeight="1">
      <c r="A54" s="612" t="s">
        <v>4114</v>
      </c>
      <c r="B54" s="613" t="s">
        <v>4115</v>
      </c>
      <c r="C54" s="614">
        <v>1100</v>
      </c>
      <c r="D54" s="542">
        <v>281</v>
      </c>
      <c r="E54" s="615">
        <f t="shared" si="0"/>
        <v>0.25545454545454543</v>
      </c>
      <c r="F54" s="614">
        <v>30</v>
      </c>
      <c r="G54" s="542">
        <v>15</v>
      </c>
      <c r="H54" s="615">
        <f t="shared" si="1"/>
        <v>0.5</v>
      </c>
      <c r="I54" s="616">
        <f t="shared" si="2"/>
        <v>1130</v>
      </c>
      <c r="J54" s="616">
        <f t="shared" si="3"/>
        <v>296</v>
      </c>
      <c r="K54" s="615">
        <f t="shared" si="4"/>
        <v>0.26194690265486725</v>
      </c>
    </row>
    <row r="55" spans="1:11" s="134" customFormat="1" ht="14.1" customHeight="1">
      <c r="A55" s="612" t="s">
        <v>4116</v>
      </c>
      <c r="B55" s="613" t="s">
        <v>4117</v>
      </c>
      <c r="C55" s="614">
        <v>283</v>
      </c>
      <c r="D55" s="542">
        <v>48</v>
      </c>
      <c r="E55" s="615">
        <f t="shared" si="0"/>
        <v>0.16961130742049471</v>
      </c>
      <c r="F55" s="614">
        <v>15</v>
      </c>
      <c r="G55" s="542">
        <v>3</v>
      </c>
      <c r="H55" s="615">
        <f t="shared" si="1"/>
        <v>0.2</v>
      </c>
      <c r="I55" s="616">
        <f t="shared" si="2"/>
        <v>298</v>
      </c>
      <c r="J55" s="616">
        <f t="shared" si="3"/>
        <v>51</v>
      </c>
      <c r="K55" s="615">
        <f t="shared" si="4"/>
        <v>0.17114093959731544</v>
      </c>
    </row>
    <row r="56" spans="1:11" s="134" customFormat="1" ht="14.1" customHeight="1">
      <c r="A56" s="612" t="s">
        <v>4118</v>
      </c>
      <c r="B56" s="613" t="s">
        <v>4119</v>
      </c>
      <c r="C56" s="614">
        <v>270</v>
      </c>
      <c r="D56" s="542">
        <v>46</v>
      </c>
      <c r="E56" s="615">
        <f t="shared" si="0"/>
        <v>0.17037037037037037</v>
      </c>
      <c r="F56" s="614">
        <v>15</v>
      </c>
      <c r="G56" s="542">
        <v>4</v>
      </c>
      <c r="H56" s="615">
        <f t="shared" si="1"/>
        <v>0.26666666666666666</v>
      </c>
      <c r="I56" s="616">
        <f t="shared" si="2"/>
        <v>285</v>
      </c>
      <c r="J56" s="616">
        <f t="shared" si="3"/>
        <v>50</v>
      </c>
      <c r="K56" s="615">
        <f t="shared" si="4"/>
        <v>0.17543859649122806</v>
      </c>
    </row>
    <row r="57" spans="1:11" s="134" customFormat="1" ht="14.1" customHeight="1">
      <c r="A57" s="612" t="s">
        <v>4120</v>
      </c>
      <c r="B57" s="613" t="s">
        <v>4121</v>
      </c>
      <c r="C57" s="614">
        <v>2398</v>
      </c>
      <c r="D57" s="542">
        <v>423</v>
      </c>
      <c r="E57" s="615">
        <f t="shared" si="0"/>
        <v>0.17639699749791493</v>
      </c>
      <c r="F57" s="614">
        <v>51</v>
      </c>
      <c r="G57" s="542">
        <v>26</v>
      </c>
      <c r="H57" s="615">
        <f t="shared" si="1"/>
        <v>0.50980392156862742</v>
      </c>
      <c r="I57" s="616">
        <f t="shared" si="2"/>
        <v>2449</v>
      </c>
      <c r="J57" s="616">
        <f t="shared" si="3"/>
        <v>449</v>
      </c>
      <c r="K57" s="615">
        <f t="shared" si="4"/>
        <v>0.1833401388321764</v>
      </c>
    </row>
    <row r="58" spans="1:11" s="134" customFormat="1" ht="14.1" customHeight="1">
      <c r="A58" s="612" t="s">
        <v>4122</v>
      </c>
      <c r="B58" s="613" t="s">
        <v>4123</v>
      </c>
      <c r="C58" s="614">
        <v>2300</v>
      </c>
      <c r="D58" s="542">
        <v>361</v>
      </c>
      <c r="E58" s="615">
        <f t="shared" si="0"/>
        <v>0.15695652173913044</v>
      </c>
      <c r="F58" s="614">
        <v>50</v>
      </c>
      <c r="G58" s="542">
        <v>26</v>
      </c>
      <c r="H58" s="615">
        <f t="shared" si="1"/>
        <v>0.52</v>
      </c>
      <c r="I58" s="616">
        <f t="shared" si="2"/>
        <v>2350</v>
      </c>
      <c r="J58" s="616">
        <f t="shared" si="3"/>
        <v>387</v>
      </c>
      <c r="K58" s="615">
        <f t="shared" si="4"/>
        <v>0.16468085106382979</v>
      </c>
    </row>
    <row r="59" spans="1:11" s="134" customFormat="1" ht="14.1" customHeight="1">
      <c r="A59" s="612" t="s">
        <v>4124</v>
      </c>
      <c r="B59" s="613" t="s">
        <v>4125</v>
      </c>
      <c r="C59" s="614">
        <v>21</v>
      </c>
      <c r="D59" s="542">
        <v>4</v>
      </c>
      <c r="E59" s="615">
        <f t="shared" si="0"/>
        <v>0.19047619047619047</v>
      </c>
      <c r="F59" s="614">
        <v>1</v>
      </c>
      <c r="G59" s="542"/>
      <c r="H59" s="615">
        <f t="shared" si="1"/>
        <v>0</v>
      </c>
      <c r="I59" s="616">
        <f t="shared" si="2"/>
        <v>22</v>
      </c>
      <c r="J59" s="616">
        <f t="shared" si="3"/>
        <v>4</v>
      </c>
      <c r="K59" s="615">
        <f t="shared" si="4"/>
        <v>0.18181818181818182</v>
      </c>
    </row>
    <row r="60" spans="1:11" s="134" customFormat="1" ht="14.1" customHeight="1">
      <c r="A60" s="612" t="s">
        <v>4126</v>
      </c>
      <c r="B60" s="613" t="s">
        <v>4127</v>
      </c>
      <c r="C60" s="614">
        <v>20</v>
      </c>
      <c r="D60" s="542">
        <v>3</v>
      </c>
      <c r="E60" s="615">
        <f t="shared" si="0"/>
        <v>0.15</v>
      </c>
      <c r="F60" s="614">
        <v>1</v>
      </c>
      <c r="G60" s="542"/>
      <c r="H60" s="615">
        <f t="shared" si="1"/>
        <v>0</v>
      </c>
      <c r="I60" s="616">
        <f t="shared" si="2"/>
        <v>21</v>
      </c>
      <c r="J60" s="616">
        <f t="shared" si="3"/>
        <v>3</v>
      </c>
      <c r="K60" s="615">
        <f t="shared" si="4"/>
        <v>0.14285714285714285</v>
      </c>
    </row>
    <row r="61" spans="1:11" s="134" customFormat="1" ht="14.1" customHeight="1">
      <c r="A61" s="612" t="s">
        <v>4128</v>
      </c>
      <c r="B61" s="613" t="s">
        <v>4129</v>
      </c>
      <c r="C61" s="614">
        <v>9892</v>
      </c>
      <c r="D61" s="542">
        <v>2131</v>
      </c>
      <c r="E61" s="615">
        <f t="shared" si="0"/>
        <v>0.21542660735948241</v>
      </c>
      <c r="F61" s="614">
        <v>2200</v>
      </c>
      <c r="G61" s="542">
        <v>432</v>
      </c>
      <c r="H61" s="615">
        <f t="shared" si="1"/>
        <v>0.19636363636363635</v>
      </c>
      <c r="I61" s="616">
        <f t="shared" si="2"/>
        <v>12092</v>
      </c>
      <c r="J61" s="616">
        <f t="shared" si="3"/>
        <v>2563</v>
      </c>
      <c r="K61" s="615">
        <f t="shared" si="4"/>
        <v>0.21195831955011579</v>
      </c>
    </row>
    <row r="62" spans="1:11" s="134" customFormat="1" ht="14.1" customHeight="1">
      <c r="A62" s="612" t="s">
        <v>4130</v>
      </c>
      <c r="B62" s="613" t="s">
        <v>4131</v>
      </c>
      <c r="C62" s="614">
        <v>9800</v>
      </c>
      <c r="D62" s="542">
        <v>2131</v>
      </c>
      <c r="E62" s="615">
        <f t="shared" si="0"/>
        <v>0.21744897959183673</v>
      </c>
      <c r="F62" s="614">
        <v>2100</v>
      </c>
      <c r="G62" s="542">
        <v>432</v>
      </c>
      <c r="H62" s="615">
        <f t="shared" si="1"/>
        <v>0.20571428571428571</v>
      </c>
      <c r="I62" s="616">
        <f t="shared" si="2"/>
        <v>11900</v>
      </c>
      <c r="J62" s="616">
        <f t="shared" si="3"/>
        <v>2563</v>
      </c>
      <c r="K62" s="615">
        <f t="shared" si="4"/>
        <v>0.21537815126050419</v>
      </c>
    </row>
    <row r="63" spans="1:11" s="134" customFormat="1" ht="14.1" customHeight="1">
      <c r="A63" s="612" t="s">
        <v>4132</v>
      </c>
      <c r="B63" s="613" t="s">
        <v>4133</v>
      </c>
      <c r="C63" s="614">
        <v>23</v>
      </c>
      <c r="D63" s="542">
        <v>2</v>
      </c>
      <c r="E63" s="615">
        <f t="shared" si="0"/>
        <v>8.6956521739130432E-2</v>
      </c>
      <c r="F63" s="614">
        <v>2</v>
      </c>
      <c r="G63" s="542"/>
      <c r="H63" s="615">
        <f t="shared" si="1"/>
        <v>0</v>
      </c>
      <c r="I63" s="616">
        <f t="shared" si="2"/>
        <v>25</v>
      </c>
      <c r="J63" s="616">
        <f t="shared" si="3"/>
        <v>2</v>
      </c>
      <c r="K63" s="615">
        <f t="shared" si="4"/>
        <v>0.08</v>
      </c>
    </row>
    <row r="64" spans="1:11" s="134" customFormat="1" ht="14.1" customHeight="1">
      <c r="A64" s="612" t="s">
        <v>4134</v>
      </c>
      <c r="B64" s="613" t="s">
        <v>4135</v>
      </c>
      <c r="C64" s="614">
        <v>21</v>
      </c>
      <c r="D64" s="542"/>
      <c r="E64" s="615">
        <f t="shared" si="0"/>
        <v>0</v>
      </c>
      <c r="F64" s="614">
        <v>2</v>
      </c>
      <c r="G64" s="542"/>
      <c r="H64" s="615">
        <f t="shared" si="1"/>
        <v>0</v>
      </c>
      <c r="I64" s="616">
        <f t="shared" si="2"/>
        <v>23</v>
      </c>
      <c r="J64" s="616">
        <f t="shared" si="3"/>
        <v>0</v>
      </c>
      <c r="K64" s="615">
        <f t="shared" si="4"/>
        <v>0</v>
      </c>
    </row>
    <row r="65" spans="1:11" s="134" customFormat="1" ht="14.1" customHeight="1">
      <c r="A65" s="612" t="s">
        <v>4136</v>
      </c>
      <c r="B65" s="613" t="s">
        <v>4137</v>
      </c>
      <c r="C65" s="614">
        <v>20</v>
      </c>
      <c r="D65" s="542">
        <v>5</v>
      </c>
      <c r="E65" s="615">
        <f t="shared" si="0"/>
        <v>0.25</v>
      </c>
      <c r="F65" s="614">
        <v>0</v>
      </c>
      <c r="G65" s="542"/>
      <c r="H65" s="615" t="e">
        <f t="shared" si="1"/>
        <v>#DIV/0!</v>
      </c>
      <c r="I65" s="616">
        <f t="shared" si="2"/>
        <v>20</v>
      </c>
      <c r="J65" s="616">
        <f t="shared" si="3"/>
        <v>5</v>
      </c>
      <c r="K65" s="615">
        <f t="shared" si="4"/>
        <v>0.25</v>
      </c>
    </row>
    <row r="66" spans="1:11" s="134" customFormat="1" ht="14.1" customHeight="1">
      <c r="A66" s="612" t="s">
        <v>4138</v>
      </c>
      <c r="B66" s="613" t="s">
        <v>4139</v>
      </c>
      <c r="C66" s="614">
        <v>20</v>
      </c>
      <c r="D66" s="542">
        <v>2</v>
      </c>
      <c r="E66" s="615">
        <f t="shared" si="0"/>
        <v>0.1</v>
      </c>
      <c r="F66" s="614">
        <v>0</v>
      </c>
      <c r="G66" s="542"/>
      <c r="H66" s="615" t="e">
        <f t="shared" si="1"/>
        <v>#DIV/0!</v>
      </c>
      <c r="I66" s="616">
        <f t="shared" si="2"/>
        <v>20</v>
      </c>
      <c r="J66" s="616">
        <f t="shared" si="3"/>
        <v>2</v>
      </c>
      <c r="K66" s="615">
        <f t="shared" si="4"/>
        <v>0.1</v>
      </c>
    </row>
    <row r="67" spans="1:11" s="134" customFormat="1" ht="14.1" customHeight="1">
      <c r="A67" s="612" t="s">
        <v>4140</v>
      </c>
      <c r="B67" s="613" t="s">
        <v>4141</v>
      </c>
      <c r="C67" s="614">
        <v>490</v>
      </c>
      <c r="D67" s="542">
        <v>124</v>
      </c>
      <c r="E67" s="615">
        <f t="shared" si="0"/>
        <v>0.2530612244897959</v>
      </c>
      <c r="F67" s="614">
        <v>6</v>
      </c>
      <c r="G67" s="542">
        <v>2</v>
      </c>
      <c r="H67" s="615">
        <f t="shared" si="1"/>
        <v>0.33333333333333331</v>
      </c>
      <c r="I67" s="616">
        <f t="shared" si="2"/>
        <v>496</v>
      </c>
      <c r="J67" s="616">
        <f t="shared" si="3"/>
        <v>126</v>
      </c>
      <c r="K67" s="615">
        <f t="shared" si="4"/>
        <v>0.25403225806451613</v>
      </c>
    </row>
    <row r="68" spans="1:11" s="134" customFormat="1" ht="14.1" customHeight="1">
      <c r="A68" s="612" t="s">
        <v>4142</v>
      </c>
      <c r="B68" s="613" t="s">
        <v>4143</v>
      </c>
      <c r="C68" s="614">
        <v>460</v>
      </c>
      <c r="D68" s="542">
        <v>115</v>
      </c>
      <c r="E68" s="615">
        <f t="shared" si="0"/>
        <v>0.25</v>
      </c>
      <c r="F68" s="614">
        <v>6</v>
      </c>
      <c r="G68" s="542">
        <v>1</v>
      </c>
      <c r="H68" s="615">
        <f t="shared" si="1"/>
        <v>0.16666666666666666</v>
      </c>
      <c r="I68" s="616">
        <f t="shared" si="2"/>
        <v>466</v>
      </c>
      <c r="J68" s="616">
        <f t="shared" si="3"/>
        <v>116</v>
      </c>
      <c r="K68" s="615">
        <f t="shared" si="4"/>
        <v>0.24892703862660945</v>
      </c>
    </row>
    <row r="69" spans="1:11" s="134" customFormat="1" ht="14.1" customHeight="1">
      <c r="A69" s="612" t="s">
        <v>4144</v>
      </c>
      <c r="B69" s="613" t="s">
        <v>4145</v>
      </c>
      <c r="C69" s="614">
        <v>5</v>
      </c>
      <c r="D69" s="542"/>
      <c r="E69" s="615">
        <f t="shared" si="0"/>
        <v>0</v>
      </c>
      <c r="F69" s="614">
        <v>0</v>
      </c>
      <c r="G69" s="542"/>
      <c r="H69" s="615" t="e">
        <f t="shared" si="1"/>
        <v>#DIV/0!</v>
      </c>
      <c r="I69" s="616">
        <f t="shared" si="2"/>
        <v>5</v>
      </c>
      <c r="J69" s="616">
        <f t="shared" si="3"/>
        <v>0</v>
      </c>
      <c r="K69" s="615">
        <f t="shared" si="4"/>
        <v>0</v>
      </c>
    </row>
    <row r="70" spans="1:11" s="134" customFormat="1" ht="14.1" customHeight="1">
      <c r="A70" s="612" t="s">
        <v>4146</v>
      </c>
      <c r="B70" s="613" t="s">
        <v>4147</v>
      </c>
      <c r="C70" s="614">
        <v>5</v>
      </c>
      <c r="D70" s="542"/>
      <c r="E70" s="615">
        <f t="shared" si="0"/>
        <v>0</v>
      </c>
      <c r="F70" s="614">
        <v>0</v>
      </c>
      <c r="G70" s="542"/>
      <c r="H70" s="615" t="e">
        <f t="shared" si="1"/>
        <v>#DIV/0!</v>
      </c>
      <c r="I70" s="616">
        <f t="shared" si="2"/>
        <v>5</v>
      </c>
      <c r="J70" s="616">
        <f t="shared" si="3"/>
        <v>0</v>
      </c>
      <c r="K70" s="615">
        <f t="shared" si="4"/>
        <v>0</v>
      </c>
    </row>
    <row r="71" spans="1:11" s="134" customFormat="1" ht="14.1" customHeight="1">
      <c r="A71" s="612" t="s">
        <v>4148</v>
      </c>
      <c r="B71" s="613" t="s">
        <v>4149</v>
      </c>
      <c r="C71" s="614">
        <v>114</v>
      </c>
      <c r="D71" s="542">
        <v>31</v>
      </c>
      <c r="E71" s="615">
        <f t="shared" si="0"/>
        <v>0.27192982456140352</v>
      </c>
      <c r="F71" s="614">
        <v>0</v>
      </c>
      <c r="G71" s="542"/>
      <c r="H71" s="615" t="e">
        <f t="shared" si="1"/>
        <v>#DIV/0!</v>
      </c>
      <c r="I71" s="616">
        <f t="shared" si="2"/>
        <v>114</v>
      </c>
      <c r="J71" s="616">
        <f t="shared" si="3"/>
        <v>31</v>
      </c>
      <c r="K71" s="615">
        <f t="shared" si="4"/>
        <v>0.27192982456140352</v>
      </c>
    </row>
    <row r="72" spans="1:11" s="134" customFormat="1" ht="14.1" customHeight="1">
      <c r="A72" s="612" t="s">
        <v>4150</v>
      </c>
      <c r="B72" s="613" t="s">
        <v>4151</v>
      </c>
      <c r="C72" s="614">
        <v>100</v>
      </c>
      <c r="D72" s="542">
        <v>1</v>
      </c>
      <c r="E72" s="615">
        <f t="shared" si="0"/>
        <v>0.01</v>
      </c>
      <c r="F72" s="614">
        <v>0</v>
      </c>
      <c r="G72" s="542"/>
      <c r="H72" s="615" t="e">
        <f t="shared" si="1"/>
        <v>#DIV/0!</v>
      </c>
      <c r="I72" s="616">
        <f t="shared" si="2"/>
        <v>100</v>
      </c>
      <c r="J72" s="616">
        <f t="shared" si="3"/>
        <v>1</v>
      </c>
      <c r="K72" s="615">
        <f t="shared" si="4"/>
        <v>0.01</v>
      </c>
    </row>
    <row r="73" spans="1:11" s="134" customFormat="1" ht="14.1" customHeight="1">
      <c r="A73" s="612" t="s">
        <v>4152</v>
      </c>
      <c r="B73" s="613" t="s">
        <v>4153</v>
      </c>
      <c r="C73" s="614">
        <v>1</v>
      </c>
      <c r="D73" s="542"/>
      <c r="E73" s="615">
        <f t="shared" si="0"/>
        <v>0</v>
      </c>
      <c r="F73" s="614">
        <v>0</v>
      </c>
      <c r="G73" s="542"/>
      <c r="H73" s="615" t="e">
        <f t="shared" si="1"/>
        <v>#DIV/0!</v>
      </c>
      <c r="I73" s="616">
        <f t="shared" si="2"/>
        <v>1</v>
      </c>
      <c r="J73" s="616">
        <f t="shared" si="3"/>
        <v>0</v>
      </c>
      <c r="K73" s="615">
        <f t="shared" si="4"/>
        <v>0</v>
      </c>
    </row>
    <row r="74" spans="1:11" s="134" customFormat="1" ht="14.1" customHeight="1">
      <c r="A74" s="612" t="s">
        <v>4154</v>
      </c>
      <c r="B74" s="613" t="s">
        <v>4155</v>
      </c>
      <c r="C74" s="614">
        <v>82</v>
      </c>
      <c r="D74" s="542"/>
      <c r="E74" s="615">
        <f t="shared" si="0"/>
        <v>0</v>
      </c>
      <c r="F74" s="614">
        <v>0</v>
      </c>
      <c r="G74" s="542"/>
      <c r="H74" s="615" t="e">
        <f t="shared" si="1"/>
        <v>#DIV/0!</v>
      </c>
      <c r="I74" s="616">
        <f t="shared" si="2"/>
        <v>82</v>
      </c>
      <c r="J74" s="616">
        <f t="shared" si="3"/>
        <v>0</v>
      </c>
      <c r="K74" s="615">
        <f t="shared" si="4"/>
        <v>0</v>
      </c>
    </row>
    <row r="75" spans="1:11" s="134" customFormat="1" ht="14.1" customHeight="1">
      <c r="A75" s="612" t="s">
        <v>4156</v>
      </c>
      <c r="B75" s="613" t="s">
        <v>4157</v>
      </c>
      <c r="C75" s="614">
        <v>80</v>
      </c>
      <c r="D75" s="542"/>
      <c r="E75" s="615">
        <f t="shared" si="0"/>
        <v>0</v>
      </c>
      <c r="F75" s="614">
        <v>0</v>
      </c>
      <c r="G75" s="542"/>
      <c r="H75" s="615" t="e">
        <f t="shared" si="1"/>
        <v>#DIV/0!</v>
      </c>
      <c r="I75" s="616">
        <f t="shared" si="2"/>
        <v>80</v>
      </c>
      <c r="J75" s="616">
        <f t="shared" si="3"/>
        <v>0</v>
      </c>
      <c r="K75" s="615">
        <f t="shared" si="4"/>
        <v>0</v>
      </c>
    </row>
    <row r="76" spans="1:11" s="134" customFormat="1" ht="14.1" customHeight="1">
      <c r="A76" s="612" t="s">
        <v>4158</v>
      </c>
      <c r="B76" s="613" t="s">
        <v>4159</v>
      </c>
      <c r="C76" s="614">
        <v>583</v>
      </c>
      <c r="D76" s="542">
        <v>94</v>
      </c>
      <c r="E76" s="615">
        <f t="shared" si="0"/>
        <v>0.16123499142367068</v>
      </c>
      <c r="F76" s="614">
        <v>68</v>
      </c>
      <c r="G76" s="542">
        <v>20</v>
      </c>
      <c r="H76" s="615">
        <f t="shared" si="1"/>
        <v>0.29411764705882354</v>
      </c>
      <c r="I76" s="616">
        <f t="shared" si="2"/>
        <v>651</v>
      </c>
      <c r="J76" s="616">
        <f t="shared" si="3"/>
        <v>114</v>
      </c>
      <c r="K76" s="615">
        <f t="shared" si="4"/>
        <v>0.17511520737327188</v>
      </c>
    </row>
    <row r="77" spans="1:11" s="134" customFormat="1" ht="14.1" customHeight="1">
      <c r="A77" s="612" t="s">
        <v>4160</v>
      </c>
      <c r="B77" s="613" t="s">
        <v>4161</v>
      </c>
      <c r="C77" s="614">
        <v>570</v>
      </c>
      <c r="D77" s="542">
        <v>92</v>
      </c>
      <c r="E77" s="615">
        <f t="shared" ref="E77:E83" si="5">D77/C77</f>
        <v>0.16140350877192983</v>
      </c>
      <c r="F77" s="614">
        <v>60</v>
      </c>
      <c r="G77" s="542">
        <v>19</v>
      </c>
      <c r="H77" s="615">
        <f t="shared" ref="H77:H83" si="6">G77/F77</f>
        <v>0.31666666666666665</v>
      </c>
      <c r="I77" s="616">
        <f t="shared" ref="I77:I79" si="7">C77+F77</f>
        <v>630</v>
      </c>
      <c r="J77" s="616">
        <f t="shared" ref="J77:J79" si="8">D77+G77</f>
        <v>111</v>
      </c>
      <c r="K77" s="615">
        <f t="shared" ref="K77:K79" si="9">J77/I77</f>
        <v>0.1761904761904762</v>
      </c>
    </row>
    <row r="78" spans="1:11" s="134" customFormat="1" ht="14.1" customHeight="1">
      <c r="A78" s="612" t="s">
        <v>4162</v>
      </c>
      <c r="B78" s="613" t="s">
        <v>4163</v>
      </c>
      <c r="C78" s="614">
        <v>0</v>
      </c>
      <c r="D78" s="542"/>
      <c r="E78" s="615" t="e">
        <f t="shared" si="5"/>
        <v>#DIV/0!</v>
      </c>
      <c r="F78" s="614">
        <v>7</v>
      </c>
      <c r="G78" s="542">
        <v>8</v>
      </c>
      <c r="H78" s="615">
        <f t="shared" si="6"/>
        <v>1.1428571428571428</v>
      </c>
      <c r="I78" s="616">
        <f t="shared" si="7"/>
        <v>7</v>
      </c>
      <c r="J78" s="616">
        <f t="shared" si="8"/>
        <v>8</v>
      </c>
      <c r="K78" s="615">
        <f t="shared" si="9"/>
        <v>1.1428571428571428</v>
      </c>
    </row>
    <row r="79" spans="1:11" s="134" customFormat="1" ht="14.1" customHeight="1">
      <c r="A79" s="612" t="s">
        <v>4164</v>
      </c>
      <c r="B79" s="613" t="s">
        <v>4165</v>
      </c>
      <c r="C79" s="614">
        <v>0</v>
      </c>
      <c r="D79" s="542"/>
      <c r="E79" s="615" t="e">
        <f t="shared" si="5"/>
        <v>#DIV/0!</v>
      </c>
      <c r="F79" s="614">
        <v>5</v>
      </c>
      <c r="G79" s="542">
        <v>2</v>
      </c>
      <c r="H79" s="615">
        <f t="shared" si="6"/>
        <v>0.4</v>
      </c>
      <c r="I79" s="616">
        <f t="shared" si="7"/>
        <v>5</v>
      </c>
      <c r="J79" s="616">
        <f t="shared" si="8"/>
        <v>2</v>
      </c>
      <c r="K79" s="615">
        <f t="shared" si="9"/>
        <v>0.4</v>
      </c>
    </row>
    <row r="80" spans="1:11" s="134" customFormat="1" ht="14.1" customHeight="1">
      <c r="A80" s="481" t="s">
        <v>4166</v>
      </c>
      <c r="B80" s="482" t="s">
        <v>4167</v>
      </c>
      <c r="C80" s="118"/>
      <c r="D80" s="621">
        <v>2</v>
      </c>
      <c r="E80" s="615" t="e">
        <f t="shared" si="5"/>
        <v>#DIV/0!</v>
      </c>
      <c r="F80" s="118"/>
      <c r="G80" s="118"/>
      <c r="H80" s="615" t="e">
        <f t="shared" si="6"/>
        <v>#DIV/0!</v>
      </c>
      <c r="I80" s="616">
        <f t="shared" ref="I80:I83" si="10">C80+F80</f>
        <v>0</v>
      </c>
      <c r="J80" s="616">
        <f t="shared" ref="J80:J83" si="11">D80+G80</f>
        <v>2</v>
      </c>
      <c r="K80" s="615" t="e">
        <f t="shared" ref="K80:K83" si="12">J80/I80</f>
        <v>#DIV/0!</v>
      </c>
    </row>
    <row r="81" spans="1:11" s="134" customFormat="1" ht="14.1" customHeight="1">
      <c r="A81" s="117"/>
      <c r="B81" s="118"/>
      <c r="C81" s="118"/>
      <c r="D81" s="621"/>
      <c r="E81" s="615" t="e">
        <f t="shared" si="5"/>
        <v>#DIV/0!</v>
      </c>
      <c r="F81" s="118"/>
      <c r="G81" s="118"/>
      <c r="H81" s="615" t="e">
        <f t="shared" si="6"/>
        <v>#DIV/0!</v>
      </c>
      <c r="I81" s="616">
        <f t="shared" si="10"/>
        <v>0</v>
      </c>
      <c r="J81" s="616">
        <f t="shared" si="11"/>
        <v>0</v>
      </c>
      <c r="K81" s="615" t="e">
        <f t="shared" si="12"/>
        <v>#DIV/0!</v>
      </c>
    </row>
    <row r="82" spans="1:11" s="134" customFormat="1" ht="14.1" customHeight="1">
      <c r="A82" s="117"/>
      <c r="B82" s="118"/>
      <c r="C82" s="118"/>
      <c r="D82" s="118"/>
      <c r="E82" s="615" t="e">
        <f t="shared" si="5"/>
        <v>#DIV/0!</v>
      </c>
      <c r="F82" s="118"/>
      <c r="G82" s="118"/>
      <c r="H82" s="615" t="e">
        <f t="shared" si="6"/>
        <v>#DIV/0!</v>
      </c>
      <c r="I82" s="616">
        <f t="shared" si="10"/>
        <v>0</v>
      </c>
      <c r="J82" s="616">
        <f t="shared" si="11"/>
        <v>0</v>
      </c>
      <c r="K82" s="615" t="e">
        <f t="shared" si="12"/>
        <v>#DIV/0!</v>
      </c>
    </row>
    <row r="83" spans="1:11" s="134" customFormat="1" ht="14.1" customHeight="1">
      <c r="A83" s="117"/>
      <c r="B83" s="118"/>
      <c r="C83" s="118"/>
      <c r="D83" s="118"/>
      <c r="E83" s="615" t="e">
        <f t="shared" si="5"/>
        <v>#DIV/0!</v>
      </c>
      <c r="F83" s="118"/>
      <c r="G83" s="118"/>
      <c r="H83" s="615" t="e">
        <f t="shared" si="6"/>
        <v>#DIV/0!</v>
      </c>
      <c r="I83" s="616">
        <f t="shared" si="10"/>
        <v>0</v>
      </c>
      <c r="J83" s="616">
        <f t="shared" si="11"/>
        <v>0</v>
      </c>
      <c r="K83" s="615" t="e">
        <f t="shared" si="12"/>
        <v>#DIV/0!</v>
      </c>
    </row>
    <row r="84" spans="1:11" s="134" customFormat="1" ht="14.1" customHeight="1">
      <c r="A84" s="117"/>
      <c r="B84" s="118"/>
      <c r="C84" s="118"/>
      <c r="D84" s="118"/>
      <c r="E84" s="118"/>
      <c r="F84" s="118"/>
      <c r="G84" s="118"/>
      <c r="H84" s="118"/>
      <c r="I84" s="339"/>
      <c r="J84" s="118"/>
      <c r="K84" s="342"/>
    </row>
    <row r="85" spans="1:11" s="134" customFormat="1" ht="14.1" customHeight="1">
      <c r="A85" s="117"/>
      <c r="B85" s="118"/>
      <c r="C85" s="118"/>
      <c r="D85" s="118"/>
      <c r="E85" s="118"/>
      <c r="F85" s="118"/>
      <c r="G85" s="118"/>
      <c r="H85" s="118"/>
      <c r="I85" s="339"/>
      <c r="J85" s="118"/>
      <c r="K85" s="342"/>
    </row>
    <row r="86" spans="1:11" s="134" customFormat="1" ht="14.1" customHeight="1">
      <c r="A86" s="281" t="s">
        <v>1665</v>
      </c>
      <c r="B86" s="125"/>
      <c r="C86" s="118"/>
      <c r="D86" s="118"/>
      <c r="E86" s="118"/>
      <c r="F86" s="118"/>
      <c r="G86" s="118"/>
      <c r="H86" s="118"/>
      <c r="I86" s="339"/>
      <c r="J86" s="118"/>
      <c r="K86" s="342"/>
    </row>
    <row r="87" spans="1:11" s="134" customFormat="1" ht="14.1" customHeight="1">
      <c r="A87" s="282" t="s">
        <v>1666</v>
      </c>
      <c r="B87" s="90" t="s">
        <v>1667</v>
      </c>
      <c r="C87" s="118"/>
      <c r="D87" s="118"/>
      <c r="E87" s="118"/>
      <c r="F87" s="118"/>
      <c r="G87" s="118"/>
      <c r="H87" s="118"/>
      <c r="I87" s="339"/>
      <c r="J87" s="118"/>
      <c r="K87" s="342"/>
    </row>
    <row r="88" spans="1:11" s="134" customFormat="1" ht="14.1" customHeight="1">
      <c r="A88" s="60"/>
      <c r="B88" s="118"/>
      <c r="C88" s="118"/>
      <c r="D88" s="118"/>
      <c r="E88" s="118"/>
      <c r="F88" s="118"/>
      <c r="G88" s="118"/>
      <c r="H88" s="118"/>
      <c r="I88" s="339"/>
      <c r="J88" s="118"/>
      <c r="K88" s="342"/>
    </row>
    <row r="89" spans="1:11" s="134" customFormat="1" ht="14.1" customHeight="1">
      <c r="A89" s="62"/>
      <c r="B89" s="124"/>
      <c r="C89" s="118"/>
      <c r="D89" s="118"/>
      <c r="E89" s="118"/>
      <c r="F89" s="118"/>
      <c r="G89" s="118"/>
      <c r="H89" s="118"/>
      <c r="I89" s="339"/>
      <c r="J89" s="118"/>
      <c r="K89" s="342"/>
    </row>
    <row r="90" spans="1:11" s="134" customFormat="1" ht="14.1" customHeight="1">
      <c r="A90" s="610" t="s">
        <v>4168</v>
      </c>
      <c r="B90" s="143"/>
      <c r="C90" s="144"/>
      <c r="D90" s="144"/>
      <c r="E90" s="144"/>
      <c r="F90" s="144"/>
      <c r="G90" s="144"/>
      <c r="H90" s="144"/>
      <c r="I90" s="144"/>
      <c r="J90" s="118"/>
      <c r="K90" s="342"/>
    </row>
    <row r="91" spans="1:11" ht="14.1" customHeight="1">
      <c r="A91" s="62" t="s">
        <v>1663</v>
      </c>
      <c r="B91" s="124"/>
      <c r="C91" s="617">
        <v>13000</v>
      </c>
      <c r="D91" s="617">
        <v>3009</v>
      </c>
      <c r="E91" s="622">
        <f t="shared" ref="E91:E125" si="13">D91/C91</f>
        <v>0.23146153846153847</v>
      </c>
      <c r="F91" s="617">
        <v>2200</v>
      </c>
      <c r="G91" s="617">
        <v>591</v>
      </c>
      <c r="H91" s="622">
        <f t="shared" ref="H91:H92" si="14">G91/F91</f>
        <v>0.26863636363636362</v>
      </c>
      <c r="I91" s="619">
        <f t="shared" ref="I91:I92" si="15">C91+F91</f>
        <v>15200</v>
      </c>
      <c r="J91" s="619">
        <f t="shared" ref="J91:J92" si="16">D91+G91</f>
        <v>3600</v>
      </c>
      <c r="K91" s="622">
        <f t="shared" ref="K91:K92" si="17">J91/I91</f>
        <v>0.23684210526315788</v>
      </c>
    </row>
    <row r="92" spans="1:11" s="134" customFormat="1" ht="14.1" customHeight="1">
      <c r="A92" s="141" t="s">
        <v>1664</v>
      </c>
      <c r="B92" s="142"/>
      <c r="C92" s="617">
        <f>SUM(C94:C124)</f>
        <v>13300</v>
      </c>
      <c r="D92" s="617">
        <f>SUM(D94:D124)</f>
        <v>3085</v>
      </c>
      <c r="E92" s="622">
        <f t="shared" si="13"/>
        <v>0.23195488721804511</v>
      </c>
      <c r="F92" s="617">
        <f>SUM(F94:F124)</f>
        <v>2300</v>
      </c>
      <c r="G92" s="617">
        <f>SUM(G94:G124)</f>
        <v>648</v>
      </c>
      <c r="H92" s="622">
        <f t="shared" si="14"/>
        <v>0.2817391304347826</v>
      </c>
      <c r="I92" s="619">
        <f t="shared" si="15"/>
        <v>15600</v>
      </c>
      <c r="J92" s="619">
        <f t="shared" si="16"/>
        <v>3733</v>
      </c>
      <c r="K92" s="622">
        <f t="shared" si="17"/>
        <v>0.2392948717948718</v>
      </c>
    </row>
    <row r="93" spans="1:11" s="134" customFormat="1" ht="14.1" customHeight="1">
      <c r="A93" s="145"/>
      <c r="B93" s="118"/>
      <c r="C93" s="118"/>
      <c r="D93" s="118"/>
      <c r="E93" s="118"/>
      <c r="F93" s="118"/>
      <c r="G93" s="118"/>
      <c r="H93" s="118"/>
      <c r="I93" s="339"/>
      <c r="J93" s="118"/>
      <c r="K93" s="342"/>
    </row>
    <row r="94" spans="1:11" s="134" customFormat="1" ht="14.1" customHeight="1">
      <c r="A94" s="481" t="s">
        <v>4169</v>
      </c>
      <c r="B94" s="482" t="s">
        <v>4170</v>
      </c>
      <c r="C94" s="580">
        <v>0</v>
      </c>
      <c r="D94" s="542"/>
      <c r="E94" s="615" t="e">
        <f t="shared" si="13"/>
        <v>#DIV/0!</v>
      </c>
      <c r="F94" s="580">
        <v>3</v>
      </c>
      <c r="G94" s="542">
        <v>1</v>
      </c>
      <c r="H94" s="615">
        <f t="shared" ref="H94:H125" si="18">G94/F94</f>
        <v>0.33333333333333331</v>
      </c>
      <c r="I94" s="616">
        <f t="shared" ref="I94:I125" si="19">C94+F94</f>
        <v>3</v>
      </c>
      <c r="J94" s="616">
        <f t="shared" ref="J94:J125" si="20">D94+G94</f>
        <v>1</v>
      </c>
      <c r="K94" s="615">
        <f t="shared" ref="K94:K125" si="21">J94/I94</f>
        <v>0.33333333333333331</v>
      </c>
    </row>
    <row r="95" spans="1:11" s="134" customFormat="1" ht="14.1" customHeight="1">
      <c r="A95" s="481" t="s">
        <v>4171</v>
      </c>
      <c r="B95" s="482" t="s">
        <v>4172</v>
      </c>
      <c r="C95" s="580">
        <v>560</v>
      </c>
      <c r="D95" s="542">
        <v>169</v>
      </c>
      <c r="E95" s="615">
        <f t="shared" si="13"/>
        <v>0.30178571428571427</v>
      </c>
      <c r="F95" s="580">
        <v>20</v>
      </c>
      <c r="G95" s="542">
        <v>2</v>
      </c>
      <c r="H95" s="615">
        <f t="shared" si="18"/>
        <v>0.1</v>
      </c>
      <c r="I95" s="616">
        <f t="shared" si="19"/>
        <v>580</v>
      </c>
      <c r="J95" s="616">
        <f t="shared" si="20"/>
        <v>171</v>
      </c>
      <c r="K95" s="615">
        <f t="shared" si="21"/>
        <v>0.29482758620689653</v>
      </c>
    </row>
    <row r="96" spans="1:11" s="134" customFormat="1" ht="14.1" customHeight="1">
      <c r="A96" s="481" t="s">
        <v>4173</v>
      </c>
      <c r="B96" s="482" t="s">
        <v>4174</v>
      </c>
      <c r="C96" s="580">
        <v>470</v>
      </c>
      <c r="D96" s="542">
        <v>255</v>
      </c>
      <c r="E96" s="615">
        <f t="shared" si="13"/>
        <v>0.54255319148936165</v>
      </c>
      <c r="F96" s="580">
        <v>40</v>
      </c>
      <c r="G96" s="542">
        <v>9</v>
      </c>
      <c r="H96" s="615">
        <f t="shared" si="18"/>
        <v>0.22500000000000001</v>
      </c>
      <c r="I96" s="616">
        <f t="shared" si="19"/>
        <v>510</v>
      </c>
      <c r="J96" s="616">
        <f t="shared" si="20"/>
        <v>264</v>
      </c>
      <c r="K96" s="615">
        <f t="shared" si="21"/>
        <v>0.51764705882352946</v>
      </c>
    </row>
    <row r="97" spans="1:11" s="134" customFormat="1" ht="14.1" customHeight="1">
      <c r="A97" s="481" t="s">
        <v>3504</v>
      </c>
      <c r="B97" s="482" t="s">
        <v>3505</v>
      </c>
      <c r="C97" s="580">
        <v>5260</v>
      </c>
      <c r="D97" s="542">
        <v>1160</v>
      </c>
      <c r="E97" s="615">
        <f t="shared" si="13"/>
        <v>0.22053231939163498</v>
      </c>
      <c r="F97" s="580">
        <v>1000</v>
      </c>
      <c r="G97" s="542">
        <v>289</v>
      </c>
      <c r="H97" s="615">
        <f t="shared" si="18"/>
        <v>0.28899999999999998</v>
      </c>
      <c r="I97" s="616">
        <f t="shared" si="19"/>
        <v>6260</v>
      </c>
      <c r="J97" s="616">
        <f t="shared" si="20"/>
        <v>1449</v>
      </c>
      <c r="K97" s="615">
        <f t="shared" si="21"/>
        <v>0.23146964856230032</v>
      </c>
    </row>
    <row r="98" spans="1:11" s="134" customFormat="1" ht="14.1" customHeight="1">
      <c r="A98" s="481" t="s">
        <v>3506</v>
      </c>
      <c r="B98" s="482" t="s">
        <v>3507</v>
      </c>
      <c r="C98" s="580">
        <v>1785</v>
      </c>
      <c r="D98" s="542">
        <v>280</v>
      </c>
      <c r="E98" s="615">
        <f t="shared" si="13"/>
        <v>0.15686274509803921</v>
      </c>
      <c r="F98" s="580">
        <v>250</v>
      </c>
      <c r="G98" s="542">
        <v>78</v>
      </c>
      <c r="H98" s="615">
        <f t="shared" si="18"/>
        <v>0.312</v>
      </c>
      <c r="I98" s="616">
        <f t="shared" si="19"/>
        <v>2035</v>
      </c>
      <c r="J98" s="616">
        <f t="shared" si="20"/>
        <v>358</v>
      </c>
      <c r="K98" s="615">
        <f t="shared" si="21"/>
        <v>0.17592137592137591</v>
      </c>
    </row>
    <row r="99" spans="1:11" s="134" customFormat="1" ht="14.1" customHeight="1">
      <c r="A99" s="481" t="s">
        <v>4175</v>
      </c>
      <c r="B99" s="482" t="s">
        <v>4176</v>
      </c>
      <c r="C99" s="580">
        <v>1</v>
      </c>
      <c r="D99" s="542">
        <v>1</v>
      </c>
      <c r="E99" s="615">
        <f t="shared" si="13"/>
        <v>1</v>
      </c>
      <c r="F99" s="580">
        <v>0</v>
      </c>
      <c r="G99" s="542"/>
      <c r="H99" s="615" t="e">
        <f t="shared" si="18"/>
        <v>#DIV/0!</v>
      </c>
      <c r="I99" s="616">
        <f t="shared" si="19"/>
        <v>1</v>
      </c>
      <c r="J99" s="616">
        <f t="shared" si="20"/>
        <v>1</v>
      </c>
      <c r="K99" s="615">
        <f t="shared" si="21"/>
        <v>1</v>
      </c>
    </row>
    <row r="100" spans="1:11" s="134" customFormat="1" ht="14.1" customHeight="1">
      <c r="A100" s="481" t="s">
        <v>1668</v>
      </c>
      <c r="B100" s="482" t="s">
        <v>4177</v>
      </c>
      <c r="C100" s="580">
        <v>1600</v>
      </c>
      <c r="D100" s="542">
        <v>482</v>
      </c>
      <c r="E100" s="615">
        <f t="shared" si="13"/>
        <v>0.30125000000000002</v>
      </c>
      <c r="F100" s="580">
        <v>17</v>
      </c>
      <c r="G100" s="542">
        <v>5</v>
      </c>
      <c r="H100" s="615">
        <f t="shared" si="18"/>
        <v>0.29411764705882354</v>
      </c>
      <c r="I100" s="616">
        <f t="shared" si="19"/>
        <v>1617</v>
      </c>
      <c r="J100" s="616">
        <f t="shared" si="20"/>
        <v>487</v>
      </c>
      <c r="K100" s="615">
        <f t="shared" si="21"/>
        <v>0.30117501546072972</v>
      </c>
    </row>
    <row r="101" spans="1:11" s="134" customFormat="1" ht="14.1" customHeight="1">
      <c r="A101" s="481" t="s">
        <v>4178</v>
      </c>
      <c r="B101" s="482" t="s">
        <v>4179</v>
      </c>
      <c r="C101" s="580">
        <v>65</v>
      </c>
      <c r="D101" s="542">
        <v>25</v>
      </c>
      <c r="E101" s="615">
        <f t="shared" si="13"/>
        <v>0.38461538461538464</v>
      </c>
      <c r="F101" s="580">
        <v>0</v>
      </c>
      <c r="G101" s="542"/>
      <c r="H101" s="615" t="e">
        <f t="shared" si="18"/>
        <v>#DIV/0!</v>
      </c>
      <c r="I101" s="616">
        <f t="shared" si="19"/>
        <v>65</v>
      </c>
      <c r="J101" s="616">
        <f t="shared" si="20"/>
        <v>25</v>
      </c>
      <c r="K101" s="615">
        <f t="shared" si="21"/>
        <v>0.38461538461538464</v>
      </c>
    </row>
    <row r="102" spans="1:11" s="134" customFormat="1" ht="14.1" customHeight="1">
      <c r="A102" s="481" t="s">
        <v>3508</v>
      </c>
      <c r="B102" s="482" t="s">
        <v>3509</v>
      </c>
      <c r="C102" s="580">
        <v>160</v>
      </c>
      <c r="D102" s="542">
        <v>29</v>
      </c>
      <c r="E102" s="615">
        <f t="shared" si="13"/>
        <v>0.18124999999999999</v>
      </c>
      <c r="F102" s="580">
        <v>200</v>
      </c>
      <c r="G102" s="542">
        <v>54</v>
      </c>
      <c r="H102" s="615">
        <f t="shared" si="18"/>
        <v>0.27</v>
      </c>
      <c r="I102" s="616">
        <f t="shared" si="19"/>
        <v>360</v>
      </c>
      <c r="J102" s="616">
        <f t="shared" si="20"/>
        <v>83</v>
      </c>
      <c r="K102" s="615">
        <f t="shared" si="21"/>
        <v>0.23055555555555557</v>
      </c>
    </row>
    <row r="103" spans="1:11" s="134" customFormat="1" ht="14.1" customHeight="1">
      <c r="A103" s="481" t="s">
        <v>4180</v>
      </c>
      <c r="B103" s="482" t="s">
        <v>4181</v>
      </c>
      <c r="C103" s="580">
        <v>8</v>
      </c>
      <c r="D103" s="542">
        <v>1</v>
      </c>
      <c r="E103" s="615">
        <f t="shared" si="13"/>
        <v>0.125</v>
      </c>
      <c r="F103" s="580">
        <v>2</v>
      </c>
      <c r="G103" s="542"/>
      <c r="H103" s="615">
        <f t="shared" si="18"/>
        <v>0</v>
      </c>
      <c r="I103" s="616">
        <f t="shared" si="19"/>
        <v>10</v>
      </c>
      <c r="J103" s="616">
        <f t="shared" si="20"/>
        <v>1</v>
      </c>
      <c r="K103" s="615">
        <f t="shared" si="21"/>
        <v>0.1</v>
      </c>
    </row>
    <row r="104" spans="1:11" s="134" customFormat="1" ht="14.1" customHeight="1">
      <c r="A104" s="481" t="s">
        <v>2499</v>
      </c>
      <c r="B104" s="482" t="s">
        <v>2500</v>
      </c>
      <c r="C104" s="580">
        <v>2</v>
      </c>
      <c r="D104" s="542">
        <v>1</v>
      </c>
      <c r="E104" s="615">
        <f t="shared" si="13"/>
        <v>0.5</v>
      </c>
      <c r="F104" s="580">
        <v>4</v>
      </c>
      <c r="G104" s="542"/>
      <c r="H104" s="615">
        <f t="shared" si="18"/>
        <v>0</v>
      </c>
      <c r="I104" s="616">
        <f t="shared" si="19"/>
        <v>6</v>
      </c>
      <c r="J104" s="616">
        <f t="shared" si="20"/>
        <v>1</v>
      </c>
      <c r="K104" s="615">
        <f t="shared" si="21"/>
        <v>0.16666666666666666</v>
      </c>
    </row>
    <row r="105" spans="1:11" s="134" customFormat="1" ht="14.1" customHeight="1">
      <c r="A105" s="481" t="s">
        <v>2501</v>
      </c>
      <c r="B105" s="482" t="s">
        <v>2502</v>
      </c>
      <c r="C105" s="580">
        <v>5</v>
      </c>
      <c r="D105" s="542">
        <v>1</v>
      </c>
      <c r="E105" s="615">
        <f t="shared" si="13"/>
        <v>0.2</v>
      </c>
      <c r="F105" s="580">
        <v>2</v>
      </c>
      <c r="G105" s="542"/>
      <c r="H105" s="615">
        <f t="shared" si="18"/>
        <v>0</v>
      </c>
      <c r="I105" s="616">
        <f t="shared" si="19"/>
        <v>7</v>
      </c>
      <c r="J105" s="616">
        <f t="shared" si="20"/>
        <v>1</v>
      </c>
      <c r="K105" s="615">
        <f t="shared" si="21"/>
        <v>0.14285714285714285</v>
      </c>
    </row>
    <row r="106" spans="1:11" s="134" customFormat="1" ht="14.1" customHeight="1">
      <c r="A106" s="481" t="s">
        <v>4182</v>
      </c>
      <c r="B106" s="482" t="s">
        <v>4183</v>
      </c>
      <c r="C106" s="580">
        <v>1220</v>
      </c>
      <c r="D106" s="542">
        <v>213</v>
      </c>
      <c r="E106" s="615">
        <f t="shared" si="13"/>
        <v>0.17459016393442622</v>
      </c>
      <c r="F106" s="580">
        <v>200</v>
      </c>
      <c r="G106" s="542">
        <v>31</v>
      </c>
      <c r="H106" s="615">
        <f t="shared" si="18"/>
        <v>0.155</v>
      </c>
      <c r="I106" s="616">
        <f t="shared" si="19"/>
        <v>1420</v>
      </c>
      <c r="J106" s="616">
        <f t="shared" si="20"/>
        <v>244</v>
      </c>
      <c r="K106" s="615">
        <f t="shared" si="21"/>
        <v>0.17183098591549295</v>
      </c>
    </row>
    <row r="107" spans="1:11" s="134" customFormat="1" ht="14.1" customHeight="1">
      <c r="A107" s="481" t="s">
        <v>4184</v>
      </c>
      <c r="B107" s="482" t="s">
        <v>4185</v>
      </c>
      <c r="C107" s="580">
        <v>1155</v>
      </c>
      <c r="D107" s="542">
        <v>232</v>
      </c>
      <c r="E107" s="615">
        <f t="shared" si="13"/>
        <v>0.20086580086580086</v>
      </c>
      <c r="F107" s="580">
        <v>200</v>
      </c>
      <c r="G107" s="542">
        <v>66</v>
      </c>
      <c r="H107" s="615">
        <f t="shared" si="18"/>
        <v>0.33</v>
      </c>
      <c r="I107" s="616">
        <f t="shared" si="19"/>
        <v>1355</v>
      </c>
      <c r="J107" s="616">
        <f t="shared" si="20"/>
        <v>298</v>
      </c>
      <c r="K107" s="615">
        <f t="shared" si="21"/>
        <v>0.21992619926199261</v>
      </c>
    </row>
    <row r="108" spans="1:11" s="134" customFormat="1" ht="14.1" customHeight="1">
      <c r="A108" s="481" t="s">
        <v>4186</v>
      </c>
      <c r="B108" s="482" t="s">
        <v>4187</v>
      </c>
      <c r="C108" s="580">
        <v>12</v>
      </c>
      <c r="D108" s="542"/>
      <c r="E108" s="615">
        <f t="shared" si="13"/>
        <v>0</v>
      </c>
      <c r="F108" s="580">
        <v>0</v>
      </c>
      <c r="G108" s="542"/>
      <c r="H108" s="615" t="e">
        <f t="shared" si="18"/>
        <v>#DIV/0!</v>
      </c>
      <c r="I108" s="616">
        <f t="shared" si="19"/>
        <v>12</v>
      </c>
      <c r="J108" s="616">
        <f t="shared" si="20"/>
        <v>0</v>
      </c>
      <c r="K108" s="615">
        <f t="shared" si="21"/>
        <v>0</v>
      </c>
    </row>
    <row r="109" spans="1:11" s="134" customFormat="1" ht="14.1" customHeight="1">
      <c r="A109" s="481" t="s">
        <v>4188</v>
      </c>
      <c r="B109" s="482" t="s">
        <v>4189</v>
      </c>
      <c r="C109" s="580">
        <v>6</v>
      </c>
      <c r="D109" s="542">
        <v>2</v>
      </c>
      <c r="E109" s="615">
        <f t="shared" si="13"/>
        <v>0.33333333333333331</v>
      </c>
      <c r="F109" s="580">
        <v>0</v>
      </c>
      <c r="G109" s="542"/>
      <c r="H109" s="615" t="e">
        <f t="shared" si="18"/>
        <v>#DIV/0!</v>
      </c>
      <c r="I109" s="616">
        <f t="shared" si="19"/>
        <v>6</v>
      </c>
      <c r="J109" s="616">
        <f t="shared" si="20"/>
        <v>2</v>
      </c>
      <c r="K109" s="615">
        <f t="shared" si="21"/>
        <v>0.33333333333333331</v>
      </c>
    </row>
    <row r="110" spans="1:11" s="134" customFormat="1" ht="14.1" customHeight="1">
      <c r="A110" s="481" t="s">
        <v>4190</v>
      </c>
      <c r="B110" s="482" t="s">
        <v>4191</v>
      </c>
      <c r="C110" s="580">
        <v>22</v>
      </c>
      <c r="D110" s="542">
        <v>3</v>
      </c>
      <c r="E110" s="615">
        <f t="shared" si="13"/>
        <v>0.13636363636363635</v>
      </c>
      <c r="F110" s="580">
        <v>0</v>
      </c>
      <c r="G110" s="542"/>
      <c r="H110" s="615" t="e">
        <f t="shared" si="18"/>
        <v>#DIV/0!</v>
      </c>
      <c r="I110" s="616">
        <f t="shared" si="19"/>
        <v>22</v>
      </c>
      <c r="J110" s="616">
        <f t="shared" si="20"/>
        <v>3</v>
      </c>
      <c r="K110" s="615">
        <f t="shared" si="21"/>
        <v>0.13636363636363635</v>
      </c>
    </row>
    <row r="111" spans="1:11" s="134" customFormat="1" ht="14.1" customHeight="1">
      <c r="A111" s="481" t="s">
        <v>4192</v>
      </c>
      <c r="B111" s="482" t="s">
        <v>4193</v>
      </c>
      <c r="C111" s="580">
        <v>140</v>
      </c>
      <c r="D111" s="542">
        <v>49</v>
      </c>
      <c r="E111" s="615">
        <f t="shared" si="13"/>
        <v>0.35</v>
      </c>
      <c r="F111" s="580">
        <v>350</v>
      </c>
      <c r="G111" s="542">
        <v>105</v>
      </c>
      <c r="H111" s="615">
        <f t="shared" si="18"/>
        <v>0.3</v>
      </c>
      <c r="I111" s="616">
        <f t="shared" si="19"/>
        <v>490</v>
      </c>
      <c r="J111" s="616">
        <f t="shared" si="20"/>
        <v>154</v>
      </c>
      <c r="K111" s="615">
        <f t="shared" si="21"/>
        <v>0.31428571428571428</v>
      </c>
    </row>
    <row r="112" spans="1:11" s="134" customFormat="1" ht="14.1" customHeight="1">
      <c r="A112" s="481" t="s">
        <v>2789</v>
      </c>
      <c r="B112" s="482" t="s">
        <v>2790</v>
      </c>
      <c r="C112" s="580">
        <v>550</v>
      </c>
      <c r="D112" s="542">
        <v>125</v>
      </c>
      <c r="E112" s="615">
        <f t="shared" si="13"/>
        <v>0.22727272727272727</v>
      </c>
      <c r="F112" s="580">
        <v>0</v>
      </c>
      <c r="G112" s="542"/>
      <c r="H112" s="615" t="e">
        <f t="shared" si="18"/>
        <v>#DIV/0!</v>
      </c>
      <c r="I112" s="616">
        <f t="shared" si="19"/>
        <v>550</v>
      </c>
      <c r="J112" s="616">
        <f t="shared" si="20"/>
        <v>125</v>
      </c>
      <c r="K112" s="615">
        <f t="shared" si="21"/>
        <v>0.22727272727272727</v>
      </c>
    </row>
    <row r="113" spans="1:11" s="134" customFormat="1" ht="14.1" customHeight="1">
      <c r="A113" s="481" t="s">
        <v>4194</v>
      </c>
      <c r="B113" s="482" t="s">
        <v>4195</v>
      </c>
      <c r="C113" s="580">
        <v>83</v>
      </c>
      <c r="D113" s="542">
        <v>7</v>
      </c>
      <c r="E113" s="615">
        <f t="shared" si="13"/>
        <v>8.4337349397590355E-2</v>
      </c>
      <c r="F113" s="580">
        <v>3</v>
      </c>
      <c r="G113" s="542"/>
      <c r="H113" s="615">
        <f t="shared" si="18"/>
        <v>0</v>
      </c>
      <c r="I113" s="616">
        <f t="shared" si="19"/>
        <v>86</v>
      </c>
      <c r="J113" s="616">
        <f t="shared" si="20"/>
        <v>7</v>
      </c>
      <c r="K113" s="615">
        <f t="shared" si="21"/>
        <v>8.1395348837209308E-2</v>
      </c>
    </row>
    <row r="114" spans="1:11" s="134" customFormat="1" ht="14.1" customHeight="1">
      <c r="A114" s="481" t="s">
        <v>4196</v>
      </c>
      <c r="B114" s="482" t="s">
        <v>4197</v>
      </c>
      <c r="C114" s="580">
        <v>1</v>
      </c>
      <c r="D114" s="542"/>
      <c r="E114" s="615">
        <f t="shared" si="13"/>
        <v>0</v>
      </c>
      <c r="F114" s="580">
        <v>2</v>
      </c>
      <c r="G114" s="542">
        <v>4</v>
      </c>
      <c r="H114" s="615">
        <f t="shared" si="18"/>
        <v>2</v>
      </c>
      <c r="I114" s="616">
        <f t="shared" si="19"/>
        <v>3</v>
      </c>
      <c r="J114" s="616">
        <f t="shared" si="20"/>
        <v>4</v>
      </c>
      <c r="K114" s="615">
        <f t="shared" si="21"/>
        <v>1.3333333333333333</v>
      </c>
    </row>
    <row r="115" spans="1:11" s="134" customFormat="1" ht="14.1" customHeight="1">
      <c r="A115" s="481" t="s">
        <v>4198</v>
      </c>
      <c r="B115" s="482" t="s">
        <v>4199</v>
      </c>
      <c r="C115" s="580">
        <v>6</v>
      </c>
      <c r="D115" s="542">
        <v>2</v>
      </c>
      <c r="E115" s="615">
        <f t="shared" si="13"/>
        <v>0.33333333333333331</v>
      </c>
      <c r="F115" s="580">
        <v>0</v>
      </c>
      <c r="G115" s="542"/>
      <c r="H115" s="615" t="e">
        <f t="shared" si="18"/>
        <v>#DIV/0!</v>
      </c>
      <c r="I115" s="616">
        <f t="shared" si="19"/>
        <v>6</v>
      </c>
      <c r="J115" s="616">
        <f t="shared" si="20"/>
        <v>2</v>
      </c>
      <c r="K115" s="615">
        <f t="shared" si="21"/>
        <v>0.33333333333333331</v>
      </c>
    </row>
    <row r="116" spans="1:11" s="134" customFormat="1" ht="14.1" customHeight="1">
      <c r="A116" s="481" t="s">
        <v>4200</v>
      </c>
      <c r="B116" s="482" t="s">
        <v>4201</v>
      </c>
      <c r="C116" s="580">
        <v>18</v>
      </c>
      <c r="D116" s="542">
        <v>4</v>
      </c>
      <c r="E116" s="615">
        <f t="shared" si="13"/>
        <v>0.22222222222222221</v>
      </c>
      <c r="F116" s="580">
        <v>0</v>
      </c>
      <c r="G116" s="542"/>
      <c r="H116" s="615" t="e">
        <f t="shared" si="18"/>
        <v>#DIV/0!</v>
      </c>
      <c r="I116" s="616">
        <f t="shared" si="19"/>
        <v>18</v>
      </c>
      <c r="J116" s="616">
        <f t="shared" si="20"/>
        <v>4</v>
      </c>
      <c r="K116" s="615">
        <f t="shared" si="21"/>
        <v>0.22222222222222221</v>
      </c>
    </row>
    <row r="117" spans="1:11" s="134" customFormat="1" ht="14.1" customHeight="1">
      <c r="A117" s="481" t="s">
        <v>4202</v>
      </c>
      <c r="B117" s="482" t="s">
        <v>4203</v>
      </c>
      <c r="C117" s="580">
        <v>26</v>
      </c>
      <c r="D117" s="542">
        <v>10</v>
      </c>
      <c r="E117" s="615">
        <f t="shared" si="13"/>
        <v>0.38461538461538464</v>
      </c>
      <c r="F117" s="580">
        <v>1</v>
      </c>
      <c r="G117" s="542"/>
      <c r="H117" s="615">
        <f t="shared" si="18"/>
        <v>0</v>
      </c>
      <c r="I117" s="616">
        <f t="shared" si="19"/>
        <v>27</v>
      </c>
      <c r="J117" s="616">
        <f t="shared" si="20"/>
        <v>10</v>
      </c>
      <c r="K117" s="615">
        <f t="shared" si="21"/>
        <v>0.37037037037037035</v>
      </c>
    </row>
    <row r="118" spans="1:11" s="134" customFormat="1" ht="14.1" customHeight="1">
      <c r="A118" s="481" t="s">
        <v>4204</v>
      </c>
      <c r="B118" s="482" t="s">
        <v>4205</v>
      </c>
      <c r="C118" s="580">
        <v>8</v>
      </c>
      <c r="D118" s="542">
        <v>1</v>
      </c>
      <c r="E118" s="615">
        <f t="shared" si="13"/>
        <v>0.125</v>
      </c>
      <c r="F118" s="580">
        <v>0</v>
      </c>
      <c r="G118" s="542"/>
      <c r="H118" s="615" t="e">
        <f t="shared" si="18"/>
        <v>#DIV/0!</v>
      </c>
      <c r="I118" s="616">
        <f t="shared" si="19"/>
        <v>8</v>
      </c>
      <c r="J118" s="616">
        <f t="shared" si="20"/>
        <v>1</v>
      </c>
      <c r="K118" s="615">
        <f t="shared" si="21"/>
        <v>0.125</v>
      </c>
    </row>
    <row r="119" spans="1:11" s="134" customFormat="1" ht="14.1" customHeight="1">
      <c r="A119" s="481" t="s">
        <v>4206</v>
      </c>
      <c r="B119" s="482" t="s">
        <v>4207</v>
      </c>
      <c r="C119" s="580">
        <v>81</v>
      </c>
      <c r="D119" s="542">
        <v>28</v>
      </c>
      <c r="E119" s="615">
        <f t="shared" si="13"/>
        <v>0.34567901234567899</v>
      </c>
      <c r="F119" s="580">
        <v>6</v>
      </c>
      <c r="G119" s="542">
        <v>4</v>
      </c>
      <c r="H119" s="615">
        <f t="shared" si="18"/>
        <v>0.66666666666666663</v>
      </c>
      <c r="I119" s="616">
        <f t="shared" si="19"/>
        <v>87</v>
      </c>
      <c r="J119" s="616">
        <f t="shared" si="20"/>
        <v>32</v>
      </c>
      <c r="K119" s="615">
        <f t="shared" si="21"/>
        <v>0.36781609195402298</v>
      </c>
    </row>
    <row r="120" spans="1:11" s="134" customFormat="1" ht="14.1" customHeight="1">
      <c r="A120" s="481" t="s">
        <v>4208</v>
      </c>
      <c r="B120" s="482" t="s">
        <v>4209</v>
      </c>
      <c r="C120" s="580">
        <v>1</v>
      </c>
      <c r="D120" s="542"/>
      <c r="E120" s="615">
        <f t="shared" si="13"/>
        <v>0</v>
      </c>
      <c r="F120" s="580">
        <v>0</v>
      </c>
      <c r="G120" s="542"/>
      <c r="H120" s="615" t="e">
        <f t="shared" si="18"/>
        <v>#DIV/0!</v>
      </c>
      <c r="I120" s="616">
        <f t="shared" si="19"/>
        <v>1</v>
      </c>
      <c r="J120" s="616">
        <f t="shared" si="20"/>
        <v>0</v>
      </c>
      <c r="K120" s="615">
        <f t="shared" si="21"/>
        <v>0</v>
      </c>
    </row>
    <row r="121" spans="1:11" s="134" customFormat="1" ht="14.1" customHeight="1">
      <c r="A121" s="481" t="s">
        <v>4210</v>
      </c>
      <c r="B121" s="482" t="s">
        <v>4211</v>
      </c>
      <c r="C121" s="580">
        <v>55</v>
      </c>
      <c r="D121" s="542">
        <v>5</v>
      </c>
      <c r="E121" s="615">
        <f t="shared" si="13"/>
        <v>9.0909090909090912E-2</v>
      </c>
      <c r="F121" s="580">
        <v>0</v>
      </c>
      <c r="G121" s="542"/>
      <c r="H121" s="615" t="e">
        <f t="shared" si="18"/>
        <v>#DIV/0!</v>
      </c>
      <c r="I121" s="616">
        <f t="shared" si="19"/>
        <v>55</v>
      </c>
      <c r="J121" s="616">
        <f t="shared" si="20"/>
        <v>5</v>
      </c>
      <c r="K121" s="615">
        <f t="shared" si="21"/>
        <v>9.0909090909090912E-2</v>
      </c>
    </row>
    <row r="122" spans="1:11" s="134" customFormat="1" ht="14.1" customHeight="1">
      <c r="A122" s="145"/>
      <c r="B122" s="118"/>
      <c r="C122" s="118"/>
      <c r="D122" s="542"/>
      <c r="E122" s="615" t="e">
        <f t="shared" si="13"/>
        <v>#DIV/0!</v>
      </c>
      <c r="F122" s="118"/>
      <c r="G122" s="621"/>
      <c r="H122" s="615" t="e">
        <f t="shared" si="18"/>
        <v>#DIV/0!</v>
      </c>
      <c r="I122" s="616">
        <f t="shared" si="19"/>
        <v>0</v>
      </c>
      <c r="J122" s="616">
        <f t="shared" si="20"/>
        <v>0</v>
      </c>
      <c r="K122" s="615" t="e">
        <f t="shared" si="21"/>
        <v>#DIV/0!</v>
      </c>
    </row>
    <row r="123" spans="1:11" s="134" customFormat="1" ht="14.1" customHeight="1">
      <c r="A123" s="145"/>
      <c r="B123" s="118"/>
      <c r="C123" s="118"/>
      <c r="D123" s="542"/>
      <c r="E123" s="615" t="e">
        <f t="shared" si="13"/>
        <v>#DIV/0!</v>
      </c>
      <c r="F123" s="118"/>
      <c r="G123" s="621"/>
      <c r="H123" s="615" t="e">
        <f t="shared" si="18"/>
        <v>#DIV/0!</v>
      </c>
      <c r="I123" s="616">
        <f t="shared" si="19"/>
        <v>0</v>
      </c>
      <c r="J123" s="616">
        <f t="shared" si="20"/>
        <v>0</v>
      </c>
      <c r="K123" s="615" t="e">
        <f t="shared" si="21"/>
        <v>#DIV/0!</v>
      </c>
    </row>
    <row r="124" spans="1:11" s="134" customFormat="1" ht="14.1" customHeight="1">
      <c r="A124" s="145"/>
      <c r="B124" s="118"/>
      <c r="C124" s="118"/>
      <c r="D124" s="542"/>
      <c r="E124" s="615" t="e">
        <f t="shared" si="13"/>
        <v>#DIV/0!</v>
      </c>
      <c r="F124" s="118"/>
      <c r="G124" s="621"/>
      <c r="H124" s="615" t="e">
        <f t="shared" si="18"/>
        <v>#DIV/0!</v>
      </c>
      <c r="I124" s="616">
        <f t="shared" si="19"/>
        <v>0</v>
      </c>
      <c r="J124" s="616">
        <f t="shared" si="20"/>
        <v>0</v>
      </c>
      <c r="K124" s="615" t="e">
        <f t="shared" si="21"/>
        <v>#DIV/0!</v>
      </c>
    </row>
    <row r="125" spans="1:11" s="134" customFormat="1" ht="14.1" customHeight="1">
      <c r="A125" s="145"/>
      <c r="B125" s="118"/>
      <c r="C125" s="118"/>
      <c r="D125" s="621"/>
      <c r="E125" s="615" t="e">
        <f t="shared" si="13"/>
        <v>#DIV/0!</v>
      </c>
      <c r="F125" s="118"/>
      <c r="G125" s="621"/>
      <c r="H125" s="615" t="e">
        <f t="shared" si="18"/>
        <v>#DIV/0!</v>
      </c>
      <c r="I125" s="616">
        <f t="shared" si="19"/>
        <v>0</v>
      </c>
      <c r="J125" s="616">
        <f t="shared" si="20"/>
        <v>0</v>
      </c>
      <c r="K125" s="615" t="e">
        <f t="shared" si="21"/>
        <v>#DIV/0!</v>
      </c>
    </row>
    <row r="126" spans="1:11" s="134" customFormat="1" ht="14.1" customHeight="1">
      <c r="A126" s="145"/>
      <c r="B126" s="118"/>
      <c r="C126" s="118"/>
      <c r="D126" s="118"/>
      <c r="E126" s="118"/>
      <c r="F126" s="118"/>
      <c r="G126" s="118"/>
      <c r="H126" s="118"/>
      <c r="I126" s="339"/>
      <c r="J126" s="118"/>
      <c r="K126" s="342"/>
    </row>
    <row r="127" spans="1:11" s="134" customFormat="1" ht="14.1" customHeight="1">
      <c r="A127" s="281" t="s">
        <v>1665</v>
      </c>
      <c r="B127" s="125"/>
      <c r="C127" s="118"/>
      <c r="D127" s="118"/>
      <c r="E127" s="118"/>
      <c r="F127" s="118"/>
      <c r="G127" s="118"/>
      <c r="H127" s="118"/>
      <c r="I127" s="339"/>
      <c r="J127" s="118"/>
      <c r="K127" s="342"/>
    </row>
    <row r="128" spans="1:11" s="134" customFormat="1" ht="14.1" customHeight="1">
      <c r="A128" s="145" t="s">
        <v>1668</v>
      </c>
      <c r="B128" s="118" t="s">
        <v>1669</v>
      </c>
      <c r="C128" s="118"/>
      <c r="D128" s="118"/>
      <c r="E128" s="118"/>
      <c r="F128" s="118"/>
      <c r="G128" s="118"/>
      <c r="H128" s="118"/>
      <c r="I128" s="339"/>
      <c r="J128" s="118"/>
      <c r="K128" s="342"/>
    </row>
    <row r="129" spans="1:11" s="134" customFormat="1" ht="14.1" customHeight="1">
      <c r="A129" s="145"/>
      <c r="B129" s="118"/>
      <c r="C129" s="118"/>
      <c r="D129" s="118"/>
      <c r="E129" s="118"/>
      <c r="F129" s="118"/>
      <c r="G129" s="118"/>
      <c r="H129" s="118"/>
      <c r="I129" s="339"/>
      <c r="J129" s="118"/>
      <c r="K129" s="342"/>
    </row>
    <row r="130" spans="1:11" s="134" customFormat="1" ht="14.1" customHeight="1">
      <c r="A130" s="145"/>
      <c r="B130" s="118"/>
      <c r="C130" s="118"/>
      <c r="D130" s="118"/>
      <c r="E130" s="118"/>
      <c r="F130" s="118"/>
      <c r="G130" s="118"/>
      <c r="H130" s="118"/>
      <c r="I130" s="339"/>
      <c r="J130" s="118"/>
      <c r="K130" s="342"/>
    </row>
    <row r="131" spans="1:11" s="134" customFormat="1" ht="14.1" customHeight="1">
      <c r="A131" s="610" t="s">
        <v>4212</v>
      </c>
      <c r="B131" s="143"/>
      <c r="C131" s="144"/>
      <c r="D131" s="144"/>
      <c r="E131" s="144"/>
      <c r="F131" s="144"/>
      <c r="G131" s="144"/>
      <c r="H131" s="144"/>
      <c r="I131" s="144"/>
      <c r="J131" s="118"/>
      <c r="K131" s="342"/>
    </row>
    <row r="132" spans="1:11" ht="14.1" customHeight="1">
      <c r="A132" s="62" t="s">
        <v>1663</v>
      </c>
      <c r="B132" s="124"/>
      <c r="C132" s="617">
        <v>1470</v>
      </c>
      <c r="D132" s="617">
        <v>475</v>
      </c>
      <c r="E132" s="618">
        <f t="shared" ref="E132:E133" si="22">D132/C132</f>
        <v>0.3231292517006803</v>
      </c>
      <c r="F132" s="617">
        <v>450</v>
      </c>
      <c r="G132" s="617">
        <v>165</v>
      </c>
      <c r="H132" s="618">
        <f t="shared" ref="H132:H133" si="23">G132/F132</f>
        <v>0.36666666666666664</v>
      </c>
      <c r="I132" s="619">
        <f t="shared" ref="I132:I133" si="24">C132+F132</f>
        <v>1920</v>
      </c>
      <c r="J132" s="619">
        <f t="shared" ref="J132:J133" si="25">D132+G132</f>
        <v>640</v>
      </c>
      <c r="K132" s="618">
        <f t="shared" ref="K132:K133" si="26">J132/I132</f>
        <v>0.33333333333333331</v>
      </c>
    </row>
    <row r="133" spans="1:11" s="134" customFormat="1" ht="14.1" customHeight="1">
      <c r="A133" s="141" t="s">
        <v>1664</v>
      </c>
      <c r="B133" s="142"/>
      <c r="C133" s="617">
        <f>SUM(C135:C145)</f>
        <v>1480</v>
      </c>
      <c r="D133" s="617">
        <f>SUM(D135:D145)</f>
        <v>511</v>
      </c>
      <c r="E133" s="618">
        <f t="shared" si="22"/>
        <v>0.3452702702702703</v>
      </c>
      <c r="F133" s="617">
        <f>SUM(F135:F145)</f>
        <v>450</v>
      </c>
      <c r="G133" s="617">
        <f>SUM(G135:G145)</f>
        <v>165</v>
      </c>
      <c r="H133" s="618">
        <f t="shared" si="23"/>
        <v>0.36666666666666664</v>
      </c>
      <c r="I133" s="619">
        <f t="shared" si="24"/>
        <v>1930</v>
      </c>
      <c r="J133" s="619">
        <f t="shared" si="25"/>
        <v>676</v>
      </c>
      <c r="K133" s="618">
        <f t="shared" si="26"/>
        <v>0.35025906735751294</v>
      </c>
    </row>
    <row r="134" spans="1:11" s="134" customFormat="1" ht="14.1" customHeight="1">
      <c r="A134" s="625"/>
      <c r="B134" s="625"/>
      <c r="C134" s="118"/>
      <c r="D134" s="118"/>
      <c r="E134" s="118"/>
      <c r="F134" s="540"/>
      <c r="G134" s="118"/>
      <c r="H134" s="118"/>
      <c r="I134" s="339"/>
      <c r="J134" s="118"/>
      <c r="K134" s="118"/>
    </row>
    <row r="135" spans="1:11" s="134" customFormat="1" ht="14.1" customHeight="1">
      <c r="A135" s="481" t="s">
        <v>4213</v>
      </c>
      <c r="B135" s="482" t="s">
        <v>4214</v>
      </c>
      <c r="C135" s="581">
        <v>60</v>
      </c>
      <c r="D135" s="541">
        <v>8</v>
      </c>
      <c r="E135" s="628">
        <f t="shared" ref="E135:E145" si="27">D135/C135</f>
        <v>0.13333333333333333</v>
      </c>
      <c r="F135" s="581">
        <v>20</v>
      </c>
      <c r="G135" s="541">
        <v>1</v>
      </c>
      <c r="H135" s="628">
        <f t="shared" ref="H135:H145" si="28">G135/F135</f>
        <v>0.05</v>
      </c>
      <c r="I135" s="629">
        <f t="shared" ref="I135:I145" si="29">C135+F135</f>
        <v>80</v>
      </c>
      <c r="J135" s="629">
        <f t="shared" ref="J135:J145" si="30">D135+G135</f>
        <v>9</v>
      </c>
      <c r="K135" s="628">
        <f t="shared" ref="K135:K145" si="31">J135/I135</f>
        <v>0.1125</v>
      </c>
    </row>
    <row r="136" spans="1:11" s="134" customFormat="1" ht="14.1" customHeight="1">
      <c r="A136" s="481" t="s">
        <v>4215</v>
      </c>
      <c r="B136" s="482" t="s">
        <v>4216</v>
      </c>
      <c r="C136" s="581">
        <v>260</v>
      </c>
      <c r="D136" s="541">
        <v>103</v>
      </c>
      <c r="E136" s="628">
        <f t="shared" si="27"/>
        <v>0.39615384615384613</v>
      </c>
      <c r="F136" s="581">
        <v>101</v>
      </c>
      <c r="G136" s="541">
        <v>34</v>
      </c>
      <c r="H136" s="628">
        <f t="shared" si="28"/>
        <v>0.33663366336633666</v>
      </c>
      <c r="I136" s="629">
        <f t="shared" si="29"/>
        <v>361</v>
      </c>
      <c r="J136" s="629">
        <f t="shared" si="30"/>
        <v>137</v>
      </c>
      <c r="K136" s="628">
        <f t="shared" si="31"/>
        <v>0.37950138504155123</v>
      </c>
    </row>
    <row r="137" spans="1:11" s="134" customFormat="1" ht="14.1" customHeight="1">
      <c r="A137" s="481" t="s">
        <v>4217</v>
      </c>
      <c r="B137" s="482" t="s">
        <v>4218</v>
      </c>
      <c r="C137" s="581">
        <v>140</v>
      </c>
      <c r="D137" s="541">
        <v>32</v>
      </c>
      <c r="E137" s="628">
        <f t="shared" si="27"/>
        <v>0.22857142857142856</v>
      </c>
      <c r="F137" s="581">
        <v>21</v>
      </c>
      <c r="G137" s="541">
        <v>4</v>
      </c>
      <c r="H137" s="628">
        <f t="shared" si="28"/>
        <v>0.19047619047619047</v>
      </c>
      <c r="I137" s="629">
        <f t="shared" si="29"/>
        <v>161</v>
      </c>
      <c r="J137" s="629">
        <f t="shared" si="30"/>
        <v>36</v>
      </c>
      <c r="K137" s="628">
        <f t="shared" si="31"/>
        <v>0.2236024844720497</v>
      </c>
    </row>
    <row r="138" spans="1:11" s="134" customFormat="1" ht="14.1" customHeight="1">
      <c r="A138" s="481" t="s">
        <v>4219</v>
      </c>
      <c r="B138" s="482" t="s">
        <v>4220</v>
      </c>
      <c r="C138" s="581">
        <v>470</v>
      </c>
      <c r="D138" s="541">
        <v>157</v>
      </c>
      <c r="E138" s="628">
        <f t="shared" si="27"/>
        <v>0.33404255319148934</v>
      </c>
      <c r="F138" s="581">
        <v>139</v>
      </c>
      <c r="G138" s="541">
        <v>47</v>
      </c>
      <c r="H138" s="628">
        <f t="shared" si="28"/>
        <v>0.33812949640287771</v>
      </c>
      <c r="I138" s="629">
        <f t="shared" si="29"/>
        <v>609</v>
      </c>
      <c r="J138" s="629">
        <f t="shared" si="30"/>
        <v>204</v>
      </c>
      <c r="K138" s="628">
        <f t="shared" si="31"/>
        <v>0.33497536945812806</v>
      </c>
    </row>
    <row r="139" spans="1:11" s="134" customFormat="1" ht="14.1" customHeight="1">
      <c r="A139" s="481" t="s">
        <v>4221</v>
      </c>
      <c r="B139" s="482" t="s">
        <v>4222</v>
      </c>
      <c r="C139" s="581">
        <v>10</v>
      </c>
      <c r="D139" s="541">
        <v>1</v>
      </c>
      <c r="E139" s="628">
        <f t="shared" si="27"/>
        <v>0.1</v>
      </c>
      <c r="F139" s="581">
        <v>9</v>
      </c>
      <c r="G139" s="541"/>
      <c r="H139" s="628">
        <f t="shared" si="28"/>
        <v>0</v>
      </c>
      <c r="I139" s="629">
        <f t="shared" si="29"/>
        <v>19</v>
      </c>
      <c r="J139" s="629">
        <f t="shared" si="30"/>
        <v>1</v>
      </c>
      <c r="K139" s="628">
        <f t="shared" si="31"/>
        <v>5.2631578947368418E-2</v>
      </c>
    </row>
    <row r="140" spans="1:11" s="134" customFormat="1" ht="14.1" customHeight="1">
      <c r="A140" s="481" t="s">
        <v>4223</v>
      </c>
      <c r="B140" s="482" t="s">
        <v>4224</v>
      </c>
      <c r="C140" s="581">
        <v>8</v>
      </c>
      <c r="D140" s="541">
        <v>4</v>
      </c>
      <c r="E140" s="628">
        <f t="shared" si="27"/>
        <v>0.5</v>
      </c>
      <c r="F140" s="581">
        <v>0</v>
      </c>
      <c r="G140" s="541">
        <v>2</v>
      </c>
      <c r="H140" s="628" t="e">
        <f t="shared" si="28"/>
        <v>#DIV/0!</v>
      </c>
      <c r="I140" s="629">
        <f t="shared" si="29"/>
        <v>8</v>
      </c>
      <c r="J140" s="629">
        <f t="shared" si="30"/>
        <v>6</v>
      </c>
      <c r="K140" s="628">
        <f t="shared" si="31"/>
        <v>0.75</v>
      </c>
    </row>
    <row r="141" spans="1:11" s="134" customFormat="1" ht="14.1" customHeight="1">
      <c r="A141" s="481" t="s">
        <v>4225</v>
      </c>
      <c r="B141" s="482" t="s">
        <v>4226</v>
      </c>
      <c r="C141" s="581">
        <v>13</v>
      </c>
      <c r="D141" s="541">
        <v>7</v>
      </c>
      <c r="E141" s="628">
        <f t="shared" si="27"/>
        <v>0.53846153846153844</v>
      </c>
      <c r="F141" s="581">
        <v>8</v>
      </c>
      <c r="G141" s="541"/>
      <c r="H141" s="628">
        <f t="shared" si="28"/>
        <v>0</v>
      </c>
      <c r="I141" s="629">
        <f t="shared" si="29"/>
        <v>21</v>
      </c>
      <c r="J141" s="629">
        <f t="shared" si="30"/>
        <v>7</v>
      </c>
      <c r="K141" s="628">
        <f t="shared" si="31"/>
        <v>0.33333333333333331</v>
      </c>
    </row>
    <row r="142" spans="1:11" s="134" customFormat="1" ht="14.1" customHeight="1">
      <c r="A142" s="481" t="s">
        <v>4227</v>
      </c>
      <c r="B142" s="482" t="s">
        <v>4228</v>
      </c>
      <c r="C142" s="581">
        <v>3</v>
      </c>
      <c r="D142" s="541">
        <v>3</v>
      </c>
      <c r="E142" s="628">
        <f t="shared" si="27"/>
        <v>1</v>
      </c>
      <c r="F142" s="581">
        <v>1</v>
      </c>
      <c r="G142" s="541">
        <v>2</v>
      </c>
      <c r="H142" s="628">
        <f t="shared" si="28"/>
        <v>2</v>
      </c>
      <c r="I142" s="629">
        <f t="shared" si="29"/>
        <v>4</v>
      </c>
      <c r="J142" s="629">
        <f t="shared" si="30"/>
        <v>5</v>
      </c>
      <c r="K142" s="628">
        <f t="shared" si="31"/>
        <v>1.25</v>
      </c>
    </row>
    <row r="143" spans="1:11" s="134" customFormat="1" ht="14.1" customHeight="1">
      <c r="A143" s="481" t="s">
        <v>3510</v>
      </c>
      <c r="B143" s="482" t="s">
        <v>3511</v>
      </c>
      <c r="C143" s="581">
        <v>470</v>
      </c>
      <c r="D143" s="541">
        <v>190</v>
      </c>
      <c r="E143" s="628">
        <f t="shared" si="27"/>
        <v>0.40425531914893614</v>
      </c>
      <c r="F143" s="581">
        <v>120</v>
      </c>
      <c r="G143" s="541">
        <v>57</v>
      </c>
      <c r="H143" s="628">
        <f t="shared" si="28"/>
        <v>0.47499999999999998</v>
      </c>
      <c r="I143" s="629">
        <f t="shared" si="29"/>
        <v>590</v>
      </c>
      <c r="J143" s="629">
        <f t="shared" si="30"/>
        <v>247</v>
      </c>
      <c r="K143" s="628">
        <f t="shared" si="31"/>
        <v>0.41864406779661018</v>
      </c>
    </row>
    <row r="144" spans="1:11" s="134" customFormat="1" ht="14.1" customHeight="1">
      <c r="A144" s="481" t="s">
        <v>4229</v>
      </c>
      <c r="B144" s="482" t="s">
        <v>4230</v>
      </c>
      <c r="C144" s="581">
        <v>6</v>
      </c>
      <c r="D144" s="541"/>
      <c r="E144" s="628">
        <f t="shared" si="27"/>
        <v>0</v>
      </c>
      <c r="F144" s="581">
        <v>1</v>
      </c>
      <c r="G144" s="541"/>
      <c r="H144" s="628">
        <f t="shared" si="28"/>
        <v>0</v>
      </c>
      <c r="I144" s="629">
        <f t="shared" si="29"/>
        <v>7</v>
      </c>
      <c r="J144" s="629">
        <f t="shared" si="30"/>
        <v>0</v>
      </c>
      <c r="K144" s="628">
        <f t="shared" si="31"/>
        <v>0</v>
      </c>
    </row>
    <row r="145" spans="1:11" s="134" customFormat="1" ht="14.1" customHeight="1">
      <c r="A145" s="481" t="s">
        <v>2761</v>
      </c>
      <c r="B145" s="482" t="s">
        <v>2762</v>
      </c>
      <c r="C145" s="581">
        <v>40</v>
      </c>
      <c r="D145" s="541">
        <v>6</v>
      </c>
      <c r="E145" s="628">
        <f t="shared" si="27"/>
        <v>0.15</v>
      </c>
      <c r="F145" s="581">
        <v>30</v>
      </c>
      <c r="G145" s="541">
        <v>18</v>
      </c>
      <c r="H145" s="628">
        <f t="shared" si="28"/>
        <v>0.6</v>
      </c>
      <c r="I145" s="629">
        <f t="shared" si="29"/>
        <v>70</v>
      </c>
      <c r="J145" s="629">
        <f t="shared" si="30"/>
        <v>24</v>
      </c>
      <c r="K145" s="628">
        <f t="shared" si="31"/>
        <v>0.34285714285714286</v>
      </c>
    </row>
    <row r="146" spans="1:11" s="134" customFormat="1" ht="14.1" customHeight="1">
      <c r="A146" s="625"/>
      <c r="B146" s="625"/>
      <c r="C146" s="118"/>
      <c r="D146" s="118"/>
      <c r="E146" s="118"/>
      <c r="F146" s="118"/>
      <c r="G146" s="118"/>
      <c r="H146" s="118"/>
      <c r="I146" s="339"/>
      <c r="J146" s="118"/>
      <c r="K146" s="342"/>
    </row>
    <row r="147" spans="1:11" s="134" customFormat="1" ht="14.1" customHeight="1">
      <c r="A147" s="625"/>
      <c r="B147" s="625"/>
      <c r="C147" s="118"/>
      <c r="D147" s="118"/>
      <c r="E147" s="118"/>
      <c r="F147" s="118"/>
      <c r="G147" s="118"/>
      <c r="H147" s="118"/>
      <c r="I147" s="339"/>
      <c r="J147" s="118"/>
      <c r="K147" s="342"/>
    </row>
    <row r="148" spans="1:11" s="134" customFormat="1" ht="14.1" customHeight="1">
      <c r="A148" s="626"/>
      <c r="B148" s="626"/>
      <c r="C148" s="118"/>
      <c r="D148" s="118"/>
      <c r="E148" s="118"/>
      <c r="F148" s="118"/>
      <c r="G148" s="118"/>
      <c r="H148" s="118"/>
      <c r="I148" s="339"/>
      <c r="J148" s="118"/>
      <c r="K148" s="342"/>
    </row>
    <row r="149" spans="1:11" s="134" customFormat="1" ht="14.1" customHeight="1">
      <c r="A149" s="610" t="s">
        <v>4231</v>
      </c>
      <c r="B149" s="143"/>
      <c r="C149" s="144"/>
      <c r="D149" s="144"/>
      <c r="E149" s="144"/>
      <c r="F149" s="144"/>
      <c r="G149" s="144"/>
      <c r="H149" s="144"/>
      <c r="I149" s="144"/>
      <c r="J149" s="118"/>
      <c r="K149" s="342"/>
    </row>
    <row r="150" spans="1:11" s="134" customFormat="1" ht="14.1" customHeight="1">
      <c r="A150" s="62" t="s">
        <v>1663</v>
      </c>
      <c r="B150" s="124"/>
      <c r="C150" s="617">
        <v>1600</v>
      </c>
      <c r="D150" s="617">
        <v>414</v>
      </c>
      <c r="E150" s="630">
        <f t="shared" ref="E150:E182" si="32">D150/C150</f>
        <v>0.25874999999999998</v>
      </c>
      <c r="F150" s="617">
        <v>600</v>
      </c>
      <c r="G150" s="617">
        <v>200</v>
      </c>
      <c r="H150" s="630">
        <f t="shared" ref="H150:H151" si="33">G150/F150</f>
        <v>0.33333333333333331</v>
      </c>
      <c r="I150" s="619">
        <f t="shared" ref="I150:I151" si="34">C150+F150</f>
        <v>2200</v>
      </c>
      <c r="J150" s="619">
        <f t="shared" ref="J150:J151" si="35">D150+G150</f>
        <v>614</v>
      </c>
      <c r="K150" s="618">
        <f t="shared" ref="K150:K151" si="36">J150/I150</f>
        <v>0.27909090909090911</v>
      </c>
    </row>
    <row r="151" spans="1:11" s="134" customFormat="1" ht="14.1" customHeight="1">
      <c r="A151" s="141" t="s">
        <v>1664</v>
      </c>
      <c r="B151" s="142"/>
      <c r="C151" s="617">
        <f>SUM(C153:C182)</f>
        <v>2000</v>
      </c>
      <c r="D151" s="617">
        <f>SUM(D153:D182)</f>
        <v>460</v>
      </c>
      <c r="E151" s="630">
        <f t="shared" si="32"/>
        <v>0.23</v>
      </c>
      <c r="F151" s="617">
        <f>SUM(F153:F182)</f>
        <v>3000</v>
      </c>
      <c r="G151" s="617">
        <f>SUM(G153:G182)</f>
        <v>232</v>
      </c>
      <c r="H151" s="630">
        <f t="shared" si="33"/>
        <v>7.7333333333333337E-2</v>
      </c>
      <c r="I151" s="619">
        <f t="shared" si="34"/>
        <v>5000</v>
      </c>
      <c r="J151" s="619">
        <f t="shared" si="35"/>
        <v>692</v>
      </c>
      <c r="K151" s="618">
        <f t="shared" si="36"/>
        <v>0.1384</v>
      </c>
    </row>
    <row r="152" spans="1:11" s="134" customFormat="1" ht="14.1" customHeight="1">
      <c r="A152" s="117"/>
      <c r="B152" s="118"/>
      <c r="C152" s="118"/>
      <c r="D152" s="118"/>
      <c r="E152" s="118"/>
      <c r="F152" s="118"/>
      <c r="G152" s="118"/>
      <c r="H152" s="118"/>
      <c r="I152" s="339"/>
      <c r="J152" s="118"/>
      <c r="K152" s="342"/>
    </row>
    <row r="153" spans="1:11" s="134" customFormat="1" ht="14.1" customHeight="1">
      <c r="A153" s="481" t="s">
        <v>4232</v>
      </c>
      <c r="B153" s="482" t="s">
        <v>4233</v>
      </c>
      <c r="C153" s="623">
        <v>220</v>
      </c>
      <c r="D153" s="621">
        <v>61</v>
      </c>
      <c r="E153" s="628">
        <f t="shared" si="32"/>
        <v>0.27727272727272728</v>
      </c>
      <c r="F153" s="623">
        <v>300</v>
      </c>
      <c r="G153" s="621">
        <v>20</v>
      </c>
      <c r="H153" s="628">
        <f t="shared" ref="H153:H182" si="37">G153/F153</f>
        <v>6.6666666666666666E-2</v>
      </c>
      <c r="I153" s="629">
        <f t="shared" ref="I153:I175" si="38">C153+F153</f>
        <v>520</v>
      </c>
      <c r="J153" s="629">
        <f t="shared" ref="J153:J175" si="39">D153+G153</f>
        <v>81</v>
      </c>
      <c r="K153" s="628">
        <f t="shared" ref="K153:K175" si="40">J153/I153</f>
        <v>0.15576923076923077</v>
      </c>
    </row>
    <row r="154" spans="1:11" s="134" customFormat="1" ht="14.1" customHeight="1">
      <c r="A154" s="481" t="s">
        <v>4234</v>
      </c>
      <c r="B154" s="482" t="s">
        <v>4235</v>
      </c>
      <c r="C154" s="623">
        <v>280</v>
      </c>
      <c r="D154" s="621"/>
      <c r="E154" s="628">
        <f t="shared" si="32"/>
        <v>0</v>
      </c>
      <c r="F154" s="623">
        <v>240</v>
      </c>
      <c r="G154" s="621"/>
      <c r="H154" s="628">
        <f t="shared" si="37"/>
        <v>0</v>
      </c>
      <c r="I154" s="629">
        <f t="shared" si="38"/>
        <v>520</v>
      </c>
      <c r="J154" s="629">
        <f t="shared" si="39"/>
        <v>0</v>
      </c>
      <c r="K154" s="628">
        <f t="shared" si="40"/>
        <v>0</v>
      </c>
    </row>
    <row r="155" spans="1:11" s="134" customFormat="1" ht="14.1" customHeight="1">
      <c r="A155" s="481" t="s">
        <v>4236</v>
      </c>
      <c r="B155" s="482" t="s">
        <v>4237</v>
      </c>
      <c r="C155" s="623">
        <v>340</v>
      </c>
      <c r="D155" s="621">
        <v>152</v>
      </c>
      <c r="E155" s="628">
        <f t="shared" si="32"/>
        <v>0.44705882352941179</v>
      </c>
      <c r="F155" s="623">
        <v>500</v>
      </c>
      <c r="G155" s="621">
        <v>52</v>
      </c>
      <c r="H155" s="628">
        <f t="shared" si="37"/>
        <v>0.104</v>
      </c>
      <c r="I155" s="629">
        <f t="shared" si="38"/>
        <v>840</v>
      </c>
      <c r="J155" s="629">
        <f t="shared" si="39"/>
        <v>204</v>
      </c>
      <c r="K155" s="628">
        <f t="shared" si="40"/>
        <v>0.24285714285714285</v>
      </c>
    </row>
    <row r="156" spans="1:11" s="134" customFormat="1" ht="14.1" customHeight="1">
      <c r="A156" s="481" t="s">
        <v>4238</v>
      </c>
      <c r="B156" s="482" t="s">
        <v>4239</v>
      </c>
      <c r="C156" s="623">
        <v>20</v>
      </c>
      <c r="D156" s="621"/>
      <c r="E156" s="628">
        <f t="shared" si="32"/>
        <v>0</v>
      </c>
      <c r="F156" s="623">
        <v>0</v>
      </c>
      <c r="G156" s="621"/>
      <c r="H156" s="628" t="e">
        <f t="shared" si="37"/>
        <v>#DIV/0!</v>
      </c>
      <c r="I156" s="629">
        <f t="shared" si="38"/>
        <v>20</v>
      </c>
      <c r="J156" s="629">
        <f t="shared" si="39"/>
        <v>0</v>
      </c>
      <c r="K156" s="628">
        <f t="shared" si="40"/>
        <v>0</v>
      </c>
    </row>
    <row r="157" spans="1:11" s="134" customFormat="1" ht="14.1" customHeight="1">
      <c r="A157" s="481" t="s">
        <v>4240</v>
      </c>
      <c r="B157" s="482" t="s">
        <v>4241</v>
      </c>
      <c r="C157" s="623">
        <v>20</v>
      </c>
      <c r="D157" s="621"/>
      <c r="E157" s="628">
        <f t="shared" si="32"/>
        <v>0</v>
      </c>
      <c r="F157" s="623">
        <v>0</v>
      </c>
      <c r="G157" s="621"/>
      <c r="H157" s="628" t="e">
        <f t="shared" si="37"/>
        <v>#DIV/0!</v>
      </c>
      <c r="I157" s="629">
        <f t="shared" si="38"/>
        <v>20</v>
      </c>
      <c r="J157" s="629">
        <f t="shared" si="39"/>
        <v>0</v>
      </c>
      <c r="K157" s="628">
        <f t="shared" si="40"/>
        <v>0</v>
      </c>
    </row>
    <row r="158" spans="1:11" s="134" customFormat="1" ht="14.1" customHeight="1">
      <c r="A158" s="481" t="s">
        <v>4242</v>
      </c>
      <c r="B158" s="482" t="s">
        <v>4243</v>
      </c>
      <c r="C158" s="623">
        <v>40</v>
      </c>
      <c r="D158" s="621"/>
      <c r="E158" s="628">
        <f t="shared" si="32"/>
        <v>0</v>
      </c>
      <c r="F158" s="623">
        <v>0</v>
      </c>
      <c r="G158" s="621"/>
      <c r="H158" s="628" t="e">
        <f t="shared" si="37"/>
        <v>#DIV/0!</v>
      </c>
      <c r="I158" s="629">
        <f t="shared" si="38"/>
        <v>40</v>
      </c>
      <c r="J158" s="629">
        <f t="shared" si="39"/>
        <v>0</v>
      </c>
      <c r="K158" s="628">
        <f t="shared" si="40"/>
        <v>0</v>
      </c>
    </row>
    <row r="159" spans="1:11" s="134" customFormat="1" ht="14.1" customHeight="1">
      <c r="A159" s="481" t="s">
        <v>4244</v>
      </c>
      <c r="B159" s="482" t="s">
        <v>4245</v>
      </c>
      <c r="C159" s="623">
        <v>20</v>
      </c>
      <c r="D159" s="621"/>
      <c r="E159" s="628">
        <f t="shared" si="32"/>
        <v>0</v>
      </c>
      <c r="F159" s="623">
        <v>0</v>
      </c>
      <c r="G159" s="621"/>
      <c r="H159" s="628" t="e">
        <f t="shared" si="37"/>
        <v>#DIV/0!</v>
      </c>
      <c r="I159" s="629">
        <f t="shared" si="38"/>
        <v>20</v>
      </c>
      <c r="J159" s="629">
        <f t="shared" si="39"/>
        <v>0</v>
      </c>
      <c r="K159" s="628">
        <f t="shared" si="40"/>
        <v>0</v>
      </c>
    </row>
    <row r="160" spans="1:11" s="134" customFormat="1" ht="14.1" customHeight="1">
      <c r="A160" s="481" t="s">
        <v>4246</v>
      </c>
      <c r="B160" s="482" t="s">
        <v>4247</v>
      </c>
      <c r="C160" s="623">
        <v>100</v>
      </c>
      <c r="D160" s="621">
        <v>20</v>
      </c>
      <c r="E160" s="628">
        <f t="shared" si="32"/>
        <v>0.2</v>
      </c>
      <c r="F160" s="623">
        <v>140</v>
      </c>
      <c r="G160" s="621">
        <v>19</v>
      </c>
      <c r="H160" s="628">
        <f t="shared" si="37"/>
        <v>0.1357142857142857</v>
      </c>
      <c r="I160" s="629">
        <f t="shared" si="38"/>
        <v>240</v>
      </c>
      <c r="J160" s="629">
        <f t="shared" si="39"/>
        <v>39</v>
      </c>
      <c r="K160" s="628">
        <f t="shared" si="40"/>
        <v>0.16250000000000001</v>
      </c>
    </row>
    <row r="161" spans="1:11" s="134" customFormat="1" ht="14.1" customHeight="1">
      <c r="A161" s="481" t="s">
        <v>4248</v>
      </c>
      <c r="B161" s="482" t="s">
        <v>4249</v>
      </c>
      <c r="C161" s="623">
        <v>100</v>
      </c>
      <c r="D161" s="621">
        <v>19</v>
      </c>
      <c r="E161" s="628">
        <f t="shared" si="32"/>
        <v>0.19</v>
      </c>
      <c r="F161" s="623">
        <v>20</v>
      </c>
      <c r="G161" s="621">
        <v>8</v>
      </c>
      <c r="H161" s="628">
        <f t="shared" si="37"/>
        <v>0.4</v>
      </c>
      <c r="I161" s="629">
        <f t="shared" si="38"/>
        <v>120</v>
      </c>
      <c r="J161" s="629">
        <f t="shared" si="39"/>
        <v>27</v>
      </c>
      <c r="K161" s="628">
        <f t="shared" si="40"/>
        <v>0.22500000000000001</v>
      </c>
    </row>
    <row r="162" spans="1:11" s="134" customFormat="1" ht="14.1" customHeight="1">
      <c r="A162" s="481" t="s">
        <v>4250</v>
      </c>
      <c r="B162" s="482" t="s">
        <v>4251</v>
      </c>
      <c r="C162" s="623">
        <v>40</v>
      </c>
      <c r="D162" s="621"/>
      <c r="E162" s="628">
        <f t="shared" si="32"/>
        <v>0</v>
      </c>
      <c r="F162" s="623">
        <v>140</v>
      </c>
      <c r="G162" s="621"/>
      <c r="H162" s="628">
        <f t="shared" si="37"/>
        <v>0</v>
      </c>
      <c r="I162" s="629">
        <f t="shared" si="38"/>
        <v>180</v>
      </c>
      <c r="J162" s="629">
        <f t="shared" si="39"/>
        <v>0</v>
      </c>
      <c r="K162" s="628">
        <f t="shared" si="40"/>
        <v>0</v>
      </c>
    </row>
    <row r="163" spans="1:11" s="134" customFormat="1" ht="14.1" customHeight="1">
      <c r="A163" s="481" t="s">
        <v>4252</v>
      </c>
      <c r="B163" s="482" t="s">
        <v>4253</v>
      </c>
      <c r="C163" s="623">
        <v>180</v>
      </c>
      <c r="D163" s="621">
        <v>75</v>
      </c>
      <c r="E163" s="628">
        <f t="shared" si="32"/>
        <v>0.41666666666666669</v>
      </c>
      <c r="F163" s="623">
        <v>220</v>
      </c>
      <c r="G163" s="621">
        <v>34</v>
      </c>
      <c r="H163" s="628">
        <f t="shared" si="37"/>
        <v>0.15454545454545454</v>
      </c>
      <c r="I163" s="629">
        <f t="shared" si="38"/>
        <v>400</v>
      </c>
      <c r="J163" s="629">
        <f t="shared" si="39"/>
        <v>109</v>
      </c>
      <c r="K163" s="628">
        <f t="shared" si="40"/>
        <v>0.27250000000000002</v>
      </c>
    </row>
    <row r="164" spans="1:11" s="134" customFormat="1" ht="14.1" customHeight="1">
      <c r="A164" s="481" t="s">
        <v>4254</v>
      </c>
      <c r="B164" s="482" t="s">
        <v>4255</v>
      </c>
      <c r="C164" s="623">
        <v>100</v>
      </c>
      <c r="D164" s="621"/>
      <c r="E164" s="628">
        <f t="shared" si="32"/>
        <v>0</v>
      </c>
      <c r="F164" s="623">
        <v>300</v>
      </c>
      <c r="G164" s="621"/>
      <c r="H164" s="628">
        <f t="shared" si="37"/>
        <v>0</v>
      </c>
      <c r="I164" s="629">
        <f t="shared" si="38"/>
        <v>400</v>
      </c>
      <c r="J164" s="629">
        <f t="shared" si="39"/>
        <v>0</v>
      </c>
      <c r="K164" s="628">
        <f t="shared" si="40"/>
        <v>0</v>
      </c>
    </row>
    <row r="165" spans="1:11" s="134" customFormat="1" ht="14.1" customHeight="1">
      <c r="A165" s="481" t="s">
        <v>4256</v>
      </c>
      <c r="B165" s="482" t="s">
        <v>4257</v>
      </c>
      <c r="C165" s="623">
        <v>260</v>
      </c>
      <c r="D165" s="621">
        <v>61</v>
      </c>
      <c r="E165" s="628">
        <f t="shared" si="32"/>
        <v>0.23461538461538461</v>
      </c>
      <c r="F165" s="623">
        <v>640</v>
      </c>
      <c r="G165" s="621">
        <v>56</v>
      </c>
      <c r="H165" s="628">
        <f t="shared" si="37"/>
        <v>8.7499999999999994E-2</v>
      </c>
      <c r="I165" s="629">
        <f t="shared" si="38"/>
        <v>900</v>
      </c>
      <c r="J165" s="629">
        <f t="shared" si="39"/>
        <v>117</v>
      </c>
      <c r="K165" s="628">
        <f t="shared" si="40"/>
        <v>0.13</v>
      </c>
    </row>
    <row r="166" spans="1:11" s="134" customFormat="1" ht="14.1" customHeight="1">
      <c r="A166" s="481" t="s">
        <v>4258</v>
      </c>
      <c r="B166" s="482" t="s">
        <v>4259</v>
      </c>
      <c r="C166" s="623">
        <v>60</v>
      </c>
      <c r="D166" s="621"/>
      <c r="E166" s="628">
        <f t="shared" si="32"/>
        <v>0</v>
      </c>
      <c r="F166" s="623">
        <v>40</v>
      </c>
      <c r="G166" s="621"/>
      <c r="H166" s="628">
        <f t="shared" si="37"/>
        <v>0</v>
      </c>
      <c r="I166" s="629">
        <f t="shared" si="38"/>
        <v>100</v>
      </c>
      <c r="J166" s="629">
        <f t="shared" si="39"/>
        <v>0</v>
      </c>
      <c r="K166" s="628">
        <f t="shared" si="40"/>
        <v>0</v>
      </c>
    </row>
    <row r="167" spans="1:11" s="134" customFormat="1" ht="14.1" customHeight="1">
      <c r="A167" s="481" t="s">
        <v>4260</v>
      </c>
      <c r="B167" s="482" t="s">
        <v>4261</v>
      </c>
      <c r="C167" s="623">
        <v>120</v>
      </c>
      <c r="D167" s="621">
        <v>6</v>
      </c>
      <c r="E167" s="628">
        <f t="shared" si="32"/>
        <v>0.05</v>
      </c>
      <c r="F167" s="623">
        <v>300</v>
      </c>
      <c r="G167" s="621">
        <v>7</v>
      </c>
      <c r="H167" s="628">
        <f t="shared" si="37"/>
        <v>2.3333333333333334E-2</v>
      </c>
      <c r="I167" s="629">
        <f t="shared" si="38"/>
        <v>420</v>
      </c>
      <c r="J167" s="629">
        <f t="shared" si="39"/>
        <v>13</v>
      </c>
      <c r="K167" s="628">
        <f t="shared" si="40"/>
        <v>3.0952380952380953E-2</v>
      </c>
    </row>
    <row r="168" spans="1:11" s="134" customFormat="1" ht="14.1" customHeight="1">
      <c r="A168" s="481" t="s">
        <v>4262</v>
      </c>
      <c r="B168" s="482" t="s">
        <v>4263</v>
      </c>
      <c r="C168" s="623">
        <v>80</v>
      </c>
      <c r="D168" s="621"/>
      <c r="E168" s="628">
        <f t="shared" si="32"/>
        <v>0</v>
      </c>
      <c r="F168" s="623">
        <v>120</v>
      </c>
      <c r="G168" s="621"/>
      <c r="H168" s="628">
        <f t="shared" si="37"/>
        <v>0</v>
      </c>
      <c r="I168" s="629">
        <f t="shared" si="38"/>
        <v>200</v>
      </c>
      <c r="J168" s="629">
        <f t="shared" si="39"/>
        <v>0</v>
      </c>
      <c r="K168" s="628">
        <f t="shared" si="40"/>
        <v>0</v>
      </c>
    </row>
    <row r="169" spans="1:11" s="134" customFormat="1" ht="14.1" customHeight="1">
      <c r="A169" s="481" t="s">
        <v>4264</v>
      </c>
      <c r="B169" s="482" t="s">
        <v>4265</v>
      </c>
      <c r="C169" s="623">
        <v>20</v>
      </c>
      <c r="D169" s="621">
        <v>1</v>
      </c>
      <c r="E169" s="628">
        <f t="shared" si="32"/>
        <v>0.05</v>
      </c>
      <c r="F169" s="623">
        <v>40</v>
      </c>
      <c r="G169" s="621">
        <v>4</v>
      </c>
      <c r="H169" s="628">
        <f t="shared" si="37"/>
        <v>0.1</v>
      </c>
      <c r="I169" s="629">
        <f t="shared" si="38"/>
        <v>60</v>
      </c>
      <c r="J169" s="629">
        <f t="shared" si="39"/>
        <v>5</v>
      </c>
      <c r="K169" s="628">
        <f t="shared" si="40"/>
        <v>8.3333333333333329E-2</v>
      </c>
    </row>
    <row r="170" spans="1:11" s="134" customFormat="1" ht="14.1" customHeight="1">
      <c r="A170" s="481" t="s">
        <v>4266</v>
      </c>
      <c r="B170" s="482" t="s">
        <v>4267</v>
      </c>
      <c r="C170" s="621">
        <v>0</v>
      </c>
      <c r="D170" s="621">
        <v>11</v>
      </c>
      <c r="E170" s="627" t="e">
        <f t="shared" si="32"/>
        <v>#DIV/0!</v>
      </c>
      <c r="F170" s="621">
        <v>0</v>
      </c>
      <c r="G170" s="621">
        <v>3</v>
      </c>
      <c r="H170" s="627" t="e">
        <f t="shared" si="37"/>
        <v>#DIV/0!</v>
      </c>
      <c r="I170" s="624">
        <f t="shared" si="38"/>
        <v>0</v>
      </c>
      <c r="J170" s="624">
        <f t="shared" si="39"/>
        <v>14</v>
      </c>
      <c r="K170" s="627" t="e">
        <f t="shared" si="40"/>
        <v>#DIV/0!</v>
      </c>
    </row>
    <row r="171" spans="1:11" s="134" customFormat="1" ht="14.1" customHeight="1">
      <c r="A171" s="481" t="s">
        <v>4268</v>
      </c>
      <c r="B171" s="482" t="s">
        <v>4269</v>
      </c>
      <c r="C171" s="621">
        <v>0</v>
      </c>
      <c r="D171" s="621">
        <v>4</v>
      </c>
      <c r="E171" s="627" t="e">
        <f t="shared" si="32"/>
        <v>#DIV/0!</v>
      </c>
      <c r="F171" s="621">
        <v>0</v>
      </c>
      <c r="G171" s="621"/>
      <c r="H171" s="627" t="e">
        <f t="shared" si="37"/>
        <v>#DIV/0!</v>
      </c>
      <c r="I171" s="624">
        <f t="shared" si="38"/>
        <v>0</v>
      </c>
      <c r="J171" s="624">
        <f t="shared" si="39"/>
        <v>4</v>
      </c>
      <c r="K171" s="627" t="e">
        <f t="shared" si="40"/>
        <v>#DIV/0!</v>
      </c>
    </row>
    <row r="172" spans="1:11" s="134" customFormat="1" ht="14.1" customHeight="1">
      <c r="A172" s="481" t="s">
        <v>4270</v>
      </c>
      <c r="B172" s="482" t="s">
        <v>4271</v>
      </c>
      <c r="C172" s="621">
        <v>0</v>
      </c>
      <c r="D172" s="621">
        <v>4</v>
      </c>
      <c r="E172" s="627" t="e">
        <f t="shared" si="32"/>
        <v>#DIV/0!</v>
      </c>
      <c r="F172" s="621">
        <v>0</v>
      </c>
      <c r="G172" s="621"/>
      <c r="H172" s="627" t="e">
        <f t="shared" si="37"/>
        <v>#DIV/0!</v>
      </c>
      <c r="I172" s="624">
        <f t="shared" si="38"/>
        <v>0</v>
      </c>
      <c r="J172" s="624">
        <f t="shared" si="39"/>
        <v>4</v>
      </c>
      <c r="K172" s="627" t="e">
        <f t="shared" si="40"/>
        <v>#DIV/0!</v>
      </c>
    </row>
    <row r="173" spans="1:11" s="134" customFormat="1" ht="14.1" customHeight="1">
      <c r="A173" s="481" t="s">
        <v>4272</v>
      </c>
      <c r="B173" s="482" t="s">
        <v>4273</v>
      </c>
      <c r="C173" s="621">
        <v>0</v>
      </c>
      <c r="D173" s="621">
        <v>7</v>
      </c>
      <c r="E173" s="627" t="e">
        <f t="shared" si="32"/>
        <v>#DIV/0!</v>
      </c>
      <c r="F173" s="621">
        <v>0</v>
      </c>
      <c r="G173" s="621"/>
      <c r="H173" s="627" t="e">
        <f t="shared" si="37"/>
        <v>#DIV/0!</v>
      </c>
      <c r="I173" s="624">
        <f t="shared" si="38"/>
        <v>0</v>
      </c>
      <c r="J173" s="624">
        <f t="shared" si="39"/>
        <v>7</v>
      </c>
      <c r="K173" s="627" t="e">
        <f t="shared" si="40"/>
        <v>#DIV/0!</v>
      </c>
    </row>
    <row r="174" spans="1:11" s="134" customFormat="1" ht="14.1" customHeight="1">
      <c r="A174" s="481" t="s">
        <v>4274</v>
      </c>
      <c r="B174" s="482" t="s">
        <v>4275</v>
      </c>
      <c r="C174" s="621">
        <v>0</v>
      </c>
      <c r="D174" s="621">
        <v>7</v>
      </c>
      <c r="E174" s="627" t="e">
        <f t="shared" si="32"/>
        <v>#DIV/0!</v>
      </c>
      <c r="F174" s="621">
        <v>0</v>
      </c>
      <c r="G174" s="621">
        <v>2</v>
      </c>
      <c r="H174" s="627" t="e">
        <f t="shared" si="37"/>
        <v>#DIV/0!</v>
      </c>
      <c r="I174" s="624">
        <f t="shared" si="38"/>
        <v>0</v>
      </c>
      <c r="J174" s="624">
        <f t="shared" si="39"/>
        <v>9</v>
      </c>
      <c r="K174" s="627" t="e">
        <f t="shared" si="40"/>
        <v>#DIV/0!</v>
      </c>
    </row>
    <row r="175" spans="1:11" s="134" customFormat="1" ht="14.1" customHeight="1">
      <c r="A175" s="481" t="s">
        <v>4276</v>
      </c>
      <c r="B175" s="482" t="s">
        <v>4277</v>
      </c>
      <c r="C175" s="621">
        <v>0</v>
      </c>
      <c r="D175" s="621">
        <v>28</v>
      </c>
      <c r="E175" s="627" t="e">
        <f t="shared" si="32"/>
        <v>#DIV/0!</v>
      </c>
      <c r="F175" s="621">
        <v>0</v>
      </c>
      <c r="G175" s="621">
        <v>27</v>
      </c>
      <c r="H175" s="627" t="e">
        <f t="shared" si="37"/>
        <v>#DIV/0!</v>
      </c>
      <c r="I175" s="624">
        <f t="shared" si="38"/>
        <v>0</v>
      </c>
      <c r="J175" s="624">
        <f t="shared" si="39"/>
        <v>55</v>
      </c>
      <c r="K175" s="627" t="e">
        <f t="shared" si="40"/>
        <v>#DIV/0!</v>
      </c>
    </row>
    <row r="176" spans="1:11" s="134" customFormat="1" ht="14.1" customHeight="1">
      <c r="A176" s="481" t="s">
        <v>4278</v>
      </c>
      <c r="B176" s="482" t="s">
        <v>4279</v>
      </c>
      <c r="C176" s="621">
        <v>0</v>
      </c>
      <c r="D176" s="621">
        <v>1</v>
      </c>
      <c r="E176" s="627" t="e">
        <f t="shared" si="32"/>
        <v>#DIV/0!</v>
      </c>
      <c r="F176" s="621">
        <v>0</v>
      </c>
      <c r="G176" s="621"/>
      <c r="H176" s="627" t="e">
        <f t="shared" si="37"/>
        <v>#DIV/0!</v>
      </c>
      <c r="I176" s="624">
        <f t="shared" ref="I176:I182" si="41">C176+F176</f>
        <v>0</v>
      </c>
      <c r="J176" s="624">
        <f t="shared" ref="J176:J182" si="42">D176+G176</f>
        <v>1</v>
      </c>
      <c r="K176" s="627" t="e">
        <f t="shared" ref="K176:K182" si="43">J176/I176</f>
        <v>#DIV/0!</v>
      </c>
    </row>
    <row r="177" spans="1:11" s="134" customFormat="1" ht="14.1" customHeight="1">
      <c r="A177" s="481" t="s">
        <v>4280</v>
      </c>
      <c r="B177" s="482" t="s">
        <v>4281</v>
      </c>
      <c r="C177" s="621">
        <v>0</v>
      </c>
      <c r="D177" s="621">
        <v>1</v>
      </c>
      <c r="E177" s="627" t="e">
        <f t="shared" si="32"/>
        <v>#DIV/0!</v>
      </c>
      <c r="F177" s="621">
        <v>0</v>
      </c>
      <c r="G177" s="621"/>
      <c r="H177" s="627" t="e">
        <f t="shared" si="37"/>
        <v>#DIV/0!</v>
      </c>
      <c r="I177" s="624">
        <f t="shared" si="41"/>
        <v>0</v>
      </c>
      <c r="J177" s="624">
        <f t="shared" si="42"/>
        <v>1</v>
      </c>
      <c r="K177" s="627" t="e">
        <f t="shared" si="43"/>
        <v>#DIV/0!</v>
      </c>
    </row>
    <row r="178" spans="1:11" s="134" customFormat="1" ht="14.1" customHeight="1">
      <c r="A178" s="481" t="s">
        <v>4282</v>
      </c>
      <c r="B178" s="482" t="s">
        <v>4283</v>
      </c>
      <c r="C178" s="621">
        <v>0</v>
      </c>
      <c r="D178" s="621">
        <v>1</v>
      </c>
      <c r="E178" s="627" t="e">
        <f t="shared" si="32"/>
        <v>#DIV/0!</v>
      </c>
      <c r="F178" s="621">
        <v>0</v>
      </c>
      <c r="G178" s="621"/>
      <c r="H178" s="627" t="e">
        <f t="shared" si="37"/>
        <v>#DIV/0!</v>
      </c>
      <c r="I178" s="624">
        <f t="shared" si="41"/>
        <v>0</v>
      </c>
      <c r="J178" s="624">
        <f t="shared" si="42"/>
        <v>1</v>
      </c>
      <c r="K178" s="627" t="e">
        <f t="shared" si="43"/>
        <v>#DIV/0!</v>
      </c>
    </row>
    <row r="179" spans="1:11" s="134" customFormat="1" ht="14.1" customHeight="1">
      <c r="A179" s="481" t="s">
        <v>4284</v>
      </c>
      <c r="B179" s="482" t="s">
        <v>4285</v>
      </c>
      <c r="C179" s="621">
        <v>0</v>
      </c>
      <c r="D179" s="621">
        <v>1</v>
      </c>
      <c r="E179" s="627" t="e">
        <f t="shared" si="32"/>
        <v>#DIV/0!</v>
      </c>
      <c r="F179" s="621">
        <v>0</v>
      </c>
      <c r="G179" s="621"/>
      <c r="H179" s="627" t="e">
        <f t="shared" si="37"/>
        <v>#DIV/0!</v>
      </c>
      <c r="I179" s="624">
        <f t="shared" si="41"/>
        <v>0</v>
      </c>
      <c r="J179" s="624">
        <f t="shared" si="42"/>
        <v>1</v>
      </c>
      <c r="K179" s="627" t="e">
        <f t="shared" si="43"/>
        <v>#DIV/0!</v>
      </c>
    </row>
    <row r="180" spans="1:11" s="134" customFormat="1" ht="14.1" customHeight="1">
      <c r="A180" s="631"/>
      <c r="B180" s="621"/>
      <c r="C180" s="621">
        <v>0</v>
      </c>
      <c r="D180" s="621"/>
      <c r="E180" s="627" t="e">
        <f t="shared" si="32"/>
        <v>#DIV/0!</v>
      </c>
      <c r="F180" s="621">
        <v>0</v>
      </c>
      <c r="G180" s="621"/>
      <c r="H180" s="627" t="e">
        <f t="shared" si="37"/>
        <v>#DIV/0!</v>
      </c>
      <c r="I180" s="624">
        <f t="shared" si="41"/>
        <v>0</v>
      </c>
      <c r="J180" s="624">
        <f t="shared" si="42"/>
        <v>0</v>
      </c>
      <c r="K180" s="627" t="e">
        <f t="shared" si="43"/>
        <v>#DIV/0!</v>
      </c>
    </row>
    <row r="181" spans="1:11" s="134" customFormat="1" ht="14.1" customHeight="1">
      <c r="A181" s="631"/>
      <c r="B181" s="621"/>
      <c r="C181" s="621">
        <v>0</v>
      </c>
      <c r="D181" s="621"/>
      <c r="E181" s="627" t="e">
        <f t="shared" si="32"/>
        <v>#DIV/0!</v>
      </c>
      <c r="F181" s="621">
        <v>0</v>
      </c>
      <c r="G181" s="621"/>
      <c r="H181" s="627" t="e">
        <f t="shared" si="37"/>
        <v>#DIV/0!</v>
      </c>
      <c r="I181" s="624">
        <f t="shared" si="41"/>
        <v>0</v>
      </c>
      <c r="J181" s="624">
        <f t="shared" si="42"/>
        <v>0</v>
      </c>
      <c r="K181" s="627" t="e">
        <f t="shared" si="43"/>
        <v>#DIV/0!</v>
      </c>
    </row>
    <row r="182" spans="1:11" s="134" customFormat="1" ht="14.1" customHeight="1">
      <c r="A182" s="631"/>
      <c r="B182" s="621"/>
      <c r="C182" s="621">
        <v>0</v>
      </c>
      <c r="D182" s="621"/>
      <c r="E182" s="627" t="e">
        <f t="shared" si="32"/>
        <v>#DIV/0!</v>
      </c>
      <c r="F182" s="621">
        <v>0</v>
      </c>
      <c r="G182" s="621"/>
      <c r="H182" s="627" t="e">
        <f t="shared" si="37"/>
        <v>#DIV/0!</v>
      </c>
      <c r="I182" s="624">
        <f t="shared" si="41"/>
        <v>0</v>
      </c>
      <c r="J182" s="624">
        <f t="shared" si="42"/>
        <v>0</v>
      </c>
      <c r="K182" s="627" t="e">
        <f t="shared" si="43"/>
        <v>#DIV/0!</v>
      </c>
    </row>
    <row r="183" spans="1:11" s="134" customFormat="1" ht="14.1" customHeight="1">
      <c r="A183" s="145"/>
      <c r="B183" s="61"/>
      <c r="C183" s="118"/>
      <c r="D183" s="118"/>
      <c r="E183" s="118"/>
      <c r="F183" s="118"/>
      <c r="G183" s="118"/>
      <c r="H183" s="118"/>
      <c r="I183" s="339"/>
      <c r="J183" s="118"/>
      <c r="K183" s="342"/>
    </row>
    <row r="184" spans="1:11" s="134" customFormat="1" ht="14.1" customHeight="1">
      <c r="A184" s="145"/>
      <c r="B184" s="118"/>
      <c r="C184" s="118"/>
      <c r="D184" s="118"/>
      <c r="E184" s="118"/>
      <c r="F184" s="118"/>
      <c r="G184" s="118"/>
      <c r="H184" s="118"/>
      <c r="I184" s="339"/>
      <c r="J184" s="118"/>
      <c r="K184" s="342"/>
    </row>
    <row r="185" spans="1:11" s="134" customFormat="1" ht="14.1" customHeight="1">
      <c r="A185" s="60"/>
      <c r="B185" s="118"/>
      <c r="C185" s="118"/>
      <c r="D185" s="118"/>
      <c r="E185" s="118"/>
      <c r="F185" s="118"/>
      <c r="G185" s="118"/>
      <c r="H185" s="118"/>
      <c r="I185" s="339"/>
      <c r="J185" s="118"/>
      <c r="K185" s="342"/>
    </row>
    <row r="186" spans="1:11" s="134" customFormat="1" ht="14.1" customHeight="1">
      <c r="A186" s="62"/>
      <c r="B186" s="124"/>
      <c r="C186" s="118"/>
      <c r="D186" s="118"/>
      <c r="E186" s="118"/>
      <c r="F186" s="118"/>
      <c r="G186" s="118"/>
      <c r="H186" s="118"/>
      <c r="I186" s="339"/>
      <c r="J186" s="118"/>
      <c r="K186" s="342"/>
    </row>
    <row r="187" spans="1:11" s="134" customFormat="1" ht="14.1" customHeight="1">
      <c r="A187" s="62" t="s">
        <v>1670</v>
      </c>
      <c r="B187" s="143"/>
      <c r="C187" s="144"/>
      <c r="D187" s="144"/>
      <c r="E187" s="144"/>
      <c r="F187" s="144"/>
      <c r="G187" s="144"/>
      <c r="H187" s="144"/>
      <c r="I187" s="144"/>
      <c r="J187" s="118"/>
      <c r="K187" s="342"/>
    </row>
    <row r="188" spans="1:11" s="134" customFormat="1" ht="14.1" customHeight="1">
      <c r="A188" s="62" t="s">
        <v>1663</v>
      </c>
      <c r="B188" s="124"/>
      <c r="C188" s="118"/>
      <c r="D188" s="118"/>
      <c r="E188" s="118"/>
      <c r="F188" s="118"/>
      <c r="G188" s="118"/>
      <c r="H188" s="118"/>
      <c r="I188" s="339"/>
      <c r="J188" s="118"/>
      <c r="K188" s="342"/>
    </row>
    <row r="189" spans="1:11" s="134" customFormat="1" ht="14.1" customHeight="1">
      <c r="A189" s="141" t="s">
        <v>1664</v>
      </c>
      <c r="B189" s="142"/>
      <c r="C189" s="118"/>
      <c r="D189" s="118"/>
      <c r="E189" s="118"/>
      <c r="F189" s="118"/>
      <c r="G189" s="118"/>
      <c r="H189" s="118"/>
      <c r="I189" s="339"/>
      <c r="J189" s="118"/>
      <c r="K189" s="342"/>
    </row>
    <row r="190" spans="1:11" s="134" customFormat="1" ht="14.1" customHeight="1">
      <c r="A190" s="117"/>
      <c r="B190" s="118"/>
      <c r="C190" s="118"/>
      <c r="D190" s="118"/>
      <c r="E190" s="118"/>
      <c r="F190" s="118"/>
      <c r="G190" s="118"/>
      <c r="H190" s="118"/>
      <c r="I190" s="339"/>
      <c r="J190" s="118"/>
      <c r="K190" s="342"/>
    </row>
    <row r="191" spans="1:11" s="134" customFormat="1" ht="14.1" customHeight="1">
      <c r="A191" s="145"/>
      <c r="B191" s="118"/>
      <c r="C191" s="146"/>
      <c r="D191" s="146"/>
      <c r="E191" s="146"/>
      <c r="F191" s="146"/>
      <c r="G191" s="146"/>
      <c r="H191" s="146"/>
      <c r="I191" s="340"/>
      <c r="J191" s="118"/>
      <c r="K191" s="342"/>
    </row>
    <row r="192" spans="1:11" s="134" customFormat="1" ht="14.1" customHeight="1">
      <c r="A192" s="145"/>
      <c r="B192" s="61"/>
      <c r="C192" s="146"/>
      <c r="D192" s="146"/>
      <c r="E192" s="146"/>
      <c r="F192" s="146"/>
      <c r="G192" s="146"/>
      <c r="H192" s="146"/>
      <c r="I192" s="340"/>
      <c r="J192" s="118"/>
      <c r="K192" s="342"/>
    </row>
    <row r="193" spans="1:12" s="134" customFormat="1" ht="14.1" customHeight="1">
      <c r="A193" s="145"/>
      <c r="B193" s="118"/>
      <c r="C193" s="146"/>
      <c r="D193" s="146"/>
      <c r="E193" s="146"/>
      <c r="F193" s="146"/>
      <c r="G193" s="146"/>
      <c r="H193" s="146"/>
      <c r="I193" s="340"/>
      <c r="J193" s="118"/>
      <c r="K193" s="342"/>
    </row>
    <row r="194" spans="1:12" s="134" customFormat="1" ht="14.1" customHeight="1" thickBot="1">
      <c r="A194" s="633"/>
      <c r="B194" s="634"/>
      <c r="C194" s="146"/>
      <c r="D194" s="146"/>
      <c r="E194" s="146"/>
      <c r="F194" s="146"/>
      <c r="G194" s="146"/>
      <c r="H194" s="146"/>
      <c r="I194" s="340"/>
      <c r="J194" s="146"/>
      <c r="K194" s="632"/>
    </row>
    <row r="195" spans="1:12" s="134" customFormat="1" ht="14.1" customHeight="1" thickBot="1">
      <c r="A195" s="147" t="s">
        <v>1671</v>
      </c>
      <c r="B195" s="148"/>
      <c r="C195" s="636">
        <f>SUM(C9,C91,C132,C150)</f>
        <v>30670</v>
      </c>
      <c r="D195" s="636">
        <f>SUM(D9,D91,D132,D150)</f>
        <v>7029</v>
      </c>
      <c r="E195" s="637">
        <f t="shared" ref="E195:E196" si="44">D195/C195</f>
        <v>0.22918161069448972</v>
      </c>
      <c r="F195" s="636">
        <f>SUM(F9,F91,F132,F150)</f>
        <v>6050</v>
      </c>
      <c r="G195" s="636">
        <f>SUM(G9,G91,G132,G150)</f>
        <v>1770</v>
      </c>
      <c r="H195" s="638">
        <f t="shared" ref="H195:H196" si="45">G195/F195</f>
        <v>0.29256198347107437</v>
      </c>
      <c r="I195" s="635">
        <f t="shared" ref="I195:I196" si="46">C195+F195</f>
        <v>36720</v>
      </c>
      <c r="J195" s="635">
        <f t="shared" ref="J195:J196" si="47">D195+G195</f>
        <v>8799</v>
      </c>
      <c r="K195" s="639">
        <f t="shared" ref="K195:K196" si="48">J195/I195</f>
        <v>0.23962418300653596</v>
      </c>
    </row>
    <row r="196" spans="1:12" s="134" customFormat="1" ht="14.1" customHeight="1" thickBot="1">
      <c r="A196" s="147" t="s">
        <v>1672</v>
      </c>
      <c r="B196" s="148"/>
      <c r="C196" s="636">
        <f>SUM(C10,C92,C133,C151)</f>
        <v>69354</v>
      </c>
      <c r="D196" s="636">
        <f>SUM(D10,D92,D133,D151)</f>
        <v>13860</v>
      </c>
      <c r="E196" s="640">
        <f t="shared" si="44"/>
        <v>0.19984427718660783</v>
      </c>
      <c r="F196" s="636">
        <f>SUM(F10,F92,F133,F151)</f>
        <v>11220</v>
      </c>
      <c r="G196" s="636">
        <f>SUM(G10,G92,G133,G151)</f>
        <v>2252</v>
      </c>
      <c r="H196" s="638">
        <f t="shared" si="45"/>
        <v>0.20071301247771836</v>
      </c>
      <c r="I196" s="635">
        <f t="shared" si="46"/>
        <v>80574</v>
      </c>
      <c r="J196" s="635">
        <f t="shared" si="47"/>
        <v>16112</v>
      </c>
      <c r="K196" s="639">
        <f t="shared" si="48"/>
        <v>0.19996524933601409</v>
      </c>
    </row>
    <row r="197" spans="1:12">
      <c r="A197" s="149" t="s">
        <v>1673</v>
      </c>
      <c r="B197" s="149"/>
      <c r="C197" s="149"/>
      <c r="D197" s="149"/>
      <c r="E197" s="149"/>
      <c r="F197" s="149"/>
      <c r="G197" s="149"/>
      <c r="H197" s="149"/>
      <c r="I197" s="149"/>
      <c r="J197" s="149"/>
      <c r="K197" s="138"/>
      <c r="L197" s="138"/>
    </row>
    <row r="198" spans="1:12" ht="19.5" customHeight="1">
      <c r="A198" s="895" t="s">
        <v>1674</v>
      </c>
      <c r="B198" s="895"/>
      <c r="C198" s="895"/>
      <c r="D198" s="895"/>
      <c r="E198" s="895"/>
      <c r="F198" s="895"/>
      <c r="G198" s="895"/>
      <c r="H198" s="895"/>
      <c r="I198" s="895"/>
      <c r="J198" s="895"/>
      <c r="K198" s="138"/>
      <c r="L198" s="138"/>
    </row>
    <row r="199" spans="1:12" ht="15.95" customHeight="1"/>
    <row r="200" spans="1:12" ht="15.95" customHeight="1"/>
    <row r="201" spans="1:12" ht="15.95" customHeight="1"/>
    <row r="202" spans="1:12" ht="15.95" customHeight="1"/>
    <row r="203" spans="1:12" ht="15.95" customHeight="1"/>
    <row r="204" spans="1:12" ht="15.95" customHeight="1"/>
    <row r="205" spans="1:12" ht="15.95" customHeight="1"/>
    <row r="206" spans="1:12" ht="15.95" customHeight="1"/>
    <row r="207" spans="1:12" ht="15.95" customHeight="1"/>
    <row r="208" spans="1:12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</sheetData>
  <mergeCells count="6">
    <mergeCell ref="A198:J198"/>
    <mergeCell ref="A6:A7"/>
    <mergeCell ref="B6:B7"/>
    <mergeCell ref="C6:E6"/>
    <mergeCell ref="F6:H6"/>
    <mergeCell ref="I6:K6"/>
  </mergeCells>
  <printOptions horizontalCentered="1"/>
  <pageMargins left="0.23622047244094499" right="0.23622047244094499" top="0.35433070866141703" bottom="0.35433070866141703" header="0.31496062992126" footer="0.31496062992126"/>
  <pageSetup paperSize="9" scale="78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AF348"/>
  <sheetViews>
    <sheetView view="pageBreakPreview" zoomScaleNormal="100" zoomScaleSheetLayoutView="100" workbookViewId="0">
      <selection activeCell="C1" sqref="C1:C2"/>
    </sheetView>
  </sheetViews>
  <sheetFormatPr defaultColWidth="9.140625" defaultRowHeight="12"/>
  <cols>
    <col min="1" max="1" width="8.140625" style="115" customWidth="1"/>
    <col min="2" max="2" width="74.42578125" style="115" customWidth="1"/>
    <col min="3" max="11" width="12.7109375" style="115" customWidth="1"/>
    <col min="12" max="16384" width="9.140625" style="115"/>
  </cols>
  <sheetData>
    <row r="1" spans="1:32">
      <c r="A1" s="1" t="s">
        <v>1675</v>
      </c>
      <c r="B1" s="2" t="s">
        <v>51</v>
      </c>
      <c r="C1" s="3" t="s">
        <v>1970</v>
      </c>
      <c r="D1" s="4"/>
      <c r="E1" s="4"/>
      <c r="F1" s="4"/>
      <c r="G1" s="4"/>
      <c r="H1" s="4"/>
      <c r="I1" s="5"/>
    </row>
    <row r="2" spans="1:3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32">
      <c r="A3" s="1"/>
      <c r="B3" s="2"/>
      <c r="C3" s="3"/>
      <c r="D3" s="4"/>
      <c r="E3" s="4"/>
      <c r="F3" s="4"/>
      <c r="G3" s="4"/>
      <c r="H3" s="4"/>
      <c r="I3" s="5"/>
    </row>
    <row r="4" spans="1:32" s="111" customFormat="1" ht="15" customHeight="1">
      <c r="A4" s="1"/>
      <c r="B4" s="2" t="s">
        <v>1676</v>
      </c>
      <c r="C4" s="7" t="s">
        <v>36</v>
      </c>
      <c r="D4" s="8"/>
      <c r="E4" s="8"/>
      <c r="F4" s="8"/>
      <c r="G4" s="8"/>
      <c r="H4" s="8"/>
      <c r="I4" s="9"/>
      <c r="J4" s="25"/>
      <c r="K4" s="2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s="111" customFormat="1" ht="16.5" customHeight="1">
      <c r="A5" s="26"/>
      <c r="B5" s="116"/>
      <c r="C5" s="116"/>
      <c r="D5" s="116"/>
      <c r="E5" s="116"/>
      <c r="F5" s="116"/>
      <c r="G5" s="116"/>
      <c r="H5" s="116"/>
      <c r="I5" s="25"/>
      <c r="J5" s="25"/>
      <c r="K5" s="25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</row>
    <row r="6" spans="1:32" s="112" customFormat="1" ht="98.25" customHeight="1">
      <c r="A6" s="878" t="s">
        <v>187</v>
      </c>
      <c r="B6" s="876" t="s">
        <v>188</v>
      </c>
      <c r="C6" s="871" t="s">
        <v>1660</v>
      </c>
      <c r="D6" s="872"/>
      <c r="E6" s="873"/>
      <c r="F6" s="871" t="s">
        <v>1661</v>
      </c>
      <c r="G6" s="872"/>
      <c r="H6" s="873"/>
      <c r="I6" s="868" t="s">
        <v>1662</v>
      </c>
      <c r="J6" s="868"/>
      <c r="K6" s="868"/>
      <c r="L6" s="130"/>
    </row>
    <row r="7" spans="1:32" s="112" customFormat="1" ht="38.25" customHeight="1" thickBot="1">
      <c r="A7" s="879"/>
      <c r="B7" s="877"/>
      <c r="C7" s="309" t="s">
        <v>1904</v>
      </c>
      <c r="D7" s="309" t="s">
        <v>1905</v>
      </c>
      <c r="E7" s="309" t="s">
        <v>1898</v>
      </c>
      <c r="F7" s="309" t="s">
        <v>1904</v>
      </c>
      <c r="G7" s="309" t="s">
        <v>1905</v>
      </c>
      <c r="H7" s="314" t="s">
        <v>1898</v>
      </c>
      <c r="I7" s="309" t="s">
        <v>1904</v>
      </c>
      <c r="J7" s="309" t="s">
        <v>1905</v>
      </c>
      <c r="K7" s="305" t="s">
        <v>1898</v>
      </c>
      <c r="L7" s="130"/>
    </row>
    <row r="8" spans="1:32" s="112" customFormat="1" ht="13.5" thickTop="1">
      <c r="A8" s="906" t="s">
        <v>1677</v>
      </c>
      <c r="B8" s="906"/>
      <c r="C8" s="530">
        <v>82000</v>
      </c>
      <c r="D8" s="560">
        <v>21797</v>
      </c>
      <c r="E8" s="534">
        <f>D8/C8</f>
        <v>0.26581707317073172</v>
      </c>
      <c r="F8" s="530">
        <v>13200</v>
      </c>
      <c r="G8" s="560">
        <v>3199</v>
      </c>
      <c r="H8" s="534">
        <f>G8/F8</f>
        <v>0.24234848484848484</v>
      </c>
      <c r="I8" s="532">
        <f t="shared" ref="I8:J14" si="0">C8+F8</f>
        <v>95200</v>
      </c>
      <c r="J8" s="532">
        <f t="shared" si="0"/>
        <v>24996</v>
      </c>
      <c r="K8" s="534">
        <f>J8/I8</f>
        <v>0.26256302521008401</v>
      </c>
      <c r="L8" s="130"/>
    </row>
    <row r="9" spans="1:32" s="112" customFormat="1" ht="12.75">
      <c r="A9" s="907" t="s">
        <v>1678</v>
      </c>
      <c r="B9" s="907"/>
      <c r="C9" s="531">
        <v>252000</v>
      </c>
      <c r="D9" s="561">
        <v>68059</v>
      </c>
      <c r="E9" s="535">
        <f>D9/C9</f>
        <v>0.27007539682539683</v>
      </c>
      <c r="F9" s="531">
        <v>25300</v>
      </c>
      <c r="G9" s="543">
        <v>6755</v>
      </c>
      <c r="H9" s="535">
        <f>G9/F9</f>
        <v>0.26699604743083005</v>
      </c>
      <c r="I9" s="533">
        <f t="shared" si="0"/>
        <v>277300</v>
      </c>
      <c r="J9" s="533">
        <f t="shared" si="0"/>
        <v>74814</v>
      </c>
      <c r="K9" s="535">
        <f>J9/I9</f>
        <v>0.26979444644789036</v>
      </c>
      <c r="L9" s="130"/>
    </row>
    <row r="10" spans="1:32" s="112" customFormat="1" ht="12.75">
      <c r="A10" s="908" t="s">
        <v>3520</v>
      </c>
      <c r="B10" s="908"/>
      <c r="C10" s="561">
        <f>SUM(C14,C24,C63,C95)</f>
        <v>1135604</v>
      </c>
      <c r="D10" s="561">
        <f>SUM(D14,D24,D63,D95)</f>
        <v>322016</v>
      </c>
      <c r="E10" s="535">
        <f>D10/C10</f>
        <v>0.2835636366198076</v>
      </c>
      <c r="F10" s="561">
        <f>SUM(F14,F24,F63,F95)</f>
        <v>146378</v>
      </c>
      <c r="G10" s="561">
        <f>SUM(G14,G24,G63,G95)</f>
        <v>40600</v>
      </c>
      <c r="H10" s="535">
        <f>G10/F10</f>
        <v>0.27736408476683655</v>
      </c>
      <c r="I10" s="533">
        <f t="shared" si="0"/>
        <v>1281982</v>
      </c>
      <c r="J10" s="533">
        <f t="shared" si="0"/>
        <v>362616</v>
      </c>
      <c r="K10" s="535">
        <f>J10/I10</f>
        <v>0.28285576552556901</v>
      </c>
      <c r="L10" s="130"/>
    </row>
    <row r="11" spans="1:32" s="112" customFormat="1" ht="12.75" customHeight="1">
      <c r="A11" s="536" t="s">
        <v>3521</v>
      </c>
      <c r="B11" s="537" t="s">
        <v>3522</v>
      </c>
      <c r="C11" s="118"/>
      <c r="D11" s="542">
        <v>21797</v>
      </c>
      <c r="E11" s="538" t="e">
        <f>D11/C11</f>
        <v>#DIV/0!</v>
      </c>
      <c r="F11" s="61"/>
      <c r="G11" s="542">
        <v>3199</v>
      </c>
      <c r="H11" s="538" t="e">
        <f>G11/F11</f>
        <v>#DIV/0!</v>
      </c>
      <c r="I11" s="539">
        <f t="shared" si="0"/>
        <v>0</v>
      </c>
      <c r="J11" s="539">
        <f t="shared" si="0"/>
        <v>24996</v>
      </c>
      <c r="K11" s="538" t="e">
        <f>J11/I11</f>
        <v>#DIV/0!</v>
      </c>
      <c r="L11" s="130"/>
    </row>
    <row r="12" spans="1:32" s="112" customFormat="1" ht="12.75" customHeight="1">
      <c r="A12" s="536" t="s">
        <v>3523</v>
      </c>
      <c r="B12" s="537" t="s">
        <v>3524</v>
      </c>
      <c r="C12" s="118"/>
      <c r="D12" s="542">
        <v>340129</v>
      </c>
      <c r="E12" s="538" t="e">
        <f t="shared" ref="E12:H27" si="1">D12/C12</f>
        <v>#DIV/0!</v>
      </c>
      <c r="F12" s="61"/>
      <c r="G12" s="542">
        <v>37131</v>
      </c>
      <c r="H12" s="538" t="e">
        <f t="shared" ref="H12:H24" si="2">G12/F12</f>
        <v>#DIV/0!</v>
      </c>
      <c r="I12" s="539">
        <f t="shared" si="0"/>
        <v>0</v>
      </c>
      <c r="J12" s="539">
        <f t="shared" si="0"/>
        <v>377260</v>
      </c>
      <c r="K12" s="538" t="e">
        <f t="shared" ref="K12:K14" si="3">J12/I12</f>
        <v>#DIV/0!</v>
      </c>
      <c r="L12" s="130"/>
    </row>
    <row r="13" spans="1:32" s="112" customFormat="1" ht="12.75" customHeight="1">
      <c r="A13" s="536" t="s">
        <v>3525</v>
      </c>
      <c r="B13" s="537" t="s">
        <v>3526</v>
      </c>
      <c r="C13" s="118"/>
      <c r="D13" s="542">
        <v>99</v>
      </c>
      <c r="E13" s="538" t="e">
        <f t="shared" si="1"/>
        <v>#DIV/0!</v>
      </c>
      <c r="F13" s="61"/>
      <c r="G13" s="542">
        <v>86</v>
      </c>
      <c r="H13" s="538" t="e">
        <f t="shared" si="2"/>
        <v>#DIV/0!</v>
      </c>
      <c r="I13" s="539">
        <f t="shared" si="0"/>
        <v>0</v>
      </c>
      <c r="J13" s="539">
        <f t="shared" si="0"/>
        <v>185</v>
      </c>
      <c r="K13" s="538" t="e">
        <f t="shared" si="3"/>
        <v>#DIV/0!</v>
      </c>
      <c r="L13" s="130"/>
    </row>
    <row r="14" spans="1:32" s="112" customFormat="1" ht="12.75">
      <c r="A14" s="544"/>
      <c r="B14" s="545" t="s">
        <v>3527</v>
      </c>
      <c r="C14" s="554">
        <f>SUM(C15:C23)</f>
        <v>132104</v>
      </c>
      <c r="D14" s="554">
        <f>SUM(D15:D23)</f>
        <v>38662</v>
      </c>
      <c r="E14" s="555">
        <f t="shared" si="1"/>
        <v>0.29266335614364442</v>
      </c>
      <c r="F14" s="554">
        <f>SUM(F15:F23)</f>
        <v>16852</v>
      </c>
      <c r="G14" s="562">
        <f>SUM(G15:G23)</f>
        <v>8106</v>
      </c>
      <c r="H14" s="555">
        <f t="shared" si="2"/>
        <v>0.48101115594588179</v>
      </c>
      <c r="I14" s="554">
        <f t="shared" si="0"/>
        <v>148956</v>
      </c>
      <c r="J14" s="554">
        <f t="shared" si="0"/>
        <v>46768</v>
      </c>
      <c r="K14" s="555">
        <f t="shared" si="3"/>
        <v>0.31397191116839873</v>
      </c>
      <c r="L14" s="130"/>
    </row>
    <row r="15" spans="1:32" s="112" customFormat="1" ht="12.75">
      <c r="A15" s="546" t="s">
        <v>3528</v>
      </c>
      <c r="B15" s="547" t="s">
        <v>3529</v>
      </c>
      <c r="C15" s="556">
        <v>1</v>
      </c>
      <c r="D15" s="541"/>
      <c r="E15" s="557">
        <f t="shared" si="1"/>
        <v>0</v>
      </c>
      <c r="F15" s="556">
        <v>0</v>
      </c>
      <c r="G15" s="542"/>
      <c r="H15" s="557" t="e">
        <f t="shared" si="2"/>
        <v>#DIV/0!</v>
      </c>
      <c r="I15" s="551">
        <f t="shared" ref="I15:I23" si="4">C15+F15</f>
        <v>1</v>
      </c>
      <c r="J15" s="551">
        <f t="shared" ref="J15:J23" si="5">D15+G15</f>
        <v>0</v>
      </c>
      <c r="K15" s="557">
        <f t="shared" ref="K15:K62" si="6">J15/I15</f>
        <v>0</v>
      </c>
      <c r="L15" s="130"/>
    </row>
    <row r="16" spans="1:32" s="112" customFormat="1" ht="12.75">
      <c r="A16" s="546" t="s">
        <v>3530</v>
      </c>
      <c r="B16" s="547" t="s">
        <v>3531</v>
      </c>
      <c r="C16" s="556">
        <v>34400</v>
      </c>
      <c r="D16" s="541">
        <v>12397</v>
      </c>
      <c r="E16" s="557">
        <f t="shared" si="1"/>
        <v>0.36037790697674421</v>
      </c>
      <c r="F16" s="556">
        <v>2300</v>
      </c>
      <c r="G16" s="542">
        <v>630</v>
      </c>
      <c r="H16" s="557">
        <f t="shared" si="2"/>
        <v>0.27391304347826084</v>
      </c>
      <c r="I16" s="551">
        <f t="shared" si="4"/>
        <v>36700</v>
      </c>
      <c r="J16" s="551">
        <f t="shared" si="5"/>
        <v>13027</v>
      </c>
      <c r="K16" s="557">
        <f t="shared" si="6"/>
        <v>0.35495912806539509</v>
      </c>
      <c r="L16" s="130"/>
    </row>
    <row r="17" spans="1:12" s="112" customFormat="1" ht="12.75">
      <c r="A17" s="546" t="s">
        <v>3532</v>
      </c>
      <c r="B17" s="547" t="s">
        <v>3533</v>
      </c>
      <c r="C17" s="556">
        <v>1</v>
      </c>
      <c r="D17" s="541"/>
      <c r="E17" s="557">
        <f t="shared" si="1"/>
        <v>0</v>
      </c>
      <c r="F17" s="556">
        <v>1</v>
      </c>
      <c r="G17" s="542"/>
      <c r="H17" s="557">
        <f t="shared" si="2"/>
        <v>0</v>
      </c>
      <c r="I17" s="551">
        <f t="shared" si="4"/>
        <v>2</v>
      </c>
      <c r="J17" s="551">
        <f t="shared" si="5"/>
        <v>0</v>
      </c>
      <c r="K17" s="557">
        <f t="shared" si="6"/>
        <v>0</v>
      </c>
      <c r="L17" s="130"/>
    </row>
    <row r="18" spans="1:12" s="112" customFormat="1" ht="12.75">
      <c r="A18" s="546" t="s">
        <v>3534</v>
      </c>
      <c r="B18" s="547" t="s">
        <v>3535</v>
      </c>
      <c r="C18" s="556">
        <v>1</v>
      </c>
      <c r="D18" s="541"/>
      <c r="E18" s="557">
        <f t="shared" si="1"/>
        <v>0</v>
      </c>
      <c r="F18" s="556">
        <v>0</v>
      </c>
      <c r="G18" s="542"/>
      <c r="H18" s="557" t="e">
        <f t="shared" si="2"/>
        <v>#DIV/0!</v>
      </c>
      <c r="I18" s="551">
        <f t="shared" si="4"/>
        <v>1</v>
      </c>
      <c r="J18" s="551">
        <f t="shared" si="5"/>
        <v>0</v>
      </c>
      <c r="K18" s="557">
        <f t="shared" si="6"/>
        <v>0</v>
      </c>
      <c r="L18" s="130"/>
    </row>
    <row r="19" spans="1:12" s="112" customFormat="1" ht="12.75">
      <c r="A19" s="546" t="s">
        <v>3536</v>
      </c>
      <c r="B19" s="547" t="s">
        <v>3537</v>
      </c>
      <c r="C19" s="556">
        <v>3900</v>
      </c>
      <c r="D19" s="541">
        <v>746</v>
      </c>
      <c r="E19" s="557">
        <f t="shared" si="1"/>
        <v>0.19128205128205128</v>
      </c>
      <c r="F19" s="556">
        <v>2550</v>
      </c>
      <c r="G19" s="542">
        <v>245</v>
      </c>
      <c r="H19" s="557">
        <f t="shared" si="2"/>
        <v>9.6078431372549025E-2</v>
      </c>
      <c r="I19" s="551">
        <f t="shared" si="4"/>
        <v>6450</v>
      </c>
      <c r="J19" s="551">
        <f t="shared" si="5"/>
        <v>991</v>
      </c>
      <c r="K19" s="557">
        <f t="shared" si="6"/>
        <v>0.15364341085271319</v>
      </c>
      <c r="L19" s="130"/>
    </row>
    <row r="20" spans="1:12" s="112" customFormat="1" ht="12.75">
      <c r="A20" s="546" t="s">
        <v>3538</v>
      </c>
      <c r="B20" s="547" t="s">
        <v>3539</v>
      </c>
      <c r="C20" s="556">
        <v>18600</v>
      </c>
      <c r="D20" s="541">
        <v>5560</v>
      </c>
      <c r="E20" s="557">
        <f t="shared" si="1"/>
        <v>0.29892473118279572</v>
      </c>
      <c r="F20" s="556">
        <v>1100</v>
      </c>
      <c r="G20" s="542">
        <v>228</v>
      </c>
      <c r="H20" s="557">
        <f t="shared" si="2"/>
        <v>0.20727272727272728</v>
      </c>
      <c r="I20" s="551">
        <f t="shared" si="4"/>
        <v>19700</v>
      </c>
      <c r="J20" s="551">
        <f t="shared" si="5"/>
        <v>5788</v>
      </c>
      <c r="K20" s="557">
        <f t="shared" si="6"/>
        <v>0.29380710659898479</v>
      </c>
      <c r="L20" s="130"/>
    </row>
    <row r="21" spans="1:12" s="112" customFormat="1" ht="12.75">
      <c r="A21" s="546" t="s">
        <v>3540</v>
      </c>
      <c r="B21" s="547" t="s">
        <v>3541</v>
      </c>
      <c r="C21" s="556">
        <v>1</v>
      </c>
      <c r="D21" s="541"/>
      <c r="E21" s="557">
        <f t="shared" si="1"/>
        <v>0</v>
      </c>
      <c r="F21" s="556">
        <v>1</v>
      </c>
      <c r="G21" s="542"/>
      <c r="H21" s="557">
        <f t="shared" si="2"/>
        <v>0</v>
      </c>
      <c r="I21" s="551">
        <f t="shared" si="4"/>
        <v>2</v>
      </c>
      <c r="J21" s="551">
        <f t="shared" si="5"/>
        <v>0</v>
      </c>
      <c r="K21" s="557">
        <f t="shared" si="6"/>
        <v>0</v>
      </c>
      <c r="L21" s="130"/>
    </row>
    <row r="22" spans="1:12" s="112" customFormat="1" ht="12.75">
      <c r="A22" s="546" t="s">
        <v>3542</v>
      </c>
      <c r="B22" s="548" t="s">
        <v>3543</v>
      </c>
      <c r="C22" s="556">
        <v>40100</v>
      </c>
      <c r="D22" s="541">
        <v>13356</v>
      </c>
      <c r="E22" s="557">
        <f t="shared" si="1"/>
        <v>0.33306733167082292</v>
      </c>
      <c r="F22" s="556">
        <v>7700</v>
      </c>
      <c r="G22" s="542">
        <v>2160</v>
      </c>
      <c r="H22" s="557">
        <f t="shared" si="2"/>
        <v>0.2805194805194805</v>
      </c>
      <c r="I22" s="551">
        <f t="shared" si="4"/>
        <v>47800</v>
      </c>
      <c r="J22" s="551">
        <f t="shared" si="5"/>
        <v>15516</v>
      </c>
      <c r="K22" s="557">
        <f t="shared" si="6"/>
        <v>0.32460251046025107</v>
      </c>
      <c r="L22" s="130"/>
    </row>
    <row r="23" spans="1:12" s="112" customFormat="1" ht="12.75">
      <c r="A23" s="546" t="s">
        <v>3544</v>
      </c>
      <c r="B23" s="549" t="s">
        <v>3545</v>
      </c>
      <c r="C23" s="556">
        <v>35100</v>
      </c>
      <c r="D23" s="541">
        <v>6603</v>
      </c>
      <c r="E23" s="557">
        <f t="shared" si="1"/>
        <v>0.18811965811965811</v>
      </c>
      <c r="F23" s="556">
        <v>3200</v>
      </c>
      <c r="G23" s="542">
        <v>4843</v>
      </c>
      <c r="H23" s="557">
        <f t="shared" si="2"/>
        <v>1.5134375</v>
      </c>
      <c r="I23" s="551">
        <f t="shared" si="4"/>
        <v>38300</v>
      </c>
      <c r="J23" s="551">
        <f t="shared" si="5"/>
        <v>11446</v>
      </c>
      <c r="K23" s="557">
        <f t="shared" si="6"/>
        <v>0.29885117493472585</v>
      </c>
      <c r="L23" s="130"/>
    </row>
    <row r="24" spans="1:12" s="112" customFormat="1" ht="12.75">
      <c r="A24" s="552"/>
      <c r="B24" s="545" t="s">
        <v>3546</v>
      </c>
      <c r="C24" s="554">
        <f>SUM(C25:C62)</f>
        <v>904814</v>
      </c>
      <c r="D24" s="554">
        <f>SUM(D25:D62)</f>
        <v>252480</v>
      </c>
      <c r="E24" s="555">
        <f t="shared" si="1"/>
        <v>0.2790407752311525</v>
      </c>
      <c r="F24" s="554">
        <f>SUM(F25:F62)</f>
        <v>119841</v>
      </c>
      <c r="G24" s="562">
        <f>SUM(G25:G62)</f>
        <v>29591</v>
      </c>
      <c r="H24" s="555">
        <f t="shared" si="2"/>
        <v>0.24691883412187815</v>
      </c>
      <c r="I24" s="554">
        <f>C24+F24</f>
        <v>1024655</v>
      </c>
      <c r="J24" s="554">
        <f>D24+G24</f>
        <v>282071</v>
      </c>
      <c r="K24" s="555">
        <f t="shared" si="6"/>
        <v>0.27528387603632443</v>
      </c>
      <c r="L24" s="130"/>
    </row>
    <row r="25" spans="1:12" s="112" customFormat="1" ht="12.75">
      <c r="A25" s="546" t="s">
        <v>3547</v>
      </c>
      <c r="B25" s="547" t="s">
        <v>3548</v>
      </c>
      <c r="C25" s="558">
        <v>1</v>
      </c>
      <c r="D25" s="541"/>
      <c r="E25" s="557">
        <f t="shared" si="1"/>
        <v>0</v>
      </c>
      <c r="F25" s="556">
        <v>1</v>
      </c>
      <c r="G25" s="542"/>
      <c r="H25" s="557">
        <f t="shared" si="1"/>
        <v>0</v>
      </c>
      <c r="I25" s="551">
        <f t="shared" ref="I25:I62" si="7">C25+F25</f>
        <v>2</v>
      </c>
      <c r="J25" s="551">
        <f t="shared" ref="J25:J62" si="8">D25+G25</f>
        <v>0</v>
      </c>
      <c r="K25" s="557">
        <f t="shared" si="6"/>
        <v>0</v>
      </c>
      <c r="L25" s="130"/>
    </row>
    <row r="26" spans="1:12" s="112" customFormat="1" ht="12.75">
      <c r="A26" s="546" t="s">
        <v>3549</v>
      </c>
      <c r="B26" s="547" t="s">
        <v>3550</v>
      </c>
      <c r="C26" s="558">
        <v>65000</v>
      </c>
      <c r="D26" s="541">
        <v>17427</v>
      </c>
      <c r="E26" s="557">
        <f t="shared" si="1"/>
        <v>0.26810769230769232</v>
      </c>
      <c r="F26" s="556">
        <v>6600</v>
      </c>
      <c r="G26" s="542">
        <v>2245</v>
      </c>
      <c r="H26" s="557">
        <f t="shared" si="1"/>
        <v>0.34015151515151515</v>
      </c>
      <c r="I26" s="551">
        <f t="shared" si="7"/>
        <v>71600</v>
      </c>
      <c r="J26" s="551">
        <f t="shared" si="8"/>
        <v>19672</v>
      </c>
      <c r="K26" s="557">
        <f t="shared" si="6"/>
        <v>0.27474860335195533</v>
      </c>
      <c r="L26" s="130"/>
    </row>
    <row r="27" spans="1:12" s="112" customFormat="1" ht="12.75">
      <c r="A27" s="546" t="s">
        <v>3551</v>
      </c>
      <c r="B27" s="547" t="s">
        <v>3552</v>
      </c>
      <c r="C27" s="559">
        <v>65000</v>
      </c>
      <c r="D27" s="541">
        <v>17013</v>
      </c>
      <c r="E27" s="557">
        <f t="shared" si="1"/>
        <v>0.26173846153846153</v>
      </c>
      <c r="F27" s="556">
        <v>9100</v>
      </c>
      <c r="G27" s="542">
        <v>2190</v>
      </c>
      <c r="H27" s="557">
        <f t="shared" si="1"/>
        <v>0.24065934065934066</v>
      </c>
      <c r="I27" s="551">
        <f t="shared" si="7"/>
        <v>74100</v>
      </c>
      <c r="J27" s="551">
        <f t="shared" si="8"/>
        <v>19203</v>
      </c>
      <c r="K27" s="557">
        <f t="shared" si="6"/>
        <v>0.25914979757085022</v>
      </c>
      <c r="L27" s="130"/>
    </row>
    <row r="28" spans="1:12" s="112" customFormat="1" ht="12.75">
      <c r="A28" s="546" t="s">
        <v>3553</v>
      </c>
      <c r="B28" s="547" t="s">
        <v>3554</v>
      </c>
      <c r="C28" s="559">
        <v>30000</v>
      </c>
      <c r="D28" s="541">
        <v>9378</v>
      </c>
      <c r="E28" s="557">
        <f t="shared" ref="E28:E91" si="9">D28/C28</f>
        <v>0.31259999999999999</v>
      </c>
      <c r="F28" s="556">
        <v>2400</v>
      </c>
      <c r="G28" s="542">
        <v>623</v>
      </c>
      <c r="H28" s="557">
        <f t="shared" ref="H28:H63" si="10">G28/F28</f>
        <v>0.25958333333333333</v>
      </c>
      <c r="I28" s="551">
        <f t="shared" si="7"/>
        <v>32400</v>
      </c>
      <c r="J28" s="551">
        <f t="shared" si="8"/>
        <v>10001</v>
      </c>
      <c r="K28" s="557">
        <f t="shared" si="6"/>
        <v>0.30867283950617286</v>
      </c>
      <c r="L28" s="130"/>
    </row>
    <row r="29" spans="1:12" s="112" customFormat="1" ht="12.75">
      <c r="A29" s="546" t="s">
        <v>3555</v>
      </c>
      <c r="B29" s="547" t="s">
        <v>3556</v>
      </c>
      <c r="C29" s="559">
        <v>23500</v>
      </c>
      <c r="D29" s="541">
        <v>7257</v>
      </c>
      <c r="E29" s="557">
        <f t="shared" si="9"/>
        <v>0.3088085106382979</v>
      </c>
      <c r="F29" s="556">
        <v>3800</v>
      </c>
      <c r="G29" s="542">
        <v>979</v>
      </c>
      <c r="H29" s="557">
        <f t="shared" si="10"/>
        <v>0.25763157894736843</v>
      </c>
      <c r="I29" s="551">
        <f t="shared" si="7"/>
        <v>27300</v>
      </c>
      <c r="J29" s="551">
        <f t="shared" si="8"/>
        <v>8236</v>
      </c>
      <c r="K29" s="557">
        <f t="shared" si="6"/>
        <v>0.3016849816849817</v>
      </c>
      <c r="L29" s="130"/>
    </row>
    <row r="30" spans="1:12" s="112" customFormat="1" ht="12.75">
      <c r="A30" s="546" t="s">
        <v>3557</v>
      </c>
      <c r="B30" s="547" t="s">
        <v>3558</v>
      </c>
      <c r="C30" s="559">
        <v>2000</v>
      </c>
      <c r="D30" s="541">
        <v>526</v>
      </c>
      <c r="E30" s="557">
        <f t="shared" si="9"/>
        <v>0.26300000000000001</v>
      </c>
      <c r="F30" s="556">
        <v>1200</v>
      </c>
      <c r="G30" s="542">
        <v>242</v>
      </c>
      <c r="H30" s="557">
        <f t="shared" si="10"/>
        <v>0.20166666666666666</v>
      </c>
      <c r="I30" s="551">
        <f t="shared" si="7"/>
        <v>3200</v>
      </c>
      <c r="J30" s="551">
        <f t="shared" si="8"/>
        <v>768</v>
      </c>
      <c r="K30" s="557">
        <f t="shared" si="6"/>
        <v>0.24</v>
      </c>
      <c r="L30" s="130"/>
    </row>
    <row r="31" spans="1:12" s="112" customFormat="1" ht="12.75">
      <c r="A31" s="546" t="s">
        <v>3559</v>
      </c>
      <c r="B31" s="547" t="s">
        <v>3560</v>
      </c>
      <c r="C31" s="559">
        <v>61500</v>
      </c>
      <c r="D31" s="541">
        <v>16040</v>
      </c>
      <c r="E31" s="557">
        <f t="shared" si="9"/>
        <v>0.26081300813008129</v>
      </c>
      <c r="F31" s="556">
        <v>7500</v>
      </c>
      <c r="G31" s="542">
        <v>1753</v>
      </c>
      <c r="H31" s="557">
        <f t="shared" si="10"/>
        <v>0.23373333333333332</v>
      </c>
      <c r="I31" s="551">
        <f t="shared" si="7"/>
        <v>69000</v>
      </c>
      <c r="J31" s="551">
        <f t="shared" si="8"/>
        <v>17793</v>
      </c>
      <c r="K31" s="557">
        <f t="shared" si="6"/>
        <v>0.25786956521739129</v>
      </c>
      <c r="L31" s="130"/>
    </row>
    <row r="32" spans="1:12" s="112" customFormat="1" ht="12.75">
      <c r="A32" s="546" t="s">
        <v>3561</v>
      </c>
      <c r="B32" s="547" t="s">
        <v>3562</v>
      </c>
      <c r="C32" s="559">
        <v>61500</v>
      </c>
      <c r="D32" s="541">
        <v>16060</v>
      </c>
      <c r="E32" s="557">
        <f t="shared" si="9"/>
        <v>0.26113821138211379</v>
      </c>
      <c r="F32" s="556">
        <v>7500</v>
      </c>
      <c r="G32" s="542">
        <v>1767</v>
      </c>
      <c r="H32" s="557">
        <f t="shared" si="10"/>
        <v>0.2356</v>
      </c>
      <c r="I32" s="551">
        <f t="shared" si="7"/>
        <v>69000</v>
      </c>
      <c r="J32" s="551">
        <f t="shared" si="8"/>
        <v>17827</v>
      </c>
      <c r="K32" s="557">
        <f t="shared" si="6"/>
        <v>0.2583623188405797</v>
      </c>
      <c r="L32" s="130"/>
    </row>
    <row r="33" spans="1:12" s="112" customFormat="1" ht="12.75">
      <c r="A33" s="546" t="s">
        <v>3563</v>
      </c>
      <c r="B33" s="547" t="s">
        <v>3564</v>
      </c>
      <c r="C33" s="559">
        <v>17800</v>
      </c>
      <c r="D33" s="541">
        <v>5909</v>
      </c>
      <c r="E33" s="557">
        <f t="shared" si="9"/>
        <v>0.33196629213483148</v>
      </c>
      <c r="F33" s="556">
        <v>2200</v>
      </c>
      <c r="G33" s="542">
        <v>647</v>
      </c>
      <c r="H33" s="557">
        <f t="shared" si="10"/>
        <v>0.29409090909090907</v>
      </c>
      <c r="I33" s="551">
        <f t="shared" si="7"/>
        <v>20000</v>
      </c>
      <c r="J33" s="551">
        <f t="shared" si="8"/>
        <v>6556</v>
      </c>
      <c r="K33" s="557">
        <f t="shared" si="6"/>
        <v>0.32779999999999998</v>
      </c>
      <c r="L33" s="130"/>
    </row>
    <row r="34" spans="1:12" s="112" customFormat="1" ht="12.75">
      <c r="A34" s="546" t="s">
        <v>3565</v>
      </c>
      <c r="B34" s="547" t="s">
        <v>3566</v>
      </c>
      <c r="C34" s="559">
        <v>10600</v>
      </c>
      <c r="D34" s="541">
        <v>3549</v>
      </c>
      <c r="E34" s="557">
        <f t="shared" si="9"/>
        <v>0.33481132075471698</v>
      </c>
      <c r="F34" s="556">
        <v>2000</v>
      </c>
      <c r="G34" s="542">
        <v>529</v>
      </c>
      <c r="H34" s="557">
        <f t="shared" si="10"/>
        <v>0.26450000000000001</v>
      </c>
      <c r="I34" s="551">
        <f t="shared" si="7"/>
        <v>12600</v>
      </c>
      <c r="J34" s="551">
        <f t="shared" si="8"/>
        <v>4078</v>
      </c>
      <c r="K34" s="557">
        <f t="shared" si="6"/>
        <v>0.32365079365079363</v>
      </c>
      <c r="L34" s="130"/>
    </row>
    <row r="35" spans="1:12" s="112" customFormat="1" ht="12.75">
      <c r="A35" s="546" t="s">
        <v>3567</v>
      </c>
      <c r="B35" s="547" t="s">
        <v>3568</v>
      </c>
      <c r="C35" s="559">
        <v>16000</v>
      </c>
      <c r="D35" s="541">
        <v>5735</v>
      </c>
      <c r="E35" s="557">
        <f t="shared" si="9"/>
        <v>0.35843750000000002</v>
      </c>
      <c r="F35" s="556">
        <v>2400</v>
      </c>
      <c r="G35" s="542">
        <v>704</v>
      </c>
      <c r="H35" s="557">
        <f t="shared" si="10"/>
        <v>0.29333333333333333</v>
      </c>
      <c r="I35" s="551">
        <f t="shared" si="7"/>
        <v>18400</v>
      </c>
      <c r="J35" s="551">
        <f t="shared" si="8"/>
        <v>6439</v>
      </c>
      <c r="K35" s="557">
        <f t="shared" si="6"/>
        <v>0.34994565217391305</v>
      </c>
      <c r="L35" s="130"/>
    </row>
    <row r="36" spans="1:12" s="112" customFormat="1" ht="12.75">
      <c r="A36" s="546" t="s">
        <v>3569</v>
      </c>
      <c r="B36" s="547" t="s">
        <v>3570</v>
      </c>
      <c r="C36" s="559">
        <v>3000</v>
      </c>
      <c r="D36" s="541">
        <v>875</v>
      </c>
      <c r="E36" s="557">
        <f t="shared" si="9"/>
        <v>0.29166666666666669</v>
      </c>
      <c r="F36" s="556">
        <v>910</v>
      </c>
      <c r="G36" s="542">
        <v>309</v>
      </c>
      <c r="H36" s="557">
        <f t="shared" si="10"/>
        <v>0.33956043956043958</v>
      </c>
      <c r="I36" s="551">
        <f t="shared" si="7"/>
        <v>3910</v>
      </c>
      <c r="J36" s="551">
        <f t="shared" si="8"/>
        <v>1184</v>
      </c>
      <c r="K36" s="557">
        <f t="shared" si="6"/>
        <v>0.30281329923273659</v>
      </c>
      <c r="L36" s="130"/>
    </row>
    <row r="37" spans="1:12" s="112" customFormat="1" ht="12.75">
      <c r="A37" s="546" t="s">
        <v>3571</v>
      </c>
      <c r="B37" s="547" t="s">
        <v>3572</v>
      </c>
      <c r="C37" s="559">
        <v>2500</v>
      </c>
      <c r="D37" s="541">
        <v>712</v>
      </c>
      <c r="E37" s="557">
        <f t="shared" si="9"/>
        <v>0.2848</v>
      </c>
      <c r="F37" s="556">
        <v>850</v>
      </c>
      <c r="G37" s="542">
        <v>283</v>
      </c>
      <c r="H37" s="557">
        <f t="shared" si="10"/>
        <v>0.33294117647058824</v>
      </c>
      <c r="I37" s="551">
        <f t="shared" si="7"/>
        <v>3350</v>
      </c>
      <c r="J37" s="551">
        <f t="shared" si="8"/>
        <v>995</v>
      </c>
      <c r="K37" s="557">
        <f t="shared" si="6"/>
        <v>0.29701492537313434</v>
      </c>
      <c r="L37" s="130"/>
    </row>
    <row r="38" spans="1:12" s="112" customFormat="1" ht="12.75">
      <c r="A38" s="546" t="s">
        <v>3573</v>
      </c>
      <c r="B38" s="547" t="s">
        <v>3574</v>
      </c>
      <c r="C38" s="559">
        <v>32000</v>
      </c>
      <c r="D38" s="541">
        <v>6969</v>
      </c>
      <c r="E38" s="557">
        <f t="shared" si="9"/>
        <v>0.21778125000000001</v>
      </c>
      <c r="F38" s="556">
        <v>3400</v>
      </c>
      <c r="G38" s="542">
        <v>620</v>
      </c>
      <c r="H38" s="557">
        <f t="shared" si="10"/>
        <v>0.18235294117647058</v>
      </c>
      <c r="I38" s="551">
        <f t="shared" si="7"/>
        <v>35400</v>
      </c>
      <c r="J38" s="551">
        <f t="shared" si="8"/>
        <v>7589</v>
      </c>
      <c r="K38" s="557">
        <f t="shared" si="6"/>
        <v>0.21437853107344632</v>
      </c>
      <c r="L38" s="130"/>
    </row>
    <row r="39" spans="1:12" s="112" customFormat="1" ht="12.75">
      <c r="A39" s="546" t="s">
        <v>3575</v>
      </c>
      <c r="B39" s="547" t="s">
        <v>3576</v>
      </c>
      <c r="C39" s="559">
        <v>10000</v>
      </c>
      <c r="D39" s="541">
        <v>2848</v>
      </c>
      <c r="E39" s="557">
        <f t="shared" si="9"/>
        <v>0.2848</v>
      </c>
      <c r="F39" s="556">
        <v>2250</v>
      </c>
      <c r="G39" s="542">
        <v>587</v>
      </c>
      <c r="H39" s="557">
        <f t="shared" si="10"/>
        <v>0.26088888888888889</v>
      </c>
      <c r="I39" s="551">
        <f t="shared" si="7"/>
        <v>12250</v>
      </c>
      <c r="J39" s="551">
        <f t="shared" si="8"/>
        <v>3435</v>
      </c>
      <c r="K39" s="557">
        <f t="shared" si="6"/>
        <v>0.2804081632653061</v>
      </c>
      <c r="L39" s="130"/>
    </row>
    <row r="40" spans="1:12" s="112" customFormat="1" ht="12.75">
      <c r="A40" s="546" t="s">
        <v>3577</v>
      </c>
      <c r="B40" s="547" t="s">
        <v>3578</v>
      </c>
      <c r="C40" s="559">
        <v>10700</v>
      </c>
      <c r="D40" s="541">
        <v>3400</v>
      </c>
      <c r="E40" s="557">
        <f t="shared" si="9"/>
        <v>0.31775700934579437</v>
      </c>
      <c r="F40" s="556">
        <v>4500</v>
      </c>
      <c r="G40" s="542">
        <v>957</v>
      </c>
      <c r="H40" s="557">
        <f t="shared" si="10"/>
        <v>0.21266666666666667</v>
      </c>
      <c r="I40" s="551">
        <f t="shared" si="7"/>
        <v>15200</v>
      </c>
      <c r="J40" s="551">
        <f t="shared" si="8"/>
        <v>4357</v>
      </c>
      <c r="K40" s="557">
        <f t="shared" si="6"/>
        <v>0.28664473684210529</v>
      </c>
      <c r="L40" s="130"/>
    </row>
    <row r="41" spans="1:12" s="112" customFormat="1" ht="12.75">
      <c r="A41" s="546" t="s">
        <v>3579</v>
      </c>
      <c r="B41" s="547" t="s">
        <v>3580</v>
      </c>
      <c r="C41" s="559">
        <v>11300</v>
      </c>
      <c r="D41" s="541">
        <v>3453</v>
      </c>
      <c r="E41" s="557">
        <f t="shared" si="9"/>
        <v>0.30557522123893804</v>
      </c>
      <c r="F41" s="556">
        <v>4000</v>
      </c>
      <c r="G41" s="542">
        <v>839</v>
      </c>
      <c r="H41" s="557">
        <f t="shared" si="10"/>
        <v>0.20974999999999999</v>
      </c>
      <c r="I41" s="551">
        <f t="shared" si="7"/>
        <v>15300</v>
      </c>
      <c r="J41" s="551">
        <f t="shared" si="8"/>
        <v>4292</v>
      </c>
      <c r="K41" s="557">
        <f t="shared" si="6"/>
        <v>0.28052287581699348</v>
      </c>
      <c r="L41" s="130"/>
    </row>
    <row r="42" spans="1:12" s="112" customFormat="1" ht="12.75">
      <c r="A42" s="546" t="s">
        <v>3581</v>
      </c>
      <c r="B42" s="547" t="s">
        <v>3582</v>
      </c>
      <c r="C42" s="559">
        <v>34100</v>
      </c>
      <c r="D42" s="541">
        <v>10381</v>
      </c>
      <c r="E42" s="557">
        <f t="shared" si="9"/>
        <v>0.30442815249266864</v>
      </c>
      <c r="F42" s="556">
        <v>1550</v>
      </c>
      <c r="G42" s="542">
        <v>452</v>
      </c>
      <c r="H42" s="557">
        <f t="shared" si="10"/>
        <v>0.29161290322580646</v>
      </c>
      <c r="I42" s="551">
        <f t="shared" si="7"/>
        <v>35650</v>
      </c>
      <c r="J42" s="551">
        <f t="shared" si="8"/>
        <v>10833</v>
      </c>
      <c r="K42" s="557">
        <f t="shared" si="6"/>
        <v>0.3038709677419355</v>
      </c>
      <c r="L42" s="130"/>
    </row>
    <row r="43" spans="1:12" s="112" customFormat="1" ht="12.75">
      <c r="A43" s="546" t="s">
        <v>3583</v>
      </c>
      <c r="B43" s="547" t="s">
        <v>3584</v>
      </c>
      <c r="C43" s="559">
        <v>32200</v>
      </c>
      <c r="D43" s="541">
        <v>9836</v>
      </c>
      <c r="E43" s="557">
        <f t="shared" si="9"/>
        <v>0.30546583850931674</v>
      </c>
      <c r="F43" s="556">
        <v>1550</v>
      </c>
      <c r="G43" s="542">
        <v>413</v>
      </c>
      <c r="H43" s="557">
        <f t="shared" si="10"/>
        <v>0.26645161290322583</v>
      </c>
      <c r="I43" s="551">
        <f t="shared" si="7"/>
        <v>33750</v>
      </c>
      <c r="J43" s="551">
        <f t="shared" si="8"/>
        <v>10249</v>
      </c>
      <c r="K43" s="557">
        <f t="shared" si="6"/>
        <v>0.3036740740740741</v>
      </c>
      <c r="L43" s="130"/>
    </row>
    <row r="44" spans="1:12" s="112" customFormat="1" ht="12.75">
      <c r="A44" s="546" t="s">
        <v>3585</v>
      </c>
      <c r="B44" s="547" t="s">
        <v>3586</v>
      </c>
      <c r="C44" s="559">
        <v>32200</v>
      </c>
      <c r="D44" s="541">
        <v>9834</v>
      </c>
      <c r="E44" s="557">
        <f t="shared" si="9"/>
        <v>0.30540372670807453</v>
      </c>
      <c r="F44" s="556">
        <v>1550</v>
      </c>
      <c r="G44" s="542">
        <v>413</v>
      </c>
      <c r="H44" s="557">
        <f t="shared" si="10"/>
        <v>0.26645161290322583</v>
      </c>
      <c r="I44" s="551">
        <f t="shared" si="7"/>
        <v>33750</v>
      </c>
      <c r="J44" s="551">
        <f t="shared" si="8"/>
        <v>10247</v>
      </c>
      <c r="K44" s="557">
        <f t="shared" si="6"/>
        <v>0.30361481481481484</v>
      </c>
      <c r="L44" s="130"/>
    </row>
    <row r="45" spans="1:12" s="112" customFormat="1" ht="12.75">
      <c r="A45" s="546" t="s">
        <v>3587</v>
      </c>
      <c r="B45" s="547" t="s">
        <v>3588</v>
      </c>
      <c r="C45" s="559">
        <v>34100</v>
      </c>
      <c r="D45" s="541">
        <v>10354</v>
      </c>
      <c r="E45" s="557">
        <f t="shared" si="9"/>
        <v>0.30363636363636365</v>
      </c>
      <c r="F45" s="556">
        <v>1550</v>
      </c>
      <c r="G45" s="542">
        <v>450</v>
      </c>
      <c r="H45" s="557">
        <f t="shared" si="10"/>
        <v>0.29032258064516131</v>
      </c>
      <c r="I45" s="551">
        <f t="shared" si="7"/>
        <v>35650</v>
      </c>
      <c r="J45" s="551">
        <f t="shared" si="8"/>
        <v>10804</v>
      </c>
      <c r="K45" s="557">
        <f t="shared" si="6"/>
        <v>0.30305750350631139</v>
      </c>
      <c r="L45" s="130"/>
    </row>
    <row r="46" spans="1:12" s="112" customFormat="1" ht="12.75">
      <c r="A46" s="546" t="s">
        <v>3589</v>
      </c>
      <c r="B46" s="547" t="s">
        <v>3590</v>
      </c>
      <c r="C46" s="559">
        <v>17500</v>
      </c>
      <c r="D46" s="541">
        <v>5482</v>
      </c>
      <c r="E46" s="557">
        <f t="shared" si="9"/>
        <v>0.31325714285714285</v>
      </c>
      <c r="F46" s="556">
        <v>500</v>
      </c>
      <c r="G46" s="542">
        <v>135</v>
      </c>
      <c r="H46" s="557">
        <f t="shared" si="10"/>
        <v>0.27</v>
      </c>
      <c r="I46" s="551">
        <f t="shared" si="7"/>
        <v>18000</v>
      </c>
      <c r="J46" s="551">
        <f t="shared" si="8"/>
        <v>5617</v>
      </c>
      <c r="K46" s="557">
        <f t="shared" si="6"/>
        <v>0.31205555555555553</v>
      </c>
      <c r="L46" s="130"/>
    </row>
    <row r="47" spans="1:12" s="112" customFormat="1" ht="12.75">
      <c r="A47" s="546" t="s">
        <v>3591</v>
      </c>
      <c r="B47" s="547" t="s">
        <v>3592</v>
      </c>
      <c r="C47" s="558">
        <v>1</v>
      </c>
      <c r="D47" s="541">
        <v>0</v>
      </c>
      <c r="E47" s="557">
        <f t="shared" si="9"/>
        <v>0</v>
      </c>
      <c r="F47" s="556">
        <v>0</v>
      </c>
      <c r="G47" s="542"/>
      <c r="H47" s="557" t="e">
        <f t="shared" si="10"/>
        <v>#DIV/0!</v>
      </c>
      <c r="I47" s="551">
        <f t="shared" si="7"/>
        <v>1</v>
      </c>
      <c r="J47" s="551">
        <f t="shared" si="8"/>
        <v>0</v>
      </c>
      <c r="K47" s="557">
        <f t="shared" si="6"/>
        <v>0</v>
      </c>
      <c r="L47" s="130"/>
    </row>
    <row r="48" spans="1:12" s="112" customFormat="1" ht="12.75">
      <c r="A48" s="546" t="s">
        <v>3593</v>
      </c>
      <c r="B48" s="547" t="s">
        <v>3594</v>
      </c>
      <c r="C48" s="559">
        <v>50000</v>
      </c>
      <c r="D48" s="541">
        <v>12959</v>
      </c>
      <c r="E48" s="557">
        <f t="shared" si="9"/>
        <v>0.25918000000000002</v>
      </c>
      <c r="F48" s="556">
        <v>9500</v>
      </c>
      <c r="G48" s="542">
        <v>2255</v>
      </c>
      <c r="H48" s="557">
        <f t="shared" si="10"/>
        <v>0.23736842105263159</v>
      </c>
      <c r="I48" s="551">
        <f t="shared" si="7"/>
        <v>59500</v>
      </c>
      <c r="J48" s="551">
        <f t="shared" si="8"/>
        <v>15214</v>
      </c>
      <c r="K48" s="557">
        <f t="shared" si="6"/>
        <v>0.25569747899159662</v>
      </c>
      <c r="L48" s="130"/>
    </row>
    <row r="49" spans="1:12" s="112" customFormat="1" ht="12.75">
      <c r="A49" s="546" t="s">
        <v>3595</v>
      </c>
      <c r="B49" s="547" t="s">
        <v>3596</v>
      </c>
      <c r="C49" s="559">
        <v>50000</v>
      </c>
      <c r="D49" s="541">
        <v>12918</v>
      </c>
      <c r="E49" s="557">
        <f t="shared" si="9"/>
        <v>0.25835999999999998</v>
      </c>
      <c r="F49" s="556">
        <v>9500</v>
      </c>
      <c r="G49" s="542">
        <v>2230</v>
      </c>
      <c r="H49" s="557">
        <f t="shared" si="10"/>
        <v>0.23473684210526316</v>
      </c>
      <c r="I49" s="551">
        <f t="shared" si="7"/>
        <v>59500</v>
      </c>
      <c r="J49" s="551">
        <f t="shared" si="8"/>
        <v>15148</v>
      </c>
      <c r="K49" s="557">
        <f t="shared" si="6"/>
        <v>0.25458823529411767</v>
      </c>
      <c r="L49" s="130"/>
    </row>
    <row r="50" spans="1:12" s="112" customFormat="1" ht="12.75">
      <c r="A50" s="546" t="s">
        <v>3597</v>
      </c>
      <c r="B50" s="547" t="s">
        <v>3598</v>
      </c>
      <c r="C50" s="559">
        <v>50000</v>
      </c>
      <c r="D50" s="541">
        <v>12808</v>
      </c>
      <c r="E50" s="557">
        <f t="shared" si="9"/>
        <v>0.25616</v>
      </c>
      <c r="F50" s="556">
        <v>9500</v>
      </c>
      <c r="G50" s="542">
        <v>2249</v>
      </c>
      <c r="H50" s="557">
        <f t="shared" si="10"/>
        <v>0.23673684210526316</v>
      </c>
      <c r="I50" s="551">
        <f t="shared" si="7"/>
        <v>59500</v>
      </c>
      <c r="J50" s="551">
        <f t="shared" si="8"/>
        <v>15057</v>
      </c>
      <c r="K50" s="557">
        <f t="shared" si="6"/>
        <v>0.25305882352941178</v>
      </c>
      <c r="L50" s="130"/>
    </row>
    <row r="51" spans="1:12" s="112" customFormat="1" ht="12.75">
      <c r="A51" s="546" t="s">
        <v>3599</v>
      </c>
      <c r="B51" s="547" t="s">
        <v>3600</v>
      </c>
      <c r="C51" s="559">
        <v>5300</v>
      </c>
      <c r="D51" s="541">
        <v>1737</v>
      </c>
      <c r="E51" s="557">
        <f t="shared" si="9"/>
        <v>0.3277358490566038</v>
      </c>
      <c r="F51" s="556">
        <v>180</v>
      </c>
      <c r="G51" s="542">
        <v>45</v>
      </c>
      <c r="H51" s="557">
        <f t="shared" si="10"/>
        <v>0.25</v>
      </c>
      <c r="I51" s="551">
        <f t="shared" si="7"/>
        <v>5480</v>
      </c>
      <c r="J51" s="551">
        <f t="shared" si="8"/>
        <v>1782</v>
      </c>
      <c r="K51" s="557">
        <f t="shared" si="6"/>
        <v>0.32518248175182479</v>
      </c>
      <c r="L51" s="130"/>
    </row>
    <row r="52" spans="1:12" s="112" customFormat="1" ht="12.75">
      <c r="A52" s="546" t="s">
        <v>3601</v>
      </c>
      <c r="B52" s="547" t="s">
        <v>3602</v>
      </c>
      <c r="C52" s="559">
        <v>30000</v>
      </c>
      <c r="D52" s="541">
        <v>8957</v>
      </c>
      <c r="E52" s="557">
        <f t="shared" si="9"/>
        <v>0.29856666666666665</v>
      </c>
      <c r="F52" s="556">
        <v>2100</v>
      </c>
      <c r="G52" s="542">
        <v>498</v>
      </c>
      <c r="H52" s="557">
        <f t="shared" si="10"/>
        <v>0.23714285714285716</v>
      </c>
      <c r="I52" s="551">
        <f t="shared" si="7"/>
        <v>32100</v>
      </c>
      <c r="J52" s="551">
        <f t="shared" si="8"/>
        <v>9455</v>
      </c>
      <c r="K52" s="557">
        <f t="shared" si="6"/>
        <v>0.29454828660436139</v>
      </c>
      <c r="L52" s="130"/>
    </row>
    <row r="53" spans="1:12" s="112" customFormat="1" ht="12.75">
      <c r="A53" s="546" t="s">
        <v>3603</v>
      </c>
      <c r="B53" s="547" t="s">
        <v>3604</v>
      </c>
      <c r="C53" s="559">
        <v>1800</v>
      </c>
      <c r="D53" s="541">
        <v>658</v>
      </c>
      <c r="E53" s="557">
        <f t="shared" si="9"/>
        <v>0.36555555555555558</v>
      </c>
      <c r="F53" s="556">
        <v>600</v>
      </c>
      <c r="G53" s="542">
        <v>115</v>
      </c>
      <c r="H53" s="557">
        <f t="shared" si="10"/>
        <v>0.19166666666666668</v>
      </c>
      <c r="I53" s="551">
        <f t="shared" si="7"/>
        <v>2400</v>
      </c>
      <c r="J53" s="551">
        <f t="shared" si="8"/>
        <v>773</v>
      </c>
      <c r="K53" s="557">
        <f t="shared" si="6"/>
        <v>0.32208333333333333</v>
      </c>
      <c r="L53" s="130"/>
    </row>
    <row r="54" spans="1:12" s="112" customFormat="1" ht="12.75">
      <c r="A54" s="546" t="s">
        <v>3605</v>
      </c>
      <c r="B54" s="547" t="s">
        <v>3606</v>
      </c>
      <c r="C54" s="559">
        <v>2400</v>
      </c>
      <c r="D54" s="541">
        <v>474</v>
      </c>
      <c r="E54" s="557">
        <f t="shared" si="9"/>
        <v>0.19750000000000001</v>
      </c>
      <c r="F54" s="556">
        <v>650</v>
      </c>
      <c r="G54" s="542">
        <v>100</v>
      </c>
      <c r="H54" s="557">
        <f t="shared" si="10"/>
        <v>0.15384615384615385</v>
      </c>
      <c r="I54" s="551">
        <f t="shared" si="7"/>
        <v>3050</v>
      </c>
      <c r="J54" s="551">
        <f t="shared" si="8"/>
        <v>574</v>
      </c>
      <c r="K54" s="557">
        <f t="shared" si="6"/>
        <v>0.18819672131147541</v>
      </c>
      <c r="L54" s="130"/>
    </row>
    <row r="55" spans="1:12" s="112" customFormat="1" ht="12.75">
      <c r="A55" s="546" t="s">
        <v>3607</v>
      </c>
      <c r="B55" s="547" t="s">
        <v>3608</v>
      </c>
      <c r="C55" s="559">
        <v>2400</v>
      </c>
      <c r="D55" s="541">
        <v>471</v>
      </c>
      <c r="E55" s="557">
        <f t="shared" si="9"/>
        <v>0.19625000000000001</v>
      </c>
      <c r="F55" s="556">
        <v>640</v>
      </c>
      <c r="G55" s="542">
        <v>99</v>
      </c>
      <c r="H55" s="557">
        <f t="shared" si="10"/>
        <v>0.15468750000000001</v>
      </c>
      <c r="I55" s="551">
        <f t="shared" si="7"/>
        <v>3040</v>
      </c>
      <c r="J55" s="551">
        <f t="shared" si="8"/>
        <v>570</v>
      </c>
      <c r="K55" s="557">
        <f t="shared" si="6"/>
        <v>0.1875</v>
      </c>
      <c r="L55" s="130"/>
    </row>
    <row r="56" spans="1:12" s="112" customFormat="1" ht="12.75">
      <c r="A56" s="546" t="s">
        <v>3609</v>
      </c>
      <c r="B56" s="547" t="s">
        <v>3610</v>
      </c>
      <c r="C56" s="558">
        <v>1</v>
      </c>
      <c r="D56" s="541"/>
      <c r="E56" s="557">
        <f t="shared" si="9"/>
        <v>0</v>
      </c>
      <c r="F56" s="556">
        <v>0</v>
      </c>
      <c r="G56" s="542"/>
      <c r="H56" s="557" t="e">
        <f t="shared" si="10"/>
        <v>#DIV/0!</v>
      </c>
      <c r="I56" s="551">
        <f t="shared" si="7"/>
        <v>1</v>
      </c>
      <c r="J56" s="551">
        <f t="shared" si="8"/>
        <v>0</v>
      </c>
      <c r="K56" s="557">
        <f t="shared" si="6"/>
        <v>0</v>
      </c>
      <c r="L56" s="130"/>
    </row>
    <row r="57" spans="1:12" s="112" customFormat="1" ht="12.75">
      <c r="A57" s="546" t="s">
        <v>3611</v>
      </c>
      <c r="B57" s="547" t="s">
        <v>3612</v>
      </c>
      <c r="C57" s="559">
        <v>9500</v>
      </c>
      <c r="D57" s="541">
        <v>2882</v>
      </c>
      <c r="E57" s="557">
        <f t="shared" si="9"/>
        <v>0.30336842105263156</v>
      </c>
      <c r="F57" s="556">
        <v>600</v>
      </c>
      <c r="G57" s="542">
        <v>167</v>
      </c>
      <c r="H57" s="557">
        <f t="shared" si="10"/>
        <v>0.27833333333333332</v>
      </c>
      <c r="I57" s="551">
        <f t="shared" si="7"/>
        <v>10100</v>
      </c>
      <c r="J57" s="551">
        <f t="shared" si="8"/>
        <v>3049</v>
      </c>
      <c r="K57" s="557">
        <f t="shared" si="6"/>
        <v>0.30188118811881187</v>
      </c>
      <c r="L57" s="130"/>
    </row>
    <row r="58" spans="1:12" s="112" customFormat="1" ht="12.75">
      <c r="A58" s="546" t="s">
        <v>3613</v>
      </c>
      <c r="B58" s="547" t="s">
        <v>3614</v>
      </c>
      <c r="C58" s="559">
        <v>4800</v>
      </c>
      <c r="D58" s="541">
        <v>1483</v>
      </c>
      <c r="E58" s="557">
        <f t="shared" si="9"/>
        <v>0.30895833333333333</v>
      </c>
      <c r="F58" s="556">
        <v>1900</v>
      </c>
      <c r="G58" s="542">
        <v>507</v>
      </c>
      <c r="H58" s="557">
        <f t="shared" si="10"/>
        <v>0.26684210526315788</v>
      </c>
      <c r="I58" s="551">
        <f t="shared" si="7"/>
        <v>6700</v>
      </c>
      <c r="J58" s="551">
        <f t="shared" si="8"/>
        <v>1990</v>
      </c>
      <c r="K58" s="557">
        <f t="shared" si="6"/>
        <v>0.29701492537313434</v>
      </c>
      <c r="L58" s="130"/>
    </row>
    <row r="59" spans="1:12" s="112" customFormat="1" ht="12.75">
      <c r="A59" s="546" t="s">
        <v>3615</v>
      </c>
      <c r="B59" s="547" t="s">
        <v>3616</v>
      </c>
      <c r="C59" s="559">
        <v>1910</v>
      </c>
      <c r="D59" s="541">
        <v>850</v>
      </c>
      <c r="E59" s="557">
        <f t="shared" si="9"/>
        <v>0.44502617801047123</v>
      </c>
      <c r="F59" s="556">
        <v>160</v>
      </c>
      <c r="G59" s="542">
        <v>24</v>
      </c>
      <c r="H59" s="557">
        <f t="shared" si="10"/>
        <v>0.15</v>
      </c>
      <c r="I59" s="551">
        <f t="shared" si="7"/>
        <v>2070</v>
      </c>
      <c r="J59" s="551">
        <f t="shared" si="8"/>
        <v>874</v>
      </c>
      <c r="K59" s="557">
        <f t="shared" si="6"/>
        <v>0.42222222222222222</v>
      </c>
      <c r="L59" s="130"/>
    </row>
    <row r="60" spans="1:12" s="112" customFormat="1" ht="12.75">
      <c r="A60" s="546" t="s">
        <v>3617</v>
      </c>
      <c r="B60" s="547" t="s">
        <v>3618</v>
      </c>
      <c r="C60" s="559">
        <v>61500</v>
      </c>
      <c r="D60" s="541">
        <v>16973</v>
      </c>
      <c r="E60" s="557">
        <f t="shared" si="9"/>
        <v>0.27598373983739838</v>
      </c>
      <c r="F60" s="556">
        <v>8700</v>
      </c>
      <c r="G60" s="542">
        <v>2186</v>
      </c>
      <c r="H60" s="557">
        <f t="shared" si="10"/>
        <v>0.25126436781609196</v>
      </c>
      <c r="I60" s="551">
        <f t="shared" si="7"/>
        <v>70200</v>
      </c>
      <c r="J60" s="551">
        <f t="shared" si="8"/>
        <v>19159</v>
      </c>
      <c r="K60" s="557">
        <f t="shared" si="6"/>
        <v>0.27292022792022791</v>
      </c>
      <c r="L60" s="130"/>
    </row>
    <row r="61" spans="1:12" s="112" customFormat="1" ht="12.75">
      <c r="A61" s="546" t="s">
        <v>3619</v>
      </c>
      <c r="B61" s="547" t="s">
        <v>3620</v>
      </c>
      <c r="C61" s="558">
        <v>1</v>
      </c>
      <c r="D61" s="541"/>
      <c r="E61" s="557">
        <f t="shared" si="9"/>
        <v>0</v>
      </c>
      <c r="F61" s="556">
        <v>0</v>
      </c>
      <c r="G61" s="542"/>
      <c r="H61" s="557" t="e">
        <f t="shared" si="10"/>
        <v>#DIV/0!</v>
      </c>
      <c r="I61" s="551">
        <f t="shared" si="7"/>
        <v>1</v>
      </c>
      <c r="J61" s="551">
        <f t="shared" si="8"/>
        <v>0</v>
      </c>
      <c r="K61" s="557">
        <f t="shared" si="6"/>
        <v>0</v>
      </c>
      <c r="L61" s="130"/>
    </row>
    <row r="62" spans="1:12" s="112" customFormat="1" ht="12.75">
      <c r="A62" s="546" t="s">
        <v>3621</v>
      </c>
      <c r="B62" s="547" t="s">
        <v>3622</v>
      </c>
      <c r="C62" s="559">
        <v>62700</v>
      </c>
      <c r="D62" s="541">
        <v>16272</v>
      </c>
      <c r="E62" s="557">
        <f t="shared" si="9"/>
        <v>0.25952153110047849</v>
      </c>
      <c r="F62" s="556">
        <v>8500</v>
      </c>
      <c r="G62" s="542">
        <v>1979</v>
      </c>
      <c r="H62" s="557">
        <f t="shared" si="10"/>
        <v>0.23282352941176471</v>
      </c>
      <c r="I62" s="551">
        <f t="shared" si="7"/>
        <v>71200</v>
      </c>
      <c r="J62" s="551">
        <f t="shared" si="8"/>
        <v>18251</v>
      </c>
      <c r="K62" s="557">
        <f t="shared" si="6"/>
        <v>0.25633426966292133</v>
      </c>
      <c r="L62" s="130"/>
    </row>
    <row r="63" spans="1:12" s="112" customFormat="1" ht="12.75">
      <c r="A63" s="552"/>
      <c r="B63" s="545" t="s">
        <v>3623</v>
      </c>
      <c r="C63" s="562">
        <f>SUM(C64:C94)</f>
        <v>54201</v>
      </c>
      <c r="D63" s="562">
        <f>SUM(D64:D94)</f>
        <v>18397</v>
      </c>
      <c r="E63" s="566">
        <f t="shared" si="9"/>
        <v>0.33942178188594307</v>
      </c>
      <c r="F63" s="562">
        <f>SUM(F64:F94)</f>
        <v>7330</v>
      </c>
      <c r="G63" s="562">
        <f>SUM(G64:G94)</f>
        <v>2256</v>
      </c>
      <c r="H63" s="566">
        <f t="shared" si="10"/>
        <v>0.30777626193724422</v>
      </c>
      <c r="I63" s="567">
        <f t="shared" ref="I63:I94" si="11">C63+F63</f>
        <v>61531</v>
      </c>
      <c r="J63" s="567">
        <f t="shared" ref="J63:J94" si="12">D63+G63</f>
        <v>20653</v>
      </c>
      <c r="K63" s="566">
        <f t="shared" ref="K63:K94" si="13">J63/I63</f>
        <v>0.33565194779867058</v>
      </c>
      <c r="L63" s="130"/>
    </row>
    <row r="64" spans="1:12" s="112" customFormat="1" ht="12.75">
      <c r="A64" s="546" t="s">
        <v>3624</v>
      </c>
      <c r="B64" s="547" t="s">
        <v>3625</v>
      </c>
      <c r="C64" s="564">
        <v>1</v>
      </c>
      <c r="D64" s="542"/>
      <c r="E64" s="557">
        <f t="shared" si="9"/>
        <v>0</v>
      </c>
      <c r="F64" s="563">
        <v>0</v>
      </c>
      <c r="G64" s="542"/>
      <c r="H64" s="565" t="e">
        <f t="shared" ref="H64:H118" si="14">G64/F64</f>
        <v>#DIV/0!</v>
      </c>
      <c r="I64" s="551">
        <f t="shared" si="11"/>
        <v>1</v>
      </c>
      <c r="J64" s="551">
        <f t="shared" si="12"/>
        <v>0</v>
      </c>
      <c r="K64" s="557">
        <f t="shared" si="13"/>
        <v>0</v>
      </c>
      <c r="L64" s="130"/>
    </row>
    <row r="65" spans="1:12" s="112" customFormat="1" ht="12.75">
      <c r="A65" s="546" t="s">
        <v>3626</v>
      </c>
      <c r="B65" s="547" t="s">
        <v>3627</v>
      </c>
      <c r="C65" s="488">
        <v>1050</v>
      </c>
      <c r="D65" s="542">
        <v>566</v>
      </c>
      <c r="E65" s="557">
        <f t="shared" si="9"/>
        <v>0.539047619047619</v>
      </c>
      <c r="F65" s="563">
        <v>600</v>
      </c>
      <c r="G65" s="542">
        <v>151</v>
      </c>
      <c r="H65" s="565">
        <f t="shared" si="14"/>
        <v>0.25166666666666665</v>
      </c>
      <c r="I65" s="551">
        <f t="shared" si="11"/>
        <v>1650</v>
      </c>
      <c r="J65" s="551">
        <f t="shared" si="12"/>
        <v>717</v>
      </c>
      <c r="K65" s="557">
        <f t="shared" si="13"/>
        <v>0.43454545454545457</v>
      </c>
      <c r="L65" s="130"/>
    </row>
    <row r="66" spans="1:12" s="112" customFormat="1" ht="12.75">
      <c r="A66" s="546" t="s">
        <v>3628</v>
      </c>
      <c r="B66" s="547" t="s">
        <v>3629</v>
      </c>
      <c r="C66" s="564">
        <v>1</v>
      </c>
      <c r="D66" s="542"/>
      <c r="E66" s="557">
        <f t="shared" si="9"/>
        <v>0</v>
      </c>
      <c r="F66" s="563">
        <v>0</v>
      </c>
      <c r="G66" s="542"/>
      <c r="H66" s="565" t="e">
        <f t="shared" si="14"/>
        <v>#DIV/0!</v>
      </c>
      <c r="I66" s="551">
        <f t="shared" si="11"/>
        <v>1</v>
      </c>
      <c r="J66" s="551">
        <f t="shared" si="12"/>
        <v>0</v>
      </c>
      <c r="K66" s="557">
        <f t="shared" si="13"/>
        <v>0</v>
      </c>
      <c r="L66" s="130"/>
    </row>
    <row r="67" spans="1:12" s="112" customFormat="1" ht="12.75">
      <c r="A67" s="546" t="s">
        <v>3630</v>
      </c>
      <c r="B67" s="547" t="s">
        <v>3631</v>
      </c>
      <c r="C67" s="488">
        <v>25</v>
      </c>
      <c r="D67" s="542">
        <v>13</v>
      </c>
      <c r="E67" s="557">
        <f t="shared" si="9"/>
        <v>0.52</v>
      </c>
      <c r="F67" s="563">
        <v>330</v>
      </c>
      <c r="G67" s="542">
        <v>54</v>
      </c>
      <c r="H67" s="565">
        <f t="shared" si="14"/>
        <v>0.16363636363636364</v>
      </c>
      <c r="I67" s="551">
        <f t="shared" si="11"/>
        <v>355</v>
      </c>
      <c r="J67" s="551">
        <f t="shared" si="12"/>
        <v>67</v>
      </c>
      <c r="K67" s="557">
        <f t="shared" si="13"/>
        <v>0.18873239436619718</v>
      </c>
      <c r="L67" s="130"/>
    </row>
    <row r="68" spans="1:12" s="112" customFormat="1" ht="12.75">
      <c r="A68" s="546" t="s">
        <v>3632</v>
      </c>
      <c r="B68" s="547" t="s">
        <v>3633</v>
      </c>
      <c r="C68" s="488">
        <v>2100</v>
      </c>
      <c r="D68" s="542">
        <v>625</v>
      </c>
      <c r="E68" s="557">
        <f t="shared" si="9"/>
        <v>0.29761904761904762</v>
      </c>
      <c r="F68" s="563">
        <v>1000</v>
      </c>
      <c r="G68" s="542">
        <v>299</v>
      </c>
      <c r="H68" s="565">
        <f t="shared" si="14"/>
        <v>0.29899999999999999</v>
      </c>
      <c r="I68" s="551">
        <f t="shared" si="11"/>
        <v>3100</v>
      </c>
      <c r="J68" s="551">
        <f t="shared" si="12"/>
        <v>924</v>
      </c>
      <c r="K68" s="557">
        <f t="shared" si="13"/>
        <v>0.29806451612903223</v>
      </c>
      <c r="L68" s="130"/>
    </row>
    <row r="69" spans="1:12" s="112" customFormat="1" ht="12.75">
      <c r="A69" s="546" t="s">
        <v>3634</v>
      </c>
      <c r="B69" s="547" t="s">
        <v>3635</v>
      </c>
      <c r="C69" s="488">
        <v>1700</v>
      </c>
      <c r="D69" s="542">
        <v>539</v>
      </c>
      <c r="E69" s="557">
        <f t="shared" si="9"/>
        <v>0.31705882352941178</v>
      </c>
      <c r="F69" s="563">
        <v>300</v>
      </c>
      <c r="G69" s="542">
        <v>77</v>
      </c>
      <c r="H69" s="565">
        <f t="shared" si="14"/>
        <v>0.25666666666666665</v>
      </c>
      <c r="I69" s="551">
        <f t="shared" si="11"/>
        <v>2000</v>
      </c>
      <c r="J69" s="551">
        <f t="shared" si="12"/>
        <v>616</v>
      </c>
      <c r="K69" s="557">
        <f t="shared" si="13"/>
        <v>0.308</v>
      </c>
      <c r="L69" s="130"/>
    </row>
    <row r="70" spans="1:12" s="112" customFormat="1" ht="12.75">
      <c r="A70" s="546" t="s">
        <v>3636</v>
      </c>
      <c r="B70" s="547" t="s">
        <v>3637</v>
      </c>
      <c r="C70" s="488">
        <v>4100</v>
      </c>
      <c r="D70" s="542">
        <v>1524</v>
      </c>
      <c r="E70" s="557">
        <f t="shared" si="9"/>
        <v>0.37170731707317073</v>
      </c>
      <c r="F70" s="563">
        <v>100</v>
      </c>
      <c r="G70" s="542">
        <v>24</v>
      </c>
      <c r="H70" s="565">
        <f t="shared" si="14"/>
        <v>0.24</v>
      </c>
      <c r="I70" s="551">
        <f t="shared" si="11"/>
        <v>4200</v>
      </c>
      <c r="J70" s="551">
        <f t="shared" si="12"/>
        <v>1548</v>
      </c>
      <c r="K70" s="557">
        <f t="shared" si="13"/>
        <v>0.36857142857142855</v>
      </c>
      <c r="L70" s="130"/>
    </row>
    <row r="71" spans="1:12" s="112" customFormat="1" ht="12.75">
      <c r="A71" s="546" t="s">
        <v>3638</v>
      </c>
      <c r="B71" s="547" t="s">
        <v>3639</v>
      </c>
      <c r="C71" s="488">
        <v>1500</v>
      </c>
      <c r="D71" s="542">
        <v>425</v>
      </c>
      <c r="E71" s="557">
        <f t="shared" si="9"/>
        <v>0.28333333333333333</v>
      </c>
      <c r="F71" s="563">
        <v>60</v>
      </c>
      <c r="G71" s="542">
        <v>13</v>
      </c>
      <c r="H71" s="565">
        <f t="shared" si="14"/>
        <v>0.21666666666666667</v>
      </c>
      <c r="I71" s="551">
        <f t="shared" si="11"/>
        <v>1560</v>
      </c>
      <c r="J71" s="551">
        <f t="shared" si="12"/>
        <v>438</v>
      </c>
      <c r="K71" s="557">
        <f t="shared" si="13"/>
        <v>0.28076923076923077</v>
      </c>
      <c r="L71" s="130"/>
    </row>
    <row r="72" spans="1:12" s="112" customFormat="1" ht="12.75">
      <c r="A72" s="546" t="s">
        <v>3640</v>
      </c>
      <c r="B72" s="547" t="s">
        <v>3641</v>
      </c>
      <c r="C72" s="488">
        <v>800</v>
      </c>
      <c r="D72" s="542">
        <v>202</v>
      </c>
      <c r="E72" s="557">
        <f t="shared" si="9"/>
        <v>0.2525</v>
      </c>
      <c r="F72" s="563">
        <v>90</v>
      </c>
      <c r="G72" s="542">
        <v>21</v>
      </c>
      <c r="H72" s="565">
        <f t="shared" si="14"/>
        <v>0.23333333333333334</v>
      </c>
      <c r="I72" s="551">
        <f t="shared" si="11"/>
        <v>890</v>
      </c>
      <c r="J72" s="551">
        <f t="shared" si="12"/>
        <v>223</v>
      </c>
      <c r="K72" s="557">
        <f t="shared" si="13"/>
        <v>0.25056179775280901</v>
      </c>
      <c r="L72" s="130"/>
    </row>
    <row r="73" spans="1:12" s="112" customFormat="1" ht="12.75">
      <c r="A73" s="546" t="s">
        <v>3642</v>
      </c>
      <c r="B73" s="547" t="s">
        <v>3643</v>
      </c>
      <c r="C73" s="488">
        <v>14000</v>
      </c>
      <c r="D73" s="542">
        <v>4724</v>
      </c>
      <c r="E73" s="557">
        <f t="shared" si="9"/>
        <v>0.33742857142857141</v>
      </c>
      <c r="F73" s="563">
        <v>1100</v>
      </c>
      <c r="G73" s="542">
        <v>367</v>
      </c>
      <c r="H73" s="565">
        <f t="shared" si="14"/>
        <v>0.33363636363636362</v>
      </c>
      <c r="I73" s="551">
        <f t="shared" si="11"/>
        <v>15100</v>
      </c>
      <c r="J73" s="551">
        <f t="shared" si="12"/>
        <v>5091</v>
      </c>
      <c r="K73" s="557">
        <f t="shared" si="13"/>
        <v>0.33715231788079469</v>
      </c>
      <c r="L73" s="130"/>
    </row>
    <row r="74" spans="1:12" s="112" customFormat="1" ht="12.75">
      <c r="A74" s="546" t="s">
        <v>3644</v>
      </c>
      <c r="B74" s="547" t="s">
        <v>3645</v>
      </c>
      <c r="C74" s="488">
        <v>900</v>
      </c>
      <c r="D74" s="542">
        <v>267</v>
      </c>
      <c r="E74" s="557">
        <f t="shared" si="9"/>
        <v>0.29666666666666669</v>
      </c>
      <c r="F74" s="563">
        <v>75</v>
      </c>
      <c r="G74" s="542">
        <v>24</v>
      </c>
      <c r="H74" s="565">
        <f t="shared" si="14"/>
        <v>0.32</v>
      </c>
      <c r="I74" s="551">
        <f t="shared" si="11"/>
        <v>975</v>
      </c>
      <c r="J74" s="551">
        <f t="shared" si="12"/>
        <v>291</v>
      </c>
      <c r="K74" s="557">
        <f t="shared" si="13"/>
        <v>0.29846153846153844</v>
      </c>
      <c r="L74" s="130"/>
    </row>
    <row r="75" spans="1:12" s="112" customFormat="1" ht="12.75">
      <c r="A75" s="546" t="s">
        <v>3646</v>
      </c>
      <c r="B75" s="547" t="s">
        <v>3647</v>
      </c>
      <c r="C75" s="488">
        <v>1200</v>
      </c>
      <c r="D75" s="542">
        <v>399</v>
      </c>
      <c r="E75" s="557">
        <f t="shared" si="9"/>
        <v>0.33250000000000002</v>
      </c>
      <c r="F75" s="563">
        <v>225</v>
      </c>
      <c r="G75" s="542">
        <v>71</v>
      </c>
      <c r="H75" s="565">
        <f t="shared" si="14"/>
        <v>0.31555555555555553</v>
      </c>
      <c r="I75" s="551">
        <f t="shared" si="11"/>
        <v>1425</v>
      </c>
      <c r="J75" s="551">
        <f t="shared" si="12"/>
        <v>470</v>
      </c>
      <c r="K75" s="557">
        <f t="shared" si="13"/>
        <v>0.3298245614035088</v>
      </c>
      <c r="L75" s="130"/>
    </row>
    <row r="76" spans="1:12" s="112" customFormat="1" ht="12.75">
      <c r="A76" s="546" t="s">
        <v>3648</v>
      </c>
      <c r="B76" s="547" t="s">
        <v>3649</v>
      </c>
      <c r="C76" s="488">
        <v>900</v>
      </c>
      <c r="D76" s="542">
        <v>248</v>
      </c>
      <c r="E76" s="557">
        <f t="shared" si="9"/>
        <v>0.27555555555555555</v>
      </c>
      <c r="F76" s="563">
        <v>120</v>
      </c>
      <c r="G76" s="542">
        <v>45</v>
      </c>
      <c r="H76" s="565">
        <f t="shared" si="14"/>
        <v>0.375</v>
      </c>
      <c r="I76" s="551">
        <f t="shared" si="11"/>
        <v>1020</v>
      </c>
      <c r="J76" s="551">
        <f t="shared" si="12"/>
        <v>293</v>
      </c>
      <c r="K76" s="557">
        <f t="shared" si="13"/>
        <v>0.28725490196078429</v>
      </c>
      <c r="L76" s="130"/>
    </row>
    <row r="77" spans="1:12" s="112" customFormat="1" ht="12.75">
      <c r="A77" s="546" t="s">
        <v>3650</v>
      </c>
      <c r="B77" s="547" t="s">
        <v>3651</v>
      </c>
      <c r="C77" s="488">
        <v>13000</v>
      </c>
      <c r="D77" s="542">
        <v>4442</v>
      </c>
      <c r="E77" s="557">
        <f t="shared" si="9"/>
        <v>0.34169230769230768</v>
      </c>
      <c r="F77" s="563">
        <v>1000</v>
      </c>
      <c r="G77" s="542">
        <v>348</v>
      </c>
      <c r="H77" s="565">
        <f t="shared" si="14"/>
        <v>0.34799999999999998</v>
      </c>
      <c r="I77" s="551">
        <f t="shared" si="11"/>
        <v>14000</v>
      </c>
      <c r="J77" s="551">
        <f t="shared" si="12"/>
        <v>4790</v>
      </c>
      <c r="K77" s="557">
        <f t="shared" si="13"/>
        <v>0.34214285714285714</v>
      </c>
      <c r="L77" s="130"/>
    </row>
    <row r="78" spans="1:12" s="112" customFormat="1" ht="12.75">
      <c r="A78" s="546" t="s">
        <v>3652</v>
      </c>
      <c r="B78" s="547" t="s">
        <v>3653</v>
      </c>
      <c r="C78" s="564">
        <v>1</v>
      </c>
      <c r="D78" s="542"/>
      <c r="E78" s="557">
        <f t="shared" si="9"/>
        <v>0</v>
      </c>
      <c r="F78" s="563">
        <v>0</v>
      </c>
      <c r="G78" s="542"/>
      <c r="H78" s="565" t="e">
        <f t="shared" si="14"/>
        <v>#DIV/0!</v>
      </c>
      <c r="I78" s="551">
        <f t="shared" si="11"/>
        <v>1</v>
      </c>
      <c r="J78" s="551">
        <f t="shared" si="12"/>
        <v>0</v>
      </c>
      <c r="K78" s="557">
        <f t="shared" si="13"/>
        <v>0</v>
      </c>
      <c r="L78" s="130"/>
    </row>
    <row r="79" spans="1:12" s="112" customFormat="1" ht="12.75">
      <c r="A79" s="546" t="s">
        <v>3654</v>
      </c>
      <c r="B79" s="547" t="s">
        <v>3655</v>
      </c>
      <c r="C79" s="564">
        <v>1</v>
      </c>
      <c r="D79" s="542"/>
      <c r="E79" s="557">
        <f t="shared" si="9"/>
        <v>0</v>
      </c>
      <c r="F79" s="563">
        <v>0</v>
      </c>
      <c r="G79" s="542"/>
      <c r="H79" s="565" t="e">
        <f t="shared" si="14"/>
        <v>#DIV/0!</v>
      </c>
      <c r="I79" s="551">
        <f t="shared" si="11"/>
        <v>1</v>
      </c>
      <c r="J79" s="551">
        <f t="shared" si="12"/>
        <v>0</v>
      </c>
      <c r="K79" s="557">
        <f t="shared" si="13"/>
        <v>0</v>
      </c>
      <c r="L79" s="130"/>
    </row>
    <row r="80" spans="1:12" s="112" customFormat="1" ht="12.75">
      <c r="A80" s="546" t="s">
        <v>3656</v>
      </c>
      <c r="B80" s="547" t="s">
        <v>3657</v>
      </c>
      <c r="C80" s="488">
        <v>2800</v>
      </c>
      <c r="D80" s="542">
        <v>974</v>
      </c>
      <c r="E80" s="557">
        <f t="shared" si="9"/>
        <v>0.34785714285714286</v>
      </c>
      <c r="F80" s="563">
        <v>100</v>
      </c>
      <c r="G80" s="542">
        <v>32</v>
      </c>
      <c r="H80" s="565">
        <f t="shared" si="14"/>
        <v>0.32</v>
      </c>
      <c r="I80" s="551">
        <f t="shared" si="11"/>
        <v>2900</v>
      </c>
      <c r="J80" s="551">
        <f t="shared" si="12"/>
        <v>1006</v>
      </c>
      <c r="K80" s="557">
        <f t="shared" si="13"/>
        <v>0.34689655172413791</v>
      </c>
      <c r="L80" s="130"/>
    </row>
    <row r="81" spans="1:12" s="112" customFormat="1" ht="12.75">
      <c r="A81" s="546" t="s">
        <v>3658</v>
      </c>
      <c r="B81" s="547" t="s">
        <v>3659</v>
      </c>
      <c r="C81" s="488">
        <v>3300</v>
      </c>
      <c r="D81" s="542">
        <v>1198</v>
      </c>
      <c r="E81" s="557">
        <f t="shared" si="9"/>
        <v>0.36303030303030304</v>
      </c>
      <c r="F81" s="563">
        <v>200</v>
      </c>
      <c r="G81" s="542">
        <v>67</v>
      </c>
      <c r="H81" s="565">
        <f t="shared" si="14"/>
        <v>0.33500000000000002</v>
      </c>
      <c r="I81" s="551">
        <f t="shared" si="11"/>
        <v>3500</v>
      </c>
      <c r="J81" s="551">
        <f t="shared" si="12"/>
        <v>1265</v>
      </c>
      <c r="K81" s="557">
        <f t="shared" si="13"/>
        <v>0.36142857142857143</v>
      </c>
      <c r="L81" s="130"/>
    </row>
    <row r="82" spans="1:12" s="112" customFormat="1" ht="12.75">
      <c r="A82" s="546" t="s">
        <v>3660</v>
      </c>
      <c r="B82" s="547" t="s">
        <v>3661</v>
      </c>
      <c r="C82" s="488">
        <v>1300</v>
      </c>
      <c r="D82" s="542">
        <v>415</v>
      </c>
      <c r="E82" s="557">
        <f t="shared" si="9"/>
        <v>0.31923076923076921</v>
      </c>
      <c r="F82" s="563">
        <v>30</v>
      </c>
      <c r="G82" s="542">
        <v>6</v>
      </c>
      <c r="H82" s="565">
        <f t="shared" si="14"/>
        <v>0.2</v>
      </c>
      <c r="I82" s="551">
        <f t="shared" si="11"/>
        <v>1330</v>
      </c>
      <c r="J82" s="551">
        <f t="shared" si="12"/>
        <v>421</v>
      </c>
      <c r="K82" s="557">
        <f t="shared" si="13"/>
        <v>0.31654135338345862</v>
      </c>
      <c r="L82" s="130"/>
    </row>
    <row r="83" spans="1:12" s="112" customFormat="1" ht="12.75">
      <c r="A83" s="546" t="s">
        <v>3662</v>
      </c>
      <c r="B83" s="547" t="s">
        <v>3663</v>
      </c>
      <c r="C83" s="488">
        <v>400</v>
      </c>
      <c r="D83" s="542">
        <v>138</v>
      </c>
      <c r="E83" s="557">
        <f t="shared" si="9"/>
        <v>0.34499999999999997</v>
      </c>
      <c r="F83" s="563">
        <v>100</v>
      </c>
      <c r="G83" s="542">
        <v>28</v>
      </c>
      <c r="H83" s="565">
        <f t="shared" si="14"/>
        <v>0.28000000000000003</v>
      </c>
      <c r="I83" s="551">
        <f t="shared" si="11"/>
        <v>500</v>
      </c>
      <c r="J83" s="551">
        <f t="shared" si="12"/>
        <v>166</v>
      </c>
      <c r="K83" s="557">
        <f t="shared" si="13"/>
        <v>0.33200000000000002</v>
      </c>
      <c r="L83" s="130"/>
    </row>
    <row r="84" spans="1:12" s="112" customFormat="1" ht="12.75">
      <c r="A84" s="546" t="s">
        <v>3664</v>
      </c>
      <c r="B84" s="547" t="s">
        <v>3665</v>
      </c>
      <c r="C84" s="488">
        <v>400</v>
      </c>
      <c r="D84" s="542">
        <v>135</v>
      </c>
      <c r="E84" s="557">
        <f t="shared" si="9"/>
        <v>0.33750000000000002</v>
      </c>
      <c r="F84" s="563">
        <v>100</v>
      </c>
      <c r="G84" s="542">
        <v>28</v>
      </c>
      <c r="H84" s="565">
        <f t="shared" si="14"/>
        <v>0.28000000000000003</v>
      </c>
      <c r="I84" s="551">
        <f t="shared" si="11"/>
        <v>500</v>
      </c>
      <c r="J84" s="551">
        <f t="shared" si="12"/>
        <v>163</v>
      </c>
      <c r="K84" s="557">
        <f t="shared" si="13"/>
        <v>0.32600000000000001</v>
      </c>
      <c r="L84" s="130"/>
    </row>
    <row r="85" spans="1:12" s="112" customFormat="1" ht="12.75">
      <c r="A85" s="546" t="s">
        <v>3666</v>
      </c>
      <c r="B85" s="547" t="s">
        <v>3667</v>
      </c>
      <c r="C85" s="488">
        <v>500</v>
      </c>
      <c r="D85" s="542">
        <v>136</v>
      </c>
      <c r="E85" s="557">
        <f t="shared" si="9"/>
        <v>0.27200000000000002</v>
      </c>
      <c r="F85" s="563">
        <v>150</v>
      </c>
      <c r="G85" s="542">
        <v>52</v>
      </c>
      <c r="H85" s="565">
        <f t="shared" si="14"/>
        <v>0.34666666666666668</v>
      </c>
      <c r="I85" s="551">
        <f t="shared" si="11"/>
        <v>650</v>
      </c>
      <c r="J85" s="551">
        <f t="shared" si="12"/>
        <v>188</v>
      </c>
      <c r="K85" s="557">
        <f t="shared" si="13"/>
        <v>0.28923076923076924</v>
      </c>
      <c r="L85" s="130"/>
    </row>
    <row r="86" spans="1:12" s="112" customFormat="1" ht="12.75">
      <c r="A86" s="546" t="s">
        <v>3668</v>
      </c>
      <c r="B86" s="547" t="s">
        <v>3669</v>
      </c>
      <c r="C86" s="488">
        <v>400</v>
      </c>
      <c r="D86" s="542">
        <v>123</v>
      </c>
      <c r="E86" s="557">
        <f t="shared" si="9"/>
        <v>0.3075</v>
      </c>
      <c r="F86" s="563">
        <v>90</v>
      </c>
      <c r="G86" s="542">
        <v>24</v>
      </c>
      <c r="H86" s="565">
        <f t="shared" si="14"/>
        <v>0.26666666666666666</v>
      </c>
      <c r="I86" s="551">
        <f t="shared" si="11"/>
        <v>490</v>
      </c>
      <c r="J86" s="551">
        <f t="shared" si="12"/>
        <v>147</v>
      </c>
      <c r="K86" s="557">
        <f t="shared" si="13"/>
        <v>0.3</v>
      </c>
      <c r="L86" s="130"/>
    </row>
    <row r="87" spans="1:12" s="112" customFormat="1" ht="12.75">
      <c r="A87" s="546" t="s">
        <v>3670</v>
      </c>
      <c r="B87" s="547" t="s">
        <v>3671</v>
      </c>
      <c r="C87" s="488">
        <v>400</v>
      </c>
      <c r="D87" s="542">
        <v>120</v>
      </c>
      <c r="E87" s="557">
        <f t="shared" si="9"/>
        <v>0.3</v>
      </c>
      <c r="F87" s="563">
        <v>50</v>
      </c>
      <c r="G87" s="542">
        <v>18</v>
      </c>
      <c r="H87" s="565">
        <f t="shared" si="14"/>
        <v>0.36</v>
      </c>
      <c r="I87" s="551">
        <f t="shared" si="11"/>
        <v>450</v>
      </c>
      <c r="J87" s="551">
        <f t="shared" si="12"/>
        <v>138</v>
      </c>
      <c r="K87" s="557">
        <f t="shared" si="13"/>
        <v>0.30666666666666664</v>
      </c>
      <c r="L87" s="130"/>
    </row>
    <row r="88" spans="1:12" s="112" customFormat="1" ht="12.75">
      <c r="A88" s="546" t="s">
        <v>3672</v>
      </c>
      <c r="B88" s="547" t="s">
        <v>3673</v>
      </c>
      <c r="C88" s="488">
        <v>400</v>
      </c>
      <c r="D88" s="542">
        <v>124</v>
      </c>
      <c r="E88" s="557">
        <f t="shared" si="9"/>
        <v>0.31</v>
      </c>
      <c r="F88" s="563">
        <v>50</v>
      </c>
      <c r="G88" s="542">
        <v>18</v>
      </c>
      <c r="H88" s="565">
        <f t="shared" si="14"/>
        <v>0.36</v>
      </c>
      <c r="I88" s="551">
        <f t="shared" si="11"/>
        <v>450</v>
      </c>
      <c r="J88" s="551">
        <f t="shared" si="12"/>
        <v>142</v>
      </c>
      <c r="K88" s="557">
        <f t="shared" si="13"/>
        <v>0.31555555555555553</v>
      </c>
      <c r="L88" s="130"/>
    </row>
    <row r="89" spans="1:12" s="112" customFormat="1" ht="12.75">
      <c r="A89" s="546" t="s">
        <v>3674</v>
      </c>
      <c r="B89" s="547" t="s">
        <v>3675</v>
      </c>
      <c r="C89" s="488">
        <v>250</v>
      </c>
      <c r="D89" s="542">
        <v>134</v>
      </c>
      <c r="E89" s="557">
        <f t="shared" si="9"/>
        <v>0.53600000000000003</v>
      </c>
      <c r="F89" s="563">
        <v>500</v>
      </c>
      <c r="G89" s="542">
        <v>198</v>
      </c>
      <c r="H89" s="565">
        <f t="shared" si="14"/>
        <v>0.39600000000000002</v>
      </c>
      <c r="I89" s="551">
        <f t="shared" si="11"/>
        <v>750</v>
      </c>
      <c r="J89" s="551">
        <f t="shared" si="12"/>
        <v>332</v>
      </c>
      <c r="K89" s="557">
        <f t="shared" si="13"/>
        <v>0.44266666666666665</v>
      </c>
      <c r="L89" s="130"/>
    </row>
    <row r="90" spans="1:12" s="112" customFormat="1" ht="12.75">
      <c r="A90" s="546" t="s">
        <v>3676</v>
      </c>
      <c r="B90" s="547" t="s">
        <v>3677</v>
      </c>
      <c r="C90" s="488">
        <v>900</v>
      </c>
      <c r="D90" s="542">
        <v>241</v>
      </c>
      <c r="E90" s="557">
        <f t="shared" si="9"/>
        <v>0.26777777777777778</v>
      </c>
      <c r="F90" s="563">
        <v>300</v>
      </c>
      <c r="G90" s="542">
        <v>64</v>
      </c>
      <c r="H90" s="565">
        <f t="shared" si="14"/>
        <v>0.21333333333333335</v>
      </c>
      <c r="I90" s="551">
        <f t="shared" si="11"/>
        <v>1200</v>
      </c>
      <c r="J90" s="551">
        <f t="shared" si="12"/>
        <v>305</v>
      </c>
      <c r="K90" s="557">
        <f t="shared" si="13"/>
        <v>0.25416666666666665</v>
      </c>
      <c r="L90" s="130"/>
    </row>
    <row r="91" spans="1:12" s="112" customFormat="1" ht="12.75">
      <c r="A91" s="546" t="s">
        <v>3678</v>
      </c>
      <c r="B91" s="547" t="s">
        <v>3679</v>
      </c>
      <c r="C91" s="488">
        <v>70</v>
      </c>
      <c r="D91" s="542">
        <v>27</v>
      </c>
      <c r="E91" s="557">
        <f t="shared" si="9"/>
        <v>0.38571428571428573</v>
      </c>
      <c r="F91" s="563">
        <v>600</v>
      </c>
      <c r="G91" s="542">
        <v>195</v>
      </c>
      <c r="H91" s="565">
        <f t="shared" si="14"/>
        <v>0.32500000000000001</v>
      </c>
      <c r="I91" s="551">
        <f t="shared" si="11"/>
        <v>670</v>
      </c>
      <c r="J91" s="551">
        <f t="shared" si="12"/>
        <v>222</v>
      </c>
      <c r="K91" s="557">
        <f t="shared" si="13"/>
        <v>0.33134328358208953</v>
      </c>
      <c r="L91" s="130"/>
    </row>
    <row r="92" spans="1:12" s="112" customFormat="1" ht="12.75">
      <c r="A92" s="546" t="s">
        <v>3680</v>
      </c>
      <c r="B92" s="547" t="s">
        <v>3681</v>
      </c>
      <c r="C92" s="564">
        <v>1</v>
      </c>
      <c r="D92" s="542"/>
      <c r="E92" s="557">
        <f t="shared" ref="E92:E118" si="15">D92/C92</f>
        <v>0</v>
      </c>
      <c r="F92" s="563">
        <v>0</v>
      </c>
      <c r="G92" s="542"/>
      <c r="H92" s="565" t="e">
        <f t="shared" si="14"/>
        <v>#DIV/0!</v>
      </c>
      <c r="I92" s="551">
        <f t="shared" si="11"/>
        <v>1</v>
      </c>
      <c r="J92" s="551">
        <f t="shared" si="12"/>
        <v>0</v>
      </c>
      <c r="K92" s="557">
        <f t="shared" si="13"/>
        <v>0</v>
      </c>
      <c r="L92" s="130"/>
    </row>
    <row r="93" spans="1:12" s="112" customFormat="1" ht="12.75">
      <c r="A93" s="546" t="s">
        <v>3682</v>
      </c>
      <c r="B93" s="547" t="s">
        <v>3683</v>
      </c>
      <c r="C93" s="564">
        <v>1</v>
      </c>
      <c r="D93" s="542"/>
      <c r="E93" s="557">
        <f t="shared" si="15"/>
        <v>0</v>
      </c>
      <c r="F93" s="563">
        <v>0</v>
      </c>
      <c r="G93" s="542"/>
      <c r="H93" s="565" t="e">
        <f t="shared" si="14"/>
        <v>#DIV/0!</v>
      </c>
      <c r="I93" s="551">
        <f t="shared" si="11"/>
        <v>1</v>
      </c>
      <c r="J93" s="551">
        <f t="shared" si="12"/>
        <v>0</v>
      </c>
      <c r="K93" s="557">
        <f t="shared" si="13"/>
        <v>0</v>
      </c>
      <c r="L93" s="130"/>
    </row>
    <row r="94" spans="1:12" s="112" customFormat="1" ht="12.75">
      <c r="A94" s="546" t="s">
        <v>3684</v>
      </c>
      <c r="B94" s="547" t="s">
        <v>3685</v>
      </c>
      <c r="C94" s="488">
        <v>1800</v>
      </c>
      <c r="D94" s="542">
        <v>658</v>
      </c>
      <c r="E94" s="557">
        <f t="shared" si="15"/>
        <v>0.36555555555555558</v>
      </c>
      <c r="F94" s="563">
        <v>60</v>
      </c>
      <c r="G94" s="542">
        <v>32</v>
      </c>
      <c r="H94" s="565">
        <f t="shared" si="14"/>
        <v>0.53333333333333333</v>
      </c>
      <c r="I94" s="551">
        <f t="shared" si="11"/>
        <v>1860</v>
      </c>
      <c r="J94" s="551">
        <f t="shared" si="12"/>
        <v>690</v>
      </c>
      <c r="K94" s="557">
        <f t="shared" si="13"/>
        <v>0.37096774193548387</v>
      </c>
      <c r="L94" s="130"/>
    </row>
    <row r="95" spans="1:12" s="112" customFormat="1" ht="12.75">
      <c r="A95" s="552"/>
      <c r="B95" s="553" t="s">
        <v>3686</v>
      </c>
      <c r="C95" s="562">
        <f>SUM(C96:C118)</f>
        <v>44485</v>
      </c>
      <c r="D95" s="562">
        <f>SUM(D96:D118)</f>
        <v>12477</v>
      </c>
      <c r="E95" s="566">
        <f t="shared" si="15"/>
        <v>0.28047656513431496</v>
      </c>
      <c r="F95" s="562">
        <f>SUM(F96:F118)</f>
        <v>2355</v>
      </c>
      <c r="G95" s="562">
        <f>SUM(G96:G118)</f>
        <v>647</v>
      </c>
      <c r="H95" s="566">
        <f t="shared" si="14"/>
        <v>0.27473460721868365</v>
      </c>
      <c r="I95" s="567">
        <f t="shared" ref="I95:I118" si="16">C95+F95</f>
        <v>46840</v>
      </c>
      <c r="J95" s="567">
        <f t="shared" ref="J95:J118" si="17">D95+G95</f>
        <v>13124</v>
      </c>
      <c r="K95" s="566">
        <f t="shared" ref="K95:K118" si="18">J95/I95</f>
        <v>0.28018787361229719</v>
      </c>
      <c r="L95" s="130"/>
    </row>
    <row r="96" spans="1:12" s="112" customFormat="1" ht="12.75">
      <c r="A96" s="546" t="s">
        <v>3687</v>
      </c>
      <c r="B96" s="547" t="s">
        <v>3688</v>
      </c>
      <c r="C96" s="559">
        <v>60</v>
      </c>
      <c r="D96" s="542">
        <v>10</v>
      </c>
      <c r="E96" s="557">
        <f t="shared" si="15"/>
        <v>0.16666666666666666</v>
      </c>
      <c r="F96" s="556">
        <v>40</v>
      </c>
      <c r="G96" s="542">
        <v>25</v>
      </c>
      <c r="H96" s="565">
        <f t="shared" si="14"/>
        <v>0.625</v>
      </c>
      <c r="I96" s="551">
        <f t="shared" si="16"/>
        <v>100</v>
      </c>
      <c r="J96" s="551">
        <f t="shared" si="17"/>
        <v>35</v>
      </c>
      <c r="K96" s="557">
        <f t="shared" si="18"/>
        <v>0.35</v>
      </c>
      <c r="L96" s="130"/>
    </row>
    <row r="97" spans="1:12" s="112" customFormat="1" ht="12.75">
      <c r="A97" s="546" t="s">
        <v>3689</v>
      </c>
      <c r="B97" s="549" t="s">
        <v>3690</v>
      </c>
      <c r="C97" s="559">
        <v>800</v>
      </c>
      <c r="D97" s="542">
        <v>30</v>
      </c>
      <c r="E97" s="557">
        <f t="shared" si="15"/>
        <v>3.7499999999999999E-2</v>
      </c>
      <c r="F97" s="556">
        <v>50</v>
      </c>
      <c r="G97" s="542">
        <v>7</v>
      </c>
      <c r="H97" s="565">
        <f t="shared" si="14"/>
        <v>0.14000000000000001</v>
      </c>
      <c r="I97" s="551">
        <f t="shared" si="16"/>
        <v>850</v>
      </c>
      <c r="J97" s="551">
        <f t="shared" si="17"/>
        <v>37</v>
      </c>
      <c r="K97" s="557">
        <f t="shared" si="18"/>
        <v>4.3529411764705879E-2</v>
      </c>
      <c r="L97" s="130"/>
    </row>
    <row r="98" spans="1:12" s="112" customFormat="1" ht="12.75">
      <c r="A98" s="546" t="s">
        <v>3691</v>
      </c>
      <c r="B98" s="547" t="s">
        <v>3692</v>
      </c>
      <c r="C98" s="559">
        <v>80</v>
      </c>
      <c r="D98" s="542">
        <v>27</v>
      </c>
      <c r="E98" s="557">
        <f t="shared" si="15"/>
        <v>0.33750000000000002</v>
      </c>
      <c r="F98" s="556">
        <v>30</v>
      </c>
      <c r="G98" s="542">
        <v>5</v>
      </c>
      <c r="H98" s="565">
        <f t="shared" si="14"/>
        <v>0.16666666666666666</v>
      </c>
      <c r="I98" s="551">
        <f t="shared" si="16"/>
        <v>110</v>
      </c>
      <c r="J98" s="551">
        <f t="shared" si="17"/>
        <v>32</v>
      </c>
      <c r="K98" s="557">
        <f t="shared" si="18"/>
        <v>0.29090909090909089</v>
      </c>
      <c r="L98" s="130"/>
    </row>
    <row r="99" spans="1:12" s="112" customFormat="1" ht="12.75">
      <c r="A99" s="546" t="s">
        <v>3693</v>
      </c>
      <c r="B99" s="547" t="s">
        <v>3694</v>
      </c>
      <c r="C99" s="559">
        <v>20</v>
      </c>
      <c r="D99" s="542">
        <v>3</v>
      </c>
      <c r="E99" s="557">
        <f t="shared" si="15"/>
        <v>0.15</v>
      </c>
      <c r="F99" s="556">
        <v>10</v>
      </c>
      <c r="G99" s="542"/>
      <c r="H99" s="565">
        <f t="shared" si="14"/>
        <v>0</v>
      </c>
      <c r="I99" s="551">
        <f t="shared" si="16"/>
        <v>30</v>
      </c>
      <c r="J99" s="551">
        <f t="shared" si="17"/>
        <v>3</v>
      </c>
      <c r="K99" s="557">
        <f t="shared" si="18"/>
        <v>0.1</v>
      </c>
      <c r="L99" s="130"/>
    </row>
    <row r="100" spans="1:12" s="112" customFormat="1" ht="12.75">
      <c r="A100" s="546" t="s">
        <v>3695</v>
      </c>
      <c r="B100" s="547" t="s">
        <v>3696</v>
      </c>
      <c r="C100" s="558">
        <v>1</v>
      </c>
      <c r="D100" s="542"/>
      <c r="E100" s="557">
        <f t="shared" si="15"/>
        <v>0</v>
      </c>
      <c r="F100" s="556">
        <v>0</v>
      </c>
      <c r="G100" s="542"/>
      <c r="H100" s="565" t="e">
        <f t="shared" si="14"/>
        <v>#DIV/0!</v>
      </c>
      <c r="I100" s="551">
        <f t="shared" si="16"/>
        <v>1</v>
      </c>
      <c r="J100" s="551">
        <f t="shared" si="17"/>
        <v>0</v>
      </c>
      <c r="K100" s="557">
        <f t="shared" si="18"/>
        <v>0</v>
      </c>
      <c r="L100" s="130"/>
    </row>
    <row r="101" spans="1:12" s="112" customFormat="1" ht="12.75">
      <c r="A101" s="546" t="s">
        <v>3697</v>
      </c>
      <c r="B101" s="547" t="s">
        <v>3698</v>
      </c>
      <c r="C101" s="488">
        <v>1</v>
      </c>
      <c r="D101" s="542">
        <v>1</v>
      </c>
      <c r="E101" s="557">
        <f t="shared" si="15"/>
        <v>1</v>
      </c>
      <c r="F101" s="556">
        <v>5</v>
      </c>
      <c r="G101" s="542">
        <v>1</v>
      </c>
      <c r="H101" s="565">
        <f t="shared" si="14"/>
        <v>0.2</v>
      </c>
      <c r="I101" s="551">
        <f t="shared" si="16"/>
        <v>6</v>
      </c>
      <c r="J101" s="551">
        <f t="shared" si="17"/>
        <v>2</v>
      </c>
      <c r="K101" s="557">
        <f t="shared" si="18"/>
        <v>0.33333333333333331</v>
      </c>
      <c r="L101" s="130"/>
    </row>
    <row r="102" spans="1:12" s="112" customFormat="1" ht="12.75">
      <c r="A102" s="546" t="s">
        <v>3699</v>
      </c>
      <c r="B102" s="547" t="s">
        <v>3700</v>
      </c>
      <c r="C102" s="488">
        <v>800</v>
      </c>
      <c r="D102" s="542">
        <v>30</v>
      </c>
      <c r="E102" s="557">
        <f t="shared" si="15"/>
        <v>3.7499999999999999E-2</v>
      </c>
      <c r="F102" s="556">
        <v>50</v>
      </c>
      <c r="G102" s="542">
        <v>7</v>
      </c>
      <c r="H102" s="565">
        <f t="shared" si="14"/>
        <v>0.14000000000000001</v>
      </c>
      <c r="I102" s="551">
        <f t="shared" si="16"/>
        <v>850</v>
      </c>
      <c r="J102" s="551">
        <f t="shared" si="17"/>
        <v>37</v>
      </c>
      <c r="K102" s="557">
        <f t="shared" si="18"/>
        <v>4.3529411764705879E-2</v>
      </c>
      <c r="L102" s="130"/>
    </row>
    <row r="103" spans="1:12" s="112" customFormat="1" ht="12.75">
      <c r="A103" s="546" t="s">
        <v>3701</v>
      </c>
      <c r="B103" s="547" t="s">
        <v>3702</v>
      </c>
      <c r="C103" s="488">
        <v>800</v>
      </c>
      <c r="D103" s="542">
        <v>30</v>
      </c>
      <c r="E103" s="557">
        <f t="shared" si="15"/>
        <v>3.7499999999999999E-2</v>
      </c>
      <c r="F103" s="556">
        <v>50</v>
      </c>
      <c r="G103" s="542">
        <v>9</v>
      </c>
      <c r="H103" s="565">
        <f t="shared" si="14"/>
        <v>0.18</v>
      </c>
      <c r="I103" s="551">
        <f t="shared" si="16"/>
        <v>850</v>
      </c>
      <c r="J103" s="551">
        <f t="shared" si="17"/>
        <v>39</v>
      </c>
      <c r="K103" s="557">
        <f t="shared" si="18"/>
        <v>4.5882352941176471E-2</v>
      </c>
      <c r="L103" s="130"/>
    </row>
    <row r="104" spans="1:12" s="112" customFormat="1" ht="12.75">
      <c r="A104" s="546" t="s">
        <v>3703</v>
      </c>
      <c r="B104" s="547" t="s">
        <v>3704</v>
      </c>
      <c r="C104" s="488">
        <v>800</v>
      </c>
      <c r="D104" s="542">
        <v>30</v>
      </c>
      <c r="E104" s="557">
        <f t="shared" si="15"/>
        <v>3.7499999999999999E-2</v>
      </c>
      <c r="F104" s="556">
        <v>50</v>
      </c>
      <c r="G104" s="542">
        <v>7</v>
      </c>
      <c r="H104" s="565">
        <f t="shared" si="14"/>
        <v>0.14000000000000001</v>
      </c>
      <c r="I104" s="551">
        <f t="shared" si="16"/>
        <v>850</v>
      </c>
      <c r="J104" s="551">
        <f t="shared" si="17"/>
        <v>37</v>
      </c>
      <c r="K104" s="557">
        <f t="shared" si="18"/>
        <v>4.3529411764705879E-2</v>
      </c>
      <c r="L104" s="130"/>
    </row>
    <row r="105" spans="1:12" s="112" customFormat="1" ht="12.75">
      <c r="A105" s="546" t="s">
        <v>3705</v>
      </c>
      <c r="B105" s="547" t="s">
        <v>3706</v>
      </c>
      <c r="C105" s="488">
        <v>30</v>
      </c>
      <c r="D105" s="542">
        <v>7</v>
      </c>
      <c r="E105" s="557">
        <f t="shared" si="15"/>
        <v>0.23333333333333334</v>
      </c>
      <c r="F105" s="556">
        <v>0</v>
      </c>
      <c r="G105" s="542">
        <v>0</v>
      </c>
      <c r="H105" s="565" t="e">
        <f t="shared" si="14"/>
        <v>#DIV/0!</v>
      </c>
      <c r="I105" s="551">
        <f t="shared" si="16"/>
        <v>30</v>
      </c>
      <c r="J105" s="551">
        <f t="shared" si="17"/>
        <v>7</v>
      </c>
      <c r="K105" s="557">
        <f t="shared" si="18"/>
        <v>0.23333333333333334</v>
      </c>
      <c r="L105" s="130"/>
    </row>
    <row r="106" spans="1:12" s="112" customFormat="1" ht="12.75">
      <c r="A106" s="546" t="s">
        <v>3707</v>
      </c>
      <c r="B106" s="547" t="s">
        <v>3708</v>
      </c>
      <c r="C106" s="488">
        <v>1</v>
      </c>
      <c r="D106" s="542">
        <v>0</v>
      </c>
      <c r="E106" s="557">
        <f t="shared" si="15"/>
        <v>0</v>
      </c>
      <c r="F106" s="556">
        <v>1</v>
      </c>
      <c r="G106" s="542">
        <v>1</v>
      </c>
      <c r="H106" s="565">
        <f t="shared" si="14"/>
        <v>1</v>
      </c>
      <c r="I106" s="551">
        <f t="shared" si="16"/>
        <v>2</v>
      </c>
      <c r="J106" s="551">
        <f t="shared" si="17"/>
        <v>1</v>
      </c>
      <c r="K106" s="557">
        <f t="shared" si="18"/>
        <v>0.5</v>
      </c>
      <c r="L106" s="130"/>
    </row>
    <row r="107" spans="1:12" s="112" customFormat="1" ht="12.75">
      <c r="A107" s="546" t="s">
        <v>3709</v>
      </c>
      <c r="B107" s="547" t="s">
        <v>3710</v>
      </c>
      <c r="C107" s="488">
        <v>1</v>
      </c>
      <c r="D107" s="542">
        <v>1</v>
      </c>
      <c r="E107" s="557">
        <f t="shared" si="15"/>
        <v>1</v>
      </c>
      <c r="F107" s="556">
        <v>0</v>
      </c>
      <c r="G107" s="542">
        <v>0</v>
      </c>
      <c r="H107" s="565" t="e">
        <f t="shared" si="14"/>
        <v>#DIV/0!</v>
      </c>
      <c r="I107" s="551">
        <f t="shared" si="16"/>
        <v>1</v>
      </c>
      <c r="J107" s="551">
        <f t="shared" si="17"/>
        <v>1</v>
      </c>
      <c r="K107" s="557">
        <f t="shared" si="18"/>
        <v>1</v>
      </c>
      <c r="L107" s="130"/>
    </row>
    <row r="108" spans="1:12" s="112" customFormat="1" ht="12.75">
      <c r="A108" s="546" t="s">
        <v>3711</v>
      </c>
      <c r="B108" s="547" t="s">
        <v>3712</v>
      </c>
      <c r="C108" s="488">
        <v>45</v>
      </c>
      <c r="D108" s="542">
        <v>10</v>
      </c>
      <c r="E108" s="557">
        <f t="shared" si="15"/>
        <v>0.22222222222222221</v>
      </c>
      <c r="F108" s="556">
        <v>1</v>
      </c>
      <c r="G108" s="542">
        <v>0</v>
      </c>
      <c r="H108" s="565">
        <f t="shared" si="14"/>
        <v>0</v>
      </c>
      <c r="I108" s="551">
        <f t="shared" si="16"/>
        <v>46</v>
      </c>
      <c r="J108" s="551">
        <f t="shared" si="17"/>
        <v>10</v>
      </c>
      <c r="K108" s="557">
        <f t="shared" si="18"/>
        <v>0.21739130434782608</v>
      </c>
      <c r="L108" s="130"/>
    </row>
    <row r="109" spans="1:12" s="112" customFormat="1" ht="12.75">
      <c r="A109" s="546" t="s">
        <v>3713</v>
      </c>
      <c r="B109" s="547" t="s">
        <v>3714</v>
      </c>
      <c r="C109" s="488">
        <v>40</v>
      </c>
      <c r="D109" s="542">
        <v>9</v>
      </c>
      <c r="E109" s="557">
        <f t="shared" si="15"/>
        <v>0.22500000000000001</v>
      </c>
      <c r="F109" s="556">
        <v>10</v>
      </c>
      <c r="G109" s="542">
        <v>4</v>
      </c>
      <c r="H109" s="565">
        <f t="shared" si="14"/>
        <v>0.4</v>
      </c>
      <c r="I109" s="551">
        <f t="shared" si="16"/>
        <v>50</v>
      </c>
      <c r="J109" s="551">
        <f t="shared" si="17"/>
        <v>13</v>
      </c>
      <c r="K109" s="557">
        <f t="shared" si="18"/>
        <v>0.26</v>
      </c>
      <c r="L109" s="130"/>
    </row>
    <row r="110" spans="1:12" s="112" customFormat="1" ht="12.75">
      <c r="A110" s="546" t="s">
        <v>3715</v>
      </c>
      <c r="B110" s="547" t="s">
        <v>3716</v>
      </c>
      <c r="C110" s="488">
        <v>175</v>
      </c>
      <c r="D110" s="542">
        <v>53</v>
      </c>
      <c r="E110" s="557">
        <f t="shared" si="15"/>
        <v>0.30285714285714288</v>
      </c>
      <c r="F110" s="556">
        <v>15</v>
      </c>
      <c r="G110" s="542">
        <v>6</v>
      </c>
      <c r="H110" s="565">
        <f t="shared" si="14"/>
        <v>0.4</v>
      </c>
      <c r="I110" s="551">
        <f t="shared" si="16"/>
        <v>190</v>
      </c>
      <c r="J110" s="551">
        <f t="shared" si="17"/>
        <v>59</v>
      </c>
      <c r="K110" s="557">
        <f t="shared" si="18"/>
        <v>0.31052631578947371</v>
      </c>
      <c r="L110" s="130"/>
    </row>
    <row r="111" spans="1:12" s="112" customFormat="1" ht="12.75">
      <c r="A111" s="546" t="s">
        <v>3717</v>
      </c>
      <c r="B111" s="547" t="s">
        <v>3718</v>
      </c>
      <c r="C111" s="488">
        <v>200</v>
      </c>
      <c r="D111" s="542">
        <v>61</v>
      </c>
      <c r="E111" s="557">
        <f t="shared" si="15"/>
        <v>0.30499999999999999</v>
      </c>
      <c r="F111" s="556">
        <v>15</v>
      </c>
      <c r="G111" s="542">
        <v>6</v>
      </c>
      <c r="H111" s="565">
        <f t="shared" si="14"/>
        <v>0.4</v>
      </c>
      <c r="I111" s="551">
        <f t="shared" si="16"/>
        <v>215</v>
      </c>
      <c r="J111" s="551">
        <f t="shared" si="17"/>
        <v>67</v>
      </c>
      <c r="K111" s="557">
        <f t="shared" si="18"/>
        <v>0.3116279069767442</v>
      </c>
      <c r="L111" s="130"/>
    </row>
    <row r="112" spans="1:12" s="112" customFormat="1" ht="12.75">
      <c r="A112" s="546" t="s">
        <v>3719</v>
      </c>
      <c r="B112" s="547" t="s">
        <v>3720</v>
      </c>
      <c r="C112" s="488">
        <v>350</v>
      </c>
      <c r="D112" s="542">
        <v>105</v>
      </c>
      <c r="E112" s="557">
        <f t="shared" si="15"/>
        <v>0.3</v>
      </c>
      <c r="F112" s="556">
        <v>15</v>
      </c>
      <c r="G112" s="542">
        <v>8</v>
      </c>
      <c r="H112" s="565">
        <f t="shared" si="14"/>
        <v>0.53333333333333333</v>
      </c>
      <c r="I112" s="551">
        <f t="shared" si="16"/>
        <v>365</v>
      </c>
      <c r="J112" s="551">
        <f t="shared" si="17"/>
        <v>113</v>
      </c>
      <c r="K112" s="557">
        <f t="shared" si="18"/>
        <v>0.30958904109589042</v>
      </c>
      <c r="L112" s="130"/>
    </row>
    <row r="113" spans="1:12" s="112" customFormat="1" ht="12.75">
      <c r="A113" s="546" t="s">
        <v>3721</v>
      </c>
      <c r="B113" s="547" t="s">
        <v>3722</v>
      </c>
      <c r="C113" s="558">
        <v>10</v>
      </c>
      <c r="D113" s="542">
        <v>4</v>
      </c>
      <c r="E113" s="557">
        <f t="shared" si="15"/>
        <v>0.4</v>
      </c>
      <c r="F113" s="556">
        <v>1</v>
      </c>
      <c r="G113" s="542"/>
      <c r="H113" s="565">
        <f t="shared" si="14"/>
        <v>0</v>
      </c>
      <c r="I113" s="551">
        <f t="shared" si="16"/>
        <v>11</v>
      </c>
      <c r="J113" s="551">
        <f t="shared" si="17"/>
        <v>4</v>
      </c>
      <c r="K113" s="557">
        <f t="shared" si="18"/>
        <v>0.36363636363636365</v>
      </c>
      <c r="L113" s="130"/>
    </row>
    <row r="114" spans="1:12" s="112" customFormat="1" ht="12.75">
      <c r="A114" s="546" t="s">
        <v>3723</v>
      </c>
      <c r="B114" s="547" t="s">
        <v>3724</v>
      </c>
      <c r="C114" s="558">
        <v>5</v>
      </c>
      <c r="D114" s="542">
        <v>1</v>
      </c>
      <c r="E114" s="557">
        <f t="shared" si="15"/>
        <v>0.2</v>
      </c>
      <c r="F114" s="556">
        <v>0</v>
      </c>
      <c r="G114" s="542"/>
      <c r="H114" s="565" t="e">
        <f t="shared" si="14"/>
        <v>#DIV/0!</v>
      </c>
      <c r="I114" s="551">
        <f t="shared" si="16"/>
        <v>5</v>
      </c>
      <c r="J114" s="551">
        <f t="shared" si="17"/>
        <v>1</v>
      </c>
      <c r="K114" s="557">
        <f t="shared" si="18"/>
        <v>0.2</v>
      </c>
      <c r="L114" s="130"/>
    </row>
    <row r="115" spans="1:12" s="112" customFormat="1" ht="12.75">
      <c r="A115" s="546" t="s">
        <v>3725</v>
      </c>
      <c r="B115" s="547" t="s">
        <v>3726</v>
      </c>
      <c r="C115" s="558">
        <v>250</v>
      </c>
      <c r="D115" s="542">
        <v>76</v>
      </c>
      <c r="E115" s="557">
        <f t="shared" si="15"/>
        <v>0.30399999999999999</v>
      </c>
      <c r="F115" s="556">
        <v>10</v>
      </c>
      <c r="G115" s="542">
        <v>6</v>
      </c>
      <c r="H115" s="565">
        <f t="shared" si="14"/>
        <v>0.6</v>
      </c>
      <c r="I115" s="551">
        <f t="shared" si="16"/>
        <v>260</v>
      </c>
      <c r="J115" s="551">
        <f t="shared" si="17"/>
        <v>82</v>
      </c>
      <c r="K115" s="557">
        <f t="shared" si="18"/>
        <v>0.31538461538461537</v>
      </c>
      <c r="L115" s="130"/>
    </row>
    <row r="116" spans="1:12" s="112" customFormat="1" ht="12.75">
      <c r="A116" s="546" t="s">
        <v>3727</v>
      </c>
      <c r="B116" s="547" t="s">
        <v>3728</v>
      </c>
      <c r="C116" s="558">
        <v>15</v>
      </c>
      <c r="D116" s="542">
        <v>1</v>
      </c>
      <c r="E116" s="557">
        <f t="shared" si="15"/>
        <v>6.6666666666666666E-2</v>
      </c>
      <c r="F116" s="556">
        <v>2</v>
      </c>
      <c r="G116" s="542"/>
      <c r="H116" s="565">
        <f t="shared" si="14"/>
        <v>0</v>
      </c>
      <c r="I116" s="551">
        <f t="shared" si="16"/>
        <v>17</v>
      </c>
      <c r="J116" s="551">
        <f t="shared" si="17"/>
        <v>1</v>
      </c>
      <c r="K116" s="557">
        <f t="shared" si="18"/>
        <v>5.8823529411764705E-2</v>
      </c>
      <c r="L116" s="130"/>
    </row>
    <row r="117" spans="1:12" s="112" customFormat="1" ht="12.75">
      <c r="A117" s="546" t="s">
        <v>3729</v>
      </c>
      <c r="B117" s="547" t="s">
        <v>3730</v>
      </c>
      <c r="C117" s="558">
        <v>1</v>
      </c>
      <c r="D117" s="542"/>
      <c r="E117" s="557">
        <f t="shared" si="15"/>
        <v>0</v>
      </c>
      <c r="F117" s="556">
        <v>0</v>
      </c>
      <c r="G117" s="542"/>
      <c r="H117" s="565" t="e">
        <f t="shared" si="14"/>
        <v>#DIV/0!</v>
      </c>
      <c r="I117" s="551">
        <f t="shared" si="16"/>
        <v>1</v>
      </c>
      <c r="J117" s="551">
        <f t="shared" si="17"/>
        <v>0</v>
      </c>
      <c r="K117" s="557">
        <f t="shared" si="18"/>
        <v>0</v>
      </c>
      <c r="L117" s="130"/>
    </row>
    <row r="118" spans="1:12" s="112" customFormat="1" ht="12.75">
      <c r="A118" s="546" t="s">
        <v>3731</v>
      </c>
      <c r="B118" s="547" t="s">
        <v>3732</v>
      </c>
      <c r="C118" s="488">
        <v>40000</v>
      </c>
      <c r="D118" s="542">
        <v>11988</v>
      </c>
      <c r="E118" s="557">
        <f t="shared" si="15"/>
        <v>0.29970000000000002</v>
      </c>
      <c r="F118" s="556">
        <v>2000</v>
      </c>
      <c r="G118" s="542">
        <v>555</v>
      </c>
      <c r="H118" s="565">
        <f t="shared" si="14"/>
        <v>0.27750000000000002</v>
      </c>
      <c r="I118" s="551">
        <f t="shared" si="16"/>
        <v>42000</v>
      </c>
      <c r="J118" s="551">
        <f t="shared" si="17"/>
        <v>12543</v>
      </c>
      <c r="K118" s="557">
        <f t="shared" si="18"/>
        <v>0.29864285714285715</v>
      </c>
      <c r="L118" s="130"/>
    </row>
    <row r="119" spans="1:12" s="112" customFormat="1" ht="12.75">
      <c r="A119" s="117"/>
      <c r="B119" s="61"/>
      <c r="C119" s="118"/>
      <c r="D119" s="540"/>
      <c r="E119" s="118"/>
      <c r="F119" s="61"/>
      <c r="G119" s="542"/>
      <c r="H119" s="61"/>
      <c r="I119" s="61"/>
      <c r="J119" s="61"/>
      <c r="K119" s="61"/>
      <c r="L119" s="130"/>
    </row>
    <row r="120" spans="1:12" s="112" customFormat="1" ht="12.75">
      <c r="A120" s="117"/>
      <c r="B120" s="61"/>
      <c r="C120" s="118"/>
      <c r="D120" s="540"/>
      <c r="E120" s="118"/>
      <c r="F120" s="61"/>
      <c r="G120" s="542"/>
      <c r="H120" s="61"/>
      <c r="I120" s="61"/>
      <c r="J120" s="61"/>
      <c r="K120" s="61"/>
      <c r="L120" s="130"/>
    </row>
    <row r="121" spans="1:12" s="112" customFormat="1" ht="12.75">
      <c r="A121" s="60"/>
      <c r="B121" s="61"/>
      <c r="C121" s="118"/>
      <c r="D121" s="540"/>
      <c r="E121" s="118"/>
      <c r="F121" s="61"/>
      <c r="G121" s="542"/>
      <c r="H121" s="61"/>
      <c r="I121" s="61"/>
      <c r="J121" s="61"/>
      <c r="K121" s="61"/>
      <c r="L121" s="130"/>
    </row>
    <row r="122" spans="1:12" s="112" customFormat="1" ht="12.75">
      <c r="A122" s="568" t="s">
        <v>1679</v>
      </c>
      <c r="B122" s="569"/>
      <c r="C122" s="570">
        <v>54000</v>
      </c>
      <c r="D122" s="570">
        <v>12512</v>
      </c>
      <c r="E122" s="571">
        <f t="shared" ref="E122" si="19">D122/C122</f>
        <v>0.23170370370370372</v>
      </c>
      <c r="F122" s="570">
        <v>5700</v>
      </c>
      <c r="G122" s="570">
        <v>1236</v>
      </c>
      <c r="H122" s="571">
        <f t="shared" ref="H122:H124" si="20">G122/F122</f>
        <v>0.21684210526315789</v>
      </c>
      <c r="I122" s="570">
        <f t="shared" ref="I122:I124" si="21">C122+F122</f>
        <v>59700</v>
      </c>
      <c r="J122" s="570">
        <f t="shared" ref="J122:J124" si="22">D122+G122</f>
        <v>13748</v>
      </c>
      <c r="K122" s="571">
        <f t="shared" ref="K122:K124" si="23">J122/I122</f>
        <v>0.23028475711892799</v>
      </c>
      <c r="L122" s="130"/>
    </row>
    <row r="123" spans="1:12" s="112" customFormat="1" ht="12.75">
      <c r="A123" s="568" t="s">
        <v>1678</v>
      </c>
      <c r="B123" s="569"/>
      <c r="C123" s="570">
        <v>63000</v>
      </c>
      <c r="D123" s="570">
        <v>14481</v>
      </c>
      <c r="E123" s="571">
        <f t="shared" ref="E123" si="24">D123/C123</f>
        <v>0.22985714285714287</v>
      </c>
      <c r="F123" s="570">
        <v>12800</v>
      </c>
      <c r="G123" s="570">
        <v>2794</v>
      </c>
      <c r="H123" s="571">
        <f t="shared" si="20"/>
        <v>0.21828125000000001</v>
      </c>
      <c r="I123" s="570">
        <f t="shared" si="21"/>
        <v>75800</v>
      </c>
      <c r="J123" s="570">
        <f t="shared" si="22"/>
        <v>17275</v>
      </c>
      <c r="K123" s="571">
        <f t="shared" si="23"/>
        <v>0.2279023746701847</v>
      </c>
      <c r="L123" s="130"/>
    </row>
    <row r="124" spans="1:12" s="112" customFormat="1" ht="12.75">
      <c r="A124" s="568" t="s">
        <v>1680</v>
      </c>
      <c r="B124" s="569"/>
      <c r="C124" s="570">
        <f>SUM(C126:C191)</f>
        <v>166000</v>
      </c>
      <c r="D124" s="570">
        <f>SUM(D126:D191)</f>
        <v>35682</v>
      </c>
      <c r="E124" s="571">
        <f t="shared" ref="E124" si="25">D124/C124</f>
        <v>0.21495180722891566</v>
      </c>
      <c r="F124" s="570">
        <f>SUM(F126:F191)</f>
        <v>14600</v>
      </c>
      <c r="G124" s="570">
        <f>SUM(G126:G191)</f>
        <v>3168</v>
      </c>
      <c r="H124" s="571">
        <f t="shared" si="20"/>
        <v>0.21698630136986302</v>
      </c>
      <c r="I124" s="570">
        <f t="shared" si="21"/>
        <v>180600</v>
      </c>
      <c r="J124" s="570">
        <f t="shared" si="22"/>
        <v>38850</v>
      </c>
      <c r="K124" s="571">
        <f t="shared" si="23"/>
        <v>0.21511627906976744</v>
      </c>
      <c r="L124" s="130"/>
    </row>
    <row r="125" spans="1:12" s="112" customFormat="1" ht="12.75">
      <c r="A125" s="60"/>
      <c r="B125" s="61"/>
      <c r="C125" s="118"/>
      <c r="D125" s="118"/>
      <c r="E125" s="118"/>
      <c r="F125" s="61"/>
      <c r="G125" s="61"/>
      <c r="H125" s="61"/>
      <c r="I125" s="551"/>
      <c r="J125" s="551"/>
      <c r="K125" s="557"/>
      <c r="L125" s="130"/>
    </row>
    <row r="126" spans="1:12" s="112" customFormat="1" ht="12.75">
      <c r="A126" s="472" t="s">
        <v>3733</v>
      </c>
      <c r="B126" s="473" t="s">
        <v>3734</v>
      </c>
      <c r="C126" s="550">
        <v>1500</v>
      </c>
      <c r="D126" s="542">
        <v>285</v>
      </c>
      <c r="E126" s="565">
        <f t="shared" ref="E126:E189" si="26">D126/C126</f>
        <v>0.19</v>
      </c>
      <c r="F126" s="556">
        <v>80</v>
      </c>
      <c r="G126" s="542">
        <v>35</v>
      </c>
      <c r="H126" s="565">
        <f t="shared" ref="H126:H189" si="27">G126/F126</f>
        <v>0.4375</v>
      </c>
      <c r="I126" s="551">
        <f t="shared" ref="I126:I167" si="28">C126+F126</f>
        <v>1580</v>
      </c>
      <c r="J126" s="551">
        <f t="shared" ref="J126:J167" si="29">D126+G126</f>
        <v>320</v>
      </c>
      <c r="K126" s="557">
        <f t="shared" ref="K126:K167" si="30">J126/I126</f>
        <v>0.20253164556962025</v>
      </c>
      <c r="L126" s="130"/>
    </row>
    <row r="127" spans="1:12" s="112" customFormat="1" ht="12.75">
      <c r="A127" s="472" t="s">
        <v>3735</v>
      </c>
      <c r="B127" s="473" t="s">
        <v>3736</v>
      </c>
      <c r="C127" s="550">
        <v>900</v>
      </c>
      <c r="D127" s="542">
        <v>282</v>
      </c>
      <c r="E127" s="565">
        <f t="shared" si="26"/>
        <v>0.31333333333333335</v>
      </c>
      <c r="F127" s="556">
        <v>130</v>
      </c>
      <c r="G127" s="542">
        <v>29</v>
      </c>
      <c r="H127" s="565">
        <f t="shared" si="27"/>
        <v>0.22307692307692309</v>
      </c>
      <c r="I127" s="551">
        <f t="shared" si="28"/>
        <v>1030</v>
      </c>
      <c r="J127" s="551">
        <f t="shared" si="29"/>
        <v>311</v>
      </c>
      <c r="K127" s="557">
        <f t="shared" si="30"/>
        <v>0.30194174757281556</v>
      </c>
      <c r="L127" s="130"/>
    </row>
    <row r="128" spans="1:12" s="112" customFormat="1" ht="12.75">
      <c r="A128" s="472" t="s">
        <v>3737</v>
      </c>
      <c r="B128" s="473" t="s">
        <v>3738</v>
      </c>
      <c r="C128" s="550">
        <v>870</v>
      </c>
      <c r="D128" s="542">
        <v>284</v>
      </c>
      <c r="E128" s="565">
        <f t="shared" si="26"/>
        <v>0.32643678160919543</v>
      </c>
      <c r="F128" s="556">
        <v>180</v>
      </c>
      <c r="G128" s="542">
        <v>43</v>
      </c>
      <c r="H128" s="565">
        <f t="shared" si="27"/>
        <v>0.2388888888888889</v>
      </c>
      <c r="I128" s="551">
        <f t="shared" si="28"/>
        <v>1050</v>
      </c>
      <c r="J128" s="551">
        <f t="shared" si="29"/>
        <v>327</v>
      </c>
      <c r="K128" s="557">
        <f t="shared" si="30"/>
        <v>0.31142857142857144</v>
      </c>
      <c r="L128" s="130"/>
    </row>
    <row r="129" spans="1:12" s="112" customFormat="1" ht="12.75">
      <c r="A129" s="472" t="s">
        <v>3739</v>
      </c>
      <c r="B129" s="473" t="s">
        <v>3740</v>
      </c>
      <c r="C129" s="550">
        <v>1600</v>
      </c>
      <c r="D129" s="542">
        <v>397</v>
      </c>
      <c r="E129" s="565">
        <f t="shared" si="26"/>
        <v>0.24812500000000001</v>
      </c>
      <c r="F129" s="556">
        <v>80</v>
      </c>
      <c r="G129" s="542">
        <v>30</v>
      </c>
      <c r="H129" s="565">
        <f t="shared" si="27"/>
        <v>0.375</v>
      </c>
      <c r="I129" s="551">
        <f t="shared" si="28"/>
        <v>1680</v>
      </c>
      <c r="J129" s="551">
        <f t="shared" si="29"/>
        <v>427</v>
      </c>
      <c r="K129" s="557">
        <f t="shared" si="30"/>
        <v>0.25416666666666665</v>
      </c>
      <c r="L129" s="130"/>
    </row>
    <row r="130" spans="1:12" s="112" customFormat="1" ht="12.75">
      <c r="A130" s="472" t="s">
        <v>3741</v>
      </c>
      <c r="B130" s="473" t="s">
        <v>3742</v>
      </c>
      <c r="C130" s="550">
        <v>1400</v>
      </c>
      <c r="D130" s="542">
        <v>616</v>
      </c>
      <c r="E130" s="565">
        <f t="shared" si="26"/>
        <v>0.44</v>
      </c>
      <c r="F130" s="556">
        <v>180</v>
      </c>
      <c r="G130" s="542">
        <v>59</v>
      </c>
      <c r="H130" s="565">
        <f t="shared" si="27"/>
        <v>0.32777777777777778</v>
      </c>
      <c r="I130" s="551">
        <f t="shared" si="28"/>
        <v>1580</v>
      </c>
      <c r="J130" s="551">
        <f t="shared" si="29"/>
        <v>675</v>
      </c>
      <c r="K130" s="557">
        <f t="shared" si="30"/>
        <v>0.42721518987341772</v>
      </c>
      <c r="L130" s="130"/>
    </row>
    <row r="131" spans="1:12" s="112" customFormat="1" ht="12.75">
      <c r="A131" s="472" t="s">
        <v>3743</v>
      </c>
      <c r="B131" s="473" t="s">
        <v>3744</v>
      </c>
      <c r="C131" s="550">
        <v>100</v>
      </c>
      <c r="D131" s="542">
        <v>20</v>
      </c>
      <c r="E131" s="565">
        <f t="shared" si="26"/>
        <v>0.2</v>
      </c>
      <c r="F131" s="556">
        <v>300</v>
      </c>
      <c r="G131" s="542">
        <v>44</v>
      </c>
      <c r="H131" s="565">
        <f t="shared" si="27"/>
        <v>0.14666666666666667</v>
      </c>
      <c r="I131" s="551">
        <f t="shared" si="28"/>
        <v>400</v>
      </c>
      <c r="J131" s="551">
        <f t="shared" si="29"/>
        <v>64</v>
      </c>
      <c r="K131" s="557">
        <f t="shared" si="30"/>
        <v>0.16</v>
      </c>
      <c r="L131" s="130"/>
    </row>
    <row r="132" spans="1:12" s="112" customFormat="1" ht="12.75">
      <c r="A132" s="472" t="s">
        <v>3745</v>
      </c>
      <c r="B132" s="473" t="s">
        <v>3746</v>
      </c>
      <c r="C132" s="550">
        <v>20</v>
      </c>
      <c r="D132" s="542">
        <v>10</v>
      </c>
      <c r="E132" s="565">
        <f t="shared" si="26"/>
        <v>0.5</v>
      </c>
      <c r="F132" s="556">
        <v>0</v>
      </c>
      <c r="G132" s="542"/>
      <c r="H132" s="565" t="e">
        <f t="shared" si="27"/>
        <v>#DIV/0!</v>
      </c>
      <c r="I132" s="551">
        <f t="shared" si="28"/>
        <v>20</v>
      </c>
      <c r="J132" s="551">
        <f t="shared" si="29"/>
        <v>10</v>
      </c>
      <c r="K132" s="557">
        <f t="shared" si="30"/>
        <v>0.5</v>
      </c>
      <c r="L132" s="130"/>
    </row>
    <row r="133" spans="1:12" s="112" customFormat="1" ht="12.75">
      <c r="A133" s="472" t="s">
        <v>3747</v>
      </c>
      <c r="B133" s="473" t="s">
        <v>3748</v>
      </c>
      <c r="C133" s="550">
        <v>80</v>
      </c>
      <c r="D133" s="542">
        <v>25</v>
      </c>
      <c r="E133" s="565">
        <f t="shared" si="26"/>
        <v>0.3125</v>
      </c>
      <c r="F133" s="556">
        <v>40</v>
      </c>
      <c r="G133" s="542">
        <v>18</v>
      </c>
      <c r="H133" s="565">
        <f t="shared" si="27"/>
        <v>0.45</v>
      </c>
      <c r="I133" s="551">
        <f t="shared" si="28"/>
        <v>120</v>
      </c>
      <c r="J133" s="551">
        <f t="shared" si="29"/>
        <v>43</v>
      </c>
      <c r="K133" s="557">
        <f t="shared" si="30"/>
        <v>0.35833333333333334</v>
      </c>
      <c r="L133" s="130"/>
    </row>
    <row r="134" spans="1:12" s="112" customFormat="1" ht="12.75">
      <c r="A134" s="472" t="s">
        <v>3749</v>
      </c>
      <c r="B134" s="473" t="s">
        <v>3750</v>
      </c>
      <c r="C134" s="550">
        <v>400</v>
      </c>
      <c r="D134" s="542">
        <v>83</v>
      </c>
      <c r="E134" s="565">
        <f t="shared" si="26"/>
        <v>0.20749999999999999</v>
      </c>
      <c r="F134" s="556">
        <v>8</v>
      </c>
      <c r="G134" s="542"/>
      <c r="H134" s="565">
        <f t="shared" si="27"/>
        <v>0</v>
      </c>
      <c r="I134" s="551">
        <f t="shared" si="28"/>
        <v>408</v>
      </c>
      <c r="J134" s="551">
        <f t="shared" si="29"/>
        <v>83</v>
      </c>
      <c r="K134" s="557">
        <f t="shared" si="30"/>
        <v>0.20343137254901961</v>
      </c>
      <c r="L134" s="130"/>
    </row>
    <row r="135" spans="1:12" s="112" customFormat="1" ht="12.75">
      <c r="A135" s="472" t="s">
        <v>3751</v>
      </c>
      <c r="B135" s="473" t="s">
        <v>3752</v>
      </c>
      <c r="C135" s="550">
        <v>4</v>
      </c>
      <c r="D135" s="542">
        <v>1</v>
      </c>
      <c r="E135" s="565">
        <f t="shared" si="26"/>
        <v>0.25</v>
      </c>
      <c r="F135" s="556">
        <v>0</v>
      </c>
      <c r="G135" s="542">
        <v>1</v>
      </c>
      <c r="H135" s="565" t="e">
        <f t="shared" si="27"/>
        <v>#DIV/0!</v>
      </c>
      <c r="I135" s="551">
        <f t="shared" si="28"/>
        <v>4</v>
      </c>
      <c r="J135" s="551">
        <f t="shared" si="29"/>
        <v>2</v>
      </c>
      <c r="K135" s="557">
        <f t="shared" si="30"/>
        <v>0.5</v>
      </c>
      <c r="L135" s="130"/>
    </row>
    <row r="136" spans="1:12" s="112" customFormat="1" ht="12.75">
      <c r="A136" s="472" t="s">
        <v>3753</v>
      </c>
      <c r="B136" s="473" t="s">
        <v>3754</v>
      </c>
      <c r="C136" s="550">
        <v>800</v>
      </c>
      <c r="D136" s="542">
        <v>231</v>
      </c>
      <c r="E136" s="565">
        <f t="shared" si="26"/>
        <v>0.28875000000000001</v>
      </c>
      <c r="F136" s="556">
        <v>260</v>
      </c>
      <c r="G136" s="542">
        <v>50</v>
      </c>
      <c r="H136" s="565">
        <f t="shared" si="27"/>
        <v>0.19230769230769232</v>
      </c>
      <c r="I136" s="551">
        <f t="shared" si="28"/>
        <v>1060</v>
      </c>
      <c r="J136" s="551">
        <f t="shared" si="29"/>
        <v>281</v>
      </c>
      <c r="K136" s="557">
        <f t="shared" si="30"/>
        <v>0.26509433962264151</v>
      </c>
      <c r="L136" s="130"/>
    </row>
    <row r="137" spans="1:12" s="112" customFormat="1" ht="12.75">
      <c r="A137" s="472" t="s">
        <v>3755</v>
      </c>
      <c r="B137" s="473" t="s">
        <v>3756</v>
      </c>
      <c r="C137" s="550">
        <v>600</v>
      </c>
      <c r="D137" s="542">
        <v>180</v>
      </c>
      <c r="E137" s="565">
        <f t="shared" si="26"/>
        <v>0.3</v>
      </c>
      <c r="F137" s="556">
        <v>60</v>
      </c>
      <c r="G137" s="542">
        <v>16</v>
      </c>
      <c r="H137" s="565">
        <f t="shared" si="27"/>
        <v>0.26666666666666666</v>
      </c>
      <c r="I137" s="551">
        <f t="shared" si="28"/>
        <v>660</v>
      </c>
      <c r="J137" s="551">
        <f t="shared" si="29"/>
        <v>196</v>
      </c>
      <c r="K137" s="557">
        <f t="shared" si="30"/>
        <v>0.29696969696969699</v>
      </c>
      <c r="L137" s="130"/>
    </row>
    <row r="138" spans="1:12" s="112" customFormat="1" ht="12.75">
      <c r="A138" s="472" t="s">
        <v>3757</v>
      </c>
      <c r="B138" s="473" t="s">
        <v>3758</v>
      </c>
      <c r="C138" s="550">
        <v>750</v>
      </c>
      <c r="D138" s="542">
        <v>102</v>
      </c>
      <c r="E138" s="565">
        <f t="shared" si="26"/>
        <v>0.13600000000000001</v>
      </c>
      <c r="F138" s="556">
        <v>90</v>
      </c>
      <c r="G138" s="542">
        <v>19</v>
      </c>
      <c r="H138" s="565">
        <f t="shared" si="27"/>
        <v>0.21111111111111111</v>
      </c>
      <c r="I138" s="551">
        <f t="shared" si="28"/>
        <v>840</v>
      </c>
      <c r="J138" s="551">
        <f t="shared" si="29"/>
        <v>121</v>
      </c>
      <c r="K138" s="557">
        <f t="shared" si="30"/>
        <v>0.14404761904761904</v>
      </c>
      <c r="L138" s="130"/>
    </row>
    <row r="139" spans="1:12" s="112" customFormat="1" ht="12.75">
      <c r="A139" s="472" t="s">
        <v>3759</v>
      </c>
      <c r="B139" s="473" t="s">
        <v>3760</v>
      </c>
      <c r="C139" s="550">
        <v>180</v>
      </c>
      <c r="D139" s="542">
        <v>138</v>
      </c>
      <c r="E139" s="565">
        <f t="shared" si="26"/>
        <v>0.76666666666666672</v>
      </c>
      <c r="F139" s="556">
        <v>40</v>
      </c>
      <c r="G139" s="542">
        <v>16</v>
      </c>
      <c r="H139" s="565">
        <f t="shared" si="27"/>
        <v>0.4</v>
      </c>
      <c r="I139" s="551">
        <f t="shared" si="28"/>
        <v>220</v>
      </c>
      <c r="J139" s="551">
        <f t="shared" si="29"/>
        <v>154</v>
      </c>
      <c r="K139" s="557">
        <f t="shared" si="30"/>
        <v>0.7</v>
      </c>
      <c r="L139" s="130"/>
    </row>
    <row r="140" spans="1:12" s="112" customFormat="1" ht="12.75">
      <c r="A140" s="472" t="s">
        <v>3761</v>
      </c>
      <c r="B140" s="473" t="s">
        <v>3762</v>
      </c>
      <c r="C140" s="550">
        <v>3300</v>
      </c>
      <c r="D140" s="542">
        <v>832</v>
      </c>
      <c r="E140" s="565">
        <f t="shared" si="26"/>
        <v>0.25212121212121213</v>
      </c>
      <c r="F140" s="556">
        <v>330</v>
      </c>
      <c r="G140" s="542">
        <v>75</v>
      </c>
      <c r="H140" s="565">
        <f t="shared" si="27"/>
        <v>0.22727272727272727</v>
      </c>
      <c r="I140" s="551">
        <f t="shared" si="28"/>
        <v>3630</v>
      </c>
      <c r="J140" s="551">
        <f t="shared" si="29"/>
        <v>907</v>
      </c>
      <c r="K140" s="557">
        <f t="shared" si="30"/>
        <v>0.24986225895316805</v>
      </c>
      <c r="L140" s="130"/>
    </row>
    <row r="141" spans="1:12" s="112" customFormat="1" ht="12.75">
      <c r="A141" s="472" t="s">
        <v>3763</v>
      </c>
      <c r="B141" s="473" t="s">
        <v>3764</v>
      </c>
      <c r="C141" s="550">
        <v>320</v>
      </c>
      <c r="D141" s="542">
        <v>96</v>
      </c>
      <c r="E141" s="565">
        <f t="shared" si="26"/>
        <v>0.3</v>
      </c>
      <c r="F141" s="556">
        <v>64</v>
      </c>
      <c r="G141" s="542">
        <v>18</v>
      </c>
      <c r="H141" s="565">
        <f t="shared" si="27"/>
        <v>0.28125</v>
      </c>
      <c r="I141" s="551">
        <f t="shared" si="28"/>
        <v>384</v>
      </c>
      <c r="J141" s="551">
        <f t="shared" si="29"/>
        <v>114</v>
      </c>
      <c r="K141" s="557">
        <f t="shared" si="30"/>
        <v>0.296875</v>
      </c>
      <c r="L141" s="130"/>
    </row>
    <row r="142" spans="1:12" s="112" customFormat="1" ht="12.75">
      <c r="A142" s="472" t="s">
        <v>3765</v>
      </c>
      <c r="B142" s="473" t="s">
        <v>3766</v>
      </c>
      <c r="C142" s="550">
        <v>28</v>
      </c>
      <c r="D142" s="542">
        <v>15</v>
      </c>
      <c r="E142" s="565">
        <f t="shared" si="26"/>
        <v>0.5357142857142857</v>
      </c>
      <c r="F142" s="556">
        <v>0</v>
      </c>
      <c r="G142" s="542"/>
      <c r="H142" s="565" t="e">
        <f t="shared" si="27"/>
        <v>#DIV/0!</v>
      </c>
      <c r="I142" s="551">
        <f t="shared" si="28"/>
        <v>28</v>
      </c>
      <c r="J142" s="551">
        <f t="shared" si="29"/>
        <v>15</v>
      </c>
      <c r="K142" s="557">
        <f t="shared" si="30"/>
        <v>0.5357142857142857</v>
      </c>
      <c r="L142" s="130"/>
    </row>
    <row r="143" spans="1:12" s="112" customFormat="1" ht="12.75">
      <c r="A143" s="472" t="s">
        <v>3767</v>
      </c>
      <c r="B143" s="473" t="s">
        <v>3768</v>
      </c>
      <c r="C143" s="550">
        <v>280</v>
      </c>
      <c r="D143" s="542">
        <v>83</v>
      </c>
      <c r="E143" s="565">
        <f t="shared" si="26"/>
        <v>0.29642857142857143</v>
      </c>
      <c r="F143" s="556">
        <v>54</v>
      </c>
      <c r="G143" s="542">
        <v>14</v>
      </c>
      <c r="H143" s="565">
        <f t="shared" si="27"/>
        <v>0.25925925925925924</v>
      </c>
      <c r="I143" s="551">
        <f t="shared" si="28"/>
        <v>334</v>
      </c>
      <c r="J143" s="551">
        <f t="shared" si="29"/>
        <v>97</v>
      </c>
      <c r="K143" s="557">
        <f t="shared" si="30"/>
        <v>0.29041916167664672</v>
      </c>
      <c r="L143" s="130"/>
    </row>
    <row r="144" spans="1:12" s="112" customFormat="1" ht="12.75">
      <c r="A144" s="472" t="s">
        <v>3769</v>
      </c>
      <c r="B144" s="473" t="s">
        <v>3770</v>
      </c>
      <c r="C144" s="550">
        <v>50</v>
      </c>
      <c r="D144" s="542">
        <v>9</v>
      </c>
      <c r="E144" s="565">
        <f t="shared" si="26"/>
        <v>0.18</v>
      </c>
      <c r="F144" s="556">
        <v>8</v>
      </c>
      <c r="G144" s="542">
        <v>2</v>
      </c>
      <c r="H144" s="565">
        <f t="shared" si="27"/>
        <v>0.25</v>
      </c>
      <c r="I144" s="551">
        <f t="shared" si="28"/>
        <v>58</v>
      </c>
      <c r="J144" s="551">
        <f t="shared" si="29"/>
        <v>11</v>
      </c>
      <c r="K144" s="557">
        <f t="shared" si="30"/>
        <v>0.18965517241379309</v>
      </c>
      <c r="L144" s="130"/>
    </row>
    <row r="145" spans="1:12" s="112" customFormat="1" ht="12.75">
      <c r="A145" s="472" t="s">
        <v>3771</v>
      </c>
      <c r="B145" s="473" t="s">
        <v>3772</v>
      </c>
      <c r="C145" s="550">
        <v>570</v>
      </c>
      <c r="D145" s="542">
        <v>39</v>
      </c>
      <c r="E145" s="565">
        <f t="shared" si="26"/>
        <v>6.8421052631578952E-2</v>
      </c>
      <c r="F145" s="556">
        <v>7</v>
      </c>
      <c r="G145" s="542">
        <v>1</v>
      </c>
      <c r="H145" s="565">
        <f t="shared" si="27"/>
        <v>0.14285714285714285</v>
      </c>
      <c r="I145" s="551">
        <f t="shared" si="28"/>
        <v>577</v>
      </c>
      <c r="J145" s="551">
        <f t="shared" si="29"/>
        <v>40</v>
      </c>
      <c r="K145" s="557">
        <f t="shared" si="30"/>
        <v>6.9324090121317156E-2</v>
      </c>
      <c r="L145" s="130"/>
    </row>
    <row r="146" spans="1:12" s="112" customFormat="1" ht="12.75">
      <c r="A146" s="472" t="s">
        <v>3773</v>
      </c>
      <c r="B146" s="473" t="s">
        <v>3774</v>
      </c>
      <c r="C146" s="550">
        <v>280</v>
      </c>
      <c r="D146" s="542">
        <v>87</v>
      </c>
      <c r="E146" s="565">
        <f t="shared" si="26"/>
        <v>0.31071428571428572</v>
      </c>
      <c r="F146" s="556">
        <v>117</v>
      </c>
      <c r="G146" s="542">
        <v>32</v>
      </c>
      <c r="H146" s="565">
        <f t="shared" si="27"/>
        <v>0.27350427350427353</v>
      </c>
      <c r="I146" s="551">
        <f t="shared" si="28"/>
        <v>397</v>
      </c>
      <c r="J146" s="551">
        <f t="shared" si="29"/>
        <v>119</v>
      </c>
      <c r="K146" s="557">
        <f t="shared" si="30"/>
        <v>0.29974811083123426</v>
      </c>
      <c r="L146" s="130"/>
    </row>
    <row r="147" spans="1:12" s="112" customFormat="1" ht="12.75">
      <c r="A147" s="472" t="s">
        <v>3775</v>
      </c>
      <c r="B147" s="473" t="s">
        <v>3776</v>
      </c>
      <c r="C147" s="550">
        <v>30</v>
      </c>
      <c r="D147" s="542">
        <v>15</v>
      </c>
      <c r="E147" s="565">
        <f t="shared" si="26"/>
        <v>0.5</v>
      </c>
      <c r="F147" s="556">
        <v>0</v>
      </c>
      <c r="G147" s="542"/>
      <c r="H147" s="565" t="e">
        <f t="shared" si="27"/>
        <v>#DIV/0!</v>
      </c>
      <c r="I147" s="551">
        <f t="shared" si="28"/>
        <v>30</v>
      </c>
      <c r="J147" s="551">
        <f t="shared" si="29"/>
        <v>15</v>
      </c>
      <c r="K147" s="557">
        <f t="shared" si="30"/>
        <v>0.5</v>
      </c>
      <c r="L147" s="130"/>
    </row>
    <row r="148" spans="1:12" s="112" customFormat="1" ht="12.75">
      <c r="A148" s="472" t="s">
        <v>3777</v>
      </c>
      <c r="B148" s="473" t="s">
        <v>3778</v>
      </c>
      <c r="C148" s="550">
        <v>290</v>
      </c>
      <c r="D148" s="542">
        <v>87</v>
      </c>
      <c r="E148" s="565">
        <f t="shared" si="26"/>
        <v>0.3</v>
      </c>
      <c r="F148" s="556">
        <v>117</v>
      </c>
      <c r="G148" s="542">
        <v>32</v>
      </c>
      <c r="H148" s="565">
        <f t="shared" si="27"/>
        <v>0.27350427350427353</v>
      </c>
      <c r="I148" s="551">
        <f t="shared" si="28"/>
        <v>407</v>
      </c>
      <c r="J148" s="551">
        <f t="shared" si="29"/>
        <v>119</v>
      </c>
      <c r="K148" s="557">
        <f t="shared" si="30"/>
        <v>0.29238329238329236</v>
      </c>
      <c r="L148" s="130"/>
    </row>
    <row r="149" spans="1:12" s="112" customFormat="1" ht="12.75">
      <c r="A149" s="472" t="s">
        <v>3779</v>
      </c>
      <c r="B149" s="473" t="s">
        <v>3780</v>
      </c>
      <c r="C149" s="550">
        <v>440</v>
      </c>
      <c r="D149" s="542">
        <v>120</v>
      </c>
      <c r="E149" s="565">
        <f t="shared" si="26"/>
        <v>0.27272727272727271</v>
      </c>
      <c r="F149" s="556">
        <v>82</v>
      </c>
      <c r="G149" s="542">
        <v>24</v>
      </c>
      <c r="H149" s="565">
        <f t="shared" si="27"/>
        <v>0.29268292682926828</v>
      </c>
      <c r="I149" s="551">
        <f t="shared" si="28"/>
        <v>522</v>
      </c>
      <c r="J149" s="551">
        <f t="shared" si="29"/>
        <v>144</v>
      </c>
      <c r="K149" s="557">
        <f t="shared" si="30"/>
        <v>0.27586206896551724</v>
      </c>
      <c r="L149" s="130"/>
    </row>
    <row r="150" spans="1:12" s="112" customFormat="1" ht="12.75">
      <c r="A150" s="472" t="s">
        <v>3781</v>
      </c>
      <c r="B150" s="473" t="s">
        <v>3782</v>
      </c>
      <c r="C150" s="550">
        <v>30</v>
      </c>
      <c r="D150" s="542">
        <v>9</v>
      </c>
      <c r="E150" s="565">
        <f t="shared" si="26"/>
        <v>0.3</v>
      </c>
      <c r="F150" s="556">
        <v>89</v>
      </c>
      <c r="G150" s="542">
        <v>31</v>
      </c>
      <c r="H150" s="565">
        <f t="shared" si="27"/>
        <v>0.34831460674157305</v>
      </c>
      <c r="I150" s="551">
        <f t="shared" si="28"/>
        <v>119</v>
      </c>
      <c r="J150" s="551">
        <f t="shared" si="29"/>
        <v>40</v>
      </c>
      <c r="K150" s="557">
        <f t="shared" si="30"/>
        <v>0.33613445378151263</v>
      </c>
      <c r="L150" s="130"/>
    </row>
    <row r="151" spans="1:12" s="112" customFormat="1" ht="12.75">
      <c r="A151" s="472" t="s">
        <v>3783</v>
      </c>
      <c r="B151" s="473" t="s">
        <v>3784</v>
      </c>
      <c r="C151" s="550">
        <v>30</v>
      </c>
      <c r="D151" s="542">
        <v>12</v>
      </c>
      <c r="E151" s="565">
        <f t="shared" si="26"/>
        <v>0.4</v>
      </c>
      <c r="F151" s="556">
        <v>56</v>
      </c>
      <c r="G151" s="542">
        <v>46</v>
      </c>
      <c r="H151" s="565">
        <f t="shared" si="27"/>
        <v>0.8214285714285714</v>
      </c>
      <c r="I151" s="551">
        <f t="shared" si="28"/>
        <v>86</v>
      </c>
      <c r="J151" s="551">
        <f t="shared" si="29"/>
        <v>58</v>
      </c>
      <c r="K151" s="557">
        <f t="shared" si="30"/>
        <v>0.67441860465116277</v>
      </c>
      <c r="L151" s="130"/>
    </row>
    <row r="152" spans="1:12" s="112" customFormat="1" ht="12.75">
      <c r="A152" s="472" t="s">
        <v>3785</v>
      </c>
      <c r="B152" s="473" t="s">
        <v>3786</v>
      </c>
      <c r="C152" s="550">
        <v>20</v>
      </c>
      <c r="D152" s="542">
        <v>1</v>
      </c>
      <c r="E152" s="565">
        <f t="shared" si="26"/>
        <v>0.05</v>
      </c>
      <c r="F152" s="556">
        <v>181</v>
      </c>
      <c r="G152" s="542">
        <v>38</v>
      </c>
      <c r="H152" s="565">
        <f t="shared" si="27"/>
        <v>0.20994475138121546</v>
      </c>
      <c r="I152" s="551">
        <f t="shared" si="28"/>
        <v>201</v>
      </c>
      <c r="J152" s="551">
        <f t="shared" si="29"/>
        <v>39</v>
      </c>
      <c r="K152" s="557">
        <f t="shared" si="30"/>
        <v>0.19402985074626866</v>
      </c>
      <c r="L152" s="130"/>
    </row>
    <row r="153" spans="1:12" s="112" customFormat="1" ht="12.75">
      <c r="A153" s="472" t="s">
        <v>3787</v>
      </c>
      <c r="B153" s="473" t="s">
        <v>3788</v>
      </c>
      <c r="C153" s="550">
        <v>0</v>
      </c>
      <c r="D153" s="542"/>
      <c r="E153" s="565" t="e">
        <f t="shared" si="26"/>
        <v>#DIV/0!</v>
      </c>
      <c r="F153" s="556">
        <v>7</v>
      </c>
      <c r="G153" s="542"/>
      <c r="H153" s="565">
        <f t="shared" si="27"/>
        <v>0</v>
      </c>
      <c r="I153" s="551">
        <f t="shared" si="28"/>
        <v>7</v>
      </c>
      <c r="J153" s="551">
        <f t="shared" si="29"/>
        <v>0</v>
      </c>
      <c r="K153" s="557">
        <f t="shared" si="30"/>
        <v>0</v>
      </c>
      <c r="L153" s="130"/>
    </row>
    <row r="154" spans="1:12" s="112" customFormat="1" ht="12.75">
      <c r="A154" s="472" t="s">
        <v>3789</v>
      </c>
      <c r="B154" s="473" t="s">
        <v>3790</v>
      </c>
      <c r="C154" s="550">
        <v>20</v>
      </c>
      <c r="D154" s="542">
        <v>1</v>
      </c>
      <c r="E154" s="565">
        <f t="shared" si="26"/>
        <v>0.05</v>
      </c>
      <c r="F154" s="556">
        <v>164</v>
      </c>
      <c r="G154" s="542">
        <v>30</v>
      </c>
      <c r="H154" s="565">
        <f t="shared" si="27"/>
        <v>0.18292682926829268</v>
      </c>
      <c r="I154" s="551">
        <f t="shared" si="28"/>
        <v>184</v>
      </c>
      <c r="J154" s="551">
        <f t="shared" si="29"/>
        <v>31</v>
      </c>
      <c r="K154" s="557">
        <f t="shared" si="30"/>
        <v>0.16847826086956522</v>
      </c>
      <c r="L154" s="130"/>
    </row>
    <row r="155" spans="1:12" s="112" customFormat="1" ht="12.75">
      <c r="A155" s="472" t="s">
        <v>3791</v>
      </c>
      <c r="B155" s="473" t="s">
        <v>3792</v>
      </c>
      <c r="C155" s="550">
        <v>0</v>
      </c>
      <c r="D155" s="542"/>
      <c r="E155" s="565" t="e">
        <f t="shared" si="26"/>
        <v>#DIV/0!</v>
      </c>
      <c r="F155" s="556">
        <v>1</v>
      </c>
      <c r="G155" s="542"/>
      <c r="H155" s="565">
        <f t="shared" si="27"/>
        <v>0</v>
      </c>
      <c r="I155" s="551">
        <f t="shared" si="28"/>
        <v>1</v>
      </c>
      <c r="J155" s="551">
        <f t="shared" si="29"/>
        <v>0</v>
      </c>
      <c r="K155" s="557">
        <f t="shared" si="30"/>
        <v>0</v>
      </c>
      <c r="L155" s="130"/>
    </row>
    <row r="156" spans="1:12" s="112" customFormat="1" ht="12.75">
      <c r="A156" s="472" t="s">
        <v>3793</v>
      </c>
      <c r="B156" s="473" t="s">
        <v>3794</v>
      </c>
      <c r="C156" s="550">
        <v>300</v>
      </c>
      <c r="D156" s="542">
        <v>90</v>
      </c>
      <c r="E156" s="565">
        <f t="shared" si="26"/>
        <v>0.3</v>
      </c>
      <c r="F156" s="556">
        <v>125</v>
      </c>
      <c r="G156" s="542">
        <v>35</v>
      </c>
      <c r="H156" s="565">
        <f t="shared" si="27"/>
        <v>0.28000000000000003</v>
      </c>
      <c r="I156" s="551">
        <f t="shared" si="28"/>
        <v>425</v>
      </c>
      <c r="J156" s="551">
        <f t="shared" si="29"/>
        <v>125</v>
      </c>
      <c r="K156" s="557">
        <f t="shared" si="30"/>
        <v>0.29411764705882354</v>
      </c>
      <c r="L156" s="130"/>
    </row>
    <row r="157" spans="1:12" s="112" customFormat="1" ht="12.75">
      <c r="A157" s="472" t="s">
        <v>3795</v>
      </c>
      <c r="B157" s="473" t="s">
        <v>3796</v>
      </c>
      <c r="C157" s="550">
        <v>4100</v>
      </c>
      <c r="D157" s="542">
        <v>1109</v>
      </c>
      <c r="E157" s="565">
        <f t="shared" si="26"/>
        <v>0.2704878048780488</v>
      </c>
      <c r="F157" s="556">
        <v>466</v>
      </c>
      <c r="G157" s="542">
        <v>118</v>
      </c>
      <c r="H157" s="565">
        <f t="shared" si="27"/>
        <v>0.25321888412017168</v>
      </c>
      <c r="I157" s="551">
        <f t="shared" si="28"/>
        <v>4566</v>
      </c>
      <c r="J157" s="551">
        <f t="shared" si="29"/>
        <v>1227</v>
      </c>
      <c r="K157" s="557">
        <f t="shared" si="30"/>
        <v>0.26872536136662284</v>
      </c>
      <c r="L157" s="130"/>
    </row>
    <row r="158" spans="1:12" s="112" customFormat="1" ht="12.75">
      <c r="A158" s="472" t="s">
        <v>3797</v>
      </c>
      <c r="B158" s="473" t="s">
        <v>3798</v>
      </c>
      <c r="C158" s="550">
        <v>20</v>
      </c>
      <c r="D158" s="542"/>
      <c r="E158" s="565">
        <f t="shared" si="26"/>
        <v>0</v>
      </c>
      <c r="F158" s="556">
        <v>0</v>
      </c>
      <c r="G158" s="542"/>
      <c r="H158" s="565" t="e">
        <f t="shared" si="27"/>
        <v>#DIV/0!</v>
      </c>
      <c r="I158" s="551">
        <f t="shared" si="28"/>
        <v>20</v>
      </c>
      <c r="J158" s="551">
        <f t="shared" si="29"/>
        <v>0</v>
      </c>
      <c r="K158" s="557">
        <f t="shared" si="30"/>
        <v>0</v>
      </c>
      <c r="L158" s="130"/>
    </row>
    <row r="159" spans="1:12" s="112" customFormat="1" ht="12.75">
      <c r="A159" s="472" t="s">
        <v>3799</v>
      </c>
      <c r="B159" s="473" t="s">
        <v>3800</v>
      </c>
      <c r="C159" s="550">
        <v>100</v>
      </c>
      <c r="D159" s="542">
        <v>23</v>
      </c>
      <c r="E159" s="565">
        <f t="shared" si="26"/>
        <v>0.23</v>
      </c>
      <c r="F159" s="556">
        <v>2</v>
      </c>
      <c r="G159" s="542">
        <v>4</v>
      </c>
      <c r="H159" s="565">
        <f t="shared" si="27"/>
        <v>2</v>
      </c>
      <c r="I159" s="551">
        <f t="shared" si="28"/>
        <v>102</v>
      </c>
      <c r="J159" s="551">
        <f t="shared" si="29"/>
        <v>27</v>
      </c>
      <c r="K159" s="557">
        <f t="shared" si="30"/>
        <v>0.26470588235294118</v>
      </c>
      <c r="L159" s="130"/>
    </row>
    <row r="160" spans="1:12" s="112" customFormat="1" ht="12.75">
      <c r="A160" s="472" t="s">
        <v>3801</v>
      </c>
      <c r="B160" s="473" t="s">
        <v>3802</v>
      </c>
      <c r="C160" s="550">
        <v>10</v>
      </c>
      <c r="D160" s="542"/>
      <c r="E160" s="565">
        <f t="shared" si="26"/>
        <v>0</v>
      </c>
      <c r="F160" s="556">
        <v>1</v>
      </c>
      <c r="G160" s="542">
        <v>1</v>
      </c>
      <c r="H160" s="565">
        <f t="shared" si="27"/>
        <v>1</v>
      </c>
      <c r="I160" s="551">
        <f t="shared" si="28"/>
        <v>11</v>
      </c>
      <c r="J160" s="551">
        <f t="shared" si="29"/>
        <v>1</v>
      </c>
      <c r="K160" s="557">
        <f t="shared" si="30"/>
        <v>9.0909090909090912E-2</v>
      </c>
      <c r="L160" s="130"/>
    </row>
    <row r="161" spans="1:12" s="112" customFormat="1" ht="12.75">
      <c r="A161" s="472" t="s">
        <v>3803</v>
      </c>
      <c r="B161" s="473" t="s">
        <v>3804</v>
      </c>
      <c r="C161" s="550">
        <v>20400</v>
      </c>
      <c r="D161" s="542">
        <v>4900</v>
      </c>
      <c r="E161" s="565">
        <f t="shared" si="26"/>
        <v>0.24019607843137256</v>
      </c>
      <c r="F161" s="556">
        <v>3895</v>
      </c>
      <c r="G161" s="542">
        <v>715</v>
      </c>
      <c r="H161" s="565">
        <f t="shared" si="27"/>
        <v>0.18356867779204109</v>
      </c>
      <c r="I161" s="551">
        <f t="shared" si="28"/>
        <v>24295</v>
      </c>
      <c r="J161" s="551">
        <f t="shared" si="29"/>
        <v>5615</v>
      </c>
      <c r="K161" s="557">
        <f t="shared" si="30"/>
        <v>0.23111751389174728</v>
      </c>
      <c r="L161" s="130"/>
    </row>
    <row r="162" spans="1:12" s="112" customFormat="1" ht="12.75">
      <c r="A162" s="472" t="s">
        <v>3805</v>
      </c>
      <c r="B162" s="473" t="s">
        <v>3806</v>
      </c>
      <c r="C162" s="550">
        <v>2</v>
      </c>
      <c r="D162" s="542"/>
      <c r="E162" s="565">
        <f t="shared" si="26"/>
        <v>0</v>
      </c>
      <c r="F162" s="556">
        <v>69</v>
      </c>
      <c r="G162" s="542">
        <v>6</v>
      </c>
      <c r="H162" s="565">
        <f t="shared" si="27"/>
        <v>8.6956521739130432E-2</v>
      </c>
      <c r="I162" s="551">
        <f t="shared" si="28"/>
        <v>71</v>
      </c>
      <c r="J162" s="551">
        <f t="shared" si="29"/>
        <v>6</v>
      </c>
      <c r="K162" s="557">
        <f t="shared" si="30"/>
        <v>8.4507042253521125E-2</v>
      </c>
      <c r="L162" s="130"/>
    </row>
    <row r="163" spans="1:12" s="112" customFormat="1" ht="12.75">
      <c r="A163" s="472" t="s">
        <v>3807</v>
      </c>
      <c r="B163" s="473" t="s">
        <v>3808</v>
      </c>
      <c r="C163" s="550">
        <v>2</v>
      </c>
      <c r="D163" s="542"/>
      <c r="E163" s="565">
        <f t="shared" si="26"/>
        <v>0</v>
      </c>
      <c r="F163" s="556">
        <v>1</v>
      </c>
      <c r="G163" s="542">
        <v>4</v>
      </c>
      <c r="H163" s="565">
        <f t="shared" si="27"/>
        <v>4</v>
      </c>
      <c r="I163" s="551">
        <f t="shared" si="28"/>
        <v>3</v>
      </c>
      <c r="J163" s="551">
        <f t="shared" si="29"/>
        <v>4</v>
      </c>
      <c r="K163" s="557">
        <f t="shared" si="30"/>
        <v>1.3333333333333333</v>
      </c>
      <c r="L163" s="130"/>
    </row>
    <row r="164" spans="1:12" s="112" customFormat="1" ht="12.75">
      <c r="A164" s="472" t="s">
        <v>3809</v>
      </c>
      <c r="B164" s="473" t="s">
        <v>3810</v>
      </c>
      <c r="C164" s="550">
        <v>1000</v>
      </c>
      <c r="D164" s="542">
        <v>283</v>
      </c>
      <c r="E164" s="565">
        <f t="shared" si="26"/>
        <v>0.28299999999999997</v>
      </c>
      <c r="F164" s="556">
        <v>39</v>
      </c>
      <c r="G164" s="542">
        <v>21</v>
      </c>
      <c r="H164" s="565">
        <f t="shared" si="27"/>
        <v>0.53846153846153844</v>
      </c>
      <c r="I164" s="551">
        <f t="shared" si="28"/>
        <v>1039</v>
      </c>
      <c r="J164" s="551">
        <f t="shared" si="29"/>
        <v>304</v>
      </c>
      <c r="K164" s="557">
        <f t="shared" si="30"/>
        <v>0.2925890279114533</v>
      </c>
      <c r="L164" s="130"/>
    </row>
    <row r="165" spans="1:12" s="112" customFormat="1" ht="12.75">
      <c r="A165" s="472" t="s">
        <v>3811</v>
      </c>
      <c r="B165" s="473" t="s">
        <v>3812</v>
      </c>
      <c r="C165" s="550">
        <v>90</v>
      </c>
      <c r="D165" s="542">
        <v>69</v>
      </c>
      <c r="E165" s="565">
        <f t="shared" si="26"/>
        <v>0.76666666666666672</v>
      </c>
      <c r="F165" s="556">
        <v>17</v>
      </c>
      <c r="G165" s="542">
        <v>8</v>
      </c>
      <c r="H165" s="565">
        <f t="shared" si="27"/>
        <v>0.47058823529411764</v>
      </c>
      <c r="I165" s="551">
        <f t="shared" si="28"/>
        <v>107</v>
      </c>
      <c r="J165" s="551">
        <f t="shared" si="29"/>
        <v>77</v>
      </c>
      <c r="K165" s="557">
        <f t="shared" si="30"/>
        <v>0.71962616822429903</v>
      </c>
      <c r="L165" s="130"/>
    </row>
    <row r="166" spans="1:12" s="112" customFormat="1" ht="12.75">
      <c r="A166" s="472" t="s">
        <v>3813</v>
      </c>
      <c r="B166" s="473" t="s">
        <v>3814</v>
      </c>
      <c r="C166" s="550">
        <v>70</v>
      </c>
      <c r="D166" s="542">
        <v>1</v>
      </c>
      <c r="E166" s="565">
        <f t="shared" si="26"/>
        <v>1.4285714285714285E-2</v>
      </c>
      <c r="F166" s="556">
        <v>15</v>
      </c>
      <c r="G166" s="542"/>
      <c r="H166" s="565">
        <f t="shared" si="27"/>
        <v>0</v>
      </c>
      <c r="I166" s="551">
        <f t="shared" si="28"/>
        <v>85</v>
      </c>
      <c r="J166" s="551">
        <f t="shared" si="29"/>
        <v>1</v>
      </c>
      <c r="K166" s="557">
        <f t="shared" si="30"/>
        <v>1.1764705882352941E-2</v>
      </c>
      <c r="L166" s="130"/>
    </row>
    <row r="167" spans="1:12" s="112" customFormat="1" ht="12.75">
      <c r="A167" s="472" t="s">
        <v>3815</v>
      </c>
      <c r="B167" s="473" t="s">
        <v>3816</v>
      </c>
      <c r="C167" s="550">
        <v>8000</v>
      </c>
      <c r="D167" s="542">
        <v>2062</v>
      </c>
      <c r="E167" s="565">
        <f t="shared" si="26"/>
        <v>0.25774999999999998</v>
      </c>
      <c r="F167" s="556">
        <v>620</v>
      </c>
      <c r="G167" s="542">
        <v>122</v>
      </c>
      <c r="H167" s="565">
        <f t="shared" si="27"/>
        <v>0.1967741935483871</v>
      </c>
      <c r="I167" s="551">
        <f t="shared" si="28"/>
        <v>8620</v>
      </c>
      <c r="J167" s="551">
        <f t="shared" si="29"/>
        <v>2184</v>
      </c>
      <c r="K167" s="557">
        <f t="shared" si="30"/>
        <v>0.25336426914153132</v>
      </c>
      <c r="L167" s="130"/>
    </row>
    <row r="168" spans="1:12" s="112" customFormat="1" ht="12.75">
      <c r="A168" s="472" t="s">
        <v>3817</v>
      </c>
      <c r="B168" s="473" t="s">
        <v>3818</v>
      </c>
      <c r="C168" s="550">
        <v>3500</v>
      </c>
      <c r="D168" s="542">
        <v>1203</v>
      </c>
      <c r="E168" s="565">
        <f t="shared" si="26"/>
        <v>0.34371428571428569</v>
      </c>
      <c r="F168" s="556">
        <v>366</v>
      </c>
      <c r="G168" s="542">
        <v>91</v>
      </c>
      <c r="H168" s="565">
        <f t="shared" si="27"/>
        <v>0.24863387978142076</v>
      </c>
      <c r="I168" s="551">
        <f t="shared" ref="I168:I194" si="31">C168+F168</f>
        <v>3866</v>
      </c>
      <c r="J168" s="551">
        <f t="shared" ref="J168:J194" si="32">D168+G168</f>
        <v>1294</v>
      </c>
      <c r="K168" s="557">
        <f t="shared" ref="K168:K194" si="33">J168/I168</f>
        <v>0.33471288153129852</v>
      </c>
      <c r="L168" s="130"/>
    </row>
    <row r="169" spans="1:12" s="112" customFormat="1" ht="12.75">
      <c r="A169" s="472" t="s">
        <v>3819</v>
      </c>
      <c r="B169" s="473" t="s">
        <v>3820</v>
      </c>
      <c r="C169" s="550">
        <v>550</v>
      </c>
      <c r="D169" s="542">
        <v>181</v>
      </c>
      <c r="E169" s="565">
        <f t="shared" si="26"/>
        <v>0.3290909090909091</v>
      </c>
      <c r="F169" s="556">
        <v>332</v>
      </c>
      <c r="G169" s="542">
        <v>72</v>
      </c>
      <c r="H169" s="565">
        <f t="shared" si="27"/>
        <v>0.21686746987951808</v>
      </c>
      <c r="I169" s="551">
        <f t="shared" si="31"/>
        <v>882</v>
      </c>
      <c r="J169" s="551">
        <f t="shared" si="32"/>
        <v>253</v>
      </c>
      <c r="K169" s="557">
        <f t="shared" si="33"/>
        <v>0.28684807256235828</v>
      </c>
      <c r="L169" s="130"/>
    </row>
    <row r="170" spans="1:12" s="112" customFormat="1" ht="12.75">
      <c r="A170" s="472" t="s">
        <v>3821</v>
      </c>
      <c r="B170" s="473" t="s">
        <v>3822</v>
      </c>
      <c r="C170" s="550">
        <v>70</v>
      </c>
      <c r="D170" s="542">
        <v>15</v>
      </c>
      <c r="E170" s="565">
        <f t="shared" si="26"/>
        <v>0.21428571428571427</v>
      </c>
      <c r="F170" s="556">
        <v>246</v>
      </c>
      <c r="G170" s="542">
        <v>34</v>
      </c>
      <c r="H170" s="565">
        <f t="shared" si="27"/>
        <v>0.13821138211382114</v>
      </c>
      <c r="I170" s="551">
        <f t="shared" si="31"/>
        <v>316</v>
      </c>
      <c r="J170" s="551">
        <f t="shared" si="32"/>
        <v>49</v>
      </c>
      <c r="K170" s="557">
        <f t="shared" si="33"/>
        <v>0.1550632911392405</v>
      </c>
      <c r="L170" s="130"/>
    </row>
    <row r="171" spans="1:12" s="112" customFormat="1" ht="12.75">
      <c r="A171" s="472" t="s">
        <v>3823</v>
      </c>
      <c r="B171" s="473" t="s">
        <v>3824</v>
      </c>
      <c r="C171" s="550">
        <v>3500</v>
      </c>
      <c r="D171" s="542">
        <v>103</v>
      </c>
      <c r="E171" s="565">
        <f t="shared" si="26"/>
        <v>2.9428571428571429E-2</v>
      </c>
      <c r="F171" s="556">
        <v>2202</v>
      </c>
      <c r="G171" s="542">
        <v>85</v>
      </c>
      <c r="H171" s="565">
        <f t="shared" si="27"/>
        <v>3.860127157129882E-2</v>
      </c>
      <c r="I171" s="551">
        <f t="shared" si="31"/>
        <v>5702</v>
      </c>
      <c r="J171" s="551">
        <f t="shared" si="32"/>
        <v>188</v>
      </c>
      <c r="K171" s="557">
        <f t="shared" si="33"/>
        <v>3.2970887407927044E-2</v>
      </c>
      <c r="L171" s="130"/>
    </row>
    <row r="172" spans="1:12" s="112" customFormat="1" ht="12.75">
      <c r="A172" s="472" t="s">
        <v>3825</v>
      </c>
      <c r="B172" s="473" t="s">
        <v>3826</v>
      </c>
      <c r="C172" s="550">
        <v>10</v>
      </c>
      <c r="D172" s="542"/>
      <c r="E172" s="565">
        <f t="shared" si="26"/>
        <v>0</v>
      </c>
      <c r="F172" s="556">
        <v>1</v>
      </c>
      <c r="G172" s="542"/>
      <c r="H172" s="565">
        <f t="shared" si="27"/>
        <v>0</v>
      </c>
      <c r="I172" s="551">
        <f t="shared" si="31"/>
        <v>11</v>
      </c>
      <c r="J172" s="551">
        <f t="shared" si="32"/>
        <v>0</v>
      </c>
      <c r="K172" s="557">
        <f t="shared" si="33"/>
        <v>0</v>
      </c>
      <c r="L172" s="130"/>
    </row>
    <row r="173" spans="1:12" s="112" customFormat="1" ht="12.75">
      <c r="A173" s="472" t="s">
        <v>3827</v>
      </c>
      <c r="B173" s="473" t="s">
        <v>3828</v>
      </c>
      <c r="C173" s="550">
        <v>20</v>
      </c>
      <c r="D173" s="542">
        <v>8</v>
      </c>
      <c r="E173" s="565">
        <f t="shared" si="26"/>
        <v>0.4</v>
      </c>
      <c r="F173" s="556">
        <v>0</v>
      </c>
      <c r="G173" s="542"/>
      <c r="H173" s="565" t="e">
        <f t="shared" si="27"/>
        <v>#DIV/0!</v>
      </c>
      <c r="I173" s="551">
        <f t="shared" si="31"/>
        <v>20</v>
      </c>
      <c r="J173" s="551">
        <f t="shared" si="32"/>
        <v>8</v>
      </c>
      <c r="K173" s="557">
        <f t="shared" si="33"/>
        <v>0.4</v>
      </c>
      <c r="L173" s="130"/>
    </row>
    <row r="174" spans="1:12" s="112" customFormat="1" ht="12.75">
      <c r="A174" s="472" t="s">
        <v>3829</v>
      </c>
      <c r="B174" s="473" t="s">
        <v>3830</v>
      </c>
      <c r="C174" s="550">
        <v>0</v>
      </c>
      <c r="D174" s="542">
        <v>1</v>
      </c>
      <c r="E174" s="565" t="e">
        <f t="shared" si="26"/>
        <v>#DIV/0!</v>
      </c>
      <c r="F174" s="556">
        <v>1</v>
      </c>
      <c r="G174" s="542"/>
      <c r="H174" s="565">
        <f t="shared" si="27"/>
        <v>0</v>
      </c>
      <c r="I174" s="551">
        <f t="shared" si="31"/>
        <v>1</v>
      </c>
      <c r="J174" s="551">
        <f t="shared" si="32"/>
        <v>1</v>
      </c>
      <c r="K174" s="557">
        <f t="shared" si="33"/>
        <v>1</v>
      </c>
      <c r="L174" s="130"/>
    </row>
    <row r="175" spans="1:12" s="112" customFormat="1" ht="12.75">
      <c r="A175" s="472" t="s">
        <v>3831</v>
      </c>
      <c r="B175" s="473" t="s">
        <v>3832</v>
      </c>
      <c r="C175" s="550">
        <v>20</v>
      </c>
      <c r="D175" s="542">
        <v>8</v>
      </c>
      <c r="E175" s="565">
        <f t="shared" si="26"/>
        <v>0.4</v>
      </c>
      <c r="F175" s="556">
        <v>0</v>
      </c>
      <c r="G175" s="542"/>
      <c r="H175" s="565" t="e">
        <f t="shared" si="27"/>
        <v>#DIV/0!</v>
      </c>
      <c r="I175" s="551">
        <f t="shared" si="31"/>
        <v>20</v>
      </c>
      <c r="J175" s="551">
        <f t="shared" si="32"/>
        <v>8</v>
      </c>
      <c r="K175" s="557">
        <f t="shared" si="33"/>
        <v>0.4</v>
      </c>
      <c r="L175" s="130"/>
    </row>
    <row r="176" spans="1:12" s="112" customFormat="1" ht="12.75">
      <c r="A176" s="472" t="s">
        <v>3833</v>
      </c>
      <c r="B176" s="473" t="s">
        <v>3834</v>
      </c>
      <c r="C176" s="550">
        <v>51000</v>
      </c>
      <c r="D176" s="542">
        <v>9363</v>
      </c>
      <c r="E176" s="565">
        <f t="shared" si="26"/>
        <v>0.18358823529411764</v>
      </c>
      <c r="F176" s="556">
        <v>1605</v>
      </c>
      <c r="G176" s="542">
        <v>488</v>
      </c>
      <c r="H176" s="565">
        <f t="shared" si="27"/>
        <v>0.30404984423676013</v>
      </c>
      <c r="I176" s="551">
        <f t="shared" si="31"/>
        <v>52605</v>
      </c>
      <c r="J176" s="551">
        <f t="shared" si="32"/>
        <v>9851</v>
      </c>
      <c r="K176" s="557">
        <f t="shared" si="33"/>
        <v>0.18726356810189146</v>
      </c>
      <c r="L176" s="130"/>
    </row>
    <row r="177" spans="1:12" s="112" customFormat="1" ht="12.75">
      <c r="A177" s="472" t="s">
        <v>3835</v>
      </c>
      <c r="B177" s="473" t="s">
        <v>3836</v>
      </c>
      <c r="C177" s="550">
        <v>51700</v>
      </c>
      <c r="D177" s="542">
        <v>9897</v>
      </c>
      <c r="E177" s="565">
        <f t="shared" si="26"/>
        <v>0.191431334622824</v>
      </c>
      <c r="F177" s="556">
        <v>1600</v>
      </c>
      <c r="G177" s="542">
        <v>499</v>
      </c>
      <c r="H177" s="565">
        <f t="shared" si="27"/>
        <v>0.31187500000000001</v>
      </c>
      <c r="I177" s="551">
        <f t="shared" si="31"/>
        <v>53300</v>
      </c>
      <c r="J177" s="551">
        <f t="shared" si="32"/>
        <v>10396</v>
      </c>
      <c r="K177" s="557">
        <f t="shared" si="33"/>
        <v>0.195046904315197</v>
      </c>
      <c r="L177" s="130"/>
    </row>
    <row r="178" spans="1:12" s="112" customFormat="1" ht="12.75">
      <c r="A178" s="472" t="s">
        <v>3837</v>
      </c>
      <c r="B178" s="473" t="s">
        <v>3838</v>
      </c>
      <c r="C178" s="550">
        <v>25</v>
      </c>
      <c r="D178" s="542">
        <v>12</v>
      </c>
      <c r="E178" s="565">
        <f t="shared" si="26"/>
        <v>0.48</v>
      </c>
      <c r="F178" s="556">
        <v>6</v>
      </c>
      <c r="G178" s="542">
        <v>1</v>
      </c>
      <c r="H178" s="565">
        <f t="shared" si="27"/>
        <v>0.16666666666666666</v>
      </c>
      <c r="I178" s="551">
        <f t="shared" si="31"/>
        <v>31</v>
      </c>
      <c r="J178" s="551">
        <f t="shared" si="32"/>
        <v>13</v>
      </c>
      <c r="K178" s="557">
        <f t="shared" si="33"/>
        <v>0.41935483870967744</v>
      </c>
      <c r="L178" s="130"/>
    </row>
    <row r="179" spans="1:12" s="112" customFormat="1" ht="12.75">
      <c r="A179" s="472" t="s">
        <v>3839</v>
      </c>
      <c r="B179" s="473" t="s">
        <v>3840</v>
      </c>
      <c r="C179" s="550">
        <v>100</v>
      </c>
      <c r="D179" s="542">
        <v>11</v>
      </c>
      <c r="E179" s="565">
        <f t="shared" si="26"/>
        <v>0.11</v>
      </c>
      <c r="F179" s="556">
        <v>2</v>
      </c>
      <c r="G179" s="542"/>
      <c r="H179" s="565">
        <f t="shared" si="27"/>
        <v>0</v>
      </c>
      <c r="I179" s="551">
        <f t="shared" si="31"/>
        <v>102</v>
      </c>
      <c r="J179" s="551">
        <f t="shared" si="32"/>
        <v>11</v>
      </c>
      <c r="K179" s="557">
        <f t="shared" si="33"/>
        <v>0.10784313725490197</v>
      </c>
      <c r="L179" s="130"/>
    </row>
    <row r="180" spans="1:12" s="112" customFormat="1" ht="12.75">
      <c r="A180" s="472" t="s">
        <v>3841</v>
      </c>
      <c r="B180" s="473" t="s">
        <v>3842</v>
      </c>
      <c r="C180" s="550">
        <v>80</v>
      </c>
      <c r="D180" s="542">
        <v>25</v>
      </c>
      <c r="E180" s="565">
        <f t="shared" si="26"/>
        <v>0.3125</v>
      </c>
      <c r="F180" s="556">
        <v>6</v>
      </c>
      <c r="G180" s="542"/>
      <c r="H180" s="565">
        <f t="shared" si="27"/>
        <v>0</v>
      </c>
      <c r="I180" s="551">
        <f t="shared" si="31"/>
        <v>86</v>
      </c>
      <c r="J180" s="551">
        <f t="shared" si="32"/>
        <v>25</v>
      </c>
      <c r="K180" s="557">
        <f t="shared" si="33"/>
        <v>0.29069767441860467</v>
      </c>
      <c r="L180" s="130"/>
    </row>
    <row r="181" spans="1:12" s="112" customFormat="1" ht="12.75">
      <c r="A181" s="472" t="s">
        <v>3843</v>
      </c>
      <c r="B181" s="473" t="s">
        <v>3844</v>
      </c>
      <c r="C181" s="550">
        <v>1000</v>
      </c>
      <c r="D181" s="542">
        <v>232</v>
      </c>
      <c r="E181" s="565">
        <f t="shared" si="26"/>
        <v>0.23200000000000001</v>
      </c>
      <c r="F181" s="556">
        <v>9</v>
      </c>
      <c r="G181" s="542"/>
      <c r="H181" s="565">
        <f t="shared" si="27"/>
        <v>0</v>
      </c>
      <c r="I181" s="551">
        <f t="shared" si="31"/>
        <v>1009</v>
      </c>
      <c r="J181" s="551">
        <f t="shared" si="32"/>
        <v>232</v>
      </c>
      <c r="K181" s="557">
        <f t="shared" si="33"/>
        <v>0.22993062438057482</v>
      </c>
      <c r="L181" s="130"/>
    </row>
    <row r="182" spans="1:12" s="112" customFormat="1" ht="12.75">
      <c r="A182" s="472" t="s">
        <v>3845</v>
      </c>
      <c r="B182" s="473" t="s">
        <v>3846</v>
      </c>
      <c r="C182" s="550">
        <v>800</v>
      </c>
      <c r="D182" s="542">
        <v>229</v>
      </c>
      <c r="E182" s="565">
        <f t="shared" si="26"/>
        <v>0.28625</v>
      </c>
      <c r="F182" s="556">
        <v>8</v>
      </c>
      <c r="G182" s="542"/>
      <c r="H182" s="565">
        <f t="shared" si="27"/>
        <v>0</v>
      </c>
      <c r="I182" s="551">
        <f t="shared" si="31"/>
        <v>808</v>
      </c>
      <c r="J182" s="551">
        <f t="shared" si="32"/>
        <v>229</v>
      </c>
      <c r="K182" s="557">
        <f t="shared" si="33"/>
        <v>0.28341584158415839</v>
      </c>
      <c r="L182" s="130"/>
    </row>
    <row r="183" spans="1:12" s="112" customFormat="1" ht="12.75">
      <c r="A183" s="472" t="s">
        <v>3847</v>
      </c>
      <c r="B183" s="473" t="s">
        <v>3848</v>
      </c>
      <c r="C183" s="550">
        <v>1</v>
      </c>
      <c r="D183" s="542"/>
      <c r="E183" s="565">
        <f t="shared" si="26"/>
        <v>0</v>
      </c>
      <c r="F183" s="556">
        <v>0</v>
      </c>
      <c r="G183" s="542"/>
      <c r="H183" s="565" t="e">
        <f t="shared" si="27"/>
        <v>#DIV/0!</v>
      </c>
      <c r="I183" s="551">
        <f t="shared" si="31"/>
        <v>1</v>
      </c>
      <c r="J183" s="551">
        <f t="shared" si="32"/>
        <v>0</v>
      </c>
      <c r="K183" s="557">
        <f t="shared" si="33"/>
        <v>0</v>
      </c>
      <c r="L183" s="130"/>
    </row>
    <row r="184" spans="1:12" s="112" customFormat="1" ht="12.75">
      <c r="A184" s="472" t="s">
        <v>3849</v>
      </c>
      <c r="B184" s="473" t="s">
        <v>3850</v>
      </c>
      <c r="C184" s="550">
        <v>1800</v>
      </c>
      <c r="D184" s="542">
        <v>512</v>
      </c>
      <c r="E184" s="565">
        <f t="shared" si="26"/>
        <v>0.28444444444444444</v>
      </c>
      <c r="F184" s="556">
        <v>85</v>
      </c>
      <c r="G184" s="542">
        <v>34</v>
      </c>
      <c r="H184" s="565">
        <f t="shared" si="27"/>
        <v>0.4</v>
      </c>
      <c r="I184" s="551">
        <f t="shared" si="31"/>
        <v>1885</v>
      </c>
      <c r="J184" s="551">
        <f t="shared" si="32"/>
        <v>546</v>
      </c>
      <c r="K184" s="557">
        <f t="shared" si="33"/>
        <v>0.28965517241379313</v>
      </c>
      <c r="L184" s="130"/>
    </row>
    <row r="185" spans="1:12" s="112" customFormat="1" ht="12.75">
      <c r="A185" s="472" t="s">
        <v>3851</v>
      </c>
      <c r="B185" s="473" t="s">
        <v>3852</v>
      </c>
      <c r="C185" s="550">
        <v>30</v>
      </c>
      <c r="D185" s="542">
        <v>7</v>
      </c>
      <c r="E185" s="565">
        <f t="shared" si="26"/>
        <v>0.23333333333333334</v>
      </c>
      <c r="F185" s="556">
        <v>0</v>
      </c>
      <c r="G185" s="542"/>
      <c r="H185" s="565" t="e">
        <f t="shared" si="27"/>
        <v>#DIV/0!</v>
      </c>
      <c r="I185" s="551">
        <f t="shared" si="31"/>
        <v>30</v>
      </c>
      <c r="J185" s="551">
        <f t="shared" si="32"/>
        <v>7</v>
      </c>
      <c r="K185" s="557">
        <f t="shared" si="33"/>
        <v>0.23333333333333334</v>
      </c>
      <c r="L185" s="130"/>
    </row>
    <row r="186" spans="1:12" s="112" customFormat="1" ht="12.75">
      <c r="A186" s="472" t="s">
        <v>3853</v>
      </c>
      <c r="B186" s="473" t="s">
        <v>3854</v>
      </c>
      <c r="C186" s="550">
        <v>7</v>
      </c>
      <c r="D186" s="542">
        <v>3</v>
      </c>
      <c r="E186" s="565">
        <f t="shared" si="26"/>
        <v>0.42857142857142855</v>
      </c>
      <c r="F186" s="556">
        <v>1</v>
      </c>
      <c r="G186" s="542"/>
      <c r="H186" s="565">
        <f t="shared" si="27"/>
        <v>0</v>
      </c>
      <c r="I186" s="551">
        <f t="shared" si="31"/>
        <v>8</v>
      </c>
      <c r="J186" s="551">
        <f t="shared" si="32"/>
        <v>3</v>
      </c>
      <c r="K186" s="557">
        <f t="shared" si="33"/>
        <v>0.375</v>
      </c>
      <c r="L186" s="130"/>
    </row>
    <row r="187" spans="1:12" s="112" customFormat="1" ht="12.75">
      <c r="A187" s="472" t="s">
        <v>3855</v>
      </c>
      <c r="B187" s="473" t="s">
        <v>3856</v>
      </c>
      <c r="C187" s="550">
        <v>2000</v>
      </c>
      <c r="D187" s="542">
        <v>913</v>
      </c>
      <c r="E187" s="565">
        <f t="shared" si="26"/>
        <v>0.45650000000000002</v>
      </c>
      <c r="F187" s="556">
        <v>85</v>
      </c>
      <c r="G187" s="542">
        <v>85</v>
      </c>
      <c r="H187" s="565">
        <f t="shared" si="27"/>
        <v>1</v>
      </c>
      <c r="I187" s="551">
        <f t="shared" si="31"/>
        <v>2085</v>
      </c>
      <c r="J187" s="551">
        <f t="shared" si="32"/>
        <v>998</v>
      </c>
      <c r="K187" s="557">
        <f t="shared" si="33"/>
        <v>0.47865707434052757</v>
      </c>
      <c r="L187" s="130"/>
    </row>
    <row r="188" spans="1:12" s="112" customFormat="1" ht="12.75">
      <c r="A188" s="472" t="s">
        <v>3857</v>
      </c>
      <c r="B188" s="473" t="s">
        <v>3858</v>
      </c>
      <c r="C188" s="550">
        <v>650</v>
      </c>
      <c r="D188" s="542">
        <v>232</v>
      </c>
      <c r="E188" s="565">
        <f t="shared" si="26"/>
        <v>0.3569230769230769</v>
      </c>
      <c r="F188" s="556">
        <v>40</v>
      </c>
      <c r="G188" s="542">
        <v>18</v>
      </c>
      <c r="H188" s="565">
        <f t="shared" si="27"/>
        <v>0.45</v>
      </c>
      <c r="I188" s="551">
        <f t="shared" si="31"/>
        <v>690</v>
      </c>
      <c r="J188" s="551">
        <f t="shared" si="32"/>
        <v>250</v>
      </c>
      <c r="K188" s="557">
        <f t="shared" si="33"/>
        <v>0.36231884057971014</v>
      </c>
      <c r="L188" s="130"/>
    </row>
    <row r="189" spans="1:12" s="112" customFormat="1" ht="12.75">
      <c r="A189" s="472" t="s">
        <v>3859</v>
      </c>
      <c r="B189" s="473" t="s">
        <v>3860</v>
      </c>
      <c r="C189" s="550">
        <v>1</v>
      </c>
      <c r="D189" s="542"/>
      <c r="E189" s="565">
        <f t="shared" si="26"/>
        <v>0</v>
      </c>
      <c r="F189" s="556">
        <v>0</v>
      </c>
      <c r="G189" s="542"/>
      <c r="H189" s="565" t="e">
        <f t="shared" si="27"/>
        <v>#DIV/0!</v>
      </c>
      <c r="I189" s="551">
        <f t="shared" si="31"/>
        <v>1</v>
      </c>
      <c r="J189" s="551">
        <f t="shared" si="32"/>
        <v>0</v>
      </c>
      <c r="K189" s="557">
        <f t="shared" si="33"/>
        <v>0</v>
      </c>
      <c r="L189" s="130"/>
    </row>
    <row r="190" spans="1:12" s="112" customFormat="1" ht="12.75">
      <c r="A190" s="472" t="s">
        <v>3861</v>
      </c>
      <c r="B190" s="473" t="s">
        <v>3862</v>
      </c>
      <c r="C190" s="550">
        <v>150</v>
      </c>
      <c r="D190" s="542">
        <v>130</v>
      </c>
      <c r="E190" s="565">
        <f t="shared" ref="E190:E191" si="34">D190/C190</f>
        <v>0.8666666666666667</v>
      </c>
      <c r="F190" s="556">
        <v>29</v>
      </c>
      <c r="G190" s="542">
        <v>24</v>
      </c>
      <c r="H190" s="565">
        <f t="shared" ref="H190:H191" si="35">G190/F190</f>
        <v>0.82758620689655171</v>
      </c>
      <c r="I190" s="551">
        <f t="shared" si="31"/>
        <v>179</v>
      </c>
      <c r="J190" s="551">
        <f t="shared" si="32"/>
        <v>154</v>
      </c>
      <c r="K190" s="557">
        <f t="shared" si="33"/>
        <v>0.86033519553072624</v>
      </c>
      <c r="L190" s="130"/>
    </row>
    <row r="191" spans="1:12" s="112" customFormat="1" ht="12.75">
      <c r="A191" s="472" t="s">
        <v>3863</v>
      </c>
      <c r="B191" s="473" t="s">
        <v>3864</v>
      </c>
      <c r="C191" s="550">
        <v>0</v>
      </c>
      <c r="D191" s="542"/>
      <c r="E191" s="565" t="e">
        <f t="shared" si="34"/>
        <v>#DIV/0!</v>
      </c>
      <c r="F191" s="556">
        <v>1</v>
      </c>
      <c r="G191" s="542"/>
      <c r="H191" s="565">
        <f t="shared" si="35"/>
        <v>0</v>
      </c>
      <c r="I191" s="551">
        <f t="shared" si="31"/>
        <v>1</v>
      </c>
      <c r="J191" s="551">
        <f t="shared" si="32"/>
        <v>0</v>
      </c>
      <c r="K191" s="557">
        <f t="shared" si="33"/>
        <v>0</v>
      </c>
      <c r="L191" s="130"/>
    </row>
    <row r="192" spans="1:12" s="112" customFormat="1" ht="12.75">
      <c r="A192" s="522"/>
      <c r="B192" s="61"/>
      <c r="C192" s="118"/>
      <c r="D192" s="118"/>
      <c r="E192" s="118"/>
      <c r="F192" s="61"/>
      <c r="G192" s="61"/>
      <c r="H192" s="61"/>
      <c r="I192" s="551">
        <f t="shared" si="31"/>
        <v>0</v>
      </c>
      <c r="J192" s="551">
        <f t="shared" si="32"/>
        <v>0</v>
      </c>
      <c r="K192" s="557" t="e">
        <f t="shared" si="33"/>
        <v>#DIV/0!</v>
      </c>
      <c r="L192" s="130"/>
    </row>
    <row r="193" spans="1:12" s="112" customFormat="1" ht="12.75">
      <c r="A193" s="60"/>
      <c r="B193" s="61"/>
      <c r="C193" s="118"/>
      <c r="D193" s="118"/>
      <c r="E193" s="118"/>
      <c r="F193" s="61"/>
      <c r="G193" s="61"/>
      <c r="H193" s="61"/>
      <c r="I193" s="551">
        <f t="shared" si="31"/>
        <v>0</v>
      </c>
      <c r="J193" s="551">
        <f t="shared" si="32"/>
        <v>0</v>
      </c>
      <c r="K193" s="557" t="e">
        <f t="shared" si="33"/>
        <v>#DIV/0!</v>
      </c>
      <c r="L193" s="130"/>
    </row>
    <row r="194" spans="1:12" s="112" customFormat="1" ht="12.75">
      <c r="A194" s="60"/>
      <c r="B194" s="61"/>
      <c r="C194" s="118"/>
      <c r="D194" s="118"/>
      <c r="E194" s="118"/>
      <c r="F194" s="61"/>
      <c r="G194" s="61"/>
      <c r="H194" s="61"/>
      <c r="I194" s="551">
        <f t="shared" si="31"/>
        <v>0</v>
      </c>
      <c r="J194" s="551">
        <f t="shared" si="32"/>
        <v>0</v>
      </c>
      <c r="K194" s="557" t="e">
        <f t="shared" si="33"/>
        <v>#DIV/0!</v>
      </c>
      <c r="L194" s="130"/>
    </row>
    <row r="195" spans="1:12" s="112" customFormat="1" ht="12.75">
      <c r="A195" s="61"/>
      <c r="B195" s="61"/>
      <c r="C195" s="60"/>
      <c r="D195" s="60"/>
      <c r="E195" s="307"/>
      <c r="F195" s="61"/>
      <c r="G195" s="61"/>
      <c r="H195" s="61"/>
      <c r="I195" s="61"/>
      <c r="J195" s="61"/>
      <c r="K195" s="61"/>
      <c r="L195" s="130"/>
    </row>
    <row r="196" spans="1:12" s="113" customFormat="1" ht="12.75">
      <c r="A196" s="577" t="s">
        <v>1679</v>
      </c>
      <c r="B196" s="573"/>
      <c r="C196" s="574">
        <v>850</v>
      </c>
      <c r="D196" s="574">
        <v>247</v>
      </c>
      <c r="E196" s="575">
        <f t="shared" ref="E196:E198" si="36">D196/C196</f>
        <v>0.29058823529411765</v>
      </c>
      <c r="F196" s="574">
        <v>900</v>
      </c>
      <c r="G196" s="574">
        <v>206</v>
      </c>
      <c r="H196" s="575">
        <f t="shared" ref="H196:H198" si="37">G196/F196</f>
        <v>0.22888888888888889</v>
      </c>
      <c r="I196" s="576">
        <f t="shared" ref="I196:I198" si="38">C196+F196</f>
        <v>1750</v>
      </c>
      <c r="J196" s="576">
        <f t="shared" ref="J196:J198" si="39">D196+G196</f>
        <v>453</v>
      </c>
      <c r="K196" s="575">
        <f t="shared" ref="K196:K198" si="40">J196/I196</f>
        <v>0.25885714285714284</v>
      </c>
      <c r="L196" s="131"/>
    </row>
    <row r="197" spans="1:12" s="113" customFormat="1" ht="12.75">
      <c r="A197" s="577" t="s">
        <v>1678</v>
      </c>
      <c r="B197" s="573"/>
      <c r="C197" s="574">
        <v>5100</v>
      </c>
      <c r="D197" s="574">
        <v>1235</v>
      </c>
      <c r="E197" s="575">
        <f t="shared" si="36"/>
        <v>0.24215686274509804</v>
      </c>
      <c r="F197" s="574">
        <v>10800</v>
      </c>
      <c r="G197" s="574">
        <v>2266</v>
      </c>
      <c r="H197" s="575">
        <f t="shared" si="37"/>
        <v>0.20981481481481482</v>
      </c>
      <c r="I197" s="576">
        <f t="shared" si="38"/>
        <v>15900</v>
      </c>
      <c r="J197" s="576">
        <f t="shared" si="39"/>
        <v>3501</v>
      </c>
      <c r="K197" s="575">
        <f t="shared" si="40"/>
        <v>0.22018867924528301</v>
      </c>
      <c r="L197" s="131"/>
    </row>
    <row r="198" spans="1:12" s="113" customFormat="1" ht="12.75">
      <c r="A198" s="577" t="s">
        <v>1681</v>
      </c>
      <c r="B198" s="573"/>
      <c r="C198" s="574">
        <f>SUM(C200:C257)</f>
        <v>5600</v>
      </c>
      <c r="D198" s="574">
        <f>SUM(D200:D257)</f>
        <v>2195</v>
      </c>
      <c r="E198" s="575">
        <f t="shared" si="36"/>
        <v>0.39196428571428571</v>
      </c>
      <c r="F198" s="574">
        <f>SUM(F200:F257)</f>
        <v>13600</v>
      </c>
      <c r="G198" s="574">
        <f>SUM(G200:G257)</f>
        <v>3414</v>
      </c>
      <c r="H198" s="575">
        <f t="shared" si="37"/>
        <v>0.25102941176470589</v>
      </c>
      <c r="I198" s="576">
        <f t="shared" si="38"/>
        <v>19200</v>
      </c>
      <c r="J198" s="576">
        <f t="shared" si="39"/>
        <v>5609</v>
      </c>
      <c r="K198" s="575">
        <f t="shared" si="40"/>
        <v>0.29213541666666665</v>
      </c>
      <c r="L198" s="131"/>
    </row>
    <row r="199" spans="1:12" s="113" customFormat="1" ht="12.75">
      <c r="A199" s="61"/>
      <c r="B199" s="61"/>
      <c r="C199" s="118"/>
      <c r="D199" s="118"/>
      <c r="E199" s="118"/>
      <c r="F199" s="61"/>
      <c r="G199" s="61"/>
      <c r="H199" s="61"/>
      <c r="I199" s="61"/>
      <c r="J199" s="61"/>
      <c r="K199" s="61"/>
      <c r="L199" s="131"/>
    </row>
    <row r="200" spans="1:12" s="113" customFormat="1" ht="12.75">
      <c r="A200" s="481" t="s">
        <v>3865</v>
      </c>
      <c r="B200" s="482" t="s">
        <v>3866</v>
      </c>
      <c r="C200" s="580">
        <v>550</v>
      </c>
      <c r="D200" s="542">
        <v>367</v>
      </c>
      <c r="E200" s="565">
        <f t="shared" ref="E200:E262" si="41">D200/C200</f>
        <v>0.66727272727272724</v>
      </c>
      <c r="F200" s="581">
        <v>1700</v>
      </c>
      <c r="G200" s="542">
        <v>586</v>
      </c>
      <c r="H200" s="565">
        <f t="shared" ref="H200:H262" si="42">G200/F200</f>
        <v>0.3447058823529412</v>
      </c>
      <c r="I200" s="542">
        <f t="shared" ref="I200:I260" si="43">C200+F200</f>
        <v>2250</v>
      </c>
      <c r="J200" s="542">
        <f t="shared" ref="J200:J260" si="44">D200+G200</f>
        <v>953</v>
      </c>
      <c r="K200" s="557">
        <f t="shared" ref="K200:K260" si="45">J200/I200</f>
        <v>0.42355555555555557</v>
      </c>
      <c r="L200" s="131"/>
    </row>
    <row r="201" spans="1:12" s="112" customFormat="1" ht="12.75">
      <c r="A201" s="481" t="s">
        <v>3867</v>
      </c>
      <c r="B201" s="482" t="s">
        <v>3868</v>
      </c>
      <c r="C201" s="580">
        <v>0</v>
      </c>
      <c r="D201" s="579"/>
      <c r="E201" s="565" t="e">
        <f t="shared" si="41"/>
        <v>#DIV/0!</v>
      </c>
      <c r="F201" s="581">
        <v>40</v>
      </c>
      <c r="G201" s="579"/>
      <c r="H201" s="565">
        <f t="shared" si="42"/>
        <v>0</v>
      </c>
      <c r="I201" s="579">
        <f t="shared" si="43"/>
        <v>40</v>
      </c>
      <c r="J201" s="579">
        <f t="shared" si="44"/>
        <v>0</v>
      </c>
      <c r="K201" s="557">
        <f t="shared" si="45"/>
        <v>0</v>
      </c>
      <c r="L201" s="130"/>
    </row>
    <row r="202" spans="1:12" s="113" customFormat="1" ht="12.75">
      <c r="A202" s="481" t="s">
        <v>3869</v>
      </c>
      <c r="B202" s="482" t="s">
        <v>3870</v>
      </c>
      <c r="C202" s="580">
        <v>730</v>
      </c>
      <c r="D202" s="542">
        <v>501</v>
      </c>
      <c r="E202" s="565">
        <f t="shared" si="41"/>
        <v>0.68630136986301371</v>
      </c>
      <c r="F202" s="581">
        <v>5250</v>
      </c>
      <c r="G202" s="542">
        <v>1267</v>
      </c>
      <c r="H202" s="565">
        <f t="shared" si="42"/>
        <v>0.24133333333333334</v>
      </c>
      <c r="I202" s="542">
        <f t="shared" si="43"/>
        <v>5980</v>
      </c>
      <c r="J202" s="542">
        <f t="shared" si="44"/>
        <v>1768</v>
      </c>
      <c r="K202" s="557">
        <f t="shared" si="45"/>
        <v>0.29565217391304349</v>
      </c>
      <c r="L202" s="131"/>
    </row>
    <row r="203" spans="1:12" s="112" customFormat="1" ht="12.75">
      <c r="A203" s="481" t="s">
        <v>3871</v>
      </c>
      <c r="B203" s="482" t="s">
        <v>3872</v>
      </c>
      <c r="C203" s="580">
        <v>2800</v>
      </c>
      <c r="D203" s="579">
        <v>886</v>
      </c>
      <c r="E203" s="565">
        <f t="shared" si="41"/>
        <v>0.31642857142857145</v>
      </c>
      <c r="F203" s="581">
        <v>5200</v>
      </c>
      <c r="G203" s="579">
        <v>1282</v>
      </c>
      <c r="H203" s="565">
        <f t="shared" si="42"/>
        <v>0.24653846153846154</v>
      </c>
      <c r="I203" s="579">
        <f t="shared" si="43"/>
        <v>8000</v>
      </c>
      <c r="J203" s="579">
        <f t="shared" si="44"/>
        <v>2168</v>
      </c>
      <c r="K203" s="557">
        <f t="shared" si="45"/>
        <v>0.27100000000000002</v>
      </c>
      <c r="L203" s="130"/>
    </row>
    <row r="204" spans="1:12" s="113" customFormat="1" ht="12.75">
      <c r="A204" s="481" t="s">
        <v>1687</v>
      </c>
      <c r="B204" s="482" t="s">
        <v>3873</v>
      </c>
      <c r="C204" s="580">
        <v>0</v>
      </c>
      <c r="D204" s="542"/>
      <c r="E204" s="565" t="e">
        <f t="shared" si="41"/>
        <v>#DIV/0!</v>
      </c>
      <c r="F204" s="581">
        <v>75</v>
      </c>
      <c r="G204" s="542">
        <v>9</v>
      </c>
      <c r="H204" s="565">
        <f t="shared" si="42"/>
        <v>0.12</v>
      </c>
      <c r="I204" s="542">
        <f t="shared" si="43"/>
        <v>75</v>
      </c>
      <c r="J204" s="542">
        <f t="shared" si="44"/>
        <v>9</v>
      </c>
      <c r="K204" s="557">
        <f t="shared" si="45"/>
        <v>0.12</v>
      </c>
      <c r="L204" s="131"/>
    </row>
    <row r="205" spans="1:12" s="112" customFormat="1" ht="12.75">
      <c r="A205" s="481" t="s">
        <v>3874</v>
      </c>
      <c r="B205" s="482" t="s">
        <v>3875</v>
      </c>
      <c r="C205" s="580">
        <v>5</v>
      </c>
      <c r="D205" s="579">
        <v>1</v>
      </c>
      <c r="E205" s="565">
        <f t="shared" si="41"/>
        <v>0.2</v>
      </c>
      <c r="F205" s="581">
        <v>0</v>
      </c>
      <c r="G205" s="579"/>
      <c r="H205" s="565" t="e">
        <f t="shared" si="42"/>
        <v>#DIV/0!</v>
      </c>
      <c r="I205" s="579">
        <f t="shared" si="43"/>
        <v>5</v>
      </c>
      <c r="J205" s="579">
        <f t="shared" si="44"/>
        <v>1</v>
      </c>
      <c r="K205" s="557">
        <f t="shared" si="45"/>
        <v>0.2</v>
      </c>
      <c r="L205" s="130"/>
    </row>
    <row r="206" spans="1:12" s="113" customFormat="1" ht="12.75">
      <c r="A206" s="481" t="s">
        <v>3876</v>
      </c>
      <c r="B206" s="482" t="s">
        <v>3877</v>
      </c>
      <c r="C206" s="580">
        <v>1</v>
      </c>
      <c r="D206" s="542"/>
      <c r="E206" s="565">
        <f t="shared" si="41"/>
        <v>0</v>
      </c>
      <c r="F206" s="581">
        <v>0</v>
      </c>
      <c r="G206" s="542"/>
      <c r="H206" s="565" t="e">
        <f t="shared" si="42"/>
        <v>#DIV/0!</v>
      </c>
      <c r="I206" s="542">
        <f t="shared" si="43"/>
        <v>1</v>
      </c>
      <c r="J206" s="542">
        <f t="shared" si="44"/>
        <v>0</v>
      </c>
      <c r="K206" s="557">
        <f t="shared" si="45"/>
        <v>0</v>
      </c>
      <c r="L206" s="131"/>
    </row>
    <row r="207" spans="1:12" s="112" customFormat="1" ht="12.75">
      <c r="A207" s="481" t="s">
        <v>3878</v>
      </c>
      <c r="B207" s="482" t="s">
        <v>3879</v>
      </c>
      <c r="C207" s="580">
        <v>0</v>
      </c>
      <c r="D207" s="579"/>
      <c r="E207" s="565" t="e">
        <f t="shared" si="41"/>
        <v>#DIV/0!</v>
      </c>
      <c r="F207" s="581">
        <v>10</v>
      </c>
      <c r="G207" s="579"/>
      <c r="H207" s="565">
        <f t="shared" si="42"/>
        <v>0</v>
      </c>
      <c r="I207" s="579">
        <f t="shared" si="43"/>
        <v>10</v>
      </c>
      <c r="J207" s="579">
        <f t="shared" si="44"/>
        <v>0</v>
      </c>
      <c r="K207" s="557">
        <f t="shared" si="45"/>
        <v>0</v>
      </c>
      <c r="L207" s="130"/>
    </row>
    <row r="208" spans="1:12" s="113" customFormat="1" ht="12.75">
      <c r="A208" s="481" t="s">
        <v>3880</v>
      </c>
      <c r="B208" s="482" t="s">
        <v>3881</v>
      </c>
      <c r="C208" s="580">
        <v>0</v>
      </c>
      <c r="D208" s="542"/>
      <c r="E208" s="565" t="e">
        <f t="shared" si="41"/>
        <v>#DIV/0!</v>
      </c>
      <c r="F208" s="581">
        <v>90</v>
      </c>
      <c r="G208" s="542">
        <v>9</v>
      </c>
      <c r="H208" s="565">
        <f t="shared" si="42"/>
        <v>0.1</v>
      </c>
      <c r="I208" s="542">
        <f t="shared" si="43"/>
        <v>90</v>
      </c>
      <c r="J208" s="542">
        <f t="shared" si="44"/>
        <v>9</v>
      </c>
      <c r="K208" s="557">
        <f t="shared" si="45"/>
        <v>0.1</v>
      </c>
      <c r="L208" s="131"/>
    </row>
    <row r="209" spans="1:12" s="112" customFormat="1" ht="12.75">
      <c r="A209" s="481" t="s">
        <v>3882</v>
      </c>
      <c r="B209" s="482" t="s">
        <v>3883</v>
      </c>
      <c r="C209" s="580">
        <v>0</v>
      </c>
      <c r="D209" s="579"/>
      <c r="E209" s="565" t="e">
        <f t="shared" si="41"/>
        <v>#DIV/0!</v>
      </c>
      <c r="F209" s="581">
        <v>1</v>
      </c>
      <c r="G209" s="579"/>
      <c r="H209" s="565">
        <f t="shared" si="42"/>
        <v>0</v>
      </c>
      <c r="I209" s="579">
        <f t="shared" si="43"/>
        <v>1</v>
      </c>
      <c r="J209" s="579">
        <f t="shared" si="44"/>
        <v>0</v>
      </c>
      <c r="K209" s="557">
        <f t="shared" si="45"/>
        <v>0</v>
      </c>
      <c r="L209" s="130"/>
    </row>
    <row r="210" spans="1:12" s="113" customFormat="1" ht="12.75">
      <c r="A210" s="481" t="s">
        <v>1683</v>
      </c>
      <c r="B210" s="482" t="s">
        <v>3884</v>
      </c>
      <c r="C210" s="580">
        <v>12</v>
      </c>
      <c r="D210" s="542">
        <v>4</v>
      </c>
      <c r="E210" s="565">
        <f t="shared" si="41"/>
        <v>0.33333333333333331</v>
      </c>
      <c r="F210" s="581">
        <v>0</v>
      </c>
      <c r="G210" s="542"/>
      <c r="H210" s="565" t="e">
        <f t="shared" si="42"/>
        <v>#DIV/0!</v>
      </c>
      <c r="I210" s="542">
        <f t="shared" si="43"/>
        <v>12</v>
      </c>
      <c r="J210" s="542">
        <f t="shared" si="44"/>
        <v>4</v>
      </c>
      <c r="K210" s="557">
        <f t="shared" si="45"/>
        <v>0.33333333333333331</v>
      </c>
      <c r="L210" s="131"/>
    </row>
    <row r="211" spans="1:12" s="112" customFormat="1" ht="12.75">
      <c r="A211" s="481" t="s">
        <v>1685</v>
      </c>
      <c r="B211" s="482" t="s">
        <v>3885</v>
      </c>
      <c r="C211" s="580">
        <v>0</v>
      </c>
      <c r="D211" s="579"/>
      <c r="E211" s="565" t="e">
        <f t="shared" si="41"/>
        <v>#DIV/0!</v>
      </c>
      <c r="F211" s="581">
        <v>1</v>
      </c>
      <c r="G211" s="579"/>
      <c r="H211" s="565">
        <f t="shared" si="42"/>
        <v>0</v>
      </c>
      <c r="I211" s="579">
        <f t="shared" si="43"/>
        <v>1</v>
      </c>
      <c r="J211" s="579">
        <f t="shared" si="44"/>
        <v>0</v>
      </c>
      <c r="K211" s="557">
        <f t="shared" si="45"/>
        <v>0</v>
      </c>
      <c r="L211" s="130"/>
    </row>
    <row r="212" spans="1:12" s="113" customFormat="1" ht="12.75">
      <c r="A212" s="481" t="s">
        <v>3886</v>
      </c>
      <c r="B212" s="482" t="s">
        <v>3887</v>
      </c>
      <c r="C212" s="580">
        <v>0</v>
      </c>
      <c r="D212" s="542"/>
      <c r="E212" s="565" t="e">
        <f t="shared" si="41"/>
        <v>#DIV/0!</v>
      </c>
      <c r="F212" s="581">
        <v>15</v>
      </c>
      <c r="G212" s="542">
        <v>2</v>
      </c>
      <c r="H212" s="565">
        <f t="shared" si="42"/>
        <v>0.13333333333333333</v>
      </c>
      <c r="I212" s="542">
        <f t="shared" si="43"/>
        <v>15</v>
      </c>
      <c r="J212" s="542">
        <f t="shared" si="44"/>
        <v>2</v>
      </c>
      <c r="K212" s="557">
        <f t="shared" si="45"/>
        <v>0.13333333333333333</v>
      </c>
      <c r="L212" s="131"/>
    </row>
    <row r="213" spans="1:12" s="112" customFormat="1" ht="12.75">
      <c r="A213" s="481" t="s">
        <v>3888</v>
      </c>
      <c r="B213" s="482" t="s">
        <v>3889</v>
      </c>
      <c r="C213" s="580">
        <v>0</v>
      </c>
      <c r="D213" s="579"/>
      <c r="E213" s="565" t="e">
        <f t="shared" si="41"/>
        <v>#DIV/0!</v>
      </c>
      <c r="F213" s="581">
        <v>1</v>
      </c>
      <c r="G213" s="579">
        <v>1</v>
      </c>
      <c r="H213" s="565">
        <f t="shared" si="42"/>
        <v>1</v>
      </c>
      <c r="I213" s="579">
        <f t="shared" si="43"/>
        <v>1</v>
      </c>
      <c r="J213" s="579">
        <f t="shared" si="44"/>
        <v>1</v>
      </c>
      <c r="K213" s="557">
        <f t="shared" si="45"/>
        <v>1</v>
      </c>
      <c r="L213" s="130"/>
    </row>
    <row r="214" spans="1:12" s="113" customFormat="1" ht="12.75">
      <c r="A214" s="481" t="s">
        <v>3890</v>
      </c>
      <c r="B214" s="482" t="s">
        <v>3891</v>
      </c>
      <c r="C214" s="580">
        <v>0</v>
      </c>
      <c r="D214" s="542"/>
      <c r="E214" s="565" t="e">
        <f t="shared" si="41"/>
        <v>#DIV/0!</v>
      </c>
      <c r="F214" s="581">
        <v>60</v>
      </c>
      <c r="G214" s="542">
        <v>10</v>
      </c>
      <c r="H214" s="565">
        <f t="shared" si="42"/>
        <v>0.16666666666666666</v>
      </c>
      <c r="I214" s="542">
        <f t="shared" si="43"/>
        <v>60</v>
      </c>
      <c r="J214" s="542">
        <f t="shared" si="44"/>
        <v>10</v>
      </c>
      <c r="K214" s="557">
        <f t="shared" si="45"/>
        <v>0.16666666666666666</v>
      </c>
      <c r="L214" s="131"/>
    </row>
    <row r="215" spans="1:12" s="112" customFormat="1" ht="12.75">
      <c r="A215" s="481" t="s">
        <v>3892</v>
      </c>
      <c r="B215" s="482" t="s">
        <v>3893</v>
      </c>
      <c r="C215" s="580">
        <v>0</v>
      </c>
      <c r="D215" s="579"/>
      <c r="E215" s="565" t="e">
        <f t="shared" si="41"/>
        <v>#DIV/0!</v>
      </c>
      <c r="F215" s="581">
        <v>25</v>
      </c>
      <c r="G215" s="579"/>
      <c r="H215" s="565">
        <f t="shared" si="42"/>
        <v>0</v>
      </c>
      <c r="I215" s="579">
        <f t="shared" si="43"/>
        <v>25</v>
      </c>
      <c r="J215" s="579">
        <f t="shared" si="44"/>
        <v>0</v>
      </c>
      <c r="K215" s="557">
        <f t="shared" si="45"/>
        <v>0</v>
      </c>
      <c r="L215" s="130"/>
    </row>
    <row r="216" spans="1:12" s="113" customFormat="1" ht="12.75">
      <c r="A216" s="481" t="s">
        <v>1691</v>
      </c>
      <c r="B216" s="482" t="s">
        <v>3894</v>
      </c>
      <c r="C216" s="580">
        <v>406</v>
      </c>
      <c r="D216" s="542">
        <v>179</v>
      </c>
      <c r="E216" s="565">
        <f t="shared" si="41"/>
        <v>0.44088669950738918</v>
      </c>
      <c r="F216" s="581">
        <v>160</v>
      </c>
      <c r="G216" s="542">
        <v>40</v>
      </c>
      <c r="H216" s="565">
        <f t="shared" si="42"/>
        <v>0.25</v>
      </c>
      <c r="I216" s="542">
        <f t="shared" si="43"/>
        <v>566</v>
      </c>
      <c r="J216" s="542">
        <f t="shared" si="44"/>
        <v>219</v>
      </c>
      <c r="K216" s="557">
        <f t="shared" si="45"/>
        <v>0.38692579505300351</v>
      </c>
      <c r="L216" s="131"/>
    </row>
    <row r="217" spans="1:12" s="112" customFormat="1" ht="12.75">
      <c r="A217" s="481" t="s">
        <v>3895</v>
      </c>
      <c r="B217" s="482" t="s">
        <v>3896</v>
      </c>
      <c r="C217" s="580">
        <v>0</v>
      </c>
      <c r="D217" s="579"/>
      <c r="E217" s="565" t="e">
        <f t="shared" si="41"/>
        <v>#DIV/0!</v>
      </c>
      <c r="F217" s="581">
        <v>1</v>
      </c>
      <c r="G217" s="579"/>
      <c r="H217" s="565">
        <f t="shared" si="42"/>
        <v>0</v>
      </c>
      <c r="I217" s="579">
        <f t="shared" si="43"/>
        <v>1</v>
      </c>
      <c r="J217" s="579">
        <f t="shared" si="44"/>
        <v>0</v>
      </c>
      <c r="K217" s="557">
        <f t="shared" si="45"/>
        <v>0</v>
      </c>
      <c r="L217" s="130"/>
    </row>
    <row r="218" spans="1:12" s="113" customFormat="1" ht="12.75">
      <c r="A218" s="481" t="s">
        <v>3897</v>
      </c>
      <c r="B218" s="482" t="s">
        <v>3898</v>
      </c>
      <c r="C218" s="580">
        <v>0</v>
      </c>
      <c r="D218" s="542"/>
      <c r="E218" s="565" t="e">
        <f t="shared" si="41"/>
        <v>#DIV/0!</v>
      </c>
      <c r="F218" s="581">
        <v>7</v>
      </c>
      <c r="G218" s="542"/>
      <c r="H218" s="565">
        <f t="shared" si="42"/>
        <v>0</v>
      </c>
      <c r="I218" s="542">
        <f t="shared" si="43"/>
        <v>7</v>
      </c>
      <c r="J218" s="542">
        <f t="shared" si="44"/>
        <v>0</v>
      </c>
      <c r="K218" s="557">
        <f t="shared" si="45"/>
        <v>0</v>
      </c>
      <c r="L218" s="131"/>
    </row>
    <row r="219" spans="1:12" s="112" customFormat="1" ht="12.75">
      <c r="A219" s="481" t="s">
        <v>3899</v>
      </c>
      <c r="B219" s="482" t="s">
        <v>3900</v>
      </c>
      <c r="C219" s="580">
        <v>0</v>
      </c>
      <c r="D219" s="579"/>
      <c r="E219" s="565" t="e">
        <f t="shared" si="41"/>
        <v>#DIV/0!</v>
      </c>
      <c r="F219" s="581">
        <v>50</v>
      </c>
      <c r="G219" s="579">
        <v>3</v>
      </c>
      <c r="H219" s="565">
        <f t="shared" si="42"/>
        <v>0.06</v>
      </c>
      <c r="I219" s="579">
        <f t="shared" si="43"/>
        <v>50</v>
      </c>
      <c r="J219" s="579">
        <f t="shared" si="44"/>
        <v>3</v>
      </c>
      <c r="K219" s="557">
        <f t="shared" si="45"/>
        <v>0.06</v>
      </c>
      <c r="L219" s="130"/>
    </row>
    <row r="220" spans="1:12" s="113" customFormat="1" ht="12.75">
      <c r="A220" s="481" t="s">
        <v>3901</v>
      </c>
      <c r="B220" s="482" t="s">
        <v>3902</v>
      </c>
      <c r="C220" s="580">
        <v>0</v>
      </c>
      <c r="D220" s="542"/>
      <c r="E220" s="565" t="e">
        <f t="shared" si="41"/>
        <v>#DIV/0!</v>
      </c>
      <c r="F220" s="581">
        <v>6</v>
      </c>
      <c r="G220" s="542"/>
      <c r="H220" s="565">
        <f t="shared" si="42"/>
        <v>0</v>
      </c>
      <c r="I220" s="542">
        <f t="shared" si="43"/>
        <v>6</v>
      </c>
      <c r="J220" s="542">
        <f t="shared" si="44"/>
        <v>0</v>
      </c>
      <c r="K220" s="557">
        <f t="shared" si="45"/>
        <v>0</v>
      </c>
      <c r="L220" s="131"/>
    </row>
    <row r="221" spans="1:12" s="112" customFormat="1" ht="12.75">
      <c r="A221" s="481" t="s">
        <v>3903</v>
      </c>
      <c r="B221" s="482" t="s">
        <v>3904</v>
      </c>
      <c r="C221" s="580">
        <v>0</v>
      </c>
      <c r="D221" s="579"/>
      <c r="E221" s="565" t="e">
        <f t="shared" si="41"/>
        <v>#DIV/0!</v>
      </c>
      <c r="F221" s="581">
        <v>1</v>
      </c>
      <c r="G221" s="579"/>
      <c r="H221" s="565">
        <f t="shared" si="42"/>
        <v>0</v>
      </c>
      <c r="I221" s="579">
        <f t="shared" si="43"/>
        <v>1</v>
      </c>
      <c r="J221" s="579">
        <f t="shared" si="44"/>
        <v>0</v>
      </c>
      <c r="K221" s="557">
        <f t="shared" si="45"/>
        <v>0</v>
      </c>
      <c r="L221" s="130"/>
    </row>
    <row r="222" spans="1:12" s="113" customFormat="1" ht="12.75">
      <c r="A222" s="481" t="s">
        <v>3905</v>
      </c>
      <c r="B222" s="482" t="s">
        <v>3906</v>
      </c>
      <c r="C222" s="580">
        <v>0</v>
      </c>
      <c r="D222" s="542"/>
      <c r="E222" s="565" t="e">
        <f t="shared" si="41"/>
        <v>#DIV/0!</v>
      </c>
      <c r="F222" s="581">
        <v>2</v>
      </c>
      <c r="G222" s="542"/>
      <c r="H222" s="565">
        <f t="shared" si="42"/>
        <v>0</v>
      </c>
      <c r="I222" s="542">
        <f t="shared" si="43"/>
        <v>2</v>
      </c>
      <c r="J222" s="542">
        <f t="shared" si="44"/>
        <v>0</v>
      </c>
      <c r="K222" s="557">
        <f t="shared" si="45"/>
        <v>0</v>
      </c>
      <c r="L222" s="131"/>
    </row>
    <row r="223" spans="1:12" s="112" customFormat="1" ht="12.75">
      <c r="A223" s="481" t="s">
        <v>3907</v>
      </c>
      <c r="B223" s="482" t="s">
        <v>3908</v>
      </c>
      <c r="C223" s="580">
        <v>0</v>
      </c>
      <c r="D223" s="579"/>
      <c r="E223" s="565" t="e">
        <f t="shared" si="41"/>
        <v>#DIV/0!</v>
      </c>
      <c r="F223" s="581">
        <v>1</v>
      </c>
      <c r="G223" s="579"/>
      <c r="H223" s="565">
        <f t="shared" si="42"/>
        <v>0</v>
      </c>
      <c r="I223" s="579">
        <f t="shared" si="43"/>
        <v>1</v>
      </c>
      <c r="J223" s="579">
        <f t="shared" si="44"/>
        <v>0</v>
      </c>
      <c r="K223" s="557">
        <f t="shared" si="45"/>
        <v>0</v>
      </c>
      <c r="L223" s="130"/>
    </row>
    <row r="224" spans="1:12" s="113" customFormat="1" ht="12.75">
      <c r="A224" s="481" t="s">
        <v>3909</v>
      </c>
      <c r="B224" s="482" t="s">
        <v>3910</v>
      </c>
      <c r="C224" s="580">
        <v>0</v>
      </c>
      <c r="D224" s="542"/>
      <c r="E224" s="565" t="e">
        <f t="shared" si="41"/>
        <v>#DIV/0!</v>
      </c>
      <c r="F224" s="581">
        <v>30</v>
      </c>
      <c r="G224" s="542">
        <v>5</v>
      </c>
      <c r="H224" s="565">
        <f t="shared" si="42"/>
        <v>0.16666666666666666</v>
      </c>
      <c r="I224" s="542">
        <f t="shared" si="43"/>
        <v>30</v>
      </c>
      <c r="J224" s="542">
        <f t="shared" si="44"/>
        <v>5</v>
      </c>
      <c r="K224" s="557">
        <f t="shared" si="45"/>
        <v>0.16666666666666666</v>
      </c>
      <c r="L224" s="131"/>
    </row>
    <row r="225" spans="1:12" s="112" customFormat="1" ht="12.75">
      <c r="A225" s="481" t="s">
        <v>3911</v>
      </c>
      <c r="B225" s="482" t="s">
        <v>3912</v>
      </c>
      <c r="C225" s="580">
        <v>0</v>
      </c>
      <c r="D225" s="579"/>
      <c r="E225" s="565" t="e">
        <f t="shared" si="41"/>
        <v>#DIV/0!</v>
      </c>
      <c r="F225" s="581">
        <v>20</v>
      </c>
      <c r="G225" s="579"/>
      <c r="H225" s="565">
        <f t="shared" si="42"/>
        <v>0</v>
      </c>
      <c r="I225" s="579">
        <f t="shared" si="43"/>
        <v>20</v>
      </c>
      <c r="J225" s="579">
        <f t="shared" si="44"/>
        <v>0</v>
      </c>
      <c r="K225" s="557">
        <f t="shared" si="45"/>
        <v>0</v>
      </c>
      <c r="L225" s="130"/>
    </row>
    <row r="226" spans="1:12" s="113" customFormat="1" ht="12.75">
      <c r="A226" s="481" t="s">
        <v>3913</v>
      </c>
      <c r="B226" s="482" t="s">
        <v>3914</v>
      </c>
      <c r="C226" s="580">
        <v>0</v>
      </c>
      <c r="D226" s="542"/>
      <c r="E226" s="565" t="e">
        <f t="shared" si="41"/>
        <v>#DIV/0!</v>
      </c>
      <c r="F226" s="581">
        <v>6</v>
      </c>
      <c r="G226" s="542"/>
      <c r="H226" s="565">
        <f t="shared" si="42"/>
        <v>0</v>
      </c>
      <c r="I226" s="542">
        <f t="shared" si="43"/>
        <v>6</v>
      </c>
      <c r="J226" s="542">
        <f t="shared" si="44"/>
        <v>0</v>
      </c>
      <c r="K226" s="557">
        <f t="shared" si="45"/>
        <v>0</v>
      </c>
      <c r="L226" s="131"/>
    </row>
    <row r="227" spans="1:12" s="112" customFormat="1" ht="12.75">
      <c r="A227" s="481" t="s">
        <v>3915</v>
      </c>
      <c r="B227" s="482" t="s">
        <v>3916</v>
      </c>
      <c r="C227" s="580">
        <v>45</v>
      </c>
      <c r="D227" s="579">
        <v>11</v>
      </c>
      <c r="E227" s="565">
        <f t="shared" si="41"/>
        <v>0.24444444444444444</v>
      </c>
      <c r="F227" s="581">
        <v>30</v>
      </c>
      <c r="G227" s="579">
        <v>5</v>
      </c>
      <c r="H227" s="565">
        <f t="shared" si="42"/>
        <v>0.16666666666666666</v>
      </c>
      <c r="I227" s="579">
        <f t="shared" si="43"/>
        <v>75</v>
      </c>
      <c r="J227" s="579">
        <f t="shared" si="44"/>
        <v>16</v>
      </c>
      <c r="K227" s="557">
        <f t="shared" si="45"/>
        <v>0.21333333333333335</v>
      </c>
      <c r="L227" s="130"/>
    </row>
    <row r="228" spans="1:12" s="113" customFormat="1" ht="12.75">
      <c r="A228" s="481" t="s">
        <v>3917</v>
      </c>
      <c r="B228" s="482" t="s">
        <v>3918</v>
      </c>
      <c r="C228" s="580">
        <v>5</v>
      </c>
      <c r="D228" s="542">
        <v>1</v>
      </c>
      <c r="E228" s="565">
        <f t="shared" si="41"/>
        <v>0.2</v>
      </c>
      <c r="F228" s="581">
        <v>9</v>
      </c>
      <c r="G228" s="542">
        <v>1</v>
      </c>
      <c r="H228" s="565">
        <f t="shared" si="42"/>
        <v>0.1111111111111111</v>
      </c>
      <c r="I228" s="542">
        <f t="shared" si="43"/>
        <v>14</v>
      </c>
      <c r="J228" s="542">
        <f t="shared" si="44"/>
        <v>2</v>
      </c>
      <c r="K228" s="557">
        <f t="shared" si="45"/>
        <v>0.14285714285714285</v>
      </c>
      <c r="L228" s="131"/>
    </row>
    <row r="229" spans="1:12" s="112" customFormat="1" ht="12.75">
      <c r="A229" s="481" t="s">
        <v>3919</v>
      </c>
      <c r="B229" s="482" t="s">
        <v>3920</v>
      </c>
      <c r="C229" s="580">
        <v>1</v>
      </c>
      <c r="D229" s="579"/>
      <c r="E229" s="565">
        <f t="shared" si="41"/>
        <v>0</v>
      </c>
      <c r="F229" s="581">
        <v>2</v>
      </c>
      <c r="G229" s="579"/>
      <c r="H229" s="565">
        <f t="shared" si="42"/>
        <v>0</v>
      </c>
      <c r="I229" s="579">
        <f t="shared" si="43"/>
        <v>3</v>
      </c>
      <c r="J229" s="579">
        <f t="shared" si="44"/>
        <v>0</v>
      </c>
      <c r="K229" s="557">
        <f t="shared" si="45"/>
        <v>0</v>
      </c>
      <c r="L229" s="130"/>
    </row>
    <row r="230" spans="1:12" s="113" customFormat="1" ht="12.75">
      <c r="A230" s="481" t="s">
        <v>3921</v>
      </c>
      <c r="B230" s="482" t="s">
        <v>3922</v>
      </c>
      <c r="C230" s="580">
        <v>1</v>
      </c>
      <c r="D230" s="542"/>
      <c r="E230" s="565">
        <f t="shared" si="41"/>
        <v>0</v>
      </c>
      <c r="F230" s="581">
        <v>0</v>
      </c>
      <c r="G230" s="542"/>
      <c r="H230" s="565" t="e">
        <f t="shared" si="42"/>
        <v>#DIV/0!</v>
      </c>
      <c r="I230" s="542">
        <f t="shared" si="43"/>
        <v>1</v>
      </c>
      <c r="J230" s="542">
        <f t="shared" si="44"/>
        <v>0</v>
      </c>
      <c r="K230" s="557">
        <f t="shared" si="45"/>
        <v>0</v>
      </c>
      <c r="L230" s="131"/>
    </row>
    <row r="231" spans="1:12" s="112" customFormat="1" ht="12.75">
      <c r="A231" s="481" t="s">
        <v>3923</v>
      </c>
      <c r="B231" s="482" t="s">
        <v>3924</v>
      </c>
      <c r="C231" s="580">
        <v>0</v>
      </c>
      <c r="D231" s="579"/>
      <c r="E231" s="565" t="e">
        <f t="shared" si="41"/>
        <v>#DIV/0!</v>
      </c>
      <c r="F231" s="581">
        <v>2</v>
      </c>
      <c r="G231" s="579"/>
      <c r="H231" s="565">
        <f t="shared" si="42"/>
        <v>0</v>
      </c>
      <c r="I231" s="579">
        <f t="shared" si="43"/>
        <v>2</v>
      </c>
      <c r="J231" s="579">
        <f t="shared" si="44"/>
        <v>0</v>
      </c>
      <c r="K231" s="557">
        <f t="shared" si="45"/>
        <v>0</v>
      </c>
      <c r="L231" s="130"/>
    </row>
    <row r="232" spans="1:12" s="113" customFormat="1" ht="12.75">
      <c r="A232" s="481" t="s">
        <v>3925</v>
      </c>
      <c r="B232" s="482" t="s">
        <v>3926</v>
      </c>
      <c r="C232" s="580">
        <v>0</v>
      </c>
      <c r="D232" s="542"/>
      <c r="E232" s="565" t="e">
        <f t="shared" si="41"/>
        <v>#DIV/0!</v>
      </c>
      <c r="F232" s="581">
        <v>1</v>
      </c>
      <c r="G232" s="542"/>
      <c r="H232" s="565">
        <f t="shared" si="42"/>
        <v>0</v>
      </c>
      <c r="I232" s="542">
        <f t="shared" si="43"/>
        <v>1</v>
      </c>
      <c r="J232" s="542">
        <f t="shared" si="44"/>
        <v>0</v>
      </c>
      <c r="K232" s="557">
        <f t="shared" si="45"/>
        <v>0</v>
      </c>
      <c r="L232" s="131"/>
    </row>
    <row r="233" spans="1:12" s="112" customFormat="1" ht="12.75">
      <c r="A233" s="481" t="s">
        <v>3927</v>
      </c>
      <c r="B233" s="482" t="s">
        <v>3928</v>
      </c>
      <c r="C233" s="580">
        <v>0</v>
      </c>
      <c r="D233" s="579"/>
      <c r="E233" s="565" t="e">
        <f t="shared" si="41"/>
        <v>#DIV/0!</v>
      </c>
      <c r="F233" s="581">
        <v>6</v>
      </c>
      <c r="G233" s="579">
        <v>1</v>
      </c>
      <c r="H233" s="565">
        <f t="shared" si="42"/>
        <v>0.16666666666666666</v>
      </c>
      <c r="I233" s="579">
        <f t="shared" si="43"/>
        <v>6</v>
      </c>
      <c r="J233" s="579">
        <f t="shared" si="44"/>
        <v>1</v>
      </c>
      <c r="K233" s="557">
        <f t="shared" si="45"/>
        <v>0.16666666666666666</v>
      </c>
      <c r="L233" s="130"/>
    </row>
    <row r="234" spans="1:12" s="113" customFormat="1" ht="12.75">
      <c r="A234" s="481" t="s">
        <v>3929</v>
      </c>
      <c r="B234" s="482" t="s">
        <v>3930</v>
      </c>
      <c r="C234" s="580">
        <v>0</v>
      </c>
      <c r="D234" s="542"/>
      <c r="E234" s="565" t="e">
        <f t="shared" si="41"/>
        <v>#DIV/0!</v>
      </c>
      <c r="F234" s="581">
        <v>2</v>
      </c>
      <c r="G234" s="542"/>
      <c r="H234" s="565">
        <f t="shared" si="42"/>
        <v>0</v>
      </c>
      <c r="I234" s="542">
        <f t="shared" si="43"/>
        <v>2</v>
      </c>
      <c r="J234" s="542">
        <f t="shared" si="44"/>
        <v>0</v>
      </c>
      <c r="K234" s="557">
        <f t="shared" si="45"/>
        <v>0</v>
      </c>
      <c r="L234" s="131"/>
    </row>
    <row r="235" spans="1:12" s="112" customFormat="1" ht="12.75">
      <c r="A235" s="481" t="s">
        <v>3931</v>
      </c>
      <c r="B235" s="482" t="s">
        <v>3932</v>
      </c>
      <c r="C235" s="580">
        <v>0</v>
      </c>
      <c r="D235" s="579"/>
      <c r="E235" s="565" t="e">
        <f t="shared" si="41"/>
        <v>#DIV/0!</v>
      </c>
      <c r="F235" s="581">
        <v>154</v>
      </c>
      <c r="G235" s="579">
        <v>43</v>
      </c>
      <c r="H235" s="565">
        <f t="shared" si="42"/>
        <v>0.2792207792207792</v>
      </c>
      <c r="I235" s="579">
        <f t="shared" si="43"/>
        <v>154</v>
      </c>
      <c r="J235" s="579">
        <f t="shared" si="44"/>
        <v>43</v>
      </c>
      <c r="K235" s="557">
        <f t="shared" si="45"/>
        <v>0.2792207792207792</v>
      </c>
      <c r="L235" s="130"/>
    </row>
    <row r="236" spans="1:12" s="113" customFormat="1" ht="12.75">
      <c r="A236" s="481" t="s">
        <v>3933</v>
      </c>
      <c r="B236" s="482" t="s">
        <v>3934</v>
      </c>
      <c r="C236" s="580">
        <v>1</v>
      </c>
      <c r="D236" s="542"/>
      <c r="E236" s="565">
        <f t="shared" si="41"/>
        <v>0</v>
      </c>
      <c r="F236" s="581">
        <v>245</v>
      </c>
      <c r="G236" s="542">
        <v>64</v>
      </c>
      <c r="H236" s="565">
        <f t="shared" si="42"/>
        <v>0.26122448979591839</v>
      </c>
      <c r="I236" s="542">
        <f t="shared" si="43"/>
        <v>246</v>
      </c>
      <c r="J236" s="542">
        <f t="shared" si="44"/>
        <v>64</v>
      </c>
      <c r="K236" s="557">
        <f t="shared" si="45"/>
        <v>0.26016260162601629</v>
      </c>
      <c r="L236" s="131"/>
    </row>
    <row r="237" spans="1:12" s="112" customFormat="1" ht="12.75">
      <c r="A237" s="481" t="s">
        <v>1698</v>
      </c>
      <c r="B237" s="482" t="s">
        <v>3935</v>
      </c>
      <c r="C237" s="580">
        <v>0</v>
      </c>
      <c r="D237" s="579"/>
      <c r="E237" s="565" t="e">
        <f t="shared" si="41"/>
        <v>#DIV/0!</v>
      </c>
      <c r="F237" s="581">
        <v>18</v>
      </c>
      <c r="G237" s="579">
        <v>10</v>
      </c>
      <c r="H237" s="565">
        <f t="shared" si="42"/>
        <v>0.55555555555555558</v>
      </c>
      <c r="I237" s="579">
        <f t="shared" si="43"/>
        <v>18</v>
      </c>
      <c r="J237" s="579">
        <f t="shared" si="44"/>
        <v>10</v>
      </c>
      <c r="K237" s="557">
        <f t="shared" si="45"/>
        <v>0.55555555555555558</v>
      </c>
      <c r="L237" s="130"/>
    </row>
    <row r="238" spans="1:12" s="113" customFormat="1" ht="12.75">
      <c r="A238" s="481" t="s">
        <v>3936</v>
      </c>
      <c r="B238" s="482" t="s">
        <v>3937</v>
      </c>
      <c r="C238" s="580">
        <v>0</v>
      </c>
      <c r="D238" s="542"/>
      <c r="E238" s="565" t="e">
        <f t="shared" si="41"/>
        <v>#DIV/0!</v>
      </c>
      <c r="F238" s="581">
        <v>1</v>
      </c>
      <c r="G238" s="542"/>
      <c r="H238" s="565">
        <f t="shared" si="42"/>
        <v>0</v>
      </c>
      <c r="I238" s="542">
        <f t="shared" si="43"/>
        <v>1</v>
      </c>
      <c r="J238" s="542">
        <f t="shared" si="44"/>
        <v>0</v>
      </c>
      <c r="K238" s="557">
        <f t="shared" si="45"/>
        <v>0</v>
      </c>
      <c r="L238" s="131"/>
    </row>
    <row r="239" spans="1:12" s="112" customFormat="1" ht="12.75">
      <c r="A239" s="481" t="s">
        <v>3938</v>
      </c>
      <c r="B239" s="482" t="s">
        <v>3939</v>
      </c>
      <c r="C239" s="580">
        <v>2</v>
      </c>
      <c r="D239" s="579">
        <v>1</v>
      </c>
      <c r="E239" s="565">
        <f t="shared" si="41"/>
        <v>0.5</v>
      </c>
      <c r="F239" s="581">
        <v>245</v>
      </c>
      <c r="G239" s="579">
        <v>45</v>
      </c>
      <c r="H239" s="565">
        <f t="shared" si="42"/>
        <v>0.18367346938775511</v>
      </c>
      <c r="I239" s="579">
        <f t="shared" si="43"/>
        <v>247</v>
      </c>
      <c r="J239" s="579">
        <f t="shared" si="44"/>
        <v>46</v>
      </c>
      <c r="K239" s="557">
        <f t="shared" si="45"/>
        <v>0.18623481781376519</v>
      </c>
      <c r="L239" s="130"/>
    </row>
    <row r="240" spans="1:12" s="113" customFormat="1" ht="12.75">
      <c r="A240" s="481" t="s">
        <v>3940</v>
      </c>
      <c r="B240" s="482" t="s">
        <v>3941</v>
      </c>
      <c r="C240" s="580">
        <v>0</v>
      </c>
      <c r="D240" s="542"/>
      <c r="E240" s="565" t="e">
        <f t="shared" si="41"/>
        <v>#DIV/0!</v>
      </c>
      <c r="F240" s="581">
        <v>5</v>
      </c>
      <c r="G240" s="542">
        <v>1</v>
      </c>
      <c r="H240" s="565">
        <f t="shared" si="42"/>
        <v>0.2</v>
      </c>
      <c r="I240" s="542">
        <f t="shared" si="43"/>
        <v>5</v>
      </c>
      <c r="J240" s="542">
        <f t="shared" si="44"/>
        <v>1</v>
      </c>
      <c r="K240" s="557">
        <f t="shared" si="45"/>
        <v>0.2</v>
      </c>
      <c r="L240" s="131"/>
    </row>
    <row r="241" spans="1:12" s="112" customFormat="1" ht="12.75">
      <c r="A241" s="481" t="s">
        <v>3942</v>
      </c>
      <c r="B241" s="482" t="s">
        <v>3943</v>
      </c>
      <c r="C241" s="580">
        <v>0</v>
      </c>
      <c r="D241" s="579"/>
      <c r="E241" s="565" t="e">
        <f t="shared" si="41"/>
        <v>#DIV/0!</v>
      </c>
      <c r="F241" s="581">
        <v>1</v>
      </c>
      <c r="G241" s="579"/>
      <c r="H241" s="565">
        <f t="shared" si="42"/>
        <v>0</v>
      </c>
      <c r="I241" s="579">
        <f t="shared" si="43"/>
        <v>1</v>
      </c>
      <c r="J241" s="579">
        <f t="shared" si="44"/>
        <v>0</v>
      </c>
      <c r="K241" s="557">
        <f t="shared" si="45"/>
        <v>0</v>
      </c>
      <c r="L241" s="130"/>
    </row>
    <row r="242" spans="1:12" s="113" customFormat="1" ht="12.75">
      <c r="A242" s="481" t="s">
        <v>3944</v>
      </c>
      <c r="B242" s="482" t="s">
        <v>3945</v>
      </c>
      <c r="C242" s="580">
        <v>0</v>
      </c>
      <c r="D242" s="542"/>
      <c r="E242" s="565" t="e">
        <f t="shared" si="41"/>
        <v>#DIV/0!</v>
      </c>
      <c r="F242" s="581">
        <v>1</v>
      </c>
      <c r="G242" s="542"/>
      <c r="H242" s="565">
        <f t="shared" si="42"/>
        <v>0</v>
      </c>
      <c r="I242" s="542">
        <f t="shared" si="43"/>
        <v>1</v>
      </c>
      <c r="J242" s="542">
        <f t="shared" si="44"/>
        <v>0</v>
      </c>
      <c r="K242" s="557">
        <f t="shared" si="45"/>
        <v>0</v>
      </c>
      <c r="L242" s="131"/>
    </row>
    <row r="243" spans="1:12" s="112" customFormat="1" ht="12.75">
      <c r="A243" s="481" t="s">
        <v>3946</v>
      </c>
      <c r="B243" s="482" t="s">
        <v>3947</v>
      </c>
      <c r="C243" s="580">
        <v>0</v>
      </c>
      <c r="D243" s="579"/>
      <c r="E243" s="565" t="e">
        <f t="shared" si="41"/>
        <v>#DIV/0!</v>
      </c>
      <c r="F243" s="581">
        <v>7</v>
      </c>
      <c r="G243" s="579">
        <v>3</v>
      </c>
      <c r="H243" s="565">
        <f t="shared" si="42"/>
        <v>0.42857142857142855</v>
      </c>
      <c r="I243" s="579">
        <f t="shared" si="43"/>
        <v>7</v>
      </c>
      <c r="J243" s="579">
        <f t="shared" si="44"/>
        <v>3</v>
      </c>
      <c r="K243" s="557">
        <f t="shared" si="45"/>
        <v>0.42857142857142855</v>
      </c>
      <c r="L243" s="130"/>
    </row>
    <row r="244" spans="1:12" s="113" customFormat="1" ht="12.75">
      <c r="A244" s="481" t="s">
        <v>3948</v>
      </c>
      <c r="B244" s="482" t="s">
        <v>3949</v>
      </c>
      <c r="C244" s="580">
        <v>0</v>
      </c>
      <c r="D244" s="542"/>
      <c r="E244" s="565" t="e">
        <f t="shared" si="41"/>
        <v>#DIV/0!</v>
      </c>
      <c r="F244" s="581">
        <v>26</v>
      </c>
      <c r="G244" s="542">
        <v>11</v>
      </c>
      <c r="H244" s="565">
        <f t="shared" si="42"/>
        <v>0.42307692307692307</v>
      </c>
      <c r="I244" s="542">
        <f t="shared" si="43"/>
        <v>26</v>
      </c>
      <c r="J244" s="542">
        <f t="shared" si="44"/>
        <v>11</v>
      </c>
      <c r="K244" s="557">
        <f t="shared" si="45"/>
        <v>0.42307692307692307</v>
      </c>
      <c r="L244" s="131"/>
    </row>
    <row r="245" spans="1:12" s="112" customFormat="1" ht="12.75">
      <c r="A245" s="481" t="s">
        <v>3950</v>
      </c>
      <c r="B245" s="482" t="s">
        <v>3951</v>
      </c>
      <c r="C245" s="580">
        <v>0</v>
      </c>
      <c r="D245" s="579"/>
      <c r="E245" s="565" t="e">
        <f t="shared" si="41"/>
        <v>#DIV/0!</v>
      </c>
      <c r="F245" s="581">
        <v>14</v>
      </c>
      <c r="G245" s="579">
        <v>1</v>
      </c>
      <c r="H245" s="565">
        <f t="shared" si="42"/>
        <v>7.1428571428571425E-2</v>
      </c>
      <c r="I245" s="579">
        <f t="shared" si="43"/>
        <v>14</v>
      </c>
      <c r="J245" s="579">
        <f t="shared" si="44"/>
        <v>1</v>
      </c>
      <c r="K245" s="557">
        <f t="shared" si="45"/>
        <v>7.1428571428571425E-2</v>
      </c>
      <c r="L245" s="130"/>
    </row>
    <row r="246" spans="1:12" s="113" customFormat="1" ht="12.75">
      <c r="A246" s="481" t="s">
        <v>3952</v>
      </c>
      <c r="B246" s="482" t="s">
        <v>3953</v>
      </c>
      <c r="C246" s="580">
        <v>0</v>
      </c>
      <c r="D246" s="542"/>
      <c r="E246" s="565" t="e">
        <f t="shared" si="41"/>
        <v>#DIV/0!</v>
      </c>
      <c r="F246" s="581">
        <v>7</v>
      </c>
      <c r="G246" s="542"/>
      <c r="H246" s="565">
        <f t="shared" si="42"/>
        <v>0</v>
      </c>
      <c r="I246" s="542">
        <f t="shared" si="43"/>
        <v>7</v>
      </c>
      <c r="J246" s="542">
        <f t="shared" si="44"/>
        <v>0</v>
      </c>
      <c r="K246" s="557">
        <f t="shared" si="45"/>
        <v>0</v>
      </c>
      <c r="L246" s="131"/>
    </row>
    <row r="247" spans="1:12" s="112" customFormat="1" ht="12.75">
      <c r="A247" s="481" t="s">
        <v>3954</v>
      </c>
      <c r="B247" s="482" t="s">
        <v>3955</v>
      </c>
      <c r="C247" s="580">
        <v>0</v>
      </c>
      <c r="D247" s="579"/>
      <c r="E247" s="565" t="e">
        <f t="shared" si="41"/>
        <v>#DIV/0!</v>
      </c>
      <c r="F247" s="581">
        <v>6</v>
      </c>
      <c r="G247" s="579"/>
      <c r="H247" s="565">
        <f t="shared" si="42"/>
        <v>0</v>
      </c>
      <c r="I247" s="579">
        <f t="shared" si="43"/>
        <v>6</v>
      </c>
      <c r="J247" s="579">
        <f t="shared" si="44"/>
        <v>0</v>
      </c>
      <c r="K247" s="557">
        <f t="shared" si="45"/>
        <v>0</v>
      </c>
      <c r="L247" s="130"/>
    </row>
    <row r="248" spans="1:12" s="113" customFormat="1" ht="12.75">
      <c r="A248" s="481" t="s">
        <v>3956</v>
      </c>
      <c r="B248" s="482" t="s">
        <v>3957</v>
      </c>
      <c r="C248" s="580">
        <v>0</v>
      </c>
      <c r="D248" s="542"/>
      <c r="E248" s="565" t="e">
        <f t="shared" si="41"/>
        <v>#DIV/0!</v>
      </c>
      <c r="F248" s="581">
        <v>5</v>
      </c>
      <c r="G248" s="542">
        <v>1</v>
      </c>
      <c r="H248" s="565">
        <f t="shared" si="42"/>
        <v>0.2</v>
      </c>
      <c r="I248" s="542">
        <f t="shared" si="43"/>
        <v>5</v>
      </c>
      <c r="J248" s="542">
        <f t="shared" si="44"/>
        <v>1</v>
      </c>
      <c r="K248" s="557">
        <f t="shared" si="45"/>
        <v>0.2</v>
      </c>
      <c r="L248" s="131"/>
    </row>
    <row r="249" spans="1:12" s="112" customFormat="1" ht="12.75">
      <c r="A249" s="481" t="s">
        <v>3958</v>
      </c>
      <c r="B249" s="482" t="s">
        <v>3959</v>
      </c>
      <c r="C249" s="580">
        <v>0</v>
      </c>
      <c r="D249" s="579"/>
      <c r="E249" s="565" t="e">
        <f t="shared" si="41"/>
        <v>#DIV/0!</v>
      </c>
      <c r="F249" s="581">
        <v>1</v>
      </c>
      <c r="G249" s="579"/>
      <c r="H249" s="565">
        <f t="shared" si="42"/>
        <v>0</v>
      </c>
      <c r="I249" s="579">
        <f t="shared" si="43"/>
        <v>1</v>
      </c>
      <c r="J249" s="579">
        <f t="shared" si="44"/>
        <v>0</v>
      </c>
      <c r="K249" s="557">
        <f t="shared" si="45"/>
        <v>0</v>
      </c>
      <c r="L249" s="130"/>
    </row>
    <row r="250" spans="1:12" s="113" customFormat="1" ht="12.75">
      <c r="A250" s="481" t="s">
        <v>3960</v>
      </c>
      <c r="B250" s="482" t="s">
        <v>3961</v>
      </c>
      <c r="C250" s="580">
        <v>0</v>
      </c>
      <c r="D250" s="542"/>
      <c r="E250" s="565" t="e">
        <f t="shared" si="41"/>
        <v>#DIV/0!</v>
      </c>
      <c r="F250" s="581">
        <v>14</v>
      </c>
      <c r="G250" s="542">
        <v>1</v>
      </c>
      <c r="H250" s="565">
        <f t="shared" si="42"/>
        <v>7.1428571428571425E-2</v>
      </c>
      <c r="I250" s="542">
        <f t="shared" si="43"/>
        <v>14</v>
      </c>
      <c r="J250" s="542">
        <f t="shared" si="44"/>
        <v>1</v>
      </c>
      <c r="K250" s="557">
        <f t="shared" si="45"/>
        <v>7.1428571428571425E-2</v>
      </c>
      <c r="L250" s="131"/>
    </row>
    <row r="251" spans="1:12" s="112" customFormat="1" ht="12.75">
      <c r="A251" s="481" t="s">
        <v>3962</v>
      </c>
      <c r="B251" s="482" t="s">
        <v>3963</v>
      </c>
      <c r="C251" s="580">
        <v>12</v>
      </c>
      <c r="D251" s="579"/>
      <c r="E251" s="565">
        <f t="shared" si="41"/>
        <v>0</v>
      </c>
      <c r="F251" s="581">
        <v>0</v>
      </c>
      <c r="G251" s="579"/>
      <c r="H251" s="565" t="e">
        <f t="shared" si="42"/>
        <v>#DIV/0!</v>
      </c>
      <c r="I251" s="579">
        <f t="shared" si="43"/>
        <v>12</v>
      </c>
      <c r="J251" s="579">
        <f t="shared" si="44"/>
        <v>0</v>
      </c>
      <c r="K251" s="557">
        <f t="shared" si="45"/>
        <v>0</v>
      </c>
      <c r="L251" s="130"/>
    </row>
    <row r="252" spans="1:12" s="113" customFormat="1" ht="12.75">
      <c r="A252" s="481" t="s">
        <v>3964</v>
      </c>
      <c r="B252" s="482" t="s">
        <v>3965</v>
      </c>
      <c r="C252" s="580">
        <v>1020</v>
      </c>
      <c r="D252" s="542">
        <v>242</v>
      </c>
      <c r="E252" s="565">
        <f t="shared" si="41"/>
        <v>0.2372549019607843</v>
      </c>
      <c r="F252" s="581">
        <v>25</v>
      </c>
      <c r="G252" s="542">
        <v>7</v>
      </c>
      <c r="H252" s="565">
        <f t="shared" si="42"/>
        <v>0.28000000000000003</v>
      </c>
      <c r="I252" s="542">
        <f t="shared" si="43"/>
        <v>1045</v>
      </c>
      <c r="J252" s="542">
        <f t="shared" si="44"/>
        <v>249</v>
      </c>
      <c r="K252" s="557">
        <f t="shared" si="45"/>
        <v>0.23827751196172248</v>
      </c>
      <c r="L252" s="131"/>
    </row>
    <row r="253" spans="1:12" s="112" customFormat="1" ht="12.75">
      <c r="A253" s="481" t="s">
        <v>3966</v>
      </c>
      <c r="B253" s="482" t="s">
        <v>3967</v>
      </c>
      <c r="C253" s="580">
        <v>0</v>
      </c>
      <c r="D253" s="579"/>
      <c r="E253" s="565" t="e">
        <f t="shared" si="41"/>
        <v>#DIV/0!</v>
      </c>
      <c r="F253" s="581">
        <v>1</v>
      </c>
      <c r="G253" s="579"/>
      <c r="H253" s="565">
        <f t="shared" si="42"/>
        <v>0</v>
      </c>
      <c r="I253" s="579">
        <f t="shared" si="43"/>
        <v>1</v>
      </c>
      <c r="J253" s="579">
        <f t="shared" si="44"/>
        <v>0</v>
      </c>
      <c r="K253" s="557">
        <f t="shared" si="45"/>
        <v>0</v>
      </c>
      <c r="L253" s="130"/>
    </row>
    <row r="254" spans="1:12" s="113" customFormat="1" ht="12.75">
      <c r="A254" s="481" t="s">
        <v>3968</v>
      </c>
      <c r="B254" s="482" t="s">
        <v>3969</v>
      </c>
      <c r="C254" s="580">
        <v>1</v>
      </c>
      <c r="D254" s="542">
        <v>1</v>
      </c>
      <c r="E254" s="565">
        <f t="shared" si="41"/>
        <v>1</v>
      </c>
      <c r="F254" s="581">
        <v>16</v>
      </c>
      <c r="G254" s="542">
        <v>4</v>
      </c>
      <c r="H254" s="565">
        <f t="shared" si="42"/>
        <v>0.25</v>
      </c>
      <c r="I254" s="542">
        <f t="shared" si="43"/>
        <v>17</v>
      </c>
      <c r="J254" s="542">
        <f t="shared" si="44"/>
        <v>5</v>
      </c>
      <c r="K254" s="557">
        <f t="shared" si="45"/>
        <v>0.29411764705882354</v>
      </c>
      <c r="L254" s="131"/>
    </row>
    <row r="255" spans="1:12" s="112" customFormat="1" ht="12.75">
      <c r="A255" s="481" t="s">
        <v>3970</v>
      </c>
      <c r="B255" s="482" t="s">
        <v>3971</v>
      </c>
      <c r="C255" s="580">
        <v>4</v>
      </c>
      <c r="D255" s="579">
        <v>1</v>
      </c>
      <c r="E255" s="565">
        <f t="shared" si="41"/>
        <v>0.25</v>
      </c>
      <c r="F255" s="581">
        <v>1</v>
      </c>
      <c r="G255" s="579">
        <v>1</v>
      </c>
      <c r="H255" s="565">
        <f t="shared" si="42"/>
        <v>1</v>
      </c>
      <c r="I255" s="579">
        <f t="shared" si="43"/>
        <v>5</v>
      </c>
      <c r="J255" s="579">
        <f t="shared" si="44"/>
        <v>2</v>
      </c>
      <c r="K255" s="557">
        <f t="shared" si="45"/>
        <v>0.4</v>
      </c>
      <c r="L255" s="130"/>
    </row>
    <row r="256" spans="1:12" s="113" customFormat="1" ht="12.75">
      <c r="A256" s="481" t="s">
        <v>3972</v>
      </c>
      <c r="B256" s="482" t="s">
        <v>3973</v>
      </c>
      <c r="C256" s="580">
        <v>4</v>
      </c>
      <c r="D256" s="542"/>
      <c r="E256" s="565">
        <f t="shared" si="41"/>
        <v>0</v>
      </c>
      <c r="F256" s="581">
        <v>0</v>
      </c>
      <c r="G256" s="542"/>
      <c r="H256" s="565" t="e">
        <f t="shared" si="42"/>
        <v>#DIV/0!</v>
      </c>
      <c r="I256" s="542">
        <f t="shared" si="43"/>
        <v>4</v>
      </c>
      <c r="J256" s="542">
        <f t="shared" si="44"/>
        <v>0</v>
      </c>
      <c r="K256" s="557">
        <f t="shared" si="45"/>
        <v>0</v>
      </c>
      <c r="L256" s="131"/>
    </row>
    <row r="257" spans="1:12" s="112" customFormat="1" ht="12.75">
      <c r="A257" s="481" t="s">
        <v>3974</v>
      </c>
      <c r="B257" s="482" t="s">
        <v>3975</v>
      </c>
      <c r="C257" s="580">
        <v>0</v>
      </c>
      <c r="D257" s="579"/>
      <c r="E257" s="565" t="e">
        <f t="shared" si="41"/>
        <v>#DIV/0!</v>
      </c>
      <c r="F257" s="581">
        <v>3</v>
      </c>
      <c r="G257" s="579">
        <v>1</v>
      </c>
      <c r="H257" s="565">
        <f t="shared" si="42"/>
        <v>0.33333333333333331</v>
      </c>
      <c r="I257" s="579">
        <f t="shared" si="43"/>
        <v>3</v>
      </c>
      <c r="J257" s="579">
        <f t="shared" si="44"/>
        <v>1</v>
      </c>
      <c r="K257" s="557">
        <f t="shared" si="45"/>
        <v>0.33333333333333331</v>
      </c>
      <c r="L257" s="130"/>
    </row>
    <row r="258" spans="1:12" s="113" customFormat="1" ht="12.75">
      <c r="A258" s="481" t="s">
        <v>3976</v>
      </c>
      <c r="B258" s="482" t="s">
        <v>3977</v>
      </c>
      <c r="C258" s="542">
        <v>0</v>
      </c>
      <c r="D258" s="542">
        <v>1</v>
      </c>
      <c r="E258" s="565" t="e">
        <f t="shared" si="41"/>
        <v>#DIV/0!</v>
      </c>
      <c r="F258" s="542">
        <v>0</v>
      </c>
      <c r="G258" s="542"/>
      <c r="H258" s="565" t="e">
        <f t="shared" si="42"/>
        <v>#DIV/0!</v>
      </c>
      <c r="I258" s="542">
        <f t="shared" si="43"/>
        <v>0</v>
      </c>
      <c r="J258" s="542">
        <f t="shared" si="44"/>
        <v>1</v>
      </c>
      <c r="K258" s="557" t="e">
        <f t="shared" si="45"/>
        <v>#DIV/0!</v>
      </c>
      <c r="L258" s="131"/>
    </row>
    <row r="259" spans="1:12" s="112" customFormat="1" ht="12.75">
      <c r="A259" s="481" t="s">
        <v>1689</v>
      </c>
      <c r="B259" s="482" t="s">
        <v>3978</v>
      </c>
      <c r="C259" s="579">
        <v>0</v>
      </c>
      <c r="D259" s="579"/>
      <c r="E259" s="565" t="e">
        <f t="shared" si="41"/>
        <v>#DIV/0!</v>
      </c>
      <c r="F259" s="579">
        <v>0</v>
      </c>
      <c r="G259" s="579">
        <v>1</v>
      </c>
      <c r="H259" s="565" t="e">
        <f t="shared" si="42"/>
        <v>#DIV/0!</v>
      </c>
      <c r="I259" s="579">
        <f t="shared" si="43"/>
        <v>0</v>
      </c>
      <c r="J259" s="579">
        <f t="shared" si="44"/>
        <v>1</v>
      </c>
      <c r="K259" s="557" t="e">
        <f t="shared" si="45"/>
        <v>#DIV/0!</v>
      </c>
      <c r="L259" s="130"/>
    </row>
    <row r="260" spans="1:12" s="113" customFormat="1" ht="12.75">
      <c r="A260" s="61"/>
      <c r="B260" s="61"/>
      <c r="C260" s="540"/>
      <c r="D260" s="540"/>
      <c r="E260" s="565" t="e">
        <f t="shared" si="41"/>
        <v>#DIV/0!</v>
      </c>
      <c r="F260" s="540"/>
      <c r="G260" s="540"/>
      <c r="H260" s="565" t="e">
        <f t="shared" si="42"/>
        <v>#DIV/0!</v>
      </c>
      <c r="I260" s="542">
        <f t="shared" si="43"/>
        <v>0</v>
      </c>
      <c r="J260" s="542">
        <f t="shared" si="44"/>
        <v>0</v>
      </c>
      <c r="K260" s="557" t="e">
        <f t="shared" si="45"/>
        <v>#DIV/0!</v>
      </c>
      <c r="L260" s="131"/>
    </row>
    <row r="261" spans="1:12" s="113" customFormat="1" ht="12.75">
      <c r="A261" s="61"/>
      <c r="B261" s="61"/>
      <c r="C261" s="540"/>
      <c r="D261" s="540"/>
      <c r="E261" s="565" t="e">
        <f t="shared" si="41"/>
        <v>#DIV/0!</v>
      </c>
      <c r="F261" s="540"/>
      <c r="G261" s="540"/>
      <c r="H261" s="565" t="e">
        <f t="shared" si="42"/>
        <v>#DIV/0!</v>
      </c>
      <c r="I261" s="542">
        <f t="shared" ref="I261" si="46">C261+F261</f>
        <v>0</v>
      </c>
      <c r="J261" s="542">
        <f t="shared" ref="J261" si="47">D261+G261</f>
        <v>0</v>
      </c>
      <c r="K261" s="557" t="e">
        <f t="shared" ref="K261" si="48">J261/I261</f>
        <v>#DIV/0!</v>
      </c>
      <c r="L261" s="131"/>
    </row>
    <row r="262" spans="1:12" s="112" customFormat="1" ht="12.75">
      <c r="A262" s="119"/>
      <c r="B262" s="120"/>
      <c r="C262" s="578"/>
      <c r="D262" s="578"/>
      <c r="E262" s="565" t="e">
        <f t="shared" si="41"/>
        <v>#DIV/0!</v>
      </c>
      <c r="F262" s="578"/>
      <c r="G262" s="578"/>
      <c r="H262" s="565" t="e">
        <f t="shared" si="42"/>
        <v>#DIV/0!</v>
      </c>
      <c r="I262" s="579">
        <f t="shared" ref="I262" si="49">C262+F262</f>
        <v>0</v>
      </c>
      <c r="J262" s="579">
        <f t="shared" ref="J262" si="50">D262+G262</f>
        <v>0</v>
      </c>
      <c r="K262" s="557" t="e">
        <f t="shared" ref="K262" si="51">J262/I262</f>
        <v>#DIV/0!</v>
      </c>
      <c r="L262" s="130"/>
    </row>
    <row r="263" spans="1:12" s="112" customFormat="1" ht="12.75">
      <c r="A263" s="119"/>
      <c r="B263" s="120"/>
      <c r="C263" s="121"/>
      <c r="D263" s="121"/>
      <c r="E263" s="121"/>
      <c r="F263" s="120"/>
      <c r="G263" s="120"/>
      <c r="H263" s="122"/>
      <c r="I263" s="122"/>
      <c r="J263" s="120"/>
      <c r="K263" s="61"/>
      <c r="L263" s="130"/>
    </row>
    <row r="264" spans="1:12" s="112" customFormat="1" ht="12.75">
      <c r="A264" s="123" t="s">
        <v>1679</v>
      </c>
      <c r="B264" s="120"/>
      <c r="C264" s="119"/>
      <c r="D264" s="119"/>
      <c r="E264" s="119"/>
      <c r="F264" s="120"/>
      <c r="G264" s="120"/>
      <c r="H264" s="122"/>
      <c r="I264" s="122"/>
      <c r="J264" s="120"/>
      <c r="K264" s="61"/>
      <c r="L264" s="130"/>
    </row>
    <row r="265" spans="1:12" s="112" customFormat="1" ht="11.25" customHeight="1">
      <c r="A265" s="62" t="s">
        <v>1678</v>
      </c>
      <c r="B265" s="124"/>
      <c r="C265" s="60"/>
      <c r="D265" s="60"/>
      <c r="E265" s="307"/>
      <c r="F265" s="61"/>
      <c r="G265" s="61"/>
      <c r="H265" s="124"/>
      <c r="I265" s="124"/>
      <c r="J265" s="61"/>
      <c r="K265" s="61"/>
      <c r="L265" s="130"/>
    </row>
    <row r="266" spans="1:12" s="112" customFormat="1" ht="12.75">
      <c r="A266" s="281" t="s">
        <v>1682</v>
      </c>
      <c r="B266" s="125"/>
      <c r="C266" s="118"/>
      <c r="D266" s="118"/>
      <c r="E266" s="118"/>
      <c r="F266" s="61"/>
      <c r="G266" s="61"/>
      <c r="H266" s="124"/>
      <c r="I266" s="124"/>
      <c r="J266" s="61"/>
      <c r="K266" s="61"/>
      <c r="L266" s="130"/>
    </row>
    <row r="267" spans="1:12" s="112" customFormat="1" ht="12.75">
      <c r="A267" s="126" t="s">
        <v>1683</v>
      </c>
      <c r="B267" s="127" t="s">
        <v>1684</v>
      </c>
      <c r="C267" s="118"/>
      <c r="D267" s="118"/>
      <c r="E267" s="118"/>
      <c r="F267" s="61"/>
      <c r="G267" s="61"/>
      <c r="H267" s="124"/>
      <c r="I267" s="124"/>
      <c r="J267" s="61"/>
      <c r="K267" s="61"/>
      <c r="L267" s="130"/>
    </row>
    <row r="268" spans="1:12" s="112" customFormat="1" ht="12.75">
      <c r="A268" s="126" t="s">
        <v>1685</v>
      </c>
      <c r="B268" s="127" t="s">
        <v>1686</v>
      </c>
      <c r="C268" s="121"/>
      <c r="D268" s="121"/>
      <c r="E268" s="121"/>
      <c r="F268" s="120"/>
      <c r="G268" s="120"/>
      <c r="H268" s="122"/>
      <c r="I268" s="122"/>
      <c r="J268" s="120"/>
      <c r="K268" s="61"/>
      <c r="L268" s="130"/>
    </row>
    <row r="269" spans="1:12" s="112" customFormat="1" ht="12.75">
      <c r="A269" s="126" t="s">
        <v>1687</v>
      </c>
      <c r="B269" s="127" t="s">
        <v>1688</v>
      </c>
      <c r="C269" s="121"/>
      <c r="D269" s="121"/>
      <c r="E269" s="121"/>
      <c r="F269" s="120"/>
      <c r="G269" s="120"/>
      <c r="H269" s="122"/>
      <c r="I269" s="122"/>
      <c r="J269" s="120"/>
      <c r="K269" s="61"/>
      <c r="L269" s="130"/>
    </row>
    <row r="270" spans="1:12" s="112" customFormat="1" ht="38.25">
      <c r="A270" s="126" t="s">
        <v>1689</v>
      </c>
      <c r="B270" s="127" t="s">
        <v>1690</v>
      </c>
      <c r="C270" s="121"/>
      <c r="D270" s="121"/>
      <c r="E270" s="121"/>
      <c r="F270" s="120"/>
      <c r="G270" s="120"/>
      <c r="H270" s="122"/>
      <c r="I270" s="122"/>
      <c r="J270" s="120"/>
      <c r="K270" s="61"/>
      <c r="L270" s="130"/>
    </row>
    <row r="271" spans="1:12" s="112" customFormat="1" ht="51">
      <c r="A271" s="126" t="s">
        <v>1691</v>
      </c>
      <c r="B271" s="127" t="s">
        <v>1692</v>
      </c>
      <c r="C271" s="121"/>
      <c r="D271" s="121"/>
      <c r="E271" s="121"/>
      <c r="F271" s="120"/>
      <c r="G271" s="120"/>
      <c r="H271" s="122"/>
      <c r="I271" s="122"/>
      <c r="J271" s="120"/>
      <c r="K271" s="61"/>
      <c r="L271" s="130"/>
    </row>
    <row r="272" spans="1:12" s="112" customFormat="1" ht="12.75">
      <c r="A272" s="123" t="s">
        <v>1679</v>
      </c>
      <c r="B272" s="120"/>
      <c r="C272" s="119"/>
      <c r="D272" s="119"/>
      <c r="E272" s="119"/>
      <c r="F272" s="120"/>
      <c r="G272" s="120"/>
      <c r="H272" s="122"/>
      <c r="I272" s="122"/>
      <c r="J272" s="120"/>
      <c r="K272" s="61"/>
      <c r="L272" s="130"/>
    </row>
    <row r="273" spans="1:12" s="112" customFormat="1" ht="12.75">
      <c r="A273" s="62" t="s">
        <v>1678</v>
      </c>
      <c r="B273" s="61"/>
      <c r="C273" s="60"/>
      <c r="D273" s="60"/>
      <c r="E273" s="307"/>
      <c r="F273" s="61"/>
      <c r="G273" s="61"/>
      <c r="H273" s="124"/>
      <c r="I273" s="124"/>
      <c r="J273" s="61"/>
      <c r="K273" s="61"/>
      <c r="L273" s="130"/>
    </row>
    <row r="274" spans="1:12" s="112" customFormat="1" ht="24.95" customHeight="1">
      <c r="A274" s="903" t="s">
        <v>1693</v>
      </c>
      <c r="B274" s="904"/>
      <c r="C274" s="904"/>
      <c r="D274" s="904"/>
      <c r="E274" s="904"/>
      <c r="F274" s="904"/>
      <c r="G274" s="904"/>
      <c r="H274" s="904"/>
      <c r="I274" s="904"/>
      <c r="J274" s="905"/>
      <c r="K274" s="344"/>
      <c r="L274" s="130"/>
    </row>
    <row r="275" spans="1:12" s="112" customFormat="1" ht="25.5">
      <c r="A275" s="126" t="s">
        <v>1694</v>
      </c>
      <c r="B275" s="127" t="s">
        <v>1695</v>
      </c>
      <c r="C275" s="121"/>
      <c r="D275" s="121"/>
      <c r="E275" s="121"/>
      <c r="F275" s="120"/>
      <c r="G275" s="120"/>
      <c r="H275" s="122"/>
      <c r="I275" s="122"/>
      <c r="J275" s="120"/>
      <c r="K275" s="61"/>
      <c r="L275" s="130"/>
    </row>
    <row r="276" spans="1:12" s="112" customFormat="1" ht="12.75">
      <c r="A276" s="126" t="s">
        <v>1696</v>
      </c>
      <c r="B276" s="61" t="s">
        <v>1697</v>
      </c>
      <c r="C276" s="121"/>
      <c r="D276" s="121"/>
      <c r="E276" s="121"/>
      <c r="F276" s="120"/>
      <c r="G276" s="120"/>
      <c r="H276" s="122"/>
      <c r="I276" s="122"/>
      <c r="J276" s="120"/>
      <c r="K276" s="61"/>
      <c r="L276" s="130"/>
    </row>
    <row r="277" spans="1:12" s="112" customFormat="1" ht="12.75">
      <c r="A277" s="126" t="s">
        <v>1698</v>
      </c>
      <c r="B277" s="127" t="s">
        <v>1699</v>
      </c>
      <c r="C277" s="121"/>
      <c r="D277" s="121"/>
      <c r="E277" s="121"/>
      <c r="F277" s="120"/>
      <c r="G277" s="120"/>
      <c r="H277" s="122"/>
      <c r="I277" s="122"/>
      <c r="J277" s="120"/>
      <c r="K277" s="61"/>
      <c r="L277" s="130"/>
    </row>
    <row r="278" spans="1:12" s="112" customFormat="1" ht="12.75">
      <c r="A278" s="123" t="s">
        <v>1679</v>
      </c>
      <c r="B278" s="61"/>
      <c r="C278" s="119"/>
      <c r="D278" s="119"/>
      <c r="E278" s="119"/>
      <c r="F278" s="120"/>
      <c r="G278" s="120"/>
      <c r="H278" s="122"/>
      <c r="I278" s="122"/>
      <c r="J278" s="120"/>
      <c r="K278" s="61"/>
      <c r="L278" s="130"/>
    </row>
    <row r="279" spans="1:12" s="112" customFormat="1" ht="12.75">
      <c r="A279" s="62" t="s">
        <v>1678</v>
      </c>
      <c r="B279" s="124"/>
      <c r="C279" s="60"/>
      <c r="D279" s="60"/>
      <c r="E279" s="307"/>
      <c r="F279" s="61"/>
      <c r="G279" s="61"/>
      <c r="H279" s="124"/>
      <c r="I279" s="124"/>
      <c r="J279" s="61"/>
      <c r="K279" s="61"/>
      <c r="L279" s="130"/>
    </row>
    <row r="280" spans="1:12" s="112" customFormat="1" ht="30" customHeight="1">
      <c r="A280" s="62" t="s">
        <v>1700</v>
      </c>
      <c r="B280" s="124"/>
      <c r="C280" s="118"/>
      <c r="D280" s="118"/>
      <c r="E280" s="118"/>
      <c r="F280" s="61"/>
      <c r="G280" s="61"/>
      <c r="H280" s="124"/>
      <c r="I280" s="124"/>
      <c r="J280" s="61"/>
      <c r="K280" s="61"/>
      <c r="L280" s="130"/>
    </row>
    <row r="281" spans="1:12" s="112" customFormat="1" ht="12.75">
      <c r="A281" s="60"/>
      <c r="B281" s="61"/>
      <c r="C281" s="118"/>
      <c r="D281" s="118"/>
      <c r="E281" s="118"/>
      <c r="F281" s="61"/>
      <c r="G281" s="61"/>
      <c r="H281" s="124"/>
      <c r="I281" s="124"/>
      <c r="J281" s="61"/>
      <c r="K281" s="61"/>
      <c r="L281" s="130"/>
    </row>
    <row r="282" spans="1:12" s="112" customFormat="1" ht="12.75">
      <c r="A282" s="60"/>
      <c r="B282" s="61"/>
      <c r="C282" s="118"/>
      <c r="D282" s="118"/>
      <c r="E282" s="118"/>
      <c r="F282" s="61"/>
      <c r="G282" s="61"/>
      <c r="H282" s="124"/>
      <c r="I282" s="124"/>
      <c r="J282" s="61"/>
      <c r="K282" s="61"/>
      <c r="L282" s="130"/>
    </row>
    <row r="283" spans="1:12" s="112" customFormat="1" ht="12.75">
      <c r="A283" s="60"/>
      <c r="B283" s="61"/>
      <c r="C283" s="118"/>
      <c r="D283" s="118"/>
      <c r="E283" s="118"/>
      <c r="F283" s="61"/>
      <c r="G283" s="61"/>
      <c r="H283" s="124"/>
      <c r="I283" s="124"/>
      <c r="J283" s="61"/>
      <c r="K283" s="61"/>
      <c r="L283" s="130"/>
    </row>
    <row r="284" spans="1:12" s="112" customFormat="1" ht="12.75">
      <c r="A284" s="60"/>
      <c r="B284" s="61"/>
      <c r="C284" s="118"/>
      <c r="D284" s="118"/>
      <c r="E284" s="118"/>
      <c r="F284" s="61"/>
      <c r="G284" s="61"/>
      <c r="H284" s="124"/>
      <c r="I284" s="124"/>
      <c r="J284" s="61"/>
      <c r="K284" s="61"/>
      <c r="L284" s="130"/>
    </row>
    <row r="285" spans="1:12" s="112" customFormat="1" ht="12.75">
      <c r="A285" s="582" t="s">
        <v>1701</v>
      </c>
      <c r="B285" s="585"/>
      <c r="C285" s="591">
        <v>16500</v>
      </c>
      <c r="D285" s="591">
        <v>3940</v>
      </c>
      <c r="E285" s="592">
        <f t="shared" ref="E285:E287" si="52">D285/C285</f>
        <v>0.2387878787878788</v>
      </c>
      <c r="F285" s="593">
        <v>4500</v>
      </c>
      <c r="G285" s="593">
        <v>1426</v>
      </c>
      <c r="H285" s="592">
        <f t="shared" ref="H285:H287" si="53">G285/F285</f>
        <v>0.31688888888888889</v>
      </c>
      <c r="I285" s="591">
        <f t="shared" ref="I285:I287" si="54">C285+F285</f>
        <v>21000</v>
      </c>
      <c r="J285" s="591">
        <f t="shared" ref="J285:J287" si="55">D285+G285</f>
        <v>5366</v>
      </c>
      <c r="K285" s="592">
        <f t="shared" ref="K285:K287" si="56">J285/I285</f>
        <v>0.25552380952380954</v>
      </c>
      <c r="L285" s="130"/>
    </row>
    <row r="286" spans="1:12" s="112" customFormat="1" ht="12.75">
      <c r="A286" s="583" t="s">
        <v>1702</v>
      </c>
      <c r="B286" s="569"/>
      <c r="C286" s="570">
        <v>20000</v>
      </c>
      <c r="D286" s="570">
        <v>5175</v>
      </c>
      <c r="E286" s="592">
        <f t="shared" si="52"/>
        <v>0.25874999999999998</v>
      </c>
      <c r="F286" s="594">
        <v>6000</v>
      </c>
      <c r="G286" s="594">
        <v>2173</v>
      </c>
      <c r="H286" s="592">
        <f t="shared" si="53"/>
        <v>0.36216666666666669</v>
      </c>
      <c r="I286" s="591">
        <f t="shared" si="54"/>
        <v>26000</v>
      </c>
      <c r="J286" s="591">
        <f t="shared" si="55"/>
        <v>7348</v>
      </c>
      <c r="K286" s="592">
        <f t="shared" si="56"/>
        <v>0.2826153846153846</v>
      </c>
      <c r="L286" s="130"/>
    </row>
    <row r="287" spans="1:12" s="112" customFormat="1" ht="15.75" customHeight="1">
      <c r="A287" s="584" t="s">
        <v>3979</v>
      </c>
      <c r="B287" s="586"/>
      <c r="C287" s="570">
        <f>SUM(C294:C315)</f>
        <v>28000</v>
      </c>
      <c r="D287" s="570">
        <f>SUM(D294:D315)</f>
        <v>7159</v>
      </c>
      <c r="E287" s="592">
        <f t="shared" si="52"/>
        <v>0.25567857142857142</v>
      </c>
      <c r="F287" s="570">
        <f>SUM(F294:F315)</f>
        <v>22000</v>
      </c>
      <c r="G287" s="570">
        <f>SUM(G294:G315)</f>
        <v>4736</v>
      </c>
      <c r="H287" s="592">
        <f t="shared" si="53"/>
        <v>0.21527272727272728</v>
      </c>
      <c r="I287" s="591">
        <f t="shared" si="54"/>
        <v>50000</v>
      </c>
      <c r="J287" s="591">
        <f t="shared" si="55"/>
        <v>11895</v>
      </c>
      <c r="K287" s="592">
        <f t="shared" si="56"/>
        <v>0.2379</v>
      </c>
      <c r="L287" s="130"/>
    </row>
    <row r="288" spans="1:12" s="112" customFormat="1" ht="12.75">
      <c r="A288" s="60"/>
      <c r="B288" s="61"/>
      <c r="C288" s="118"/>
      <c r="D288" s="118"/>
      <c r="E288" s="118"/>
      <c r="F288" s="61"/>
      <c r="G288" s="61"/>
      <c r="H288" s="61"/>
      <c r="I288" s="61"/>
      <c r="J288" s="61"/>
      <c r="K288" s="61"/>
      <c r="L288" s="130"/>
    </row>
    <row r="289" spans="1:12" s="112" customFormat="1" ht="12.75">
      <c r="A289" s="481" t="s">
        <v>3521</v>
      </c>
      <c r="B289" s="482" t="s">
        <v>3522</v>
      </c>
      <c r="C289" s="581">
        <v>16500</v>
      </c>
      <c r="D289" s="581">
        <v>3938</v>
      </c>
      <c r="E289" s="565">
        <f t="shared" ref="E289:E292" si="57">D289/C289</f>
        <v>0.23866666666666667</v>
      </c>
      <c r="F289" s="581">
        <v>4500</v>
      </c>
      <c r="G289" s="581">
        <v>1217</v>
      </c>
      <c r="H289" s="565">
        <f t="shared" ref="H289:H292" si="58">G289/F289</f>
        <v>0.27044444444444443</v>
      </c>
      <c r="I289" s="579">
        <f t="shared" ref="I289:I292" si="59">C289+F289</f>
        <v>21000</v>
      </c>
      <c r="J289" s="579">
        <f t="shared" ref="J289:J292" si="60">D289+G289</f>
        <v>5155</v>
      </c>
      <c r="K289" s="557">
        <f t="shared" ref="K289:K292" si="61">J289/I289</f>
        <v>0.24547619047619049</v>
      </c>
      <c r="L289" s="130"/>
    </row>
    <row r="290" spans="1:12" s="112" customFormat="1" ht="12.75">
      <c r="A290" s="481" t="s">
        <v>4025</v>
      </c>
      <c r="B290" s="482" t="s">
        <v>4026</v>
      </c>
      <c r="C290" s="581">
        <v>0</v>
      </c>
      <c r="D290" s="581">
        <v>2</v>
      </c>
      <c r="E290" s="565" t="e">
        <f t="shared" ref="E290" si="62">D290/C290</f>
        <v>#DIV/0!</v>
      </c>
      <c r="F290" s="581">
        <v>0</v>
      </c>
      <c r="G290" s="581">
        <v>209</v>
      </c>
      <c r="H290" s="565" t="e">
        <f t="shared" ref="H290" si="63">G290/F290</f>
        <v>#DIV/0!</v>
      </c>
      <c r="I290" s="579">
        <f t="shared" ref="I290" si="64">C290+F290</f>
        <v>0</v>
      </c>
      <c r="J290" s="579">
        <f t="shared" ref="J290" si="65">D290+G290</f>
        <v>211</v>
      </c>
      <c r="K290" s="557" t="e">
        <f t="shared" ref="K290" si="66">J290/I290</f>
        <v>#DIV/0!</v>
      </c>
      <c r="L290" s="130"/>
    </row>
    <row r="291" spans="1:12" s="112" customFormat="1" ht="12.75">
      <c r="A291" s="481" t="s">
        <v>3523</v>
      </c>
      <c r="B291" s="482" t="s">
        <v>3524</v>
      </c>
      <c r="C291" s="581">
        <v>19700</v>
      </c>
      <c r="D291" s="581">
        <v>5119</v>
      </c>
      <c r="E291" s="565">
        <f t="shared" si="57"/>
        <v>0.2598477157360406</v>
      </c>
      <c r="F291" s="581">
        <v>5950</v>
      </c>
      <c r="G291" s="581">
        <v>2164</v>
      </c>
      <c r="H291" s="565">
        <f t="shared" si="58"/>
        <v>0.36369747899159666</v>
      </c>
      <c r="I291" s="579">
        <f t="shared" si="59"/>
        <v>25650</v>
      </c>
      <c r="J291" s="579">
        <f t="shared" si="60"/>
        <v>7283</v>
      </c>
      <c r="K291" s="557">
        <f t="shared" si="61"/>
        <v>0.28393762183235866</v>
      </c>
      <c r="L291" s="130"/>
    </row>
    <row r="292" spans="1:12" s="112" customFormat="1" ht="12.75">
      <c r="A292" s="481" t="s">
        <v>3525</v>
      </c>
      <c r="B292" s="482" t="s">
        <v>3980</v>
      </c>
      <c r="C292" s="581">
        <v>300</v>
      </c>
      <c r="D292" s="581">
        <v>56</v>
      </c>
      <c r="E292" s="565">
        <f t="shared" si="57"/>
        <v>0.18666666666666668</v>
      </c>
      <c r="F292" s="581">
        <v>50</v>
      </c>
      <c r="G292" s="581">
        <v>9</v>
      </c>
      <c r="H292" s="565">
        <f t="shared" si="58"/>
        <v>0.18</v>
      </c>
      <c r="I292" s="579">
        <f t="shared" si="59"/>
        <v>350</v>
      </c>
      <c r="J292" s="579">
        <f t="shared" si="60"/>
        <v>65</v>
      </c>
      <c r="K292" s="557">
        <f t="shared" si="61"/>
        <v>0.18571428571428572</v>
      </c>
      <c r="L292" s="130"/>
    </row>
    <row r="293" spans="1:12" s="112" customFormat="1" ht="12.75">
      <c r="A293" s="588"/>
      <c r="B293" s="589"/>
      <c r="C293" s="590"/>
      <c r="D293" s="590"/>
      <c r="E293" s="118"/>
      <c r="F293" s="587"/>
      <c r="G293" s="590"/>
      <c r="H293" s="61"/>
      <c r="I293" s="579"/>
      <c r="J293" s="579"/>
      <c r="K293" s="557"/>
      <c r="L293" s="130"/>
    </row>
    <row r="294" spans="1:12" s="112" customFormat="1" ht="12.75">
      <c r="A294" s="481" t="s">
        <v>3981</v>
      </c>
      <c r="B294" s="482" t="s">
        <v>3982</v>
      </c>
      <c r="C294" s="580">
        <v>1770</v>
      </c>
      <c r="D294" s="580">
        <v>525</v>
      </c>
      <c r="E294" s="565">
        <f t="shared" ref="E294:E315" si="67">D294/C294</f>
        <v>0.29661016949152541</v>
      </c>
      <c r="F294" s="581">
        <v>1400</v>
      </c>
      <c r="G294" s="580">
        <v>357</v>
      </c>
      <c r="H294" s="565">
        <f t="shared" ref="H294:H315" si="68">G294/F294</f>
        <v>0.255</v>
      </c>
      <c r="I294" s="579">
        <f t="shared" ref="I294:I315" si="69">C294+F294</f>
        <v>3170</v>
      </c>
      <c r="J294" s="579">
        <f t="shared" ref="J294:J315" si="70">D294+G294</f>
        <v>882</v>
      </c>
      <c r="K294" s="557">
        <f t="shared" ref="K294:K315" si="71">J294/I294</f>
        <v>0.2782334384858044</v>
      </c>
      <c r="L294" s="130"/>
    </row>
    <row r="295" spans="1:12" s="112" customFormat="1" ht="12.75">
      <c r="A295" s="481" t="s">
        <v>3983</v>
      </c>
      <c r="B295" s="482" t="s">
        <v>3984</v>
      </c>
      <c r="C295" s="580">
        <v>11960</v>
      </c>
      <c r="D295" s="580">
        <v>2696</v>
      </c>
      <c r="E295" s="565">
        <f t="shared" si="67"/>
        <v>0.2254180602006689</v>
      </c>
      <c r="F295" s="581">
        <v>2205</v>
      </c>
      <c r="G295" s="580">
        <v>519</v>
      </c>
      <c r="H295" s="565">
        <f t="shared" si="68"/>
        <v>0.23537414965986395</v>
      </c>
      <c r="I295" s="579">
        <f t="shared" si="69"/>
        <v>14165</v>
      </c>
      <c r="J295" s="579">
        <f t="shared" si="70"/>
        <v>3215</v>
      </c>
      <c r="K295" s="557">
        <f t="shared" si="71"/>
        <v>0.22696787857394987</v>
      </c>
      <c r="L295" s="130"/>
    </row>
    <row r="296" spans="1:12" s="112" customFormat="1" ht="12.75">
      <c r="A296" s="481" t="s">
        <v>3985</v>
      </c>
      <c r="B296" s="482" t="s">
        <v>3986</v>
      </c>
      <c r="C296" s="580">
        <v>2070</v>
      </c>
      <c r="D296" s="580">
        <v>600</v>
      </c>
      <c r="E296" s="565">
        <f t="shared" si="67"/>
        <v>0.28985507246376813</v>
      </c>
      <c r="F296" s="581">
        <v>1000</v>
      </c>
      <c r="G296" s="580">
        <v>259</v>
      </c>
      <c r="H296" s="565">
        <f t="shared" si="68"/>
        <v>0.25900000000000001</v>
      </c>
      <c r="I296" s="579">
        <f t="shared" si="69"/>
        <v>3070</v>
      </c>
      <c r="J296" s="579">
        <f t="shared" si="70"/>
        <v>859</v>
      </c>
      <c r="K296" s="557">
        <f t="shared" si="71"/>
        <v>0.27980456026058631</v>
      </c>
      <c r="L296" s="130"/>
    </row>
    <row r="297" spans="1:12" s="112" customFormat="1" ht="12.75">
      <c r="A297" s="481" t="s">
        <v>3987</v>
      </c>
      <c r="B297" s="482" t="s">
        <v>3988</v>
      </c>
      <c r="C297" s="580">
        <v>2070</v>
      </c>
      <c r="D297" s="580">
        <v>600</v>
      </c>
      <c r="E297" s="565">
        <f t="shared" si="67"/>
        <v>0.28985507246376813</v>
      </c>
      <c r="F297" s="581">
        <v>1000</v>
      </c>
      <c r="G297" s="580">
        <v>258</v>
      </c>
      <c r="H297" s="565">
        <f t="shared" si="68"/>
        <v>0.25800000000000001</v>
      </c>
      <c r="I297" s="579">
        <f t="shared" si="69"/>
        <v>3070</v>
      </c>
      <c r="J297" s="579">
        <f t="shared" si="70"/>
        <v>858</v>
      </c>
      <c r="K297" s="557">
        <f t="shared" si="71"/>
        <v>0.27947882736156354</v>
      </c>
      <c r="L297" s="130"/>
    </row>
    <row r="298" spans="1:12" s="112" customFormat="1" ht="12.75">
      <c r="A298" s="481" t="s">
        <v>3989</v>
      </c>
      <c r="B298" s="482" t="s">
        <v>3990</v>
      </c>
      <c r="C298" s="580">
        <v>1760</v>
      </c>
      <c r="D298" s="580">
        <v>525</v>
      </c>
      <c r="E298" s="565">
        <f t="shared" si="67"/>
        <v>0.29829545454545453</v>
      </c>
      <c r="F298" s="581">
        <v>6100</v>
      </c>
      <c r="G298" s="580">
        <v>1253</v>
      </c>
      <c r="H298" s="565">
        <f t="shared" si="68"/>
        <v>0.20540983606557378</v>
      </c>
      <c r="I298" s="579">
        <f t="shared" si="69"/>
        <v>7860</v>
      </c>
      <c r="J298" s="579">
        <f t="shared" si="70"/>
        <v>1778</v>
      </c>
      <c r="K298" s="557">
        <f t="shared" si="71"/>
        <v>0.22620865139949109</v>
      </c>
      <c r="L298" s="130"/>
    </row>
    <row r="299" spans="1:12" s="112" customFormat="1" ht="12.75">
      <c r="A299" s="481" t="s">
        <v>3991</v>
      </c>
      <c r="B299" s="482" t="s">
        <v>3992</v>
      </c>
      <c r="C299" s="580">
        <v>1700</v>
      </c>
      <c r="D299" s="580">
        <v>438</v>
      </c>
      <c r="E299" s="565">
        <f t="shared" si="67"/>
        <v>0.2576470588235294</v>
      </c>
      <c r="F299" s="581">
        <v>1100</v>
      </c>
      <c r="G299" s="580">
        <v>181</v>
      </c>
      <c r="H299" s="565">
        <f t="shared" si="68"/>
        <v>0.16454545454545455</v>
      </c>
      <c r="I299" s="579">
        <f t="shared" si="69"/>
        <v>2800</v>
      </c>
      <c r="J299" s="579">
        <f t="shared" si="70"/>
        <v>619</v>
      </c>
      <c r="K299" s="557">
        <f t="shared" si="71"/>
        <v>0.22107142857142856</v>
      </c>
      <c r="L299" s="130"/>
    </row>
    <row r="300" spans="1:12" s="112" customFormat="1" ht="12.75">
      <c r="A300" s="481" t="s">
        <v>3993</v>
      </c>
      <c r="B300" s="482" t="s">
        <v>3994</v>
      </c>
      <c r="C300" s="580">
        <v>1700</v>
      </c>
      <c r="D300" s="580">
        <v>438</v>
      </c>
      <c r="E300" s="565">
        <f t="shared" si="67"/>
        <v>0.2576470588235294</v>
      </c>
      <c r="F300" s="581">
        <v>1100</v>
      </c>
      <c r="G300" s="580">
        <v>182</v>
      </c>
      <c r="H300" s="565">
        <f t="shared" si="68"/>
        <v>0.16545454545454547</v>
      </c>
      <c r="I300" s="579">
        <f t="shared" si="69"/>
        <v>2800</v>
      </c>
      <c r="J300" s="579">
        <f t="shared" si="70"/>
        <v>620</v>
      </c>
      <c r="K300" s="557">
        <f t="shared" si="71"/>
        <v>0.22142857142857142</v>
      </c>
      <c r="L300" s="130"/>
    </row>
    <row r="301" spans="1:12" s="112" customFormat="1" ht="12.75">
      <c r="A301" s="481" t="s">
        <v>3995</v>
      </c>
      <c r="B301" s="482" t="s">
        <v>3996</v>
      </c>
      <c r="C301" s="580">
        <v>0</v>
      </c>
      <c r="D301" s="580"/>
      <c r="E301" s="565" t="e">
        <f t="shared" si="67"/>
        <v>#DIV/0!</v>
      </c>
      <c r="F301" s="581">
        <v>583</v>
      </c>
      <c r="G301" s="580">
        <v>103</v>
      </c>
      <c r="H301" s="565">
        <f t="shared" si="68"/>
        <v>0.17667238421955403</v>
      </c>
      <c r="I301" s="579">
        <f t="shared" si="69"/>
        <v>583</v>
      </c>
      <c r="J301" s="579">
        <f t="shared" si="70"/>
        <v>103</v>
      </c>
      <c r="K301" s="557">
        <f t="shared" si="71"/>
        <v>0.17667238421955403</v>
      </c>
      <c r="L301" s="130"/>
    </row>
    <row r="302" spans="1:12" s="112" customFormat="1" ht="12.75">
      <c r="A302" s="481" t="s">
        <v>3997</v>
      </c>
      <c r="B302" s="482" t="s">
        <v>3998</v>
      </c>
      <c r="C302" s="580">
        <v>17</v>
      </c>
      <c r="D302" s="580">
        <v>5</v>
      </c>
      <c r="E302" s="565">
        <f t="shared" si="67"/>
        <v>0.29411764705882354</v>
      </c>
      <c r="F302" s="581">
        <v>2907</v>
      </c>
      <c r="G302" s="580">
        <v>622</v>
      </c>
      <c r="H302" s="565">
        <f t="shared" si="68"/>
        <v>0.21396628826969386</v>
      </c>
      <c r="I302" s="579">
        <f t="shared" si="69"/>
        <v>2924</v>
      </c>
      <c r="J302" s="579">
        <f t="shared" si="70"/>
        <v>627</v>
      </c>
      <c r="K302" s="557">
        <f t="shared" si="71"/>
        <v>0.21443228454172367</v>
      </c>
      <c r="L302" s="130"/>
    </row>
    <row r="303" spans="1:12" s="112" customFormat="1" ht="12.75">
      <c r="A303" s="481" t="s">
        <v>3999</v>
      </c>
      <c r="B303" s="482" t="s">
        <v>4000</v>
      </c>
      <c r="C303" s="580">
        <v>1756</v>
      </c>
      <c r="D303" s="580">
        <v>451</v>
      </c>
      <c r="E303" s="565">
        <f t="shared" si="67"/>
        <v>0.25683371298405466</v>
      </c>
      <c r="F303" s="581">
        <v>2900</v>
      </c>
      <c r="G303" s="580">
        <v>563</v>
      </c>
      <c r="H303" s="565">
        <f t="shared" si="68"/>
        <v>0.19413793103448276</v>
      </c>
      <c r="I303" s="579">
        <f t="shared" si="69"/>
        <v>4656</v>
      </c>
      <c r="J303" s="579">
        <f t="shared" si="70"/>
        <v>1014</v>
      </c>
      <c r="K303" s="557">
        <f t="shared" si="71"/>
        <v>0.21778350515463918</v>
      </c>
      <c r="L303" s="130"/>
    </row>
    <row r="304" spans="1:12" s="112" customFormat="1" ht="12.75">
      <c r="A304" s="481" t="s">
        <v>4001</v>
      </c>
      <c r="B304" s="482" t="s">
        <v>4002</v>
      </c>
      <c r="C304" s="580">
        <v>52</v>
      </c>
      <c r="D304" s="580">
        <v>79</v>
      </c>
      <c r="E304" s="565">
        <f t="shared" si="67"/>
        <v>1.5192307692307692</v>
      </c>
      <c r="F304" s="581">
        <v>100</v>
      </c>
      <c r="G304" s="580">
        <v>94</v>
      </c>
      <c r="H304" s="565">
        <f t="shared" si="68"/>
        <v>0.94</v>
      </c>
      <c r="I304" s="579">
        <f t="shared" si="69"/>
        <v>152</v>
      </c>
      <c r="J304" s="579">
        <f t="shared" si="70"/>
        <v>173</v>
      </c>
      <c r="K304" s="557">
        <f t="shared" si="71"/>
        <v>1.138157894736842</v>
      </c>
      <c r="L304" s="130"/>
    </row>
    <row r="305" spans="1:12" s="112" customFormat="1" ht="12.75">
      <c r="A305" s="481" t="s">
        <v>4003</v>
      </c>
      <c r="B305" s="482" t="s">
        <v>4004</v>
      </c>
      <c r="C305" s="580">
        <v>52</v>
      </c>
      <c r="D305" s="580">
        <v>79</v>
      </c>
      <c r="E305" s="565">
        <f t="shared" si="67"/>
        <v>1.5192307692307692</v>
      </c>
      <c r="F305" s="581">
        <v>100</v>
      </c>
      <c r="G305" s="580">
        <v>94</v>
      </c>
      <c r="H305" s="565">
        <f t="shared" si="68"/>
        <v>0.94</v>
      </c>
      <c r="I305" s="579">
        <f t="shared" si="69"/>
        <v>152</v>
      </c>
      <c r="J305" s="579">
        <f t="shared" si="70"/>
        <v>173</v>
      </c>
      <c r="K305" s="557">
        <f t="shared" si="71"/>
        <v>1.138157894736842</v>
      </c>
      <c r="L305" s="130"/>
    </row>
    <row r="306" spans="1:12" s="112" customFormat="1" ht="12.75">
      <c r="A306" s="481" t="s">
        <v>4005</v>
      </c>
      <c r="B306" s="482" t="s">
        <v>4006</v>
      </c>
      <c r="C306" s="580">
        <v>232</v>
      </c>
      <c r="D306" s="580">
        <v>57</v>
      </c>
      <c r="E306" s="565">
        <f t="shared" si="67"/>
        <v>0.24568965517241378</v>
      </c>
      <c r="F306" s="581">
        <v>177</v>
      </c>
      <c r="G306" s="580">
        <v>25</v>
      </c>
      <c r="H306" s="565">
        <f t="shared" si="68"/>
        <v>0.14124293785310735</v>
      </c>
      <c r="I306" s="579">
        <f t="shared" si="69"/>
        <v>409</v>
      </c>
      <c r="J306" s="579">
        <f t="shared" si="70"/>
        <v>82</v>
      </c>
      <c r="K306" s="557">
        <f t="shared" si="71"/>
        <v>0.20048899755501223</v>
      </c>
      <c r="L306" s="130"/>
    </row>
    <row r="307" spans="1:12" s="112" customFormat="1" ht="12.75">
      <c r="A307" s="481" t="s">
        <v>4007</v>
      </c>
      <c r="B307" s="482" t="s">
        <v>4008</v>
      </c>
      <c r="C307" s="580">
        <v>1700</v>
      </c>
      <c r="D307" s="580">
        <v>438</v>
      </c>
      <c r="E307" s="565">
        <f t="shared" si="67"/>
        <v>0.2576470588235294</v>
      </c>
      <c r="F307" s="581">
        <v>1089</v>
      </c>
      <c r="G307" s="580">
        <v>186</v>
      </c>
      <c r="H307" s="565">
        <f t="shared" si="68"/>
        <v>0.17079889807162535</v>
      </c>
      <c r="I307" s="579">
        <f t="shared" si="69"/>
        <v>2789</v>
      </c>
      <c r="J307" s="579">
        <f t="shared" si="70"/>
        <v>624</v>
      </c>
      <c r="K307" s="557">
        <f t="shared" si="71"/>
        <v>0.22373610613122982</v>
      </c>
      <c r="L307" s="130"/>
    </row>
    <row r="308" spans="1:12" s="112" customFormat="1" ht="12.75">
      <c r="A308" s="481" t="s">
        <v>4009</v>
      </c>
      <c r="B308" s="482" t="s">
        <v>4010</v>
      </c>
      <c r="C308" s="580">
        <v>14</v>
      </c>
      <c r="D308" s="580">
        <v>4</v>
      </c>
      <c r="E308" s="565">
        <f t="shared" si="67"/>
        <v>0.2857142857142857</v>
      </c>
      <c r="F308" s="581">
        <v>2</v>
      </c>
      <c r="G308" s="580"/>
      <c r="H308" s="565">
        <f t="shared" si="68"/>
        <v>0</v>
      </c>
      <c r="I308" s="579">
        <f t="shared" si="69"/>
        <v>16</v>
      </c>
      <c r="J308" s="579">
        <f t="shared" si="70"/>
        <v>4</v>
      </c>
      <c r="K308" s="557">
        <f t="shared" si="71"/>
        <v>0.25</v>
      </c>
      <c r="L308" s="130"/>
    </row>
    <row r="309" spans="1:12" s="112" customFormat="1" ht="12.75">
      <c r="A309" s="481" t="s">
        <v>4011</v>
      </c>
      <c r="B309" s="482" t="s">
        <v>4012</v>
      </c>
      <c r="C309" s="580">
        <v>28</v>
      </c>
      <c r="D309" s="580">
        <v>9</v>
      </c>
      <c r="E309" s="565">
        <f t="shared" si="67"/>
        <v>0.32142857142857145</v>
      </c>
      <c r="F309" s="581">
        <v>2</v>
      </c>
      <c r="G309" s="580">
        <v>1</v>
      </c>
      <c r="H309" s="565">
        <f t="shared" si="68"/>
        <v>0.5</v>
      </c>
      <c r="I309" s="579">
        <f t="shared" si="69"/>
        <v>30</v>
      </c>
      <c r="J309" s="579">
        <f t="shared" si="70"/>
        <v>10</v>
      </c>
      <c r="K309" s="557">
        <f t="shared" si="71"/>
        <v>0.33333333333333331</v>
      </c>
      <c r="L309" s="130"/>
    </row>
    <row r="310" spans="1:12" s="112" customFormat="1" ht="12.75">
      <c r="A310" s="481" t="s">
        <v>4013</v>
      </c>
      <c r="B310" s="482" t="s">
        <v>4014</v>
      </c>
      <c r="C310" s="580">
        <v>12</v>
      </c>
      <c r="D310" s="580">
        <v>4</v>
      </c>
      <c r="E310" s="565">
        <f t="shared" si="67"/>
        <v>0.33333333333333331</v>
      </c>
      <c r="F310" s="581">
        <v>2</v>
      </c>
      <c r="G310" s="580"/>
      <c r="H310" s="565">
        <f t="shared" si="68"/>
        <v>0</v>
      </c>
      <c r="I310" s="579">
        <f t="shared" si="69"/>
        <v>14</v>
      </c>
      <c r="J310" s="579">
        <f t="shared" si="70"/>
        <v>4</v>
      </c>
      <c r="K310" s="557">
        <f t="shared" si="71"/>
        <v>0.2857142857142857</v>
      </c>
      <c r="L310" s="130"/>
    </row>
    <row r="311" spans="1:12" s="112" customFormat="1" ht="12.75">
      <c r="A311" s="481" t="s">
        <v>4015</v>
      </c>
      <c r="B311" s="482" t="s">
        <v>4016</v>
      </c>
      <c r="C311" s="580">
        <v>176</v>
      </c>
      <c r="D311" s="580">
        <v>25</v>
      </c>
      <c r="E311" s="565">
        <f t="shared" si="67"/>
        <v>0.14204545454545456</v>
      </c>
      <c r="F311" s="581">
        <v>109</v>
      </c>
      <c r="G311" s="580">
        <v>9</v>
      </c>
      <c r="H311" s="565">
        <f t="shared" si="68"/>
        <v>8.2568807339449546E-2</v>
      </c>
      <c r="I311" s="579">
        <f t="shared" si="69"/>
        <v>285</v>
      </c>
      <c r="J311" s="579">
        <f t="shared" si="70"/>
        <v>34</v>
      </c>
      <c r="K311" s="557">
        <f t="shared" si="71"/>
        <v>0.11929824561403508</v>
      </c>
      <c r="L311" s="130"/>
    </row>
    <row r="312" spans="1:12" s="112" customFormat="1" ht="12.75">
      <c r="A312" s="481" t="s">
        <v>4017</v>
      </c>
      <c r="B312" s="482" t="s">
        <v>4018</v>
      </c>
      <c r="C312" s="580">
        <v>191</v>
      </c>
      <c r="D312" s="580">
        <v>38</v>
      </c>
      <c r="E312" s="565">
        <f t="shared" si="67"/>
        <v>0.19895287958115182</v>
      </c>
      <c r="F312" s="581">
        <v>25</v>
      </c>
      <c r="G312" s="580">
        <v>7</v>
      </c>
      <c r="H312" s="565">
        <f t="shared" si="68"/>
        <v>0.28000000000000003</v>
      </c>
      <c r="I312" s="579">
        <f t="shared" si="69"/>
        <v>216</v>
      </c>
      <c r="J312" s="579">
        <f t="shared" si="70"/>
        <v>45</v>
      </c>
      <c r="K312" s="557">
        <f t="shared" si="71"/>
        <v>0.20833333333333334</v>
      </c>
      <c r="L312" s="130"/>
    </row>
    <row r="313" spans="1:12" s="112" customFormat="1" ht="12.75">
      <c r="A313" s="481" t="s">
        <v>4019</v>
      </c>
      <c r="B313" s="482" t="s">
        <v>4020</v>
      </c>
      <c r="C313" s="580">
        <v>250</v>
      </c>
      <c r="D313" s="580">
        <v>51</v>
      </c>
      <c r="E313" s="565">
        <f t="shared" si="67"/>
        <v>0.20399999999999999</v>
      </c>
      <c r="F313" s="581">
        <v>33</v>
      </c>
      <c r="G313" s="580">
        <v>8</v>
      </c>
      <c r="H313" s="565">
        <f t="shared" si="68"/>
        <v>0.24242424242424243</v>
      </c>
      <c r="I313" s="579">
        <f t="shared" si="69"/>
        <v>283</v>
      </c>
      <c r="J313" s="579">
        <f t="shared" si="70"/>
        <v>59</v>
      </c>
      <c r="K313" s="557">
        <f t="shared" si="71"/>
        <v>0.20848056537102475</v>
      </c>
      <c r="L313" s="130"/>
    </row>
    <row r="314" spans="1:12" s="112" customFormat="1" ht="12.75">
      <c r="A314" s="481" t="s">
        <v>4021</v>
      </c>
      <c r="B314" s="482" t="s">
        <v>4022</v>
      </c>
      <c r="C314" s="580">
        <v>219</v>
      </c>
      <c r="D314" s="580">
        <v>46</v>
      </c>
      <c r="E314" s="565">
        <f t="shared" si="67"/>
        <v>0.21004566210045661</v>
      </c>
      <c r="F314" s="581">
        <v>30</v>
      </c>
      <c r="G314" s="580">
        <v>7</v>
      </c>
      <c r="H314" s="565">
        <f t="shared" si="68"/>
        <v>0.23333333333333334</v>
      </c>
      <c r="I314" s="579">
        <f t="shared" si="69"/>
        <v>249</v>
      </c>
      <c r="J314" s="579">
        <f t="shared" si="70"/>
        <v>53</v>
      </c>
      <c r="K314" s="557">
        <f t="shared" si="71"/>
        <v>0.21285140562248997</v>
      </c>
      <c r="L314" s="130"/>
    </row>
    <row r="315" spans="1:12" s="112" customFormat="1" ht="12.75">
      <c r="A315" s="481" t="s">
        <v>4023</v>
      </c>
      <c r="B315" s="482" t="s">
        <v>4024</v>
      </c>
      <c r="C315" s="580">
        <v>271</v>
      </c>
      <c r="D315" s="580">
        <v>51</v>
      </c>
      <c r="E315" s="565">
        <f t="shared" si="67"/>
        <v>0.18819188191881919</v>
      </c>
      <c r="F315" s="581">
        <v>36</v>
      </c>
      <c r="G315" s="580">
        <v>8</v>
      </c>
      <c r="H315" s="565">
        <f t="shared" si="68"/>
        <v>0.22222222222222221</v>
      </c>
      <c r="I315" s="579">
        <f t="shared" si="69"/>
        <v>307</v>
      </c>
      <c r="J315" s="579">
        <f t="shared" si="70"/>
        <v>59</v>
      </c>
      <c r="K315" s="557">
        <f t="shared" si="71"/>
        <v>0.19218241042345277</v>
      </c>
      <c r="L315" s="130"/>
    </row>
    <row r="316" spans="1:12" s="112" customFormat="1" ht="12.75">
      <c r="A316" s="572"/>
      <c r="B316" s="61"/>
      <c r="C316" s="118"/>
      <c r="D316" s="118"/>
      <c r="E316" s="118"/>
      <c r="F316" s="61"/>
      <c r="G316" s="61"/>
      <c r="H316" s="61"/>
      <c r="I316" s="61"/>
      <c r="J316" s="61"/>
      <c r="K316" s="61"/>
      <c r="L316" s="130"/>
    </row>
    <row r="317" spans="1:12" s="112" customFormat="1" ht="12.75">
      <c r="A317" s="60"/>
      <c r="B317" s="61"/>
      <c r="C317" s="118"/>
      <c r="D317" s="118"/>
      <c r="E317" s="118"/>
      <c r="F317" s="61"/>
      <c r="G317" s="61"/>
      <c r="H317" s="61"/>
      <c r="I317" s="61"/>
      <c r="J317" s="61"/>
      <c r="K317" s="61"/>
      <c r="L317" s="130"/>
    </row>
    <row r="318" spans="1:12" s="112" customFormat="1" ht="13.5" thickBot="1">
      <c r="A318" s="60"/>
      <c r="B318" s="61"/>
      <c r="C318" s="128"/>
      <c r="D318" s="128"/>
      <c r="E318" s="128"/>
      <c r="F318" s="129"/>
      <c r="G318" s="129"/>
      <c r="H318" s="129"/>
      <c r="I318" s="129"/>
      <c r="J318" s="129"/>
      <c r="K318" s="61"/>
      <c r="L318" s="130"/>
    </row>
    <row r="319" spans="1:12" s="112" customFormat="1" ht="13.5" thickTop="1">
      <c r="A319" s="595" t="s">
        <v>1703</v>
      </c>
      <c r="B319" s="596"/>
      <c r="C319" s="601">
        <f t="shared" ref="C319:D321" si="72">SUM(C8,C122,C196,C285)</f>
        <v>153350</v>
      </c>
      <c r="D319" s="601">
        <f t="shared" si="72"/>
        <v>38496</v>
      </c>
      <c r="E319" s="603">
        <f t="shared" ref="E319:E321" si="73">D319/C319</f>
        <v>0.25103358330616238</v>
      </c>
      <c r="F319" s="601">
        <f t="shared" ref="F319:G321" si="74">SUM(F8,F122,F196,F285)</f>
        <v>24300</v>
      </c>
      <c r="G319" s="601">
        <f t="shared" si="74"/>
        <v>6067</v>
      </c>
      <c r="H319" s="603">
        <f t="shared" ref="H319:H321" si="75">G319/F319</f>
        <v>0.24967078189300412</v>
      </c>
      <c r="I319" s="601">
        <f t="shared" ref="I319" si="76">C319+F319</f>
        <v>177650</v>
      </c>
      <c r="J319" s="601">
        <f t="shared" ref="J319" si="77">D319+G319</f>
        <v>44563</v>
      </c>
      <c r="K319" s="602">
        <f t="shared" ref="K319" si="78">J319/I319</f>
        <v>0.25084717140444696</v>
      </c>
      <c r="L319" s="130"/>
    </row>
    <row r="320" spans="1:12" s="112" customFormat="1" ht="12.75">
      <c r="A320" s="597" t="s">
        <v>1704</v>
      </c>
      <c r="B320" s="598"/>
      <c r="C320" s="601">
        <f t="shared" si="72"/>
        <v>340100</v>
      </c>
      <c r="D320" s="601">
        <f t="shared" si="72"/>
        <v>88950</v>
      </c>
      <c r="E320" s="603">
        <f t="shared" si="73"/>
        <v>0.26154072331667155</v>
      </c>
      <c r="F320" s="601">
        <f t="shared" si="74"/>
        <v>54900</v>
      </c>
      <c r="G320" s="601">
        <f t="shared" si="74"/>
        <v>13988</v>
      </c>
      <c r="H320" s="603">
        <f t="shared" si="75"/>
        <v>0.25479052823315118</v>
      </c>
      <c r="I320" s="601">
        <f t="shared" ref="I320:I321" si="79">C320+F320</f>
        <v>395000</v>
      </c>
      <c r="J320" s="601">
        <f t="shared" ref="J320:J321" si="80">D320+G320</f>
        <v>102938</v>
      </c>
      <c r="K320" s="602">
        <f t="shared" ref="K320:K321" si="81">J320/I320</f>
        <v>0.26060253164556962</v>
      </c>
      <c r="L320" s="130"/>
    </row>
    <row r="321" spans="1:16" s="112" customFormat="1" ht="13.5" customHeight="1" thickBot="1">
      <c r="A321" s="599" t="s">
        <v>1705</v>
      </c>
      <c r="B321" s="600"/>
      <c r="C321" s="601">
        <f t="shared" si="72"/>
        <v>1335204</v>
      </c>
      <c r="D321" s="601">
        <f t="shared" si="72"/>
        <v>367052</v>
      </c>
      <c r="E321" s="603">
        <f t="shared" si="73"/>
        <v>0.27490331065515083</v>
      </c>
      <c r="F321" s="601">
        <f t="shared" si="74"/>
        <v>196578</v>
      </c>
      <c r="G321" s="601">
        <f t="shared" si="74"/>
        <v>51918</v>
      </c>
      <c r="H321" s="603">
        <f t="shared" si="75"/>
        <v>0.26410890333608034</v>
      </c>
      <c r="I321" s="601">
        <f t="shared" si="79"/>
        <v>1531782</v>
      </c>
      <c r="J321" s="601">
        <f t="shared" si="80"/>
        <v>418970</v>
      </c>
      <c r="K321" s="602">
        <f t="shared" si="81"/>
        <v>0.27351803324493956</v>
      </c>
      <c r="L321" s="130"/>
    </row>
    <row r="322" spans="1:16" s="114" customFormat="1" ht="27" customHeight="1">
      <c r="A322" s="897" t="s">
        <v>1706</v>
      </c>
      <c r="B322" s="898"/>
      <c r="C322" s="898"/>
      <c r="D322" s="898"/>
      <c r="E322" s="898"/>
      <c r="F322" s="898"/>
      <c r="G322" s="898"/>
      <c r="H322" s="898"/>
      <c r="I322" s="898"/>
      <c r="J322" s="899"/>
      <c r="K322" s="343"/>
      <c r="L322" s="16"/>
      <c r="M322" s="16"/>
      <c r="N322" s="16"/>
      <c r="O322" s="132"/>
      <c r="P322" s="16"/>
    </row>
    <row r="323" spans="1:16" s="114" customFormat="1" ht="21.75" customHeight="1">
      <c r="A323" s="900" t="s">
        <v>1707</v>
      </c>
      <c r="B323" s="901"/>
      <c r="C323" s="901"/>
      <c r="D323" s="901"/>
      <c r="E323" s="901"/>
      <c r="F323" s="901"/>
      <c r="G323" s="901"/>
      <c r="H323" s="901"/>
      <c r="I323" s="901"/>
      <c r="J323" s="902"/>
      <c r="K323" s="343"/>
      <c r="L323" s="16"/>
      <c r="M323" s="16"/>
      <c r="N323" s="16"/>
      <c r="O323" s="132"/>
      <c r="P323" s="16"/>
    </row>
    <row r="324" spans="1:16" ht="15.95" customHeight="1"/>
    <row r="325" spans="1:16" ht="15.95" customHeight="1"/>
    <row r="326" spans="1:16" ht="15.95" customHeight="1"/>
    <row r="327" spans="1:16" ht="15.95" customHeight="1"/>
    <row r="328" spans="1:16" ht="15.95" customHeight="1"/>
    <row r="329" spans="1:16" ht="15.95" customHeight="1"/>
    <row r="330" spans="1:16" ht="15.95" customHeight="1"/>
    <row r="331" spans="1:16" ht="15.95" customHeight="1"/>
    <row r="332" spans="1:16" ht="15.95" customHeight="1"/>
    <row r="333" spans="1:16" ht="15.95" customHeight="1"/>
    <row r="334" spans="1:16" ht="15.95" customHeight="1"/>
    <row r="335" spans="1:16" ht="15.95" customHeight="1"/>
    <row r="336" spans="1:1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</sheetData>
  <mergeCells count="11">
    <mergeCell ref="A322:J322"/>
    <mergeCell ref="A323:J323"/>
    <mergeCell ref="A6:A7"/>
    <mergeCell ref="B6:B7"/>
    <mergeCell ref="A274:J274"/>
    <mergeCell ref="C6:E6"/>
    <mergeCell ref="F6:H6"/>
    <mergeCell ref="I6:K6"/>
    <mergeCell ref="A8:B8"/>
    <mergeCell ref="A9:B9"/>
    <mergeCell ref="A10:B10"/>
  </mergeCells>
  <printOptions horizontalCentered="1"/>
  <pageMargins left="0.74803149606299202" right="0.74803149606299202" top="0.59055118110236204" bottom="0.59055118110236204" header="0.511811023622047" footer="0.511811023622047"/>
  <pageSetup paperSize="9" scale="48" orientation="portrait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V19"/>
  <sheetViews>
    <sheetView view="pageBreakPreview" zoomScaleNormal="100" workbookViewId="0">
      <selection activeCell="AE22" sqref="AE22"/>
    </sheetView>
  </sheetViews>
  <sheetFormatPr defaultColWidth="9" defaultRowHeight="12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8.28515625" customWidth="1"/>
    <col min="12" max="12" width="6.28515625" customWidth="1"/>
    <col min="13" max="13" width="5.5703125" customWidth="1"/>
    <col min="14" max="14" width="5.28515625" customWidth="1"/>
    <col min="15" max="15" width="5.5703125" customWidth="1"/>
    <col min="16" max="16" width="6.28515625" customWidth="1"/>
    <col min="17" max="17" width="5.5703125" customWidth="1"/>
    <col min="18" max="18" width="6.140625" customWidth="1"/>
    <col min="19" max="19" width="5.7109375" customWidth="1"/>
    <col min="20" max="20" width="7.28515625" customWidth="1"/>
    <col min="21" max="21" width="8.5703125" customWidth="1"/>
    <col min="22" max="22" width="7.28515625" customWidth="1"/>
  </cols>
  <sheetData>
    <row r="1" spans="1:22" ht="12.75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5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98"/>
    </row>
    <row r="2" spans="1:22" ht="12.75">
      <c r="A2" s="1"/>
      <c r="B2" s="2" t="s">
        <v>52</v>
      </c>
      <c r="C2" s="3">
        <f>Kadar.ode.!C2</f>
        <v>17688383</v>
      </c>
      <c r="D2" s="4"/>
      <c r="E2" s="4"/>
      <c r="F2" s="5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98"/>
    </row>
    <row r="3" spans="1:22" ht="12.75">
      <c r="A3" s="1"/>
      <c r="B3" s="2"/>
      <c r="C3" s="3"/>
      <c r="D3" s="4"/>
      <c r="E3" s="4"/>
      <c r="F3" s="5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98"/>
    </row>
    <row r="4" spans="1:22" ht="14.25">
      <c r="A4" s="1"/>
      <c r="B4" s="2" t="s">
        <v>1708</v>
      </c>
      <c r="C4" s="7" t="s">
        <v>38</v>
      </c>
      <c r="D4" s="8"/>
      <c r="E4" s="8"/>
      <c r="F4" s="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99"/>
      <c r="V4" s="100"/>
    </row>
    <row r="5" spans="1:22" ht="12.7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100"/>
      <c r="V5" s="100"/>
    </row>
    <row r="6" spans="1:22" ht="12.75" customHeight="1">
      <c r="A6" s="878" t="s">
        <v>187</v>
      </c>
      <c r="B6" s="878" t="s">
        <v>1709</v>
      </c>
      <c r="C6" s="914" t="s">
        <v>1710</v>
      </c>
      <c r="D6" s="915"/>
      <c r="E6" s="915"/>
      <c r="F6" s="915"/>
      <c r="G6" s="915"/>
      <c r="H6" s="915"/>
      <c r="I6" s="915"/>
      <c r="J6" s="915"/>
      <c r="K6" s="304"/>
      <c r="L6" s="914" t="s">
        <v>1711</v>
      </c>
      <c r="M6" s="915"/>
      <c r="N6" s="915"/>
      <c r="O6" s="915"/>
      <c r="P6" s="915"/>
      <c r="Q6" s="915"/>
      <c r="R6" s="915"/>
      <c r="S6" s="915"/>
      <c r="T6" s="345"/>
      <c r="U6" s="911" t="s">
        <v>1712</v>
      </c>
      <c r="V6" s="911" t="s">
        <v>1713</v>
      </c>
    </row>
    <row r="7" spans="1:22" ht="24.95" customHeight="1">
      <c r="A7" s="879"/>
      <c r="B7" s="879"/>
      <c r="C7" s="916" t="s">
        <v>1904</v>
      </c>
      <c r="D7" s="917"/>
      <c r="E7" s="917"/>
      <c r="F7" s="918"/>
      <c r="G7" s="916" t="s">
        <v>1906</v>
      </c>
      <c r="H7" s="917"/>
      <c r="I7" s="917"/>
      <c r="J7" s="918"/>
      <c r="K7" s="315" t="s">
        <v>1898</v>
      </c>
      <c r="L7" s="916" t="s">
        <v>1904</v>
      </c>
      <c r="M7" s="917"/>
      <c r="N7" s="917"/>
      <c r="O7" s="918"/>
      <c r="P7" s="916" t="s">
        <v>1906</v>
      </c>
      <c r="Q7" s="917"/>
      <c r="R7" s="917"/>
      <c r="S7" s="918"/>
      <c r="T7" s="302" t="s">
        <v>1898</v>
      </c>
      <c r="U7" s="912"/>
      <c r="V7" s="912"/>
    </row>
    <row r="8" spans="1:22" ht="22.5">
      <c r="A8" s="81"/>
      <c r="B8" s="82"/>
      <c r="C8" s="83" t="s">
        <v>129</v>
      </c>
      <c r="D8" s="83" t="s">
        <v>1714</v>
      </c>
      <c r="E8" s="83" t="s">
        <v>1715</v>
      </c>
      <c r="F8" s="83" t="s">
        <v>1716</v>
      </c>
      <c r="G8" s="83" t="s">
        <v>129</v>
      </c>
      <c r="H8" s="83" t="s">
        <v>1714</v>
      </c>
      <c r="I8" s="83" t="s">
        <v>1715</v>
      </c>
      <c r="J8" s="83" t="s">
        <v>1716</v>
      </c>
      <c r="K8" s="83"/>
      <c r="L8" s="83" t="s">
        <v>129</v>
      </c>
      <c r="M8" s="83" t="s">
        <v>1714</v>
      </c>
      <c r="N8" s="83" t="s">
        <v>1715</v>
      </c>
      <c r="O8" s="83" t="s">
        <v>1716</v>
      </c>
      <c r="P8" s="83" t="s">
        <v>129</v>
      </c>
      <c r="Q8" s="83" t="s">
        <v>1714</v>
      </c>
      <c r="R8" s="83" t="s">
        <v>1715</v>
      </c>
      <c r="S8" s="346" t="s">
        <v>1716</v>
      </c>
      <c r="T8" s="306"/>
      <c r="U8" s="913"/>
      <c r="V8" s="913"/>
    </row>
    <row r="9" spans="1:22" ht="13.5" customHeight="1">
      <c r="A9" s="84" t="s">
        <v>1717</v>
      </c>
      <c r="B9" s="85"/>
      <c r="C9" s="86"/>
      <c r="D9" s="86"/>
      <c r="E9" s="86"/>
      <c r="F9" s="86"/>
      <c r="G9" s="86"/>
      <c r="H9" s="86"/>
      <c r="I9" s="86"/>
      <c r="J9" s="86"/>
      <c r="K9" s="86" t="e">
        <f>SUM(G9/C9*100)</f>
        <v>#DIV/0!</v>
      </c>
      <c r="L9" s="86"/>
      <c r="M9" s="86"/>
      <c r="N9" s="86"/>
      <c r="O9" s="86"/>
      <c r="P9" s="86"/>
      <c r="Q9" s="86"/>
      <c r="R9" s="86"/>
      <c r="S9" s="29"/>
      <c r="T9" s="86" t="e">
        <f>SUM(P9/L9*100)</f>
        <v>#DIV/0!</v>
      </c>
      <c r="U9" s="102"/>
      <c r="V9" s="103"/>
    </row>
    <row r="10" spans="1:22" ht="12.75">
      <c r="A10" s="87" t="s">
        <v>1718</v>
      </c>
      <c r="B10" s="87" t="s">
        <v>1719</v>
      </c>
      <c r="C10" s="88"/>
      <c r="D10" s="88"/>
      <c r="E10" s="88"/>
      <c r="F10" s="88"/>
      <c r="G10" s="88"/>
      <c r="H10" s="88"/>
      <c r="I10" s="88"/>
      <c r="J10" s="88"/>
      <c r="K10" s="86" t="e">
        <f t="shared" ref="K10:K19" si="0">SUM(G10/C10*100)</f>
        <v>#DIV/0!</v>
      </c>
      <c r="L10" s="88"/>
      <c r="M10" s="88"/>
      <c r="N10" s="88"/>
      <c r="O10" s="88"/>
      <c r="P10" s="88"/>
      <c r="Q10" s="88"/>
      <c r="R10" s="88"/>
      <c r="S10" s="29"/>
      <c r="T10" s="86" t="e">
        <f t="shared" ref="T10:T19" si="1">SUM(P10/L10*100)</f>
        <v>#DIV/0!</v>
      </c>
      <c r="U10" s="29"/>
      <c r="V10" s="105"/>
    </row>
    <row r="11" spans="1:22" ht="25.5">
      <c r="A11" s="87" t="s">
        <v>1718</v>
      </c>
      <c r="B11" s="87" t="s">
        <v>1720</v>
      </c>
      <c r="C11" s="89"/>
      <c r="D11" s="89"/>
      <c r="E11" s="89"/>
      <c r="F11" s="89"/>
      <c r="G11" s="89"/>
      <c r="H11" s="89"/>
      <c r="I11" s="89"/>
      <c r="J11" s="89"/>
      <c r="K11" s="86" t="e">
        <f t="shared" si="0"/>
        <v>#DIV/0!</v>
      </c>
      <c r="L11" s="89"/>
      <c r="M11" s="89"/>
      <c r="N11" s="89"/>
      <c r="O11" s="89"/>
      <c r="P11" s="89"/>
      <c r="Q11" s="89"/>
      <c r="R11" s="89"/>
      <c r="S11" s="29"/>
      <c r="T11" s="86" t="e">
        <f t="shared" si="1"/>
        <v>#DIV/0!</v>
      </c>
      <c r="U11" s="106"/>
      <c r="V11" s="105"/>
    </row>
    <row r="12" spans="1:22" ht="12.75">
      <c r="A12" s="87" t="s">
        <v>1721</v>
      </c>
      <c r="B12" s="87" t="s">
        <v>1722</v>
      </c>
      <c r="C12" s="88"/>
      <c r="D12" s="88"/>
      <c r="E12" s="88"/>
      <c r="F12" s="88"/>
      <c r="G12" s="88"/>
      <c r="H12" s="88"/>
      <c r="I12" s="88"/>
      <c r="J12" s="88"/>
      <c r="K12" s="86" t="e">
        <f t="shared" si="0"/>
        <v>#DIV/0!</v>
      </c>
      <c r="L12" s="88"/>
      <c r="M12" s="88"/>
      <c r="N12" s="88"/>
      <c r="O12" s="88"/>
      <c r="P12" s="88"/>
      <c r="Q12" s="88"/>
      <c r="R12" s="88"/>
      <c r="S12" s="29"/>
      <c r="T12" s="86" t="e">
        <f t="shared" si="1"/>
        <v>#DIV/0!</v>
      </c>
      <c r="U12" s="29"/>
      <c r="V12" s="105"/>
    </row>
    <row r="13" spans="1:22" ht="12.75">
      <c r="A13" s="90" t="s">
        <v>1723</v>
      </c>
      <c r="B13" s="91"/>
      <c r="C13" s="86"/>
      <c r="D13" s="86"/>
      <c r="E13" s="86"/>
      <c r="F13" s="86"/>
      <c r="G13" s="86"/>
      <c r="H13" s="86"/>
      <c r="I13" s="86"/>
      <c r="J13" s="86"/>
      <c r="K13" s="86" t="e">
        <f t="shared" si="0"/>
        <v>#DIV/0!</v>
      </c>
      <c r="L13" s="86"/>
      <c r="M13" s="86"/>
      <c r="N13" s="86"/>
      <c r="O13" s="86"/>
      <c r="P13" s="86"/>
      <c r="Q13" s="86"/>
      <c r="R13" s="86"/>
      <c r="S13" s="29"/>
      <c r="T13" s="86" t="e">
        <f t="shared" si="1"/>
        <v>#DIV/0!</v>
      </c>
      <c r="U13" s="102"/>
      <c r="V13" s="103"/>
    </row>
    <row r="14" spans="1:22" ht="38.25">
      <c r="A14" s="87" t="s">
        <v>1724</v>
      </c>
      <c r="B14" s="87" t="s">
        <v>1725</v>
      </c>
      <c r="C14" s="88"/>
      <c r="D14" s="88"/>
      <c r="E14" s="88"/>
      <c r="F14" s="88"/>
      <c r="G14" s="88"/>
      <c r="H14" s="88"/>
      <c r="I14" s="88"/>
      <c r="J14" s="88"/>
      <c r="K14" s="86" t="e">
        <f t="shared" si="0"/>
        <v>#DIV/0!</v>
      </c>
      <c r="L14" s="88"/>
      <c r="M14" s="88"/>
      <c r="N14" s="88"/>
      <c r="O14" s="88"/>
      <c r="P14" s="88"/>
      <c r="Q14" s="88"/>
      <c r="R14" s="88"/>
      <c r="S14" s="29"/>
      <c r="T14" s="86" t="e">
        <f t="shared" si="1"/>
        <v>#DIV/0!</v>
      </c>
      <c r="U14" s="29"/>
      <c r="V14" s="105"/>
    </row>
    <row r="15" spans="1:22" ht="25.5">
      <c r="A15" s="87" t="s">
        <v>1724</v>
      </c>
      <c r="B15" s="87" t="s">
        <v>1726</v>
      </c>
      <c r="C15" s="88"/>
      <c r="D15" s="88"/>
      <c r="E15" s="88"/>
      <c r="F15" s="88"/>
      <c r="G15" s="88"/>
      <c r="H15" s="88"/>
      <c r="I15" s="88"/>
      <c r="J15" s="88"/>
      <c r="K15" s="86" t="e">
        <f t="shared" si="0"/>
        <v>#DIV/0!</v>
      </c>
      <c r="L15" s="88"/>
      <c r="M15" s="88"/>
      <c r="N15" s="88"/>
      <c r="O15" s="88"/>
      <c r="P15" s="88"/>
      <c r="Q15" s="88"/>
      <c r="R15" s="88"/>
      <c r="S15" s="29"/>
      <c r="T15" s="86" t="e">
        <f t="shared" si="1"/>
        <v>#DIV/0!</v>
      </c>
      <c r="U15" s="29"/>
      <c r="V15" s="105"/>
    </row>
    <row r="16" spans="1:22" ht="51">
      <c r="A16" s="87" t="s">
        <v>1727</v>
      </c>
      <c r="B16" s="87" t="s">
        <v>1728</v>
      </c>
      <c r="C16" s="86"/>
      <c r="D16" s="86"/>
      <c r="E16" s="86"/>
      <c r="F16" s="86"/>
      <c r="G16" s="86"/>
      <c r="H16" s="86"/>
      <c r="I16" s="86"/>
      <c r="J16" s="86"/>
      <c r="K16" s="86" t="e">
        <f t="shared" si="0"/>
        <v>#DIV/0!</v>
      </c>
      <c r="L16" s="86"/>
      <c r="M16" s="86"/>
      <c r="N16" s="86"/>
      <c r="O16" s="86"/>
      <c r="P16" s="86"/>
      <c r="Q16" s="86"/>
      <c r="R16" s="86"/>
      <c r="S16" s="29"/>
      <c r="T16" s="86" t="e">
        <f t="shared" si="1"/>
        <v>#DIV/0!</v>
      </c>
      <c r="U16" s="102"/>
      <c r="V16" s="103"/>
    </row>
    <row r="17" spans="1:22" ht="12.75">
      <c r="A17" s="92" t="s">
        <v>1729</v>
      </c>
      <c r="B17" s="93"/>
      <c r="C17" s="94"/>
      <c r="D17" s="94"/>
      <c r="E17" s="94"/>
      <c r="F17" s="94"/>
      <c r="G17" s="94"/>
      <c r="H17" s="94"/>
      <c r="I17" s="94"/>
      <c r="J17" s="94"/>
      <c r="K17" s="86" t="e">
        <f t="shared" si="0"/>
        <v>#DIV/0!</v>
      </c>
      <c r="L17" s="94"/>
      <c r="M17" s="94"/>
      <c r="N17" s="94"/>
      <c r="O17" s="94"/>
      <c r="P17" s="94"/>
      <c r="Q17" s="94"/>
      <c r="R17" s="94"/>
      <c r="S17" s="95"/>
      <c r="T17" s="86" t="e">
        <f t="shared" si="1"/>
        <v>#DIV/0!</v>
      </c>
      <c r="U17" s="95"/>
      <c r="V17" s="107"/>
    </row>
    <row r="18" spans="1:22" ht="12.75">
      <c r="A18" s="63" t="s">
        <v>1730</v>
      </c>
      <c r="B18" s="95"/>
      <c r="C18" s="96"/>
      <c r="D18" s="96"/>
      <c r="E18" s="96"/>
      <c r="F18" s="96"/>
      <c r="G18" s="96"/>
      <c r="H18" s="96"/>
      <c r="I18" s="96"/>
      <c r="J18" s="96"/>
      <c r="K18" s="86" t="e">
        <f t="shared" si="0"/>
        <v>#DIV/0!</v>
      </c>
      <c r="L18" s="96"/>
      <c r="M18" s="96"/>
      <c r="N18" s="96"/>
      <c r="O18" s="96"/>
      <c r="P18" s="96"/>
      <c r="Q18" s="96"/>
      <c r="R18" s="96"/>
      <c r="S18" s="97"/>
      <c r="T18" s="86" t="e">
        <f t="shared" si="1"/>
        <v>#DIV/0!</v>
      </c>
      <c r="U18" s="97"/>
      <c r="V18" s="108"/>
    </row>
    <row r="19" spans="1:22" ht="12.75">
      <c r="A19" s="909" t="s">
        <v>129</v>
      </c>
      <c r="B19" s="910"/>
      <c r="C19" s="97"/>
      <c r="D19" s="97"/>
      <c r="E19" s="97"/>
      <c r="F19" s="97"/>
      <c r="G19" s="97"/>
      <c r="H19" s="97"/>
      <c r="I19" s="97"/>
      <c r="J19" s="97"/>
      <c r="K19" s="86" t="e">
        <f t="shared" si="0"/>
        <v>#DIV/0!</v>
      </c>
      <c r="L19" s="97"/>
      <c r="M19" s="97"/>
      <c r="N19" s="97"/>
      <c r="O19" s="97"/>
      <c r="P19" s="97"/>
      <c r="Q19" s="97"/>
      <c r="R19" s="97"/>
      <c r="S19" s="97"/>
      <c r="T19" s="86" t="e">
        <f t="shared" si="1"/>
        <v>#DIV/0!</v>
      </c>
      <c r="U19" s="109"/>
      <c r="V19" s="110"/>
    </row>
  </sheetData>
  <mergeCells count="11">
    <mergeCell ref="A19:B19"/>
    <mergeCell ref="A6:A7"/>
    <mergeCell ref="B6:B7"/>
    <mergeCell ref="U6:U8"/>
    <mergeCell ref="V6:V8"/>
    <mergeCell ref="C6:J6"/>
    <mergeCell ref="L6:S6"/>
    <mergeCell ref="C7:F7"/>
    <mergeCell ref="G7:J7"/>
    <mergeCell ref="L7:O7"/>
    <mergeCell ref="P7:S7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R73"/>
  <sheetViews>
    <sheetView view="pageBreakPreview" zoomScaleNormal="100" zoomScaleSheetLayoutView="100" workbookViewId="0">
      <selection activeCell="C1" sqref="C1:C2"/>
    </sheetView>
  </sheetViews>
  <sheetFormatPr defaultColWidth="9.140625" defaultRowHeight="12.75"/>
  <cols>
    <col min="1" max="1" width="9" style="27" customWidth="1"/>
    <col min="2" max="2" width="43.140625" style="27" customWidth="1"/>
    <col min="3" max="3" width="14.140625" style="27" customWidth="1"/>
    <col min="4" max="4" width="11.28515625" style="27" customWidth="1"/>
    <col min="5" max="5" width="8.140625" style="27" customWidth="1"/>
    <col min="6" max="6" width="11.140625" style="27" customWidth="1"/>
    <col min="7" max="7" width="8" style="27" customWidth="1"/>
    <col min="8" max="8" width="10.5703125" style="27" customWidth="1"/>
    <col min="9" max="11" width="8" style="27" customWidth="1"/>
    <col min="12" max="13" width="8" style="64" customWidth="1"/>
    <col min="14" max="15" width="8" style="27" customWidth="1"/>
    <col min="16" max="17" width="8" style="64" customWidth="1"/>
    <col min="18" max="16384" width="9.140625" style="64"/>
  </cols>
  <sheetData>
    <row r="1" spans="1:18" s="65" customFormat="1" ht="15.75">
      <c r="A1" s="1"/>
      <c r="B1" s="2" t="s">
        <v>51</v>
      </c>
      <c r="C1" s="3" t="s">
        <v>1970</v>
      </c>
      <c r="D1" s="4"/>
      <c r="E1" s="4"/>
      <c r="F1" s="4"/>
      <c r="G1" s="4"/>
      <c r="H1" s="5"/>
      <c r="P1" s="25"/>
      <c r="Q1" s="25"/>
      <c r="R1" s="78"/>
    </row>
    <row r="2" spans="1:18" s="65" customFormat="1" ht="15.75">
      <c r="A2" s="1"/>
      <c r="B2" s="2" t="s">
        <v>52</v>
      </c>
      <c r="C2" s="3">
        <v>17688383</v>
      </c>
      <c r="D2" s="4"/>
      <c r="E2" s="4"/>
      <c r="F2" s="4"/>
      <c r="G2" s="4"/>
      <c r="H2" s="5"/>
      <c r="P2" s="25"/>
      <c r="Q2" s="25"/>
      <c r="R2" s="78"/>
    </row>
    <row r="3" spans="1:18" s="65" customFormat="1" ht="15.75">
      <c r="A3" s="1"/>
      <c r="B3" s="2"/>
      <c r="C3" s="3"/>
      <c r="D3" s="4"/>
      <c r="E3" s="4"/>
      <c r="F3" s="4"/>
      <c r="G3" s="4"/>
      <c r="H3" s="5"/>
      <c r="P3" s="25"/>
      <c r="Q3" s="25"/>
      <c r="R3" s="78"/>
    </row>
    <row r="4" spans="1:18" s="65" customFormat="1" ht="15.75">
      <c r="A4" s="1"/>
      <c r="B4" s="2" t="s">
        <v>1731</v>
      </c>
      <c r="C4" s="7" t="s">
        <v>40</v>
      </c>
      <c r="D4" s="8"/>
      <c r="E4" s="8"/>
      <c r="F4" s="8"/>
      <c r="G4" s="8"/>
      <c r="H4" s="9"/>
      <c r="P4" s="25"/>
      <c r="Q4" s="25"/>
    </row>
    <row r="5" spans="1:18" s="65" customFormat="1" ht="15.75">
      <c r="A5" s="68"/>
      <c r="B5" s="68"/>
      <c r="C5" s="68"/>
      <c r="D5" s="68"/>
      <c r="E5" s="68"/>
      <c r="F5" s="68"/>
      <c r="G5" s="68"/>
      <c r="H5" s="69"/>
      <c r="I5" s="69"/>
      <c r="J5" s="69"/>
      <c r="K5" s="69"/>
      <c r="N5" s="69"/>
      <c r="O5" s="69"/>
      <c r="P5" s="25"/>
      <c r="Q5" s="25"/>
    </row>
    <row r="6" spans="1:18" s="65" customFormat="1" ht="12.75" customHeight="1">
      <c r="A6" s="919" t="s">
        <v>187</v>
      </c>
      <c r="B6" s="920" t="s">
        <v>188</v>
      </c>
      <c r="C6" s="920" t="s">
        <v>1732</v>
      </c>
      <c r="D6" s="921" t="s">
        <v>1733</v>
      </c>
      <c r="E6" s="923" t="s">
        <v>129</v>
      </c>
      <c r="F6" s="923"/>
      <c r="G6" s="923"/>
      <c r="H6" s="923"/>
      <c r="I6" s="923"/>
      <c r="J6" s="923"/>
    </row>
    <row r="7" spans="1:18" s="66" customFormat="1" ht="24.95" customHeight="1">
      <c r="A7" s="919"/>
      <c r="B7" s="920"/>
      <c r="C7" s="920"/>
      <c r="D7" s="921"/>
      <c r="E7" s="919" t="s">
        <v>1904</v>
      </c>
      <c r="F7" s="919"/>
      <c r="G7" s="919" t="s">
        <v>1905</v>
      </c>
      <c r="H7" s="919"/>
      <c r="I7" s="922" t="s">
        <v>1898</v>
      </c>
      <c r="J7" s="922"/>
    </row>
    <row r="8" spans="1:18" s="66" customFormat="1" ht="22.5">
      <c r="A8" s="919"/>
      <c r="B8" s="920"/>
      <c r="C8" s="920"/>
      <c r="D8" s="921"/>
      <c r="E8" s="306" t="s">
        <v>1734</v>
      </c>
      <c r="F8" s="306" t="s">
        <v>1735</v>
      </c>
      <c r="G8" s="306" t="s">
        <v>1734</v>
      </c>
      <c r="H8" s="306" t="s">
        <v>1735</v>
      </c>
      <c r="I8" s="306" t="s">
        <v>1734</v>
      </c>
      <c r="J8" s="306" t="s">
        <v>1735</v>
      </c>
    </row>
    <row r="9" spans="1:18" s="66" customFormat="1" ht="51" customHeight="1">
      <c r="A9" s="70"/>
      <c r="B9" s="924" t="s">
        <v>1736</v>
      </c>
      <c r="C9" s="925"/>
      <c r="D9" s="925"/>
      <c r="E9" s="925"/>
      <c r="F9" s="925"/>
      <c r="G9" s="925"/>
      <c r="H9" s="925"/>
      <c r="I9" s="925"/>
      <c r="J9" s="926"/>
    </row>
    <row r="10" spans="1:18" s="66" customFormat="1">
      <c r="A10" s="71" t="s">
        <v>1737</v>
      </c>
      <c r="B10" s="72" t="s">
        <v>1738</v>
      </c>
      <c r="C10" s="71" t="s">
        <v>1739</v>
      </c>
      <c r="D10" s="73">
        <v>5889.37</v>
      </c>
      <c r="E10" s="353"/>
      <c r="F10" s="354">
        <f t="shared" ref="F10:F16" si="0">D10*E10</f>
        <v>0</v>
      </c>
      <c r="G10" s="353"/>
      <c r="H10" s="354">
        <f t="shared" ref="H10:H16" si="1">D10*G10</f>
        <v>0</v>
      </c>
      <c r="I10" s="347" t="e">
        <f>G10/E10</f>
        <v>#DIV/0!</v>
      </c>
      <c r="J10" s="351" t="e">
        <f>H10/F10</f>
        <v>#DIV/0!</v>
      </c>
    </row>
    <row r="11" spans="1:18" s="66" customFormat="1">
      <c r="A11" s="71" t="s">
        <v>1740</v>
      </c>
      <c r="B11" s="72" t="s">
        <v>1741</v>
      </c>
      <c r="C11" s="71" t="s">
        <v>1739</v>
      </c>
      <c r="D11" s="73">
        <v>5889.37</v>
      </c>
      <c r="E11" s="353"/>
      <c r="F11" s="354">
        <f t="shared" si="0"/>
        <v>0</v>
      </c>
      <c r="G11" s="353"/>
      <c r="H11" s="354">
        <f t="shared" si="1"/>
        <v>0</v>
      </c>
      <c r="I11" s="355" t="e">
        <f t="shared" ref="I11:I17" si="2">G11/E11</f>
        <v>#DIV/0!</v>
      </c>
      <c r="J11" s="355" t="e">
        <f t="shared" ref="J11:J17" si="3">H11/F11</f>
        <v>#DIV/0!</v>
      </c>
    </row>
    <row r="12" spans="1:18" s="66" customFormat="1">
      <c r="A12" s="71" t="s">
        <v>1742</v>
      </c>
      <c r="B12" s="72" t="s">
        <v>1743</v>
      </c>
      <c r="C12" s="71" t="s">
        <v>1739</v>
      </c>
      <c r="D12" s="73">
        <v>7067.24</v>
      </c>
      <c r="E12" s="353">
        <v>1558</v>
      </c>
      <c r="F12" s="354">
        <f t="shared" si="0"/>
        <v>11010759.92</v>
      </c>
      <c r="G12" s="353">
        <v>478.9</v>
      </c>
      <c r="H12" s="354">
        <f t="shared" si="1"/>
        <v>3384501.2359999996</v>
      </c>
      <c r="I12" s="355">
        <f t="shared" si="2"/>
        <v>0.30738125802310651</v>
      </c>
      <c r="J12" s="355">
        <f t="shared" si="3"/>
        <v>0.30738125802310651</v>
      </c>
    </row>
    <row r="13" spans="1:18" s="66" customFormat="1">
      <c r="A13" s="71" t="s">
        <v>1744</v>
      </c>
      <c r="B13" s="72" t="s">
        <v>1745</v>
      </c>
      <c r="C13" s="71" t="s">
        <v>1739</v>
      </c>
      <c r="D13" s="73">
        <v>3121.37</v>
      </c>
      <c r="E13" s="353">
        <v>140</v>
      </c>
      <c r="F13" s="354">
        <f t="shared" si="0"/>
        <v>436991.8</v>
      </c>
      <c r="G13" s="353">
        <v>39</v>
      </c>
      <c r="H13" s="354">
        <f t="shared" si="1"/>
        <v>121733.43</v>
      </c>
      <c r="I13" s="355">
        <f t="shared" si="2"/>
        <v>0.27857142857142858</v>
      </c>
      <c r="J13" s="355">
        <f t="shared" si="3"/>
        <v>0.27857142857142858</v>
      </c>
    </row>
    <row r="14" spans="1:18" s="66" customFormat="1">
      <c r="A14" s="71" t="s">
        <v>1746</v>
      </c>
      <c r="B14" s="72" t="s">
        <v>1747</v>
      </c>
      <c r="C14" s="71" t="s">
        <v>1739</v>
      </c>
      <c r="D14" s="73">
        <v>3710.3</v>
      </c>
      <c r="E14" s="353">
        <v>750</v>
      </c>
      <c r="F14" s="354">
        <f t="shared" si="0"/>
        <v>2782725</v>
      </c>
      <c r="G14" s="353">
        <v>225</v>
      </c>
      <c r="H14" s="354">
        <f t="shared" si="1"/>
        <v>834817.5</v>
      </c>
      <c r="I14" s="355">
        <f t="shared" si="2"/>
        <v>0.3</v>
      </c>
      <c r="J14" s="355">
        <f t="shared" si="3"/>
        <v>0.3</v>
      </c>
    </row>
    <row r="15" spans="1:18" s="66" customFormat="1">
      <c r="A15" s="71" t="s">
        <v>1748</v>
      </c>
      <c r="B15" s="72" t="s">
        <v>1749</v>
      </c>
      <c r="C15" s="71" t="s">
        <v>1739</v>
      </c>
      <c r="D15" s="73">
        <v>2179.0700000000002</v>
      </c>
      <c r="E15" s="353"/>
      <c r="F15" s="354">
        <f t="shared" si="0"/>
        <v>0</v>
      </c>
      <c r="G15" s="353"/>
      <c r="H15" s="354">
        <f t="shared" si="1"/>
        <v>0</v>
      </c>
      <c r="I15" s="355" t="e">
        <f t="shared" si="2"/>
        <v>#DIV/0!</v>
      </c>
      <c r="J15" s="355" t="e">
        <f t="shared" si="3"/>
        <v>#DIV/0!</v>
      </c>
    </row>
    <row r="16" spans="1:18" s="66" customFormat="1">
      <c r="A16" s="71" t="s">
        <v>1750</v>
      </c>
      <c r="B16" s="72" t="s">
        <v>1751</v>
      </c>
      <c r="C16" s="71" t="s">
        <v>1739</v>
      </c>
      <c r="D16" s="73">
        <v>1177.8699999999999</v>
      </c>
      <c r="E16" s="353">
        <v>5</v>
      </c>
      <c r="F16" s="354">
        <f t="shared" si="0"/>
        <v>5889.3499999999995</v>
      </c>
      <c r="G16" s="353"/>
      <c r="H16" s="354">
        <f t="shared" si="1"/>
        <v>0</v>
      </c>
      <c r="I16" s="355">
        <f t="shared" si="2"/>
        <v>0</v>
      </c>
      <c r="J16" s="355">
        <f t="shared" si="3"/>
        <v>0</v>
      </c>
    </row>
    <row r="17" spans="1:10" s="66" customFormat="1">
      <c r="A17" s="71" t="s">
        <v>1752</v>
      </c>
      <c r="B17" s="72" t="s">
        <v>1753</v>
      </c>
      <c r="C17" s="71" t="s">
        <v>1739</v>
      </c>
      <c r="D17" s="73">
        <v>1177.8699999999999</v>
      </c>
      <c r="E17" s="353"/>
      <c r="F17" s="354">
        <f t="shared" ref="F17:F45" si="4">D17*E17</f>
        <v>0</v>
      </c>
      <c r="G17" s="353"/>
      <c r="H17" s="354">
        <f t="shared" ref="H17:H45" si="5">D17*G17</f>
        <v>0</v>
      </c>
      <c r="I17" s="355" t="e">
        <f t="shared" si="2"/>
        <v>#DIV/0!</v>
      </c>
      <c r="J17" s="355" t="e">
        <f t="shared" si="3"/>
        <v>#DIV/0!</v>
      </c>
    </row>
    <row r="18" spans="1:10" s="66" customFormat="1" ht="51.75" customHeight="1">
      <c r="A18" s="70"/>
      <c r="B18" s="924" t="s">
        <v>1754</v>
      </c>
      <c r="C18" s="925"/>
      <c r="D18" s="925"/>
      <c r="E18" s="925"/>
      <c r="F18" s="925"/>
      <c r="G18" s="925"/>
      <c r="H18" s="925"/>
      <c r="I18" s="925"/>
      <c r="J18" s="926"/>
    </row>
    <row r="19" spans="1:10" s="67" customFormat="1">
      <c r="A19" s="71">
        <v>540100</v>
      </c>
      <c r="B19" s="74" t="s">
        <v>1738</v>
      </c>
      <c r="C19" s="71" t="s">
        <v>1755</v>
      </c>
      <c r="D19" s="73">
        <v>11.2</v>
      </c>
      <c r="E19" s="49"/>
      <c r="F19" s="49">
        <f t="shared" si="4"/>
        <v>0</v>
      </c>
      <c r="G19" s="49"/>
      <c r="H19" s="49">
        <f t="shared" si="5"/>
        <v>0</v>
      </c>
      <c r="I19" s="348"/>
      <c r="J19" s="348"/>
    </row>
    <row r="20" spans="1:10" s="67" customFormat="1">
      <c r="A20" s="71">
        <v>540101</v>
      </c>
      <c r="B20" s="74" t="s">
        <v>1756</v>
      </c>
      <c r="C20" s="71" t="s">
        <v>1755</v>
      </c>
      <c r="D20" s="73">
        <v>13.72</v>
      </c>
      <c r="E20" s="49"/>
      <c r="F20" s="49">
        <f t="shared" si="4"/>
        <v>0</v>
      </c>
      <c r="G20" s="49"/>
      <c r="H20" s="49">
        <f t="shared" si="5"/>
        <v>0</v>
      </c>
      <c r="I20" s="348"/>
      <c r="J20" s="348"/>
    </row>
    <row r="21" spans="1:10" s="67" customFormat="1">
      <c r="A21" s="71">
        <v>540102</v>
      </c>
      <c r="B21" s="74" t="s">
        <v>1757</v>
      </c>
      <c r="C21" s="71" t="s">
        <v>1755</v>
      </c>
      <c r="D21" s="73">
        <v>17.190000000000001</v>
      </c>
      <c r="E21" s="49"/>
      <c r="F21" s="49">
        <f t="shared" si="4"/>
        <v>0</v>
      </c>
      <c r="G21" s="49"/>
      <c r="H21" s="49">
        <f t="shared" si="5"/>
        <v>0</v>
      </c>
      <c r="I21" s="348"/>
      <c r="J21" s="348"/>
    </row>
    <row r="22" spans="1:10" s="67" customFormat="1">
      <c r="A22" s="71">
        <v>540103</v>
      </c>
      <c r="B22" s="74" t="s">
        <v>1758</v>
      </c>
      <c r="C22" s="71" t="s">
        <v>1755</v>
      </c>
      <c r="D22" s="73">
        <v>14.17</v>
      </c>
      <c r="E22" s="49"/>
      <c r="F22" s="49">
        <f t="shared" si="4"/>
        <v>0</v>
      </c>
      <c r="G22" s="49"/>
      <c r="H22" s="49">
        <f t="shared" si="5"/>
        <v>0</v>
      </c>
      <c r="I22" s="348"/>
      <c r="J22" s="348"/>
    </row>
    <row r="23" spans="1:10" s="67" customFormat="1">
      <c r="A23" s="71">
        <v>540104</v>
      </c>
      <c r="B23" s="74" t="s">
        <v>1759</v>
      </c>
      <c r="C23" s="71" t="s">
        <v>1755</v>
      </c>
      <c r="D23" s="73">
        <v>11.46</v>
      </c>
      <c r="E23" s="49"/>
      <c r="F23" s="49">
        <f t="shared" si="4"/>
        <v>0</v>
      </c>
      <c r="G23" s="49"/>
      <c r="H23" s="49">
        <f t="shared" si="5"/>
        <v>0</v>
      </c>
      <c r="I23" s="348"/>
      <c r="J23" s="348"/>
    </row>
    <row r="24" spans="1:10" s="67" customFormat="1" ht="22.5">
      <c r="A24" s="71">
        <v>540105</v>
      </c>
      <c r="B24" s="74" t="s">
        <v>1760</v>
      </c>
      <c r="C24" s="71" t="s">
        <v>1755</v>
      </c>
      <c r="D24" s="73">
        <v>12.08</v>
      </c>
      <c r="E24" s="49"/>
      <c r="F24" s="49">
        <f t="shared" si="4"/>
        <v>0</v>
      </c>
      <c r="G24" s="49"/>
      <c r="H24" s="49">
        <f t="shared" si="5"/>
        <v>0</v>
      </c>
      <c r="I24" s="348"/>
      <c r="J24" s="348"/>
    </row>
    <row r="25" spans="1:10" s="67" customFormat="1">
      <c r="A25" s="71">
        <v>560100</v>
      </c>
      <c r="B25" s="74" t="s">
        <v>1761</v>
      </c>
      <c r="C25" s="71" t="s">
        <v>1755</v>
      </c>
      <c r="D25" s="73">
        <v>11.2</v>
      </c>
      <c r="E25" s="49"/>
      <c r="F25" s="49">
        <f t="shared" si="4"/>
        <v>0</v>
      </c>
      <c r="G25" s="49"/>
      <c r="H25" s="49">
        <f t="shared" si="5"/>
        <v>0</v>
      </c>
      <c r="I25" s="348"/>
      <c r="J25" s="348"/>
    </row>
    <row r="26" spans="1:10" s="67" customFormat="1" ht="22.5">
      <c r="A26" s="71">
        <v>560101</v>
      </c>
      <c r="B26" s="74" t="s">
        <v>1762</v>
      </c>
      <c r="C26" s="71" t="s">
        <v>1755</v>
      </c>
      <c r="D26" s="73" t="s">
        <v>1763</v>
      </c>
      <c r="E26" s="49"/>
      <c r="F26" s="49" t="e">
        <f t="shared" si="4"/>
        <v>#VALUE!</v>
      </c>
      <c r="G26" s="49"/>
      <c r="H26" s="49" t="e">
        <f t="shared" si="5"/>
        <v>#VALUE!</v>
      </c>
      <c r="I26" s="348"/>
      <c r="J26" s="348"/>
    </row>
    <row r="27" spans="1:10" s="67" customFormat="1">
      <c r="A27" s="71">
        <v>560200</v>
      </c>
      <c r="B27" s="74" t="s">
        <v>1764</v>
      </c>
      <c r="C27" s="71" t="s">
        <v>1755</v>
      </c>
      <c r="D27" s="73">
        <v>17.27</v>
      </c>
      <c r="E27" s="49"/>
      <c r="F27" s="49">
        <f t="shared" si="4"/>
        <v>0</v>
      </c>
      <c r="G27" s="49"/>
      <c r="H27" s="49">
        <f t="shared" si="5"/>
        <v>0</v>
      </c>
      <c r="I27" s="348"/>
      <c r="J27" s="348"/>
    </row>
    <row r="28" spans="1:10" s="67" customFormat="1">
      <c r="A28" s="71">
        <v>560800</v>
      </c>
      <c r="B28" s="74" t="s">
        <v>1765</v>
      </c>
      <c r="C28" s="71" t="s">
        <v>1755</v>
      </c>
      <c r="D28" s="73">
        <v>18.78</v>
      </c>
      <c r="E28" s="49"/>
      <c r="F28" s="49">
        <f t="shared" si="4"/>
        <v>0</v>
      </c>
      <c r="G28" s="49"/>
      <c r="H28" s="49">
        <f t="shared" si="5"/>
        <v>0</v>
      </c>
      <c r="I28" s="348"/>
      <c r="J28" s="348"/>
    </row>
    <row r="29" spans="1:10" s="67" customFormat="1">
      <c r="A29" s="71">
        <v>560300</v>
      </c>
      <c r="B29" s="74" t="s">
        <v>1766</v>
      </c>
      <c r="C29" s="71" t="s">
        <v>1755</v>
      </c>
      <c r="D29" s="73">
        <v>12.08</v>
      </c>
      <c r="E29" s="49"/>
      <c r="F29" s="49">
        <f t="shared" si="4"/>
        <v>0</v>
      </c>
      <c r="G29" s="49"/>
      <c r="H29" s="49">
        <f t="shared" si="5"/>
        <v>0</v>
      </c>
      <c r="I29" s="348"/>
      <c r="J29" s="348"/>
    </row>
    <row r="30" spans="1:10" s="67" customFormat="1">
      <c r="A30" s="71">
        <v>560102</v>
      </c>
      <c r="B30" s="74" t="s">
        <v>1767</v>
      </c>
      <c r="C30" s="71" t="s">
        <v>1755</v>
      </c>
      <c r="D30" s="73">
        <v>19.89</v>
      </c>
      <c r="E30" s="49"/>
      <c r="F30" s="49">
        <f t="shared" si="4"/>
        <v>0</v>
      </c>
      <c r="G30" s="49"/>
      <c r="H30" s="49">
        <f t="shared" si="5"/>
        <v>0</v>
      </c>
      <c r="I30" s="348"/>
      <c r="J30" s="348"/>
    </row>
    <row r="31" spans="1:10" s="67" customFormat="1" ht="22.5">
      <c r="A31" s="71">
        <v>560301</v>
      </c>
      <c r="B31" s="74" t="s">
        <v>1768</v>
      </c>
      <c r="C31" s="71" t="s">
        <v>1755</v>
      </c>
      <c r="D31" s="73">
        <v>13.31</v>
      </c>
      <c r="E31" s="49"/>
      <c r="F31" s="49">
        <f t="shared" si="4"/>
        <v>0</v>
      </c>
      <c r="G31" s="49"/>
      <c r="H31" s="49">
        <f t="shared" si="5"/>
        <v>0</v>
      </c>
      <c r="I31" s="348"/>
      <c r="J31" s="348"/>
    </row>
    <row r="32" spans="1:10" s="67" customFormat="1" ht="22.5">
      <c r="A32" s="71">
        <v>510110</v>
      </c>
      <c r="B32" s="74" t="s">
        <v>1769</v>
      </c>
      <c r="C32" s="71" t="s">
        <v>1770</v>
      </c>
      <c r="D32" s="73" t="s">
        <v>1771</v>
      </c>
      <c r="E32" s="49"/>
      <c r="F32" s="49" t="e">
        <f t="shared" si="4"/>
        <v>#VALUE!</v>
      </c>
      <c r="G32" s="49"/>
      <c r="H32" s="49" t="e">
        <f t="shared" si="5"/>
        <v>#VALUE!</v>
      </c>
      <c r="I32" s="348"/>
      <c r="J32" s="348"/>
    </row>
    <row r="33" spans="1:10" s="67" customFormat="1" ht="22.5">
      <c r="A33" s="71">
        <v>510200</v>
      </c>
      <c r="B33" s="74" t="s">
        <v>1772</v>
      </c>
      <c r="C33" s="71" t="s">
        <v>1755</v>
      </c>
      <c r="D33" s="73" t="s">
        <v>1773</v>
      </c>
      <c r="E33" s="49"/>
      <c r="F33" s="49" t="e">
        <f t="shared" si="4"/>
        <v>#VALUE!</v>
      </c>
      <c r="G33" s="49"/>
      <c r="H33" s="49" t="e">
        <f t="shared" si="5"/>
        <v>#VALUE!</v>
      </c>
      <c r="I33" s="348"/>
      <c r="J33" s="348"/>
    </row>
    <row r="34" spans="1:10" s="67" customFormat="1" ht="22.5">
      <c r="A34" s="71">
        <v>510299</v>
      </c>
      <c r="B34" s="74" t="s">
        <v>1774</v>
      </c>
      <c r="C34" s="71" t="s">
        <v>1755</v>
      </c>
      <c r="D34" s="73" t="s">
        <v>1775</v>
      </c>
      <c r="E34" s="49"/>
      <c r="F34" s="49" t="e">
        <f t="shared" si="4"/>
        <v>#VALUE!</v>
      </c>
      <c r="G34" s="49"/>
      <c r="H34" s="49" t="e">
        <f t="shared" si="5"/>
        <v>#VALUE!</v>
      </c>
      <c r="I34" s="348"/>
      <c r="J34" s="348"/>
    </row>
    <row r="35" spans="1:10" s="67" customFormat="1">
      <c r="A35" s="71">
        <v>510500</v>
      </c>
      <c r="B35" s="74" t="s">
        <v>1776</v>
      </c>
      <c r="C35" s="71" t="s">
        <v>1770</v>
      </c>
      <c r="D35" s="356">
        <v>19892.310000000001</v>
      </c>
      <c r="E35" s="357"/>
      <c r="F35" s="354">
        <f t="shared" si="4"/>
        <v>0</v>
      </c>
      <c r="G35" s="49">
        <v>1</v>
      </c>
      <c r="H35" s="49">
        <f t="shared" si="5"/>
        <v>19892.310000000001</v>
      </c>
      <c r="I35" s="355" t="e">
        <f t="shared" ref="I35" si="6">G35/E35</f>
        <v>#DIV/0!</v>
      </c>
      <c r="J35" s="355" t="e">
        <f t="shared" ref="J35" si="7">H35/F35</f>
        <v>#DIV/0!</v>
      </c>
    </row>
    <row r="36" spans="1:10" s="67" customFormat="1">
      <c r="A36" s="71">
        <v>520100</v>
      </c>
      <c r="B36" s="74" t="s">
        <v>1777</v>
      </c>
      <c r="C36" s="71" t="s">
        <v>1755</v>
      </c>
      <c r="D36" s="73">
        <v>10.66</v>
      </c>
      <c r="E36" s="49"/>
      <c r="F36" s="49">
        <f t="shared" si="4"/>
        <v>0</v>
      </c>
      <c r="G36" s="49"/>
      <c r="H36" s="49">
        <f t="shared" si="5"/>
        <v>0</v>
      </c>
      <c r="I36" s="348"/>
      <c r="J36" s="348"/>
    </row>
    <row r="37" spans="1:10" s="67" customFormat="1">
      <c r="A37" s="71">
        <v>520101</v>
      </c>
      <c r="B37" s="74" t="s">
        <v>1778</v>
      </c>
      <c r="C37" s="71" t="s">
        <v>1755</v>
      </c>
      <c r="D37" s="73">
        <v>20.02</v>
      </c>
      <c r="E37" s="49"/>
      <c r="F37" s="49">
        <f t="shared" si="4"/>
        <v>0</v>
      </c>
      <c r="G37" s="49"/>
      <c r="H37" s="49">
        <f t="shared" si="5"/>
        <v>0</v>
      </c>
      <c r="I37" s="348"/>
      <c r="J37" s="348"/>
    </row>
    <row r="38" spans="1:10" s="67" customFormat="1">
      <c r="A38" s="71">
        <v>520102</v>
      </c>
      <c r="B38" s="74" t="s">
        <v>1779</v>
      </c>
      <c r="C38" s="71" t="s">
        <v>1755</v>
      </c>
      <c r="D38" s="73">
        <v>17.690000000000001</v>
      </c>
      <c r="E38" s="49"/>
      <c r="F38" s="49">
        <f t="shared" si="4"/>
        <v>0</v>
      </c>
      <c r="G38" s="49"/>
      <c r="H38" s="49">
        <f t="shared" si="5"/>
        <v>0</v>
      </c>
      <c r="I38" s="348"/>
      <c r="J38" s="348"/>
    </row>
    <row r="39" spans="1:10" s="67" customFormat="1">
      <c r="A39" s="71">
        <v>521000</v>
      </c>
      <c r="B39" s="74" t="s">
        <v>1749</v>
      </c>
      <c r="C39" s="71" t="s">
        <v>1770</v>
      </c>
      <c r="D39" s="75">
        <v>2950.57</v>
      </c>
      <c r="E39" s="49"/>
      <c r="F39" s="49">
        <f t="shared" si="4"/>
        <v>0</v>
      </c>
      <c r="G39" s="49"/>
      <c r="H39" s="49">
        <f t="shared" si="5"/>
        <v>0</v>
      </c>
      <c r="I39" s="348"/>
      <c r="J39" s="348"/>
    </row>
    <row r="40" spans="1:10" s="67" customFormat="1">
      <c r="A40" s="71">
        <v>510000</v>
      </c>
      <c r="B40" s="74" t="s">
        <v>1780</v>
      </c>
      <c r="C40" s="71" t="s">
        <v>1770</v>
      </c>
      <c r="D40" s="75">
        <v>7928.48</v>
      </c>
      <c r="E40" s="49"/>
      <c r="F40" s="49">
        <f t="shared" si="4"/>
        <v>0</v>
      </c>
      <c r="G40" s="49"/>
      <c r="H40" s="49">
        <f t="shared" si="5"/>
        <v>0</v>
      </c>
      <c r="I40" s="348"/>
      <c r="J40" s="348"/>
    </row>
    <row r="41" spans="1:10" s="67" customFormat="1" ht="22.5">
      <c r="A41" s="71">
        <v>570100</v>
      </c>
      <c r="B41" s="74" t="s">
        <v>1781</v>
      </c>
      <c r="C41" s="71" t="s">
        <v>1770</v>
      </c>
      <c r="D41" s="73" t="s">
        <v>1782</v>
      </c>
      <c r="E41" s="49"/>
      <c r="F41" s="49" t="e">
        <f t="shared" si="4"/>
        <v>#VALUE!</v>
      </c>
      <c r="G41" s="49"/>
      <c r="H41" s="49" t="e">
        <f t="shared" si="5"/>
        <v>#VALUE!</v>
      </c>
      <c r="I41" s="348"/>
      <c r="J41" s="348"/>
    </row>
    <row r="42" spans="1:10" s="67" customFormat="1">
      <c r="A42" s="71">
        <v>580100</v>
      </c>
      <c r="B42" s="74" t="s">
        <v>1783</v>
      </c>
      <c r="C42" s="71" t="s">
        <v>1755</v>
      </c>
      <c r="D42" s="73">
        <v>13.31</v>
      </c>
      <c r="E42" s="49"/>
      <c r="F42" s="49">
        <f t="shared" si="4"/>
        <v>0</v>
      </c>
      <c r="G42" s="49"/>
      <c r="H42" s="49">
        <f t="shared" si="5"/>
        <v>0</v>
      </c>
      <c r="I42" s="348"/>
      <c r="J42" s="348"/>
    </row>
    <row r="43" spans="1:10" s="67" customFormat="1">
      <c r="A43" s="71">
        <v>580101</v>
      </c>
      <c r="B43" s="74" t="s">
        <v>1784</v>
      </c>
      <c r="C43" s="71" t="s">
        <v>1755</v>
      </c>
      <c r="D43" s="73">
        <v>10.23</v>
      </c>
      <c r="E43" s="49"/>
      <c r="F43" s="49">
        <f t="shared" si="4"/>
        <v>0</v>
      </c>
      <c r="G43" s="49"/>
      <c r="H43" s="49">
        <f t="shared" si="5"/>
        <v>0</v>
      </c>
      <c r="I43" s="348"/>
      <c r="J43" s="348"/>
    </row>
    <row r="44" spans="1:10" s="67" customFormat="1">
      <c r="A44" s="71">
        <v>580102</v>
      </c>
      <c r="B44" s="74" t="s">
        <v>1785</v>
      </c>
      <c r="C44" s="71" t="s">
        <v>1755</v>
      </c>
      <c r="D44" s="73">
        <v>12.99</v>
      </c>
      <c r="E44" s="49"/>
      <c r="F44" s="49">
        <f t="shared" si="4"/>
        <v>0</v>
      </c>
      <c r="G44" s="49"/>
      <c r="H44" s="49">
        <f t="shared" si="5"/>
        <v>0</v>
      </c>
      <c r="I44" s="348"/>
      <c r="J44" s="348"/>
    </row>
    <row r="45" spans="1:10" s="67" customFormat="1" ht="22.5">
      <c r="A45" s="71">
        <v>590100</v>
      </c>
      <c r="B45" s="74" t="s">
        <v>1786</v>
      </c>
      <c r="C45" s="71" t="s">
        <v>1755</v>
      </c>
      <c r="D45" s="73">
        <v>26.6</v>
      </c>
      <c r="E45" s="49"/>
      <c r="F45" s="49">
        <f t="shared" si="4"/>
        <v>0</v>
      </c>
      <c r="G45" s="49"/>
      <c r="H45" s="49">
        <f t="shared" si="5"/>
        <v>0</v>
      </c>
      <c r="I45" s="348"/>
      <c r="J45" s="348"/>
    </row>
    <row r="46" spans="1:10" ht="48.75" customHeight="1">
      <c r="A46" s="70"/>
      <c r="B46" s="927" t="s">
        <v>1787</v>
      </c>
      <c r="C46" s="927"/>
      <c r="D46" s="927"/>
      <c r="E46" s="927"/>
      <c r="F46" s="927"/>
      <c r="G46" s="927"/>
      <c r="H46" s="927"/>
      <c r="I46" s="77"/>
      <c r="J46" s="77"/>
    </row>
    <row r="47" spans="1:10">
      <c r="A47" s="71">
        <v>590101</v>
      </c>
      <c r="B47" s="74" t="s">
        <v>1738</v>
      </c>
      <c r="C47" s="71" t="s">
        <v>1755</v>
      </c>
      <c r="D47" s="73">
        <v>6.38</v>
      </c>
      <c r="E47" s="76"/>
      <c r="F47" s="49">
        <f t="shared" ref="F47:F73" si="8">D47*E47</f>
        <v>0</v>
      </c>
      <c r="G47" s="76"/>
      <c r="H47" s="49">
        <f t="shared" ref="H47:H73" si="9">D47*G47</f>
        <v>0</v>
      </c>
      <c r="I47" s="77"/>
      <c r="J47" s="77"/>
    </row>
    <row r="48" spans="1:10">
      <c r="A48" s="71">
        <v>590102</v>
      </c>
      <c r="B48" s="74" t="s">
        <v>1756</v>
      </c>
      <c r="C48" s="71" t="s">
        <v>1755</v>
      </c>
      <c r="D48" s="73">
        <v>7.82</v>
      </c>
      <c r="E48" s="76"/>
      <c r="F48" s="49">
        <f t="shared" si="8"/>
        <v>0</v>
      </c>
      <c r="G48" s="76"/>
      <c r="H48" s="49">
        <f t="shared" si="9"/>
        <v>0</v>
      </c>
      <c r="I48" s="77"/>
      <c r="J48" s="77"/>
    </row>
    <row r="49" spans="1:10">
      <c r="A49" s="71">
        <v>590103</v>
      </c>
      <c r="B49" s="74" t="s">
        <v>1757</v>
      </c>
      <c r="C49" s="71" t="s">
        <v>1755</v>
      </c>
      <c r="D49" s="73">
        <v>9.8000000000000007</v>
      </c>
      <c r="E49" s="76"/>
      <c r="F49" s="49">
        <f t="shared" si="8"/>
        <v>0</v>
      </c>
      <c r="G49" s="76"/>
      <c r="H49" s="49">
        <f t="shared" si="9"/>
        <v>0</v>
      </c>
      <c r="I49" s="77"/>
      <c r="J49" s="77"/>
    </row>
    <row r="50" spans="1:10">
      <c r="A50" s="71">
        <v>590104</v>
      </c>
      <c r="B50" s="74" t="s">
        <v>1758</v>
      </c>
      <c r="C50" s="71" t="s">
        <v>1755</v>
      </c>
      <c r="D50" s="73">
        <v>8.08</v>
      </c>
      <c r="E50" s="77"/>
      <c r="F50" s="49">
        <f t="shared" si="8"/>
        <v>0</v>
      </c>
      <c r="G50" s="77"/>
      <c r="H50" s="49">
        <f t="shared" si="9"/>
        <v>0</v>
      </c>
      <c r="I50" s="77"/>
      <c r="J50" s="77"/>
    </row>
    <row r="51" spans="1:10">
      <c r="A51" s="71">
        <v>590105</v>
      </c>
      <c r="B51" s="74" t="s">
        <v>1759</v>
      </c>
      <c r="C51" s="71" t="s">
        <v>1755</v>
      </c>
      <c r="D51" s="73">
        <v>6.53</v>
      </c>
      <c r="E51" s="77"/>
      <c r="F51" s="49">
        <f t="shared" si="8"/>
        <v>0</v>
      </c>
      <c r="G51" s="77"/>
      <c r="H51" s="49">
        <f t="shared" si="9"/>
        <v>0</v>
      </c>
      <c r="I51" s="77"/>
      <c r="J51" s="77"/>
    </row>
    <row r="52" spans="1:10" ht="22.5">
      <c r="A52" s="71">
        <v>590106</v>
      </c>
      <c r="B52" s="74" t="s">
        <v>1760</v>
      </c>
      <c r="C52" s="71" t="s">
        <v>1755</v>
      </c>
      <c r="D52" s="73">
        <v>6.88</v>
      </c>
      <c r="E52" s="77"/>
      <c r="F52" s="49">
        <f t="shared" si="8"/>
        <v>0</v>
      </c>
      <c r="G52" s="77"/>
      <c r="H52" s="49">
        <f t="shared" si="9"/>
        <v>0</v>
      </c>
      <c r="I52" s="77"/>
      <c r="J52" s="77"/>
    </row>
    <row r="53" spans="1:10">
      <c r="A53" s="71">
        <v>590107</v>
      </c>
      <c r="B53" s="74" t="s">
        <v>1761</v>
      </c>
      <c r="C53" s="71" t="s">
        <v>1755</v>
      </c>
      <c r="D53" s="73">
        <v>6.38</v>
      </c>
      <c r="E53" s="77"/>
      <c r="F53" s="49">
        <f t="shared" si="8"/>
        <v>0</v>
      </c>
      <c r="G53" s="77"/>
      <c r="H53" s="49">
        <f t="shared" si="9"/>
        <v>0</v>
      </c>
      <c r="I53" s="77"/>
      <c r="J53" s="77"/>
    </row>
    <row r="54" spans="1:10" ht="22.5">
      <c r="A54" s="71">
        <v>590108</v>
      </c>
      <c r="B54" s="74" t="s">
        <v>1762</v>
      </c>
      <c r="C54" s="71" t="s">
        <v>1755</v>
      </c>
      <c r="D54" s="73" t="s">
        <v>1788</v>
      </c>
      <c r="E54" s="77"/>
      <c r="F54" s="49" t="e">
        <f t="shared" si="8"/>
        <v>#VALUE!</v>
      </c>
      <c r="G54" s="77"/>
      <c r="H54" s="49" t="e">
        <f t="shared" si="9"/>
        <v>#VALUE!</v>
      </c>
      <c r="I54" s="77"/>
      <c r="J54" s="77"/>
    </row>
    <row r="55" spans="1:10">
      <c r="A55" s="71">
        <v>590109</v>
      </c>
      <c r="B55" s="74" t="s">
        <v>1764</v>
      </c>
      <c r="C55" s="71" t="s">
        <v>1755</v>
      </c>
      <c r="D55" s="73">
        <v>9.84</v>
      </c>
      <c r="E55" s="77"/>
      <c r="F55" s="49">
        <f t="shared" si="8"/>
        <v>0</v>
      </c>
      <c r="G55" s="77"/>
      <c r="H55" s="49">
        <f t="shared" si="9"/>
        <v>0</v>
      </c>
      <c r="I55" s="77"/>
      <c r="J55" s="77"/>
    </row>
    <row r="56" spans="1:10">
      <c r="A56" s="71">
        <v>590110</v>
      </c>
      <c r="B56" s="74" t="s">
        <v>1765</v>
      </c>
      <c r="C56" s="71" t="s">
        <v>1755</v>
      </c>
      <c r="D56" s="73">
        <v>10.7</v>
      </c>
      <c r="E56" s="77"/>
      <c r="F56" s="49">
        <f t="shared" si="8"/>
        <v>0</v>
      </c>
      <c r="G56" s="77"/>
      <c r="H56" s="49">
        <f t="shared" si="9"/>
        <v>0</v>
      </c>
      <c r="I56" s="77"/>
      <c r="J56" s="77"/>
    </row>
    <row r="57" spans="1:10">
      <c r="A57" s="71">
        <v>590111</v>
      </c>
      <c r="B57" s="74" t="s">
        <v>1766</v>
      </c>
      <c r="C57" s="71" t="s">
        <v>1755</v>
      </c>
      <c r="D57" s="73">
        <v>6.88</v>
      </c>
      <c r="E57" s="77"/>
      <c r="F57" s="49">
        <f t="shared" si="8"/>
        <v>0</v>
      </c>
      <c r="G57" s="77"/>
      <c r="H57" s="49">
        <f t="shared" si="9"/>
        <v>0</v>
      </c>
      <c r="I57" s="77"/>
      <c r="J57" s="77"/>
    </row>
    <row r="58" spans="1:10">
      <c r="A58" s="71">
        <v>590112</v>
      </c>
      <c r="B58" s="74" t="s">
        <v>1767</v>
      </c>
      <c r="C58" s="71" t="s">
        <v>1755</v>
      </c>
      <c r="D58" s="73">
        <v>11.34</v>
      </c>
      <c r="E58" s="77"/>
      <c r="F58" s="49">
        <f t="shared" si="8"/>
        <v>0</v>
      </c>
      <c r="G58" s="77"/>
      <c r="H58" s="49">
        <f t="shared" si="9"/>
        <v>0</v>
      </c>
      <c r="I58" s="77"/>
      <c r="J58" s="77"/>
    </row>
    <row r="59" spans="1:10" ht="22.5">
      <c r="A59" s="71">
        <v>590113</v>
      </c>
      <c r="B59" s="74" t="s">
        <v>1768</v>
      </c>
      <c r="C59" s="71" t="s">
        <v>1755</v>
      </c>
      <c r="D59" s="73">
        <v>7.59</v>
      </c>
      <c r="E59" s="77"/>
      <c r="F59" s="49">
        <f t="shared" si="8"/>
        <v>0</v>
      </c>
      <c r="G59" s="77"/>
      <c r="H59" s="49">
        <f t="shared" si="9"/>
        <v>0</v>
      </c>
      <c r="I59" s="77"/>
      <c r="J59" s="77"/>
    </row>
    <row r="60" spans="1:10" ht="22.5">
      <c r="A60" s="71">
        <v>590114</v>
      </c>
      <c r="B60" s="74" t="s">
        <v>1769</v>
      </c>
      <c r="C60" s="71" t="s">
        <v>1770</v>
      </c>
      <c r="D60" s="73" t="s">
        <v>1789</v>
      </c>
      <c r="E60" s="77"/>
      <c r="F60" s="49" t="e">
        <f t="shared" si="8"/>
        <v>#VALUE!</v>
      </c>
      <c r="G60" s="77"/>
      <c r="H60" s="49" t="e">
        <f t="shared" si="9"/>
        <v>#VALUE!</v>
      </c>
      <c r="I60" s="77"/>
      <c r="J60" s="77"/>
    </row>
    <row r="61" spans="1:10" ht="22.5">
      <c r="A61" s="71">
        <v>590115</v>
      </c>
      <c r="B61" s="74" t="s">
        <v>1772</v>
      </c>
      <c r="C61" s="71" t="s">
        <v>1755</v>
      </c>
      <c r="D61" s="73" t="s">
        <v>1790</v>
      </c>
      <c r="E61" s="77"/>
      <c r="F61" s="49" t="e">
        <f t="shared" si="8"/>
        <v>#VALUE!</v>
      </c>
      <c r="G61" s="77"/>
      <c r="H61" s="49" t="e">
        <f t="shared" si="9"/>
        <v>#VALUE!</v>
      </c>
      <c r="I61" s="77"/>
      <c r="J61" s="77"/>
    </row>
    <row r="62" spans="1:10" ht="22.5">
      <c r="A62" s="71">
        <v>590116</v>
      </c>
      <c r="B62" s="74" t="s">
        <v>1774</v>
      </c>
      <c r="C62" s="71" t="s">
        <v>1755</v>
      </c>
      <c r="D62" s="73" t="s">
        <v>1791</v>
      </c>
      <c r="E62" s="77"/>
      <c r="F62" s="49" t="e">
        <f t="shared" si="8"/>
        <v>#VALUE!</v>
      </c>
      <c r="G62" s="77"/>
      <c r="H62" s="49" t="e">
        <f t="shared" si="9"/>
        <v>#VALUE!</v>
      </c>
      <c r="I62" s="77"/>
      <c r="J62" s="77"/>
    </row>
    <row r="63" spans="1:10" ht="22.5">
      <c r="A63" s="71">
        <v>590117</v>
      </c>
      <c r="B63" s="74" t="s">
        <v>1776</v>
      </c>
      <c r="C63" s="71" t="s">
        <v>1770</v>
      </c>
      <c r="D63" s="73" t="s">
        <v>1792</v>
      </c>
      <c r="E63" s="77"/>
      <c r="F63" s="49" t="e">
        <f t="shared" si="8"/>
        <v>#VALUE!</v>
      </c>
      <c r="G63" s="77"/>
      <c r="H63" s="49" t="e">
        <f t="shared" si="9"/>
        <v>#VALUE!</v>
      </c>
      <c r="I63" s="77"/>
      <c r="J63" s="77"/>
    </row>
    <row r="64" spans="1:10">
      <c r="A64" s="71">
        <v>590118</v>
      </c>
      <c r="B64" s="74" t="s">
        <v>1777</v>
      </c>
      <c r="C64" s="71" t="s">
        <v>1755</v>
      </c>
      <c r="D64" s="73">
        <v>6.07</v>
      </c>
      <c r="E64" s="77"/>
      <c r="F64" s="49">
        <f t="shared" si="8"/>
        <v>0</v>
      </c>
      <c r="G64" s="77"/>
      <c r="H64" s="49">
        <f t="shared" si="9"/>
        <v>0</v>
      </c>
      <c r="I64" s="77"/>
      <c r="J64" s="77"/>
    </row>
    <row r="65" spans="1:10">
      <c r="A65" s="71">
        <v>590119</v>
      </c>
      <c r="B65" s="74" t="s">
        <v>1778</v>
      </c>
      <c r="C65" s="71" t="s">
        <v>1755</v>
      </c>
      <c r="D65" s="73">
        <v>11.41</v>
      </c>
      <c r="E65" s="77"/>
      <c r="F65" s="49">
        <f t="shared" si="8"/>
        <v>0</v>
      </c>
      <c r="G65" s="77"/>
      <c r="H65" s="49">
        <f t="shared" si="9"/>
        <v>0</v>
      </c>
      <c r="I65" s="77"/>
      <c r="J65" s="77"/>
    </row>
    <row r="66" spans="1:10">
      <c r="A66" s="71">
        <v>590120</v>
      </c>
      <c r="B66" s="74" t="s">
        <v>1779</v>
      </c>
      <c r="C66" s="71" t="s">
        <v>1755</v>
      </c>
      <c r="D66" s="73">
        <v>10.08</v>
      </c>
      <c r="E66" s="77"/>
      <c r="F66" s="49">
        <f t="shared" si="8"/>
        <v>0</v>
      </c>
      <c r="G66" s="77"/>
      <c r="H66" s="49">
        <f t="shared" si="9"/>
        <v>0</v>
      </c>
      <c r="I66" s="77"/>
      <c r="J66" s="77"/>
    </row>
    <row r="67" spans="1:10">
      <c r="A67" s="71">
        <v>590121</v>
      </c>
      <c r="B67" s="74" t="s">
        <v>1749</v>
      </c>
      <c r="C67" s="71" t="s">
        <v>1770</v>
      </c>
      <c r="D67" s="73">
        <v>1681.83</v>
      </c>
      <c r="E67" s="77"/>
      <c r="F67" s="49">
        <f t="shared" si="8"/>
        <v>0</v>
      </c>
      <c r="G67" s="77"/>
      <c r="H67" s="49">
        <f t="shared" si="9"/>
        <v>0</v>
      </c>
      <c r="I67" s="77"/>
      <c r="J67" s="77"/>
    </row>
    <row r="68" spans="1:10">
      <c r="A68" s="71">
        <v>590122</v>
      </c>
      <c r="B68" s="74" t="s">
        <v>1780</v>
      </c>
      <c r="C68" s="71" t="s">
        <v>1770</v>
      </c>
      <c r="D68" s="73">
        <v>4519.2299999999996</v>
      </c>
      <c r="E68" s="77"/>
      <c r="F68" s="49">
        <f t="shared" si="8"/>
        <v>0</v>
      </c>
      <c r="G68" s="77"/>
      <c r="H68" s="49">
        <f t="shared" si="9"/>
        <v>0</v>
      </c>
      <c r="I68" s="77"/>
      <c r="J68" s="77"/>
    </row>
    <row r="69" spans="1:10" ht="22.5">
      <c r="A69" s="71">
        <v>590123</v>
      </c>
      <c r="B69" s="74" t="s">
        <v>1781</v>
      </c>
      <c r="C69" s="71" t="s">
        <v>1770</v>
      </c>
      <c r="D69" s="73" t="s">
        <v>1793</v>
      </c>
      <c r="E69" s="77"/>
      <c r="F69" s="49" t="e">
        <f t="shared" si="8"/>
        <v>#VALUE!</v>
      </c>
      <c r="G69" s="77"/>
      <c r="H69" s="49" t="e">
        <f t="shared" si="9"/>
        <v>#VALUE!</v>
      </c>
      <c r="I69" s="77"/>
      <c r="J69" s="77"/>
    </row>
    <row r="70" spans="1:10">
      <c r="A70" s="71">
        <v>590124</v>
      </c>
      <c r="B70" s="74" t="s">
        <v>1783</v>
      </c>
      <c r="C70" s="71" t="s">
        <v>1755</v>
      </c>
      <c r="D70" s="73">
        <v>7.59</v>
      </c>
      <c r="E70" s="77"/>
      <c r="F70" s="49">
        <f t="shared" si="8"/>
        <v>0</v>
      </c>
      <c r="G70" s="77"/>
      <c r="H70" s="49">
        <f t="shared" si="9"/>
        <v>0</v>
      </c>
      <c r="I70" s="77"/>
      <c r="J70" s="77"/>
    </row>
    <row r="71" spans="1:10">
      <c r="A71" s="71">
        <v>590125</v>
      </c>
      <c r="B71" s="74" t="s">
        <v>1784</v>
      </c>
      <c r="C71" s="71" t="s">
        <v>1755</v>
      </c>
      <c r="D71" s="73">
        <v>5.83</v>
      </c>
      <c r="E71" s="77"/>
      <c r="F71" s="49">
        <f t="shared" si="8"/>
        <v>0</v>
      </c>
      <c r="G71" s="77"/>
      <c r="H71" s="49">
        <f t="shared" si="9"/>
        <v>0</v>
      </c>
      <c r="I71" s="77"/>
      <c r="J71" s="77"/>
    </row>
    <row r="72" spans="1:10">
      <c r="A72" s="71">
        <v>590126</v>
      </c>
      <c r="B72" s="74" t="s">
        <v>1785</v>
      </c>
      <c r="C72" s="71" t="s">
        <v>1755</v>
      </c>
      <c r="D72" s="73">
        <v>7.4</v>
      </c>
      <c r="E72" s="77"/>
      <c r="F72" s="49">
        <f t="shared" si="8"/>
        <v>0</v>
      </c>
      <c r="G72" s="77"/>
      <c r="H72" s="49">
        <f t="shared" si="9"/>
        <v>0</v>
      </c>
      <c r="I72" s="77"/>
      <c r="J72" s="77"/>
    </row>
    <row r="73" spans="1:10" ht="22.5">
      <c r="A73" s="71">
        <v>590127</v>
      </c>
      <c r="B73" s="74" t="s">
        <v>1786</v>
      </c>
      <c r="C73" s="71" t="s">
        <v>1755</v>
      </c>
      <c r="D73" s="73">
        <v>15.16</v>
      </c>
      <c r="E73" s="77"/>
      <c r="F73" s="49">
        <f t="shared" si="8"/>
        <v>0</v>
      </c>
      <c r="G73" s="77"/>
      <c r="H73" s="49">
        <f t="shared" si="9"/>
        <v>0</v>
      </c>
      <c r="I73" s="77"/>
      <c r="J73" s="77"/>
    </row>
  </sheetData>
  <mergeCells count="11">
    <mergeCell ref="I7:J7"/>
    <mergeCell ref="E6:J6"/>
    <mergeCell ref="B9:J9"/>
    <mergeCell ref="B18:J18"/>
    <mergeCell ref="B46:H46"/>
    <mergeCell ref="G7:H7"/>
    <mergeCell ref="A6:A8"/>
    <mergeCell ref="B6:B8"/>
    <mergeCell ref="C6:C8"/>
    <mergeCell ref="D6:D8"/>
    <mergeCell ref="E7:F7"/>
  </mergeCells>
  <pageMargins left="0" right="0" top="0" bottom="0" header="0" footer="0"/>
  <pageSetup paperSize="9" scale="8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R104"/>
  <sheetViews>
    <sheetView view="pageBreakPreview" zoomScaleNormal="100" zoomScaleSheetLayoutView="100" workbookViewId="0">
      <selection activeCell="G8" sqref="G8"/>
    </sheetView>
  </sheetViews>
  <sheetFormatPr defaultRowHeight="12"/>
  <cols>
    <col min="2" max="3" width="20.85546875" customWidth="1"/>
    <col min="6" max="6" width="14.7109375" customWidth="1"/>
    <col min="7" max="7" width="17.28515625" customWidth="1"/>
    <col min="8" max="8" width="22.140625" customWidth="1"/>
    <col min="10" max="10" width="17" customWidth="1"/>
    <col min="11" max="11" width="23.5703125" customWidth="1"/>
    <col min="14" max="14" width="14.5703125" customWidth="1"/>
  </cols>
  <sheetData>
    <row r="1" spans="1:14">
      <c r="A1" s="749"/>
      <c r="B1" s="750" t="s">
        <v>51</v>
      </c>
      <c r="C1" s="751" t="e">
        <f>#REF!</f>
        <v>#REF!</v>
      </c>
      <c r="D1" s="752"/>
      <c r="E1" s="752"/>
      <c r="F1" s="752"/>
      <c r="G1" s="753"/>
    </row>
    <row r="2" spans="1:14">
      <c r="A2" s="749"/>
      <c r="B2" s="750" t="s">
        <v>52</v>
      </c>
      <c r="C2" s="751" t="e">
        <f>#REF!</f>
        <v>#REF!</v>
      </c>
      <c r="D2" s="752"/>
      <c r="E2" s="752"/>
      <c r="F2" s="752"/>
      <c r="G2" s="753"/>
    </row>
    <row r="3" spans="1:14">
      <c r="A3" s="749"/>
      <c r="B3" s="750"/>
      <c r="C3" s="751"/>
      <c r="D3" s="752"/>
      <c r="E3" s="752"/>
      <c r="F3" s="752"/>
      <c r="G3" s="753"/>
    </row>
    <row r="4" spans="1:14" ht="14.25">
      <c r="A4" s="749"/>
      <c r="B4" s="750" t="s">
        <v>1794</v>
      </c>
      <c r="C4" s="754" t="s">
        <v>42</v>
      </c>
      <c r="D4" s="755"/>
      <c r="E4" s="755"/>
      <c r="F4" s="755"/>
      <c r="G4" s="756"/>
    </row>
    <row r="5" spans="1:14" ht="15.75">
      <c r="J5" s="757"/>
      <c r="K5" s="758"/>
      <c r="L5" s="759"/>
      <c r="M5" s="759"/>
      <c r="N5" s="760"/>
    </row>
    <row r="6" spans="1:14" ht="51">
      <c r="A6" s="761" t="s">
        <v>1795</v>
      </c>
      <c r="B6" s="761" t="s">
        <v>1796</v>
      </c>
      <c r="C6" s="761" t="s">
        <v>1797</v>
      </c>
      <c r="D6" s="761" t="s">
        <v>1798</v>
      </c>
      <c r="E6" s="761" t="s">
        <v>1799</v>
      </c>
      <c r="F6" s="928" t="s">
        <v>1904</v>
      </c>
      <c r="G6" s="929"/>
      <c r="H6" s="930"/>
      <c r="I6" s="928" t="s">
        <v>1905</v>
      </c>
      <c r="J6" s="929"/>
      <c r="K6" s="930"/>
      <c r="L6" s="763" t="s">
        <v>1898</v>
      </c>
      <c r="M6" s="759"/>
      <c r="N6" s="760"/>
    </row>
    <row r="7" spans="1:14" ht="23.25" thickBot="1">
      <c r="A7" s="761"/>
      <c r="B7" s="761"/>
      <c r="C7" s="761"/>
      <c r="D7" s="761"/>
      <c r="E7" s="761"/>
      <c r="F7" s="764" t="s">
        <v>1734</v>
      </c>
      <c r="G7" s="765" t="s">
        <v>1800</v>
      </c>
      <c r="H7" s="766" t="s">
        <v>1801</v>
      </c>
      <c r="I7" s="764" t="s">
        <v>1734</v>
      </c>
      <c r="J7" s="765" t="s">
        <v>1800</v>
      </c>
      <c r="K7" s="767" t="s">
        <v>1801</v>
      </c>
      <c r="L7" s="765" t="s">
        <v>1801</v>
      </c>
      <c r="M7" s="760"/>
      <c r="N7" s="760"/>
    </row>
    <row r="8" spans="1:14" ht="51.75" thickBot="1">
      <c r="A8" s="768" t="s">
        <v>1802</v>
      </c>
      <c r="B8" s="769"/>
      <c r="C8" s="769"/>
      <c r="D8" s="769"/>
      <c r="E8" s="769"/>
      <c r="F8" s="769"/>
      <c r="G8" s="770"/>
      <c r="H8" s="771">
        <v>17130990.423035</v>
      </c>
      <c r="K8" s="772">
        <v>4978084.43</v>
      </c>
      <c r="L8" s="773">
        <f t="shared" ref="L8:L71" si="0">SUM(K8/H8*100)</f>
        <v>29.058941176607473</v>
      </c>
      <c r="M8" s="760"/>
      <c r="N8" s="760"/>
    </row>
    <row r="9" spans="1:14" ht="25.5">
      <c r="A9" s="774" t="s">
        <v>4297</v>
      </c>
      <c r="B9" s="775" t="s">
        <v>4298</v>
      </c>
      <c r="C9" s="775" t="s">
        <v>4299</v>
      </c>
      <c r="D9" s="775" t="s">
        <v>4300</v>
      </c>
      <c r="E9" s="769" t="s">
        <v>4301</v>
      </c>
      <c r="F9" s="776">
        <v>10</v>
      </c>
      <c r="G9" s="777">
        <v>647.60900000000004</v>
      </c>
      <c r="H9" s="778">
        <v>6476.09</v>
      </c>
      <c r="I9" s="779">
        <v>5</v>
      </c>
      <c r="J9" s="780">
        <v>648.80200000000002</v>
      </c>
      <c r="K9" s="781">
        <v>3244.01</v>
      </c>
      <c r="L9" s="773">
        <f t="shared" si="0"/>
        <v>50.092108046676309</v>
      </c>
      <c r="M9" s="760"/>
      <c r="N9" s="760"/>
    </row>
    <row r="10" spans="1:14" ht="38.25">
      <c r="A10" s="774" t="s">
        <v>4302</v>
      </c>
      <c r="B10" s="775" t="s">
        <v>4303</v>
      </c>
      <c r="C10" s="775" t="s">
        <v>4304</v>
      </c>
      <c r="D10" s="775" t="s">
        <v>4300</v>
      </c>
      <c r="E10" s="769"/>
      <c r="F10" s="782">
        <v>297</v>
      </c>
      <c r="G10" s="777">
        <v>732.33599326599301</v>
      </c>
      <c r="H10" s="778">
        <v>217503.79</v>
      </c>
      <c r="I10" s="779">
        <v>100</v>
      </c>
      <c r="J10" s="780">
        <v>738.74900000000002</v>
      </c>
      <c r="K10" s="783">
        <v>73874.899999999994</v>
      </c>
      <c r="L10" s="773">
        <f t="shared" si="0"/>
        <v>33.964879416583955</v>
      </c>
      <c r="M10" s="760"/>
      <c r="N10" s="760"/>
    </row>
    <row r="11" spans="1:14" ht="25.5">
      <c r="A11" s="775" t="s">
        <v>4305</v>
      </c>
      <c r="B11" s="775" t="s">
        <v>4303</v>
      </c>
      <c r="C11" s="775" t="s">
        <v>4306</v>
      </c>
      <c r="D11" s="775" t="s">
        <v>4300</v>
      </c>
      <c r="E11" s="769"/>
      <c r="F11" s="782">
        <v>124</v>
      </c>
      <c r="G11" s="777">
        <v>734.92185483871003</v>
      </c>
      <c r="H11" s="778">
        <v>91130.31</v>
      </c>
      <c r="I11" s="779"/>
      <c r="J11" s="780" t="e">
        <f>#DIV/0!</f>
        <v>#DIV/0!</v>
      </c>
      <c r="K11" s="783"/>
      <c r="L11" s="773">
        <f t="shared" si="0"/>
        <v>0</v>
      </c>
      <c r="M11" s="760"/>
      <c r="N11" s="760"/>
    </row>
    <row r="12" spans="1:14" ht="51">
      <c r="A12" s="774" t="s">
        <v>4307</v>
      </c>
      <c r="B12" s="775" t="s">
        <v>4308</v>
      </c>
      <c r="C12" s="775" t="s">
        <v>4309</v>
      </c>
      <c r="D12" s="775" t="s">
        <v>4300</v>
      </c>
      <c r="E12" s="769"/>
      <c r="F12" s="782">
        <v>28</v>
      </c>
      <c r="G12" s="777">
        <v>7015.03</v>
      </c>
      <c r="H12" s="778">
        <v>196420.84</v>
      </c>
      <c r="I12" s="779">
        <v>2</v>
      </c>
      <c r="J12" s="780">
        <v>6985.87</v>
      </c>
      <c r="K12" s="783">
        <v>13971.74</v>
      </c>
      <c r="L12" s="773">
        <f t="shared" si="0"/>
        <v>7.1131657923874059</v>
      </c>
      <c r="M12" s="760"/>
      <c r="N12" s="760"/>
    </row>
    <row r="13" spans="1:14" ht="25.5">
      <c r="A13" s="774" t="s">
        <v>4310</v>
      </c>
      <c r="B13" s="775" t="s">
        <v>4308</v>
      </c>
      <c r="C13" s="775" t="s">
        <v>4311</v>
      </c>
      <c r="D13" s="775" t="s">
        <v>4300</v>
      </c>
      <c r="E13" s="769"/>
      <c r="F13" s="782">
        <v>29</v>
      </c>
      <c r="G13" s="777">
        <v>7015.03</v>
      </c>
      <c r="H13" s="778">
        <v>203435.87</v>
      </c>
      <c r="I13" s="779">
        <v>18</v>
      </c>
      <c r="J13" s="780">
        <v>6985.87</v>
      </c>
      <c r="K13" s="783">
        <v>125745.66</v>
      </c>
      <c r="L13" s="773">
        <f t="shared" si="0"/>
        <v>61.810957920056083</v>
      </c>
      <c r="M13" s="760"/>
      <c r="N13" s="760"/>
    </row>
    <row r="14" spans="1:14" ht="25.5">
      <c r="A14" s="775" t="s">
        <v>4312</v>
      </c>
      <c r="B14" s="775" t="s">
        <v>4313</v>
      </c>
      <c r="C14" s="775" t="s">
        <v>4314</v>
      </c>
      <c r="D14" s="775" t="s">
        <v>4300</v>
      </c>
      <c r="E14" s="769"/>
      <c r="F14" s="782">
        <v>81</v>
      </c>
      <c r="G14" s="777"/>
      <c r="H14" s="778">
        <v>0</v>
      </c>
      <c r="I14" s="779"/>
      <c r="J14" s="780"/>
      <c r="K14" s="783"/>
      <c r="L14" s="773" t="e">
        <f t="shared" si="0"/>
        <v>#DIV/0!</v>
      </c>
      <c r="M14" s="760"/>
      <c r="N14" s="760"/>
    </row>
    <row r="15" spans="1:14" ht="25.5">
      <c r="A15" s="774" t="s">
        <v>4315</v>
      </c>
      <c r="B15" s="775" t="s">
        <v>4313</v>
      </c>
      <c r="C15" s="775" t="s">
        <v>4316</v>
      </c>
      <c r="D15" s="775" t="s">
        <v>4300</v>
      </c>
      <c r="E15" s="769"/>
      <c r="F15" s="782">
        <v>62</v>
      </c>
      <c r="G15" s="777">
        <v>1641.71693548387</v>
      </c>
      <c r="H15" s="778">
        <v>101786.45</v>
      </c>
      <c r="I15" s="779">
        <v>40</v>
      </c>
      <c r="J15" s="780">
        <v>1417.856</v>
      </c>
      <c r="K15" s="783">
        <v>56714.239999999998</v>
      </c>
      <c r="L15" s="773">
        <f t="shared" si="0"/>
        <v>55.718850593571148</v>
      </c>
      <c r="M15" s="760"/>
      <c r="N15" s="760"/>
    </row>
    <row r="16" spans="1:14" ht="63.75">
      <c r="A16" s="774" t="s">
        <v>4317</v>
      </c>
      <c r="B16" s="784" t="s">
        <v>4318</v>
      </c>
      <c r="C16" s="775" t="s">
        <v>4319</v>
      </c>
      <c r="D16" s="775" t="s">
        <v>4300</v>
      </c>
      <c r="E16" s="769"/>
      <c r="F16" s="782">
        <v>121</v>
      </c>
      <c r="G16" s="777">
        <v>5621.0879338842997</v>
      </c>
      <c r="H16" s="778">
        <v>680151.64</v>
      </c>
      <c r="I16" s="779">
        <v>20</v>
      </c>
      <c r="J16" s="780">
        <v>1649.076</v>
      </c>
      <c r="K16" s="783">
        <v>32981.519999999997</v>
      </c>
      <c r="L16" s="773">
        <f t="shared" si="0"/>
        <v>4.8491421707076965</v>
      </c>
      <c r="M16" s="760"/>
      <c r="N16" s="760"/>
    </row>
    <row r="17" spans="1:14" ht="63.75">
      <c r="A17" s="775" t="s">
        <v>4320</v>
      </c>
      <c r="B17" s="784" t="s">
        <v>4318</v>
      </c>
      <c r="C17" s="775" t="s">
        <v>4321</v>
      </c>
      <c r="D17" s="775" t="s">
        <v>4300</v>
      </c>
      <c r="E17" s="769"/>
      <c r="F17" s="782">
        <v>16</v>
      </c>
      <c r="G17" s="777">
        <v>1641.7175</v>
      </c>
      <c r="H17" s="778">
        <v>26267.48</v>
      </c>
      <c r="I17" s="779"/>
      <c r="J17" s="780" t="e">
        <f>#DIV/0!</f>
        <v>#DIV/0!</v>
      </c>
      <c r="K17" s="783"/>
      <c r="L17" s="773">
        <f t="shared" si="0"/>
        <v>0</v>
      </c>
      <c r="M17" s="760"/>
      <c r="N17" s="760"/>
    </row>
    <row r="18" spans="1:14" ht="38.25">
      <c r="A18" s="774" t="s">
        <v>4322</v>
      </c>
      <c r="B18" s="784" t="s">
        <v>4318</v>
      </c>
      <c r="C18" s="775" t="s">
        <v>4323</v>
      </c>
      <c r="D18" s="775" t="s">
        <v>4300</v>
      </c>
      <c r="E18" s="769"/>
      <c r="F18" s="782">
        <v>17</v>
      </c>
      <c r="G18" s="777">
        <v>5621.0882352941198</v>
      </c>
      <c r="H18" s="778">
        <v>95558.5</v>
      </c>
      <c r="I18" s="779">
        <v>20</v>
      </c>
      <c r="J18" s="780">
        <v>1649.076</v>
      </c>
      <c r="K18" s="783">
        <v>32981.519999999997</v>
      </c>
      <c r="L18" s="773">
        <f t="shared" si="0"/>
        <v>34.514480658444825</v>
      </c>
      <c r="M18" s="760"/>
      <c r="N18" s="760"/>
    </row>
    <row r="19" spans="1:14" ht="25.5">
      <c r="A19" s="774" t="s">
        <v>4324</v>
      </c>
      <c r="B19" s="784" t="s">
        <v>4318</v>
      </c>
      <c r="C19" s="775" t="s">
        <v>4325</v>
      </c>
      <c r="D19" s="775" t="s">
        <v>4300</v>
      </c>
      <c r="E19" s="769"/>
      <c r="F19" s="782">
        <v>230</v>
      </c>
      <c r="G19" s="777">
        <v>1418.15252173913</v>
      </c>
      <c r="H19" s="778">
        <v>326175.08</v>
      </c>
      <c r="I19" s="779">
        <v>75</v>
      </c>
      <c r="J19" s="780">
        <v>5648.0490666666701</v>
      </c>
      <c r="K19" s="783">
        <v>423603.68</v>
      </c>
      <c r="L19" s="773">
        <f t="shared" si="0"/>
        <v>129.87003176330944</v>
      </c>
      <c r="M19" s="760"/>
      <c r="N19" s="760"/>
    </row>
    <row r="20" spans="1:14" ht="38.25">
      <c r="A20" s="774" t="s">
        <v>4326</v>
      </c>
      <c r="B20" s="775" t="s">
        <v>4313</v>
      </c>
      <c r="C20" s="775" t="s">
        <v>4327</v>
      </c>
      <c r="D20" s="775" t="s">
        <v>4300</v>
      </c>
      <c r="E20" s="769"/>
      <c r="F20" s="782">
        <v>61</v>
      </c>
      <c r="G20" s="777">
        <v>1070.7511475409799</v>
      </c>
      <c r="H20" s="778">
        <v>65315.82</v>
      </c>
      <c r="I20" s="779">
        <v>70</v>
      </c>
      <c r="J20" s="780">
        <v>1417.856</v>
      </c>
      <c r="K20" s="783">
        <v>99249.919999999998</v>
      </c>
      <c r="L20" s="773">
        <f t="shared" si="0"/>
        <v>151.95387579915555</v>
      </c>
      <c r="M20" s="760"/>
      <c r="N20" s="760"/>
    </row>
    <row r="21" spans="1:14" ht="38.25">
      <c r="A21" s="774" t="s">
        <v>4328</v>
      </c>
      <c r="B21" s="775" t="s">
        <v>4329</v>
      </c>
      <c r="C21" s="775" t="s">
        <v>4330</v>
      </c>
      <c r="D21" s="775" t="s">
        <v>4300</v>
      </c>
      <c r="E21" s="769"/>
      <c r="F21" s="782">
        <v>68</v>
      </c>
      <c r="G21" s="777">
        <v>1939.8939705882401</v>
      </c>
      <c r="H21" s="778">
        <v>131912.79</v>
      </c>
      <c r="I21" s="779">
        <v>10</v>
      </c>
      <c r="J21" s="780">
        <v>1897.5</v>
      </c>
      <c r="K21" s="783">
        <v>18975</v>
      </c>
      <c r="L21" s="773">
        <f t="shared" si="0"/>
        <v>14.384503579978864</v>
      </c>
      <c r="M21" s="760"/>
      <c r="N21" s="760"/>
    </row>
    <row r="22" spans="1:14" ht="38.25">
      <c r="A22" s="775" t="s">
        <v>4331</v>
      </c>
      <c r="B22" s="775" t="s">
        <v>4329</v>
      </c>
      <c r="C22" s="775" t="s">
        <v>4332</v>
      </c>
      <c r="D22" s="775" t="s">
        <v>4300</v>
      </c>
      <c r="E22" s="769"/>
      <c r="F22" s="782">
        <v>65</v>
      </c>
      <c r="G22" s="777">
        <v>1070.7510769230801</v>
      </c>
      <c r="H22" s="778">
        <v>69598.820000000007</v>
      </c>
      <c r="I22" s="779"/>
      <c r="J22" s="780" t="e">
        <f>#DIV/0!</f>
        <v>#DIV/0!</v>
      </c>
      <c r="K22" s="783"/>
      <c r="L22" s="773">
        <f t="shared" si="0"/>
        <v>0</v>
      </c>
      <c r="M22" s="760"/>
      <c r="N22" s="760"/>
    </row>
    <row r="23" spans="1:14" ht="38.25">
      <c r="A23" s="774" t="s">
        <v>4333</v>
      </c>
      <c r="B23" s="775" t="s">
        <v>4329</v>
      </c>
      <c r="C23" s="775" t="s">
        <v>4334</v>
      </c>
      <c r="D23" s="775"/>
      <c r="E23" s="769"/>
      <c r="F23" s="782">
        <v>112</v>
      </c>
      <c r="G23" s="777">
        <v>1939.8940178571399</v>
      </c>
      <c r="H23" s="778">
        <v>217268.13</v>
      </c>
      <c r="I23" s="779">
        <v>10</v>
      </c>
      <c r="J23" s="780">
        <v>1897.5</v>
      </c>
      <c r="K23" s="783">
        <v>18975</v>
      </c>
      <c r="L23" s="773">
        <f t="shared" si="0"/>
        <v>8.7334483893242876</v>
      </c>
      <c r="M23" s="760"/>
      <c r="N23" s="760"/>
    </row>
    <row r="24" spans="1:14" ht="38.25">
      <c r="A24" s="774" t="s">
        <v>4335</v>
      </c>
      <c r="B24" s="775" t="s">
        <v>4329</v>
      </c>
      <c r="C24" s="775" t="s">
        <v>4336</v>
      </c>
      <c r="D24" s="775"/>
      <c r="E24" s="769"/>
      <c r="F24" s="782">
        <v>219</v>
      </c>
      <c r="G24" s="777">
        <v>483.62328767123302</v>
      </c>
      <c r="H24" s="778">
        <v>105913.5</v>
      </c>
      <c r="I24" s="779">
        <v>30</v>
      </c>
      <c r="J24" s="780">
        <v>4066.0839999999998</v>
      </c>
      <c r="K24" s="783">
        <v>121982.52</v>
      </c>
      <c r="L24" s="773">
        <f t="shared" si="0"/>
        <v>115.17183361894377</v>
      </c>
      <c r="M24" s="760"/>
      <c r="N24" s="760"/>
    </row>
    <row r="25" spans="1:14" ht="38.25">
      <c r="A25" s="775" t="s">
        <v>4337</v>
      </c>
      <c r="B25" s="775" t="s">
        <v>4338</v>
      </c>
      <c r="C25" s="775" t="s">
        <v>4339</v>
      </c>
      <c r="D25" s="775" t="s">
        <v>4300</v>
      </c>
      <c r="E25" s="769"/>
      <c r="F25" s="782">
        <v>100</v>
      </c>
      <c r="G25" s="777">
        <v>877.8</v>
      </c>
      <c r="H25" s="778">
        <v>87780</v>
      </c>
      <c r="I25" s="779"/>
      <c r="J25" s="780" t="e">
        <f>#DIV/0!</f>
        <v>#DIV/0!</v>
      </c>
      <c r="K25" s="783"/>
      <c r="L25" s="773">
        <f t="shared" si="0"/>
        <v>0</v>
      </c>
      <c r="M25" s="760"/>
      <c r="N25" s="760"/>
    </row>
    <row r="26" spans="1:14" ht="38.25">
      <c r="A26" s="775" t="s">
        <v>4340</v>
      </c>
      <c r="B26" s="775" t="s">
        <v>4338</v>
      </c>
      <c r="C26" s="775" t="s">
        <v>4341</v>
      </c>
      <c r="D26" s="775" t="s">
        <v>4300</v>
      </c>
      <c r="E26" s="769"/>
      <c r="F26" s="782">
        <v>32</v>
      </c>
      <c r="G26" s="777"/>
      <c r="H26" s="778">
        <v>0</v>
      </c>
      <c r="I26" s="779"/>
      <c r="J26" s="780"/>
      <c r="K26" s="783"/>
      <c r="L26" s="773" t="e">
        <f t="shared" si="0"/>
        <v>#DIV/0!</v>
      </c>
      <c r="M26" s="760"/>
      <c r="N26" s="760"/>
    </row>
    <row r="27" spans="1:14" ht="38.25">
      <c r="A27" s="775" t="s">
        <v>4342</v>
      </c>
      <c r="B27" s="775" t="s">
        <v>4343</v>
      </c>
      <c r="C27" s="775" t="s">
        <v>4344</v>
      </c>
      <c r="D27" s="775" t="s">
        <v>4300</v>
      </c>
      <c r="E27" s="769"/>
      <c r="F27" s="776"/>
      <c r="G27" s="777">
        <v>0</v>
      </c>
      <c r="H27" s="778">
        <v>0</v>
      </c>
      <c r="I27" s="779"/>
      <c r="J27" s="780" t="e">
        <f>#DIV/0!</f>
        <v>#DIV/0!</v>
      </c>
      <c r="K27" s="783"/>
      <c r="L27" s="773" t="e">
        <f t="shared" si="0"/>
        <v>#DIV/0!</v>
      </c>
      <c r="M27" s="760"/>
      <c r="N27" s="760"/>
    </row>
    <row r="28" spans="1:14" ht="38.25">
      <c r="A28" s="774" t="s">
        <v>4345</v>
      </c>
      <c r="B28" s="775" t="s">
        <v>4346</v>
      </c>
      <c r="C28" s="775" t="s">
        <v>4347</v>
      </c>
      <c r="D28" s="775" t="s">
        <v>4300</v>
      </c>
      <c r="E28" s="769"/>
      <c r="F28" s="782">
        <v>284</v>
      </c>
      <c r="G28" s="777">
        <v>1865.86401408451</v>
      </c>
      <c r="H28" s="778">
        <v>529905.38</v>
      </c>
      <c r="I28" s="779">
        <v>90</v>
      </c>
      <c r="J28" s="780">
        <v>1876.4459999999999</v>
      </c>
      <c r="K28" s="783">
        <v>168880.14</v>
      </c>
      <c r="L28" s="773">
        <f t="shared" si="0"/>
        <v>31.869867031733101</v>
      </c>
      <c r="M28" s="760"/>
      <c r="N28" s="760"/>
    </row>
    <row r="29" spans="1:14" ht="38.25">
      <c r="A29" s="774" t="s">
        <v>4348</v>
      </c>
      <c r="B29" s="775" t="s">
        <v>4346</v>
      </c>
      <c r="C29" s="775" t="s">
        <v>4349</v>
      </c>
      <c r="D29" s="775" t="s">
        <v>4300</v>
      </c>
      <c r="E29" s="769"/>
      <c r="F29" s="782">
        <v>22</v>
      </c>
      <c r="G29" s="777">
        <v>578.69909090909096</v>
      </c>
      <c r="H29" s="778">
        <v>12731.38</v>
      </c>
      <c r="I29" s="779">
        <v>10</v>
      </c>
      <c r="J29" s="780">
        <v>579.34799999999996</v>
      </c>
      <c r="K29" s="783">
        <v>5793.48</v>
      </c>
      <c r="L29" s="773">
        <f t="shared" si="0"/>
        <v>45.505514720320974</v>
      </c>
      <c r="M29" s="760"/>
      <c r="N29" s="760"/>
    </row>
    <row r="30" spans="1:14" ht="51">
      <c r="A30" s="775" t="s">
        <v>4350</v>
      </c>
      <c r="B30" s="784" t="s">
        <v>4351</v>
      </c>
      <c r="C30" s="775" t="s">
        <v>4352</v>
      </c>
      <c r="D30" s="775" t="s">
        <v>4300</v>
      </c>
      <c r="E30" s="769"/>
      <c r="F30" s="782">
        <v>42</v>
      </c>
      <c r="G30" s="777">
        <v>306.39404761904802</v>
      </c>
      <c r="H30" s="778">
        <v>12868.55</v>
      </c>
      <c r="I30" s="779"/>
      <c r="J30" s="780" t="e">
        <f>#DIV/0!</f>
        <v>#DIV/0!</v>
      </c>
      <c r="K30" s="783"/>
      <c r="L30" s="773">
        <f t="shared" si="0"/>
        <v>0</v>
      </c>
      <c r="M30" s="760"/>
      <c r="N30" s="760"/>
    </row>
    <row r="31" spans="1:14" ht="25.5">
      <c r="A31" s="775" t="s">
        <v>4353</v>
      </c>
      <c r="B31" s="784" t="s">
        <v>4351</v>
      </c>
      <c r="C31" s="775" t="s">
        <v>4354</v>
      </c>
      <c r="D31" s="775" t="s">
        <v>4300</v>
      </c>
      <c r="E31" s="769"/>
      <c r="F31" s="782">
        <v>115</v>
      </c>
      <c r="G31" s="777">
        <v>1952.39</v>
      </c>
      <c r="H31" s="778">
        <v>224524.85</v>
      </c>
      <c r="I31" s="779"/>
      <c r="J31" s="780" t="e">
        <f>#DIV/0!</f>
        <v>#DIV/0!</v>
      </c>
      <c r="K31" s="783"/>
      <c r="L31" s="773">
        <f t="shared" si="0"/>
        <v>0</v>
      </c>
      <c r="M31" s="760"/>
      <c r="N31" s="760"/>
    </row>
    <row r="32" spans="1:14" ht="25.5">
      <c r="A32" s="774" t="s">
        <v>4355</v>
      </c>
      <c r="B32" s="775" t="s">
        <v>4356</v>
      </c>
      <c r="C32" s="775" t="s">
        <v>4357</v>
      </c>
      <c r="D32" s="775" t="s">
        <v>4300</v>
      </c>
      <c r="E32" s="769"/>
      <c r="F32" s="782">
        <v>25</v>
      </c>
      <c r="G32" s="777">
        <v>388.35599999999999</v>
      </c>
      <c r="H32" s="778">
        <v>9708.9</v>
      </c>
      <c r="I32" s="779">
        <v>5</v>
      </c>
      <c r="J32" s="780">
        <v>390.38</v>
      </c>
      <c r="K32" s="783">
        <v>1951.9</v>
      </c>
      <c r="L32" s="773">
        <f t="shared" si="0"/>
        <v>20.104234259287871</v>
      </c>
      <c r="M32" s="760"/>
      <c r="N32" s="760"/>
    </row>
    <row r="33" spans="1:14" ht="51">
      <c r="A33" s="774" t="s">
        <v>4358</v>
      </c>
      <c r="B33" s="784" t="s">
        <v>4351</v>
      </c>
      <c r="C33" s="775" t="s">
        <v>4359</v>
      </c>
      <c r="D33" s="775"/>
      <c r="E33" s="785"/>
      <c r="F33" s="782">
        <v>21</v>
      </c>
      <c r="G33" s="786">
        <v>1952.39</v>
      </c>
      <c r="H33" s="787">
        <v>41000.19</v>
      </c>
      <c r="I33" s="779">
        <v>10</v>
      </c>
      <c r="J33" s="780">
        <v>1952.39</v>
      </c>
      <c r="K33" s="788">
        <v>19523.900000000001</v>
      </c>
      <c r="L33" s="773">
        <f t="shared" si="0"/>
        <v>47.61904761904762</v>
      </c>
    </row>
    <row r="34" spans="1:14" ht="38.25">
      <c r="A34" s="774" t="s">
        <v>4360</v>
      </c>
      <c r="B34" s="784" t="s">
        <v>4351</v>
      </c>
      <c r="C34" s="775" t="s">
        <v>4361</v>
      </c>
      <c r="D34" s="775"/>
      <c r="E34" s="769"/>
      <c r="F34" s="782">
        <v>85</v>
      </c>
      <c r="G34" s="777">
        <v>1952.39</v>
      </c>
      <c r="H34" s="778">
        <v>165953.15</v>
      </c>
      <c r="I34" s="785">
        <v>35</v>
      </c>
      <c r="J34" s="761">
        <v>1952.39</v>
      </c>
      <c r="K34" s="789">
        <v>68333.649999999994</v>
      </c>
      <c r="L34" s="773">
        <f t="shared" si="0"/>
        <v>41.17647058823529</v>
      </c>
      <c r="M34" s="760"/>
      <c r="N34" s="760"/>
    </row>
    <row r="35" spans="1:14" ht="38.25">
      <c r="A35" s="774" t="s">
        <v>4362</v>
      </c>
      <c r="B35" s="775" t="s">
        <v>4363</v>
      </c>
      <c r="C35" s="775" t="s">
        <v>4364</v>
      </c>
      <c r="D35" s="775" t="s">
        <v>4300</v>
      </c>
      <c r="E35" s="769"/>
      <c r="F35" s="776">
        <v>98</v>
      </c>
      <c r="G35" s="777">
        <v>1773.4089795918401</v>
      </c>
      <c r="H35" s="778">
        <v>173794.08</v>
      </c>
      <c r="I35" s="779">
        <v>40</v>
      </c>
      <c r="J35" s="780">
        <v>2732.4</v>
      </c>
      <c r="K35" s="783">
        <v>109296</v>
      </c>
      <c r="L35" s="773">
        <f t="shared" si="0"/>
        <v>62.888218056679491</v>
      </c>
      <c r="M35" s="760"/>
      <c r="N35" s="760"/>
    </row>
    <row r="36" spans="1:14" ht="38.25">
      <c r="A36" s="774" t="s">
        <v>4365</v>
      </c>
      <c r="B36" s="775" t="s">
        <v>4363</v>
      </c>
      <c r="C36" s="775" t="s">
        <v>4366</v>
      </c>
      <c r="D36" s="775" t="s">
        <v>4300</v>
      </c>
      <c r="E36" s="769"/>
      <c r="F36" s="776">
        <v>105</v>
      </c>
      <c r="G36" s="777">
        <v>567.58009523809505</v>
      </c>
      <c r="H36" s="778">
        <v>59595.91</v>
      </c>
      <c r="I36" s="779">
        <v>65</v>
      </c>
      <c r="J36" s="780">
        <v>577.5</v>
      </c>
      <c r="K36" s="783">
        <v>37537.5</v>
      </c>
      <c r="L36" s="773">
        <f t="shared" si="0"/>
        <v>62.986704960122267</v>
      </c>
      <c r="M36" s="760"/>
      <c r="N36" s="760"/>
    </row>
    <row r="37" spans="1:14" ht="25.5">
      <c r="A37" s="774" t="s">
        <v>4367</v>
      </c>
      <c r="B37" s="775" t="s">
        <v>4363</v>
      </c>
      <c r="C37" s="775" t="s">
        <v>4368</v>
      </c>
      <c r="D37" s="775" t="s">
        <v>4300</v>
      </c>
      <c r="E37" s="769"/>
      <c r="F37" s="776">
        <v>166</v>
      </c>
      <c r="G37" s="777">
        <v>1888.9501204819301</v>
      </c>
      <c r="H37" s="778">
        <v>313565.71999999997</v>
      </c>
      <c r="I37" s="779">
        <v>30</v>
      </c>
      <c r="J37" s="780">
        <v>2732.4</v>
      </c>
      <c r="K37" s="783">
        <v>81972</v>
      </c>
      <c r="L37" s="773">
        <f t="shared" si="0"/>
        <v>26.141888214056053</v>
      </c>
      <c r="M37" s="760"/>
      <c r="N37" s="760"/>
    </row>
    <row r="38" spans="1:14" ht="25.5">
      <c r="A38" s="774" t="s">
        <v>4369</v>
      </c>
      <c r="B38" s="775" t="s">
        <v>4363</v>
      </c>
      <c r="C38" s="775" t="s">
        <v>4370</v>
      </c>
      <c r="D38" s="775" t="s">
        <v>4371</v>
      </c>
      <c r="E38" s="769"/>
      <c r="F38" s="776">
        <v>55</v>
      </c>
      <c r="G38" s="777">
        <v>565.24599999999998</v>
      </c>
      <c r="H38" s="778">
        <v>31088.53</v>
      </c>
      <c r="I38" s="779">
        <v>45</v>
      </c>
      <c r="J38" s="780">
        <v>577.5</v>
      </c>
      <c r="K38" s="783">
        <v>25987.5</v>
      </c>
      <c r="L38" s="773">
        <f t="shared" si="0"/>
        <v>83.591922808830148</v>
      </c>
      <c r="M38" s="760"/>
      <c r="N38" s="760"/>
    </row>
    <row r="39" spans="1:14" ht="76.5">
      <c r="A39" s="774" t="s">
        <v>4372</v>
      </c>
      <c r="B39" s="775" t="s">
        <v>4373</v>
      </c>
      <c r="C39" s="775" t="s">
        <v>4374</v>
      </c>
      <c r="D39" s="775" t="s">
        <v>4371</v>
      </c>
      <c r="E39" s="769"/>
      <c r="F39" s="776">
        <v>39</v>
      </c>
      <c r="G39" s="777">
        <v>8393.9735897435894</v>
      </c>
      <c r="H39" s="778">
        <v>327364.96999999997</v>
      </c>
      <c r="I39" s="779">
        <v>14</v>
      </c>
      <c r="J39" s="780">
        <v>8358.3057142857197</v>
      </c>
      <c r="K39" s="783">
        <v>117016.28</v>
      </c>
      <c r="L39" s="773">
        <f t="shared" si="0"/>
        <v>35.744899645188063</v>
      </c>
      <c r="M39" s="760"/>
      <c r="N39" s="760"/>
    </row>
    <row r="40" spans="1:14" ht="84">
      <c r="A40" s="774" t="s">
        <v>4375</v>
      </c>
      <c r="B40" s="775" t="s">
        <v>4373</v>
      </c>
      <c r="C40" s="790" t="s">
        <v>4376</v>
      </c>
      <c r="D40" s="775" t="s">
        <v>4371</v>
      </c>
      <c r="E40" s="769"/>
      <c r="F40" s="782">
        <v>58</v>
      </c>
      <c r="G40" s="777">
        <v>22635.9337096774</v>
      </c>
      <c r="H40" s="778">
        <v>1312884.15516129</v>
      </c>
      <c r="I40" s="779">
        <v>12</v>
      </c>
      <c r="J40" s="780">
        <v>22612.721666666701</v>
      </c>
      <c r="K40" s="783">
        <v>271352.65999999997</v>
      </c>
      <c r="L40" s="773">
        <f t="shared" si="0"/>
        <v>20.668438942860412</v>
      </c>
      <c r="M40" s="760"/>
      <c r="N40" s="760"/>
    </row>
    <row r="41" spans="1:14" ht="51">
      <c r="A41" s="774" t="s">
        <v>4377</v>
      </c>
      <c r="B41" s="775" t="s">
        <v>4378</v>
      </c>
      <c r="C41" s="775" t="s">
        <v>4379</v>
      </c>
      <c r="D41" s="775" t="s">
        <v>4371</v>
      </c>
      <c r="E41" s="769"/>
      <c r="F41" s="782">
        <v>145</v>
      </c>
      <c r="G41" s="777">
        <v>10953.1184137931</v>
      </c>
      <c r="H41" s="778">
        <v>1588202.17</v>
      </c>
      <c r="I41" s="779">
        <v>28</v>
      </c>
      <c r="J41" s="780">
        <v>10444.280000000001</v>
      </c>
      <c r="K41" s="783">
        <v>292439.84000000003</v>
      </c>
      <c r="L41" s="773">
        <f t="shared" si="0"/>
        <v>18.413262840460671</v>
      </c>
      <c r="M41" s="760"/>
      <c r="N41" s="760"/>
    </row>
    <row r="42" spans="1:14" ht="51">
      <c r="A42" s="774" t="s">
        <v>4380</v>
      </c>
      <c r="B42" s="775" t="s">
        <v>4381</v>
      </c>
      <c r="C42" s="775" t="s">
        <v>4382</v>
      </c>
      <c r="D42" s="775" t="s">
        <v>4300</v>
      </c>
      <c r="E42" s="769"/>
      <c r="F42" s="782">
        <v>85</v>
      </c>
      <c r="G42" s="777">
        <v>11118.1594117647</v>
      </c>
      <c r="H42" s="778">
        <v>945043.55</v>
      </c>
      <c r="I42" s="779">
        <v>26</v>
      </c>
      <c r="J42" s="780">
        <v>11100.43</v>
      </c>
      <c r="K42" s="783">
        <v>288611.18</v>
      </c>
      <c r="L42" s="773">
        <f t="shared" si="0"/>
        <v>30.539458208037079</v>
      </c>
      <c r="M42" s="760"/>
      <c r="N42" s="760"/>
    </row>
    <row r="43" spans="1:14" ht="51">
      <c r="A43" s="774" t="s">
        <v>4383</v>
      </c>
      <c r="B43" s="775" t="s">
        <v>4381</v>
      </c>
      <c r="C43" s="775" t="s">
        <v>4384</v>
      </c>
      <c r="D43" s="775" t="s">
        <v>4300</v>
      </c>
      <c r="E43" s="769"/>
      <c r="F43" s="782">
        <v>76</v>
      </c>
      <c r="G43" s="777">
        <v>33332.113157894702</v>
      </c>
      <c r="H43" s="778">
        <v>2533240.6</v>
      </c>
      <c r="I43" s="779">
        <v>13</v>
      </c>
      <c r="J43" s="780">
        <v>33301.18</v>
      </c>
      <c r="K43" s="783">
        <v>432915.34</v>
      </c>
      <c r="L43" s="773">
        <f t="shared" si="0"/>
        <v>17.089388982633551</v>
      </c>
      <c r="M43" s="760"/>
      <c r="N43" s="760"/>
    </row>
    <row r="44" spans="1:14" ht="51">
      <c r="A44" s="775" t="s">
        <v>4385</v>
      </c>
      <c r="B44" s="775" t="s">
        <v>4381</v>
      </c>
      <c r="C44" s="775" t="s">
        <v>4386</v>
      </c>
      <c r="D44" s="775" t="s">
        <v>4300</v>
      </c>
      <c r="E44" s="769"/>
      <c r="F44" s="782">
        <v>4</v>
      </c>
      <c r="G44" s="777">
        <v>66692.972500000003</v>
      </c>
      <c r="H44" s="778">
        <v>266771.89</v>
      </c>
      <c r="I44" s="779"/>
      <c r="J44" s="780" t="e">
        <f>#DIV/0!</f>
        <v>#DIV/0!</v>
      </c>
      <c r="K44" s="783"/>
      <c r="L44" s="773">
        <f t="shared" si="0"/>
        <v>0</v>
      </c>
      <c r="M44" s="760"/>
      <c r="N44" s="760"/>
    </row>
    <row r="45" spans="1:14" ht="102">
      <c r="A45" s="774" t="s">
        <v>4387</v>
      </c>
      <c r="B45" s="775" t="s">
        <v>4373</v>
      </c>
      <c r="C45" s="775" t="s">
        <v>4388</v>
      </c>
      <c r="D45" s="775" t="s">
        <v>4300</v>
      </c>
      <c r="E45" s="769"/>
      <c r="F45" s="782">
        <v>1</v>
      </c>
      <c r="G45" s="777">
        <v>58816.23</v>
      </c>
      <c r="H45" s="778">
        <v>58816.23</v>
      </c>
      <c r="I45" s="779">
        <v>1</v>
      </c>
      <c r="J45" s="780">
        <v>58816.23</v>
      </c>
      <c r="K45" s="783">
        <v>58816.23</v>
      </c>
      <c r="L45" s="773">
        <f t="shared" si="0"/>
        <v>100</v>
      </c>
      <c r="M45" s="760"/>
      <c r="N45" s="760"/>
    </row>
    <row r="46" spans="1:14" ht="25.5">
      <c r="A46" s="774" t="s">
        <v>4389</v>
      </c>
      <c r="B46" s="775" t="s">
        <v>4390</v>
      </c>
      <c r="C46" s="775" t="s">
        <v>4391</v>
      </c>
      <c r="D46" s="775" t="s">
        <v>4300</v>
      </c>
      <c r="E46" s="769"/>
      <c r="F46" s="782">
        <v>101</v>
      </c>
      <c r="G46" s="777">
        <v>947.96039603960401</v>
      </c>
      <c r="H46" s="778">
        <v>95744</v>
      </c>
      <c r="I46" s="779">
        <v>30</v>
      </c>
      <c r="J46" s="780">
        <v>917.4</v>
      </c>
      <c r="K46" s="783">
        <v>27522</v>
      </c>
      <c r="L46" s="773">
        <f t="shared" si="0"/>
        <v>28.745404411764707</v>
      </c>
      <c r="M46" s="760"/>
      <c r="N46" s="760"/>
    </row>
    <row r="47" spans="1:14" ht="12.75">
      <c r="A47" s="775" t="s">
        <v>4392</v>
      </c>
      <c r="B47" s="775" t="s">
        <v>4393</v>
      </c>
      <c r="C47" s="790" t="s">
        <v>4394</v>
      </c>
      <c r="D47" s="775" t="s">
        <v>4300</v>
      </c>
      <c r="E47" s="769"/>
      <c r="F47" s="776">
        <v>16</v>
      </c>
      <c r="G47" s="777">
        <v>8.1250000000000003E-3</v>
      </c>
      <c r="H47" s="778">
        <v>0.13</v>
      </c>
      <c r="I47" s="779"/>
      <c r="J47" s="780" t="e">
        <f>#DIV/0!</f>
        <v>#DIV/0!</v>
      </c>
      <c r="K47" s="783"/>
      <c r="L47" s="773">
        <f t="shared" si="0"/>
        <v>0</v>
      </c>
      <c r="M47" s="760"/>
      <c r="N47" s="760"/>
    </row>
    <row r="48" spans="1:14" ht="24">
      <c r="A48" s="791" t="s">
        <v>4395</v>
      </c>
      <c r="B48" s="775" t="s">
        <v>4393</v>
      </c>
      <c r="C48" s="790" t="s">
        <v>4394</v>
      </c>
      <c r="D48" s="775" t="s">
        <v>4300</v>
      </c>
      <c r="E48" s="769"/>
      <c r="F48" s="782">
        <v>50</v>
      </c>
      <c r="G48" s="777">
        <v>24389.874062499999</v>
      </c>
      <c r="H48" s="778">
        <v>1219493.703125</v>
      </c>
      <c r="I48" s="779">
        <v>20</v>
      </c>
      <c r="J48" s="780">
        <v>21795.476500000001</v>
      </c>
      <c r="K48" s="783">
        <v>435909.53</v>
      </c>
      <c r="L48" s="773">
        <f t="shared" si="0"/>
        <v>35.745123478945807</v>
      </c>
      <c r="M48" s="760"/>
      <c r="N48" s="760"/>
    </row>
    <row r="49" spans="1:14" ht="38.25">
      <c r="A49" s="774" t="s">
        <v>4396</v>
      </c>
      <c r="B49" s="775" t="s">
        <v>4397</v>
      </c>
      <c r="C49" s="775" t="s">
        <v>4398</v>
      </c>
      <c r="D49" s="775" t="s">
        <v>4300</v>
      </c>
      <c r="E49" s="769"/>
      <c r="F49" s="782">
        <v>55</v>
      </c>
      <c r="G49" s="777">
        <v>2527.8000000000002</v>
      </c>
      <c r="H49" s="778">
        <v>139029</v>
      </c>
      <c r="I49" s="779">
        <v>20</v>
      </c>
      <c r="J49" s="780">
        <v>2533.3000000000002</v>
      </c>
      <c r="K49" s="783">
        <v>50666</v>
      </c>
      <c r="L49" s="773">
        <f t="shared" si="0"/>
        <v>36.442756547195188</v>
      </c>
      <c r="M49" s="760"/>
      <c r="N49" s="760"/>
    </row>
    <row r="50" spans="1:14" ht="38.25">
      <c r="A50" s="774" t="s">
        <v>4399</v>
      </c>
      <c r="B50" s="775" t="s">
        <v>4397</v>
      </c>
      <c r="C50" s="775" t="s">
        <v>4400</v>
      </c>
      <c r="D50" s="775" t="s">
        <v>4300</v>
      </c>
      <c r="E50" s="769"/>
      <c r="F50" s="782">
        <v>37</v>
      </c>
      <c r="G50" s="777">
        <v>9382.89</v>
      </c>
      <c r="H50" s="778">
        <v>347166.93</v>
      </c>
      <c r="I50" s="779">
        <v>20</v>
      </c>
      <c r="J50" s="780">
        <v>9477.8094999999994</v>
      </c>
      <c r="K50" s="783">
        <v>189556.19</v>
      </c>
      <c r="L50" s="773">
        <f t="shared" si="0"/>
        <v>54.600877451086717</v>
      </c>
      <c r="M50" s="760"/>
      <c r="N50" s="760"/>
    </row>
    <row r="51" spans="1:14" ht="38.25">
      <c r="A51" s="774" t="s">
        <v>4401</v>
      </c>
      <c r="B51" s="775" t="s">
        <v>4402</v>
      </c>
      <c r="C51" s="775" t="s">
        <v>4403</v>
      </c>
      <c r="D51" s="775" t="s">
        <v>4404</v>
      </c>
      <c r="E51" s="769"/>
      <c r="F51" s="782">
        <v>2210</v>
      </c>
      <c r="G51" s="777">
        <v>186.043497737557</v>
      </c>
      <c r="H51" s="778">
        <v>411156.13</v>
      </c>
      <c r="I51" s="779">
        <v>400</v>
      </c>
      <c r="J51" s="780">
        <v>191.31200000000001</v>
      </c>
      <c r="K51" s="783">
        <v>76524.800000000003</v>
      </c>
      <c r="L51" s="773">
        <f t="shared" si="0"/>
        <v>18.612102414720169</v>
      </c>
      <c r="M51" s="760"/>
      <c r="N51" s="760"/>
    </row>
    <row r="52" spans="1:14" ht="38.25">
      <c r="A52" s="774">
        <v>1034343</v>
      </c>
      <c r="B52" s="775" t="s">
        <v>4405</v>
      </c>
      <c r="C52" s="775" t="s">
        <v>4406</v>
      </c>
      <c r="D52" s="775" t="s">
        <v>4407</v>
      </c>
      <c r="E52" s="769"/>
      <c r="F52" s="782">
        <v>3000</v>
      </c>
      <c r="G52" s="777">
        <v>82.076279999999997</v>
      </c>
      <c r="H52" s="778">
        <v>246228.84</v>
      </c>
      <c r="I52" s="779">
        <v>240</v>
      </c>
      <c r="J52" s="780">
        <v>82.863</v>
      </c>
      <c r="K52" s="783">
        <v>19887.12</v>
      </c>
      <c r="L52" s="773">
        <f t="shared" si="0"/>
        <v>8.0766818379195549</v>
      </c>
      <c r="M52" s="760"/>
      <c r="N52" s="760"/>
    </row>
    <row r="53" spans="1:14" ht="25.5">
      <c r="A53" s="774" t="s">
        <v>4408</v>
      </c>
      <c r="B53" s="775" t="s">
        <v>4405</v>
      </c>
      <c r="C53" s="775" t="s">
        <v>4409</v>
      </c>
      <c r="D53" s="775" t="s">
        <v>4410</v>
      </c>
      <c r="E53" s="769"/>
      <c r="F53" s="782">
        <v>15000</v>
      </c>
      <c r="G53" s="777">
        <v>81.486239999999995</v>
      </c>
      <c r="H53" s="778">
        <v>1222293.6000000001</v>
      </c>
      <c r="I53" s="779">
        <v>2880</v>
      </c>
      <c r="J53" s="780">
        <v>82.863</v>
      </c>
      <c r="K53" s="783">
        <v>238645.44</v>
      </c>
      <c r="L53" s="773">
        <f t="shared" si="0"/>
        <v>19.52439577528672</v>
      </c>
      <c r="M53" s="760"/>
      <c r="N53" s="760"/>
    </row>
    <row r="54" spans="1:14" ht="25.5">
      <c r="A54" s="774">
        <v>1034445</v>
      </c>
      <c r="B54" s="775" t="s">
        <v>4405</v>
      </c>
      <c r="C54" s="775" t="s">
        <v>4411</v>
      </c>
      <c r="D54" s="775" t="s">
        <v>4407</v>
      </c>
      <c r="E54" s="769"/>
      <c r="F54" s="782">
        <v>7320</v>
      </c>
      <c r="G54" s="777">
        <v>81.734508196721293</v>
      </c>
      <c r="H54" s="778">
        <v>598296.6</v>
      </c>
      <c r="I54" s="779">
        <v>1560</v>
      </c>
      <c r="J54" s="780">
        <v>82.863</v>
      </c>
      <c r="K54" s="783">
        <v>129266.28</v>
      </c>
      <c r="L54" s="773">
        <f t="shared" si="0"/>
        <v>21.605718635205349</v>
      </c>
      <c r="M54" s="760"/>
      <c r="N54" s="760"/>
    </row>
    <row r="55" spans="1:14" ht="25.5">
      <c r="A55" s="774" t="s">
        <v>4412</v>
      </c>
      <c r="B55" s="775" t="s">
        <v>4413</v>
      </c>
      <c r="C55" s="775" t="s">
        <v>4414</v>
      </c>
      <c r="D55" s="775" t="s">
        <v>4407</v>
      </c>
      <c r="E55" s="769"/>
      <c r="F55" s="782">
        <v>593</v>
      </c>
      <c r="G55" s="777">
        <v>227.333333333333</v>
      </c>
      <c r="H55" s="778">
        <v>134808.66666666701</v>
      </c>
      <c r="I55" s="779">
        <v>120</v>
      </c>
      <c r="J55" s="780">
        <v>199.54</v>
      </c>
      <c r="K55" s="783">
        <v>23944.799999999999</v>
      </c>
      <c r="L55" s="773">
        <f t="shared" si="0"/>
        <v>17.762062775390262</v>
      </c>
      <c r="M55" s="760"/>
      <c r="N55" s="760"/>
    </row>
    <row r="56" spans="1:14" ht="25.5">
      <c r="A56" s="774">
        <v>1039397</v>
      </c>
      <c r="B56" s="784" t="s">
        <v>4415</v>
      </c>
      <c r="C56" s="775" t="s">
        <v>4416</v>
      </c>
      <c r="D56" s="775" t="s">
        <v>4410</v>
      </c>
      <c r="E56" s="769"/>
      <c r="F56" s="782">
        <v>1101</v>
      </c>
      <c r="G56" s="777">
        <v>830.20384615384603</v>
      </c>
      <c r="H56" s="778">
        <v>914054.43461538502</v>
      </c>
      <c r="I56" s="779">
        <v>300</v>
      </c>
      <c r="J56" s="780">
        <v>797.94</v>
      </c>
      <c r="K56" s="783">
        <v>239382</v>
      </c>
      <c r="L56" s="773">
        <f t="shared" si="0"/>
        <v>26.189031083332249</v>
      </c>
      <c r="M56" s="760"/>
      <c r="N56" s="760"/>
    </row>
    <row r="57" spans="1:14" ht="25.5">
      <c r="A57" s="774">
        <v>1039414</v>
      </c>
      <c r="B57" s="784" t="s">
        <v>4415</v>
      </c>
      <c r="C57" s="775" t="s">
        <v>4417</v>
      </c>
      <c r="D57" s="775" t="s">
        <v>4410</v>
      </c>
      <c r="E57" s="769"/>
      <c r="F57" s="782">
        <v>121</v>
      </c>
      <c r="G57" s="777">
        <v>956.35746666666705</v>
      </c>
      <c r="H57" s="778">
        <v>115719.253466667</v>
      </c>
      <c r="I57" s="779">
        <v>240</v>
      </c>
      <c r="J57" s="780">
        <v>797.94</v>
      </c>
      <c r="K57" s="783">
        <v>191505.6</v>
      </c>
      <c r="L57" s="773">
        <f t="shared" si="0"/>
        <v>165.49156191641293</v>
      </c>
      <c r="M57" s="760"/>
      <c r="N57" s="760"/>
    </row>
    <row r="58" spans="1:14" ht="38.25">
      <c r="A58" s="775" t="s">
        <v>4418</v>
      </c>
      <c r="B58" s="775" t="s">
        <v>4419</v>
      </c>
      <c r="C58" s="775" t="s">
        <v>4420</v>
      </c>
      <c r="D58" s="775"/>
      <c r="E58" s="769"/>
      <c r="F58" s="782"/>
      <c r="G58" s="777"/>
      <c r="H58" s="778">
        <v>0</v>
      </c>
      <c r="I58" s="779"/>
      <c r="J58" s="780"/>
      <c r="K58" s="783"/>
      <c r="L58" s="773" t="e">
        <f t="shared" si="0"/>
        <v>#DIV/0!</v>
      </c>
      <c r="M58" s="760"/>
      <c r="N58" s="760"/>
    </row>
    <row r="59" spans="1:14" ht="25.5">
      <c r="A59" s="775" t="s">
        <v>4421</v>
      </c>
      <c r="B59" s="775" t="s">
        <v>4419</v>
      </c>
      <c r="C59" s="775" t="s">
        <v>4422</v>
      </c>
      <c r="D59" s="775"/>
      <c r="E59" s="769"/>
      <c r="F59" s="782"/>
      <c r="G59" s="777"/>
      <c r="H59" s="778">
        <v>0</v>
      </c>
      <c r="I59" s="779"/>
      <c r="J59" s="780"/>
      <c r="K59" s="783"/>
      <c r="L59" s="773" t="e">
        <f t="shared" si="0"/>
        <v>#DIV/0!</v>
      </c>
      <c r="M59" s="760"/>
      <c r="N59" s="760"/>
    </row>
    <row r="60" spans="1:14" ht="51">
      <c r="A60" s="791" t="s">
        <v>4423</v>
      </c>
      <c r="B60" s="775" t="s">
        <v>4419</v>
      </c>
      <c r="C60" s="775" t="s">
        <v>4424</v>
      </c>
      <c r="D60" s="775" t="s">
        <v>4300</v>
      </c>
      <c r="E60" s="769"/>
      <c r="F60" s="782">
        <v>82</v>
      </c>
      <c r="G60" s="777">
        <v>489.5</v>
      </c>
      <c r="H60" s="778">
        <v>40139</v>
      </c>
      <c r="I60" s="779">
        <v>120</v>
      </c>
      <c r="J60" s="780">
        <v>470.8</v>
      </c>
      <c r="K60" s="783">
        <v>56496</v>
      </c>
      <c r="L60" s="773">
        <f t="shared" si="0"/>
        <v>140.75089065497397</v>
      </c>
      <c r="M60" s="760"/>
      <c r="N60" s="760"/>
    </row>
    <row r="61" spans="1:14" ht="51">
      <c r="A61" s="791" t="s">
        <v>4425</v>
      </c>
      <c r="B61" s="775" t="s">
        <v>4419</v>
      </c>
      <c r="C61" s="775" t="s">
        <v>4426</v>
      </c>
      <c r="D61" s="775" t="s">
        <v>4300</v>
      </c>
      <c r="E61" s="769"/>
      <c r="F61" s="782">
        <v>349</v>
      </c>
      <c r="G61" s="777">
        <v>984.5</v>
      </c>
      <c r="H61" s="778">
        <v>343590.5</v>
      </c>
      <c r="I61" s="779">
        <v>90</v>
      </c>
      <c r="J61" s="780">
        <v>916.3</v>
      </c>
      <c r="K61" s="783">
        <v>82467</v>
      </c>
      <c r="L61" s="773">
        <f t="shared" si="0"/>
        <v>24.001536713034849</v>
      </c>
      <c r="M61" s="760"/>
      <c r="N61" s="760"/>
    </row>
    <row r="62" spans="1:14" ht="51">
      <c r="A62" s="774" t="s">
        <v>4427</v>
      </c>
      <c r="B62" s="775" t="s">
        <v>4419</v>
      </c>
      <c r="C62" s="775" t="s">
        <v>4428</v>
      </c>
      <c r="D62" s="775" t="s">
        <v>4429</v>
      </c>
      <c r="E62" s="769"/>
      <c r="F62" s="782"/>
      <c r="G62" s="777"/>
      <c r="H62" s="778"/>
      <c r="I62" s="779">
        <v>40</v>
      </c>
      <c r="J62" s="780">
        <v>470.8</v>
      </c>
      <c r="K62" s="783">
        <v>18832</v>
      </c>
      <c r="L62" s="773" t="e">
        <f t="shared" si="0"/>
        <v>#DIV/0!</v>
      </c>
      <c r="M62" s="760"/>
      <c r="N62" s="760"/>
    </row>
    <row r="63" spans="1:14" ht="25.5">
      <c r="A63" s="774" t="s">
        <v>4430</v>
      </c>
      <c r="B63" s="775" t="s">
        <v>4419</v>
      </c>
      <c r="C63" s="775" t="s">
        <v>4431</v>
      </c>
      <c r="D63" s="775" t="s">
        <v>4429</v>
      </c>
      <c r="E63" s="769"/>
      <c r="F63" s="782"/>
      <c r="G63" s="777"/>
      <c r="H63" s="778"/>
      <c r="I63" s="779">
        <v>3</v>
      </c>
      <c r="J63" s="780">
        <v>26400</v>
      </c>
      <c r="K63" s="783">
        <v>79200</v>
      </c>
      <c r="L63" s="773" t="e">
        <f t="shared" si="0"/>
        <v>#DIV/0!</v>
      </c>
      <c r="M63" s="760"/>
      <c r="N63" s="760"/>
    </row>
    <row r="64" spans="1:14" ht="25.5">
      <c r="A64" s="775" t="s">
        <v>4432</v>
      </c>
      <c r="B64" s="775" t="s">
        <v>4390</v>
      </c>
      <c r="C64" s="775" t="s">
        <v>4433</v>
      </c>
      <c r="D64" s="775" t="s">
        <v>4300</v>
      </c>
      <c r="E64" s="769"/>
      <c r="F64" s="782"/>
      <c r="G64" s="777"/>
      <c r="H64" s="778">
        <v>0</v>
      </c>
      <c r="I64" s="779"/>
      <c r="J64" s="780"/>
      <c r="K64" s="783"/>
      <c r="L64" s="773" t="e">
        <f t="shared" si="0"/>
        <v>#DIV/0!</v>
      </c>
      <c r="M64" s="760"/>
      <c r="N64" s="760"/>
    </row>
    <row r="65" spans="1:18" ht="25.5">
      <c r="A65" s="775" t="s">
        <v>4434</v>
      </c>
      <c r="B65" s="775" t="s">
        <v>4378</v>
      </c>
      <c r="C65" s="775" t="s">
        <v>4435</v>
      </c>
      <c r="D65" s="775" t="s">
        <v>4371</v>
      </c>
      <c r="E65" s="769"/>
      <c r="F65" s="782"/>
      <c r="G65" s="777"/>
      <c r="H65" s="778">
        <v>0</v>
      </c>
      <c r="I65" s="779"/>
      <c r="J65" s="780"/>
      <c r="K65" s="783"/>
      <c r="L65" s="773" t="e">
        <f t="shared" si="0"/>
        <v>#DIV/0!</v>
      </c>
      <c r="M65" s="760"/>
      <c r="N65" s="760"/>
    </row>
    <row r="66" spans="1:18" ht="38.25">
      <c r="A66" s="775" t="s">
        <v>4353</v>
      </c>
      <c r="B66" s="775" t="s">
        <v>4343</v>
      </c>
      <c r="C66" s="775" t="s">
        <v>4436</v>
      </c>
      <c r="D66" s="775" t="s">
        <v>4300</v>
      </c>
      <c r="E66" s="769"/>
      <c r="F66" s="782"/>
      <c r="G66" s="777"/>
      <c r="H66" s="778">
        <v>0</v>
      </c>
      <c r="I66" s="779"/>
      <c r="J66" s="780"/>
      <c r="K66" s="783"/>
      <c r="L66" s="773" t="e">
        <f t="shared" si="0"/>
        <v>#DIV/0!</v>
      </c>
      <c r="M66" s="760"/>
      <c r="N66" s="760"/>
    </row>
    <row r="67" spans="1:18" ht="25.5">
      <c r="A67" s="775" t="s">
        <v>4437</v>
      </c>
      <c r="B67" s="775" t="s">
        <v>4303</v>
      </c>
      <c r="C67" s="775" t="s">
        <v>4438</v>
      </c>
      <c r="D67" s="775" t="s">
        <v>4300</v>
      </c>
      <c r="E67" s="769"/>
      <c r="F67" s="782"/>
      <c r="G67" s="777"/>
      <c r="H67" s="778">
        <v>0</v>
      </c>
      <c r="I67" s="779"/>
      <c r="J67" s="780"/>
      <c r="K67" s="783"/>
      <c r="L67" s="773" t="e">
        <f t="shared" si="0"/>
        <v>#DIV/0!</v>
      </c>
      <c r="M67" s="760"/>
      <c r="N67" s="760"/>
    </row>
    <row r="68" spans="1:18" ht="25.5">
      <c r="A68" s="775" t="s">
        <v>4439</v>
      </c>
      <c r="B68" s="775" t="s">
        <v>4390</v>
      </c>
      <c r="C68" s="775" t="s">
        <v>4440</v>
      </c>
      <c r="D68" s="775" t="s">
        <v>4300</v>
      </c>
      <c r="E68" s="769"/>
      <c r="F68" s="782"/>
      <c r="G68" s="777"/>
      <c r="H68" s="778">
        <v>0</v>
      </c>
      <c r="I68" s="779"/>
      <c r="J68" s="780"/>
      <c r="K68" s="783"/>
      <c r="L68" s="773" t="e">
        <f t="shared" si="0"/>
        <v>#DIV/0!</v>
      </c>
      <c r="M68" s="760"/>
      <c r="N68" s="760"/>
    </row>
    <row r="69" spans="1:18" ht="51">
      <c r="A69" s="775" t="s">
        <v>4441</v>
      </c>
      <c r="B69" s="775" t="s">
        <v>4442</v>
      </c>
      <c r="C69" s="775" t="s">
        <v>4443</v>
      </c>
      <c r="D69" s="775" t="s">
        <v>4300</v>
      </c>
      <c r="E69" s="769"/>
      <c r="F69" s="782"/>
      <c r="G69" s="777"/>
      <c r="H69" s="778">
        <v>0</v>
      </c>
      <c r="I69" s="779"/>
      <c r="J69" s="780"/>
      <c r="K69" s="783"/>
      <c r="L69" s="773" t="e">
        <f t="shared" si="0"/>
        <v>#DIV/0!</v>
      </c>
      <c r="M69" s="760"/>
      <c r="N69" s="760"/>
    </row>
    <row r="70" spans="1:18" ht="38.25">
      <c r="A70" s="775" t="s">
        <v>4444</v>
      </c>
      <c r="B70" s="775" t="s">
        <v>4343</v>
      </c>
      <c r="C70" s="775" t="s">
        <v>4445</v>
      </c>
      <c r="D70" s="775" t="s">
        <v>4300</v>
      </c>
      <c r="E70" s="785"/>
      <c r="F70" s="776"/>
      <c r="G70" s="786"/>
      <c r="H70" s="787">
        <v>0</v>
      </c>
      <c r="I70" s="779"/>
      <c r="J70" s="780"/>
      <c r="K70" s="788"/>
      <c r="L70" s="773" t="e">
        <f t="shared" si="0"/>
        <v>#DIV/0!</v>
      </c>
    </row>
    <row r="71" spans="1:18" ht="25.5">
      <c r="A71" s="774" t="s">
        <v>4446</v>
      </c>
      <c r="B71" s="775" t="s">
        <v>4447</v>
      </c>
      <c r="C71" s="775" t="s">
        <v>4448</v>
      </c>
      <c r="D71" s="775" t="s">
        <v>4300</v>
      </c>
      <c r="E71" s="769"/>
      <c r="F71" s="776"/>
      <c r="G71" s="777"/>
      <c r="H71" s="778">
        <v>0</v>
      </c>
      <c r="I71" s="785">
        <v>21</v>
      </c>
      <c r="J71" s="761">
        <v>2459.16</v>
      </c>
      <c r="K71" s="789">
        <v>51642.36</v>
      </c>
      <c r="L71" s="773" t="e">
        <f t="shared" si="0"/>
        <v>#DIV/0!</v>
      </c>
      <c r="M71" s="760"/>
      <c r="N71" s="760"/>
    </row>
    <row r="72" spans="1:18" ht="25.5">
      <c r="A72" s="774" t="s">
        <v>4449</v>
      </c>
      <c r="B72" s="775"/>
      <c r="C72" s="775" t="s">
        <v>4450</v>
      </c>
      <c r="D72" s="775" t="s">
        <v>4451</v>
      </c>
      <c r="E72" s="769"/>
      <c r="F72" s="776">
        <v>4</v>
      </c>
      <c r="G72" s="777">
        <v>9578.58</v>
      </c>
      <c r="H72" s="778">
        <v>38314.32</v>
      </c>
      <c r="I72" s="779">
        <v>3</v>
      </c>
      <c r="J72" s="780">
        <v>9570</v>
      </c>
      <c r="K72" s="783">
        <v>28710</v>
      </c>
      <c r="L72" s="773">
        <f t="shared" ref="L72:L74" si="1">SUM(K72/H72*100)</f>
        <v>74.932818852063662</v>
      </c>
      <c r="M72" s="760"/>
      <c r="N72" s="760"/>
    </row>
    <row r="73" spans="1:18" ht="25.5">
      <c r="A73" s="774" t="s">
        <v>4452</v>
      </c>
      <c r="B73" s="775" t="s">
        <v>4453</v>
      </c>
      <c r="C73" s="775" t="s">
        <v>4454</v>
      </c>
      <c r="D73" s="775" t="s">
        <v>4300</v>
      </c>
      <c r="E73" s="769"/>
      <c r="F73" s="776">
        <v>5</v>
      </c>
      <c r="G73" s="777">
        <v>7040</v>
      </c>
      <c r="H73" s="778">
        <v>35200</v>
      </c>
      <c r="I73" s="779">
        <v>5</v>
      </c>
      <c r="J73" s="780">
        <v>7040</v>
      </c>
      <c r="K73" s="783">
        <v>35200</v>
      </c>
      <c r="L73" s="773">
        <f t="shared" si="1"/>
        <v>100</v>
      </c>
      <c r="M73" s="760"/>
      <c r="N73" s="760"/>
    </row>
    <row r="74" spans="1:18" ht="25.5">
      <c r="A74" s="775" t="s">
        <v>4455</v>
      </c>
      <c r="B74" s="775" t="s">
        <v>4453</v>
      </c>
      <c r="C74" s="775" t="s">
        <v>4456</v>
      </c>
      <c r="D74" s="775" t="s">
        <v>4300</v>
      </c>
      <c r="E74" s="769"/>
      <c r="F74" s="776"/>
      <c r="G74" s="777"/>
      <c r="H74" s="778">
        <v>0</v>
      </c>
      <c r="I74" s="779"/>
      <c r="J74" s="780"/>
      <c r="K74" s="783"/>
      <c r="L74" s="773" t="e">
        <f t="shared" si="1"/>
        <v>#DIV/0!</v>
      </c>
      <c r="M74" s="760"/>
      <c r="N74" s="760"/>
    </row>
    <row r="75" spans="1:18" ht="12.75">
      <c r="A75" s="769"/>
      <c r="B75" s="769"/>
      <c r="C75" s="769"/>
      <c r="D75" s="769"/>
      <c r="E75" s="769"/>
      <c r="F75" s="769"/>
      <c r="G75" s="770"/>
      <c r="H75" s="783"/>
      <c r="I75" s="779"/>
      <c r="J75" s="780"/>
      <c r="K75" s="788"/>
      <c r="L75" s="773"/>
      <c r="M75" s="760"/>
      <c r="N75" s="760"/>
    </row>
    <row r="76" spans="1:18" ht="12.75">
      <c r="A76" s="785"/>
      <c r="B76" s="785"/>
      <c r="D76" s="785"/>
      <c r="E76" s="785"/>
      <c r="F76" s="785"/>
      <c r="G76" s="785"/>
      <c r="H76" s="792"/>
      <c r="I76" s="785"/>
      <c r="J76" s="761"/>
      <c r="K76" s="789"/>
      <c r="L76" s="773" t="e">
        <f>SUM(K76/H76*100)</f>
        <v>#DIV/0!</v>
      </c>
    </row>
    <row r="77" spans="1:18" ht="15">
      <c r="A77" s="785"/>
      <c r="B77" s="785"/>
      <c r="C77" s="785"/>
      <c r="D77" s="785"/>
      <c r="E77" s="785"/>
      <c r="F77" s="785"/>
      <c r="G77" s="785"/>
      <c r="H77" s="793"/>
      <c r="I77" s="785"/>
      <c r="J77" s="761"/>
      <c r="K77" s="794"/>
      <c r="L77" s="773" t="e">
        <f>SUM(K77/H77*100)</f>
        <v>#DIV/0!</v>
      </c>
      <c r="Q77" s="795"/>
      <c r="R77" s="795"/>
    </row>
    <row r="78" spans="1:18" ht="15.75" thickBot="1">
      <c r="A78" s="785"/>
      <c r="B78" s="785"/>
      <c r="C78" s="785"/>
      <c r="D78" s="785"/>
      <c r="E78" s="785"/>
      <c r="F78" s="785"/>
      <c r="G78" s="785"/>
      <c r="H78" s="796"/>
      <c r="I78" s="785"/>
      <c r="J78" s="761"/>
      <c r="K78" s="797"/>
      <c r="L78" s="773" t="e">
        <f>SUM(K78/H78*100)</f>
        <v>#DIV/0!</v>
      </c>
      <c r="Q78" s="795"/>
      <c r="R78" s="795"/>
    </row>
    <row r="79" spans="1:18" ht="15.75" thickBot="1">
      <c r="A79" s="769" t="s">
        <v>1803</v>
      </c>
      <c r="B79" s="769"/>
      <c r="D79" s="769"/>
      <c r="E79" s="762"/>
      <c r="F79" s="762"/>
      <c r="G79" s="762"/>
      <c r="H79" s="798"/>
      <c r="I79" s="779"/>
      <c r="J79" s="780"/>
      <c r="K79" s="799"/>
      <c r="L79" s="773" t="e">
        <f>SUM(K79/H79*100)</f>
        <v>#DIV/0!</v>
      </c>
      <c r="Q79" s="795"/>
      <c r="R79" s="795"/>
    </row>
    <row r="80" spans="1:18" ht="15.75" thickBot="1">
      <c r="A80" s="769"/>
      <c r="B80" s="769"/>
      <c r="D80" s="769"/>
      <c r="E80" s="764"/>
      <c r="F80" s="765"/>
      <c r="G80" s="766"/>
      <c r="H80" s="788"/>
      <c r="I80" s="779"/>
      <c r="J80" s="780"/>
      <c r="K80" s="788"/>
      <c r="L80" s="773"/>
      <c r="Q80" s="795"/>
      <c r="R80" s="795"/>
    </row>
    <row r="81" spans="1:18" ht="15.75" thickBot="1">
      <c r="A81" s="769" t="s">
        <v>1804</v>
      </c>
      <c r="B81" s="769"/>
      <c r="C81" s="769"/>
      <c r="D81" s="769"/>
      <c r="E81" s="769"/>
      <c r="F81" s="769"/>
      <c r="G81" s="770"/>
      <c r="H81" s="800">
        <v>17208596.0176607</v>
      </c>
      <c r="I81" s="779"/>
      <c r="J81" s="780"/>
      <c r="K81" s="801">
        <v>4380068</v>
      </c>
      <c r="L81" s="773">
        <f t="shared" ref="L81:L104" si="2">SUM(K81/H81*100)</f>
        <v>25.452791125463452</v>
      </c>
      <c r="Q81" s="795"/>
      <c r="R81" s="795"/>
    </row>
    <row r="82" spans="1:18" ht="89.25">
      <c r="A82" s="802" t="s">
        <v>4457</v>
      </c>
      <c r="B82" s="803" t="s">
        <v>4458</v>
      </c>
      <c r="C82" s="803" t="s">
        <v>4459</v>
      </c>
      <c r="D82" s="804" t="s">
        <v>4460</v>
      </c>
      <c r="E82" s="804" t="s">
        <v>4461</v>
      </c>
      <c r="F82" s="805">
        <v>14000</v>
      </c>
      <c r="G82" s="806">
        <v>8.3160000000000007</v>
      </c>
      <c r="H82" s="807">
        <v>116424</v>
      </c>
      <c r="I82" s="836">
        <f>SUM(K82/J82)</f>
        <v>8.3160000000000007</v>
      </c>
      <c r="J82" s="837">
        <v>5500</v>
      </c>
      <c r="K82" s="837">
        <v>45738</v>
      </c>
      <c r="L82" s="773">
        <f t="shared" si="2"/>
        <v>39.285714285714285</v>
      </c>
      <c r="N82">
        <v>24948</v>
      </c>
      <c r="Q82" s="795"/>
      <c r="R82" s="795"/>
    </row>
    <row r="83" spans="1:18" ht="89.25">
      <c r="A83" s="802" t="s">
        <v>4462</v>
      </c>
      <c r="B83" s="803" t="s">
        <v>4458</v>
      </c>
      <c r="C83" s="803" t="s">
        <v>4463</v>
      </c>
      <c r="D83" s="804" t="s">
        <v>4460</v>
      </c>
      <c r="E83" s="804" t="s">
        <v>4464</v>
      </c>
      <c r="F83" s="805">
        <v>200000</v>
      </c>
      <c r="G83" s="806">
        <v>10.2264732824428</v>
      </c>
      <c r="H83" s="807">
        <v>2045294.6564885499</v>
      </c>
      <c r="I83" s="836">
        <f>SUM(K83/J83)</f>
        <v>8.3160000000000007</v>
      </c>
      <c r="J83" s="837">
        <v>74500</v>
      </c>
      <c r="K83" s="837">
        <v>619542</v>
      </c>
      <c r="L83" s="773">
        <f t="shared" si="2"/>
        <v>30.291087791900679</v>
      </c>
      <c r="N83">
        <v>1339668</v>
      </c>
      <c r="Q83" s="795"/>
      <c r="R83" s="795"/>
    </row>
    <row r="84" spans="1:18" ht="89.25">
      <c r="A84" s="802" t="s">
        <v>4465</v>
      </c>
      <c r="B84" s="803" t="s">
        <v>4458</v>
      </c>
      <c r="C84" s="803" t="s">
        <v>4466</v>
      </c>
      <c r="D84" s="804" t="s">
        <v>4460</v>
      </c>
      <c r="E84" s="804" t="s">
        <v>4467</v>
      </c>
      <c r="F84" s="805">
        <v>1200000</v>
      </c>
      <c r="G84" s="806">
        <v>8.3329768009767999</v>
      </c>
      <c r="H84" s="807">
        <v>9999572.1611721609</v>
      </c>
      <c r="I84" s="836">
        <f>SUM(K84/J84)</f>
        <v>8.3160000000000007</v>
      </c>
      <c r="J84" s="837">
        <v>243000</v>
      </c>
      <c r="K84" s="837">
        <v>2020788</v>
      </c>
      <c r="L84" s="773">
        <f t="shared" si="2"/>
        <v>20.20874460856054</v>
      </c>
      <c r="N84">
        <v>9402668</v>
      </c>
      <c r="Q84" s="795"/>
      <c r="R84" s="795"/>
    </row>
    <row r="85" spans="1:18" ht="39">
      <c r="A85" s="808" t="s">
        <v>4468</v>
      </c>
      <c r="B85" s="809" t="s">
        <v>4469</v>
      </c>
      <c r="C85" s="809" t="s">
        <v>4470</v>
      </c>
      <c r="D85" s="810" t="s">
        <v>4460</v>
      </c>
      <c r="E85" s="810" t="s">
        <v>4471</v>
      </c>
      <c r="F85" s="805">
        <v>33940</v>
      </c>
      <c r="G85" s="806">
        <v>48.58</v>
      </c>
      <c r="H85" s="807">
        <v>1648805.2</v>
      </c>
      <c r="I85" s="836">
        <f>SUM(K85/J85)</f>
        <v>48.4</v>
      </c>
      <c r="J85" s="837">
        <v>11000</v>
      </c>
      <c r="K85" s="837">
        <v>532400</v>
      </c>
      <c r="L85" s="773">
        <f t="shared" si="2"/>
        <v>32.290048575780816</v>
      </c>
      <c r="N85">
        <v>1360480</v>
      </c>
      <c r="Q85" s="795"/>
      <c r="R85" s="795"/>
    </row>
    <row r="86" spans="1:18" ht="39">
      <c r="A86" s="808" t="s">
        <v>4472</v>
      </c>
      <c r="B86" s="809" t="s">
        <v>4469</v>
      </c>
      <c r="C86" s="809" t="s">
        <v>4473</v>
      </c>
      <c r="D86" s="810" t="s">
        <v>4474</v>
      </c>
      <c r="E86" s="810" t="s">
        <v>4475</v>
      </c>
      <c r="F86" s="805">
        <v>70000</v>
      </c>
      <c r="G86" s="811">
        <v>48.55</v>
      </c>
      <c r="H86" s="807">
        <v>3398500</v>
      </c>
      <c r="I86" s="836">
        <f>SUM(K86/J86)</f>
        <v>48.4</v>
      </c>
      <c r="J86" s="837">
        <v>24000</v>
      </c>
      <c r="K86" s="837">
        <v>1161600</v>
      </c>
      <c r="L86" s="773">
        <f t="shared" si="2"/>
        <v>34.179785199352658</v>
      </c>
      <c r="N86">
        <v>3301760</v>
      </c>
      <c r="Q86" s="795"/>
      <c r="R86" s="795"/>
    </row>
    <row r="87" spans="1:18" ht="12.75">
      <c r="A87" s="785"/>
      <c r="B87" s="812"/>
      <c r="C87" s="812"/>
      <c r="D87" s="812"/>
      <c r="E87" s="812"/>
      <c r="F87" s="785"/>
      <c r="G87" s="785"/>
      <c r="H87" s="792"/>
      <c r="I87" s="785"/>
      <c r="J87" s="761"/>
      <c r="K87" s="789"/>
      <c r="L87" s="773" t="e">
        <f t="shared" si="2"/>
        <v>#DIV/0!</v>
      </c>
      <c r="N87">
        <f>SUM(N82:N86)</f>
        <v>15429524</v>
      </c>
    </row>
    <row r="88" spans="1:18" ht="13.5" thickBot="1">
      <c r="A88" s="785"/>
      <c r="B88" s="812"/>
      <c r="C88" s="812"/>
      <c r="D88" s="812"/>
      <c r="E88" s="812"/>
      <c r="F88" s="785"/>
      <c r="G88" s="785"/>
      <c r="H88" s="796"/>
      <c r="I88" s="785"/>
      <c r="J88" s="761"/>
      <c r="K88" s="797"/>
      <c r="L88" s="773" t="e">
        <f t="shared" si="2"/>
        <v>#DIV/0!</v>
      </c>
    </row>
    <row r="89" spans="1:18" ht="13.5" thickBot="1">
      <c r="A89" s="769" t="s">
        <v>1805</v>
      </c>
      <c r="B89" s="769"/>
      <c r="C89" s="769"/>
      <c r="D89" s="769"/>
      <c r="E89" s="769"/>
      <c r="F89" s="769"/>
      <c r="G89" s="770"/>
      <c r="H89" s="800">
        <v>97257000</v>
      </c>
      <c r="I89" s="779"/>
      <c r="J89" s="780"/>
      <c r="K89" s="801">
        <v>18803827.229999993</v>
      </c>
      <c r="L89" s="773">
        <f t="shared" si="2"/>
        <v>19.334163330145895</v>
      </c>
      <c r="N89" s="817"/>
    </row>
    <row r="90" spans="1:18" ht="12.75">
      <c r="A90" s="769" t="s">
        <v>1806</v>
      </c>
      <c r="B90" s="812" t="s">
        <v>1807</v>
      </c>
      <c r="C90" s="813"/>
      <c r="D90" s="813"/>
      <c r="E90" s="813"/>
      <c r="F90" s="813"/>
      <c r="G90" s="813"/>
      <c r="H90" s="814">
        <v>5200000</v>
      </c>
      <c r="I90" s="815"/>
      <c r="J90" s="816"/>
      <c r="K90" s="817">
        <v>1467185.01</v>
      </c>
      <c r="L90" s="773">
        <f t="shared" si="2"/>
        <v>28.215096346153846</v>
      </c>
      <c r="N90" s="819"/>
    </row>
    <row r="91" spans="1:18" ht="12.75">
      <c r="A91" s="769" t="s">
        <v>1808</v>
      </c>
      <c r="B91" s="812" t="s">
        <v>1809</v>
      </c>
      <c r="C91" s="813"/>
      <c r="D91" s="813"/>
      <c r="E91" s="813"/>
      <c r="F91" s="813"/>
      <c r="G91" s="813"/>
      <c r="H91" s="818">
        <v>40000000</v>
      </c>
      <c r="I91" s="815"/>
      <c r="J91" s="816"/>
      <c r="K91" s="819">
        <v>9219316.3100000005</v>
      </c>
      <c r="L91" s="773">
        <f t="shared" si="2"/>
        <v>23.048290775000002</v>
      </c>
      <c r="N91" s="820"/>
    </row>
    <row r="92" spans="1:18" ht="12.75">
      <c r="A92" s="769" t="s">
        <v>1810</v>
      </c>
      <c r="B92" s="812" t="s">
        <v>1811</v>
      </c>
      <c r="C92" s="813"/>
      <c r="D92" s="813"/>
      <c r="E92" s="813"/>
      <c r="F92" s="813"/>
      <c r="G92" s="813"/>
      <c r="H92" s="818">
        <v>2158000</v>
      </c>
      <c r="I92" s="815"/>
      <c r="J92" s="816"/>
      <c r="K92" s="820">
        <v>407353.88</v>
      </c>
      <c r="L92" s="773">
        <f t="shared" si="2"/>
        <v>18.876454124189067</v>
      </c>
      <c r="N92" s="819"/>
    </row>
    <row r="93" spans="1:18" ht="12.75">
      <c r="A93" s="769" t="s">
        <v>1812</v>
      </c>
      <c r="B93" s="812" t="s">
        <v>1813</v>
      </c>
      <c r="C93" s="813"/>
      <c r="D93" s="813"/>
      <c r="E93" s="813"/>
      <c r="F93" s="813"/>
      <c r="G93" s="813"/>
      <c r="H93" s="818">
        <v>215000</v>
      </c>
      <c r="I93" s="815"/>
      <c r="J93" s="816"/>
      <c r="K93" s="819">
        <v>50524.54</v>
      </c>
      <c r="L93" s="773">
        <f t="shared" si="2"/>
        <v>23.499786046511627</v>
      </c>
      <c r="N93" s="821"/>
    </row>
    <row r="94" spans="1:18" ht="12.75">
      <c r="A94" s="769" t="s">
        <v>1814</v>
      </c>
      <c r="B94" s="812" t="s">
        <v>1815</v>
      </c>
      <c r="C94" s="813"/>
      <c r="D94" s="813"/>
      <c r="E94" s="813"/>
      <c r="F94" s="813"/>
      <c r="G94" s="813"/>
      <c r="H94" s="818">
        <v>180000</v>
      </c>
      <c r="I94" s="815"/>
      <c r="J94" s="816"/>
      <c r="K94" s="821">
        <v>15462.35</v>
      </c>
      <c r="L94" s="773">
        <f t="shared" si="2"/>
        <v>8.5901944444444442</v>
      </c>
      <c r="N94" s="819"/>
    </row>
    <row r="95" spans="1:18" ht="12.75">
      <c r="A95" s="769" t="s">
        <v>1816</v>
      </c>
      <c r="B95" s="812" t="s">
        <v>1817</v>
      </c>
      <c r="C95" s="813"/>
      <c r="D95" s="813"/>
      <c r="E95" s="813"/>
      <c r="F95" s="813"/>
      <c r="G95" s="813"/>
      <c r="H95" s="818">
        <v>2000000</v>
      </c>
      <c r="I95" s="815"/>
      <c r="J95" s="816"/>
      <c r="K95" s="819">
        <v>310534.53999999998</v>
      </c>
      <c r="L95" s="773">
        <f t="shared" si="2"/>
        <v>15.526726999999999</v>
      </c>
      <c r="N95" s="822"/>
    </row>
    <row r="96" spans="1:18" ht="12.75">
      <c r="A96" s="769" t="s">
        <v>1818</v>
      </c>
      <c r="B96" s="812" t="s">
        <v>1819</v>
      </c>
      <c r="C96" s="813"/>
      <c r="D96" s="813"/>
      <c r="E96" s="813"/>
      <c r="F96" s="813"/>
      <c r="G96" s="813"/>
      <c r="H96" s="818">
        <v>16000000</v>
      </c>
      <c r="I96" s="815"/>
      <c r="J96" s="816"/>
      <c r="K96" s="822">
        <v>2607969.44</v>
      </c>
      <c r="L96" s="773">
        <f t="shared" si="2"/>
        <v>16.299809</v>
      </c>
      <c r="N96" s="819"/>
    </row>
    <row r="97" spans="1:14" ht="12.75">
      <c r="A97" s="769" t="s">
        <v>1820</v>
      </c>
      <c r="B97" s="812" t="s">
        <v>1821</v>
      </c>
      <c r="C97" s="813"/>
      <c r="D97" s="813"/>
      <c r="E97" s="813"/>
      <c r="F97" s="813"/>
      <c r="G97" s="813"/>
      <c r="H97" s="818">
        <v>202000</v>
      </c>
      <c r="I97" s="815"/>
      <c r="J97" s="816"/>
      <c r="K97" s="819">
        <v>140491.51</v>
      </c>
      <c r="L97" s="773">
        <f t="shared" si="2"/>
        <v>69.550252475247532</v>
      </c>
      <c r="N97" s="819"/>
    </row>
    <row r="98" spans="1:14" ht="12.75">
      <c r="A98" s="769" t="s">
        <v>1822</v>
      </c>
      <c r="B98" s="812" t="s">
        <v>1823</v>
      </c>
      <c r="C98" s="813"/>
      <c r="D98" s="813"/>
      <c r="E98" s="813"/>
      <c r="F98" s="813"/>
      <c r="G98" s="813"/>
      <c r="H98" s="818">
        <v>900000</v>
      </c>
      <c r="I98" s="815"/>
      <c r="J98" s="816"/>
      <c r="K98" s="819">
        <v>169925.92</v>
      </c>
      <c r="L98" s="773">
        <f t="shared" si="2"/>
        <v>18.880657777777778</v>
      </c>
      <c r="N98" s="822"/>
    </row>
    <row r="99" spans="1:14" ht="12.75">
      <c r="A99" s="769" t="s">
        <v>1824</v>
      </c>
      <c r="B99" s="812" t="s">
        <v>1825</v>
      </c>
      <c r="C99" s="813"/>
      <c r="D99" s="813"/>
      <c r="E99" s="813"/>
      <c r="F99" s="813"/>
      <c r="G99" s="813"/>
      <c r="H99" s="818">
        <v>27000000</v>
      </c>
      <c r="I99" s="815"/>
      <c r="J99" s="816"/>
      <c r="K99" s="822">
        <v>4115663.09</v>
      </c>
      <c r="L99" s="773">
        <f t="shared" si="2"/>
        <v>15.24319662962963</v>
      </c>
      <c r="N99" s="819"/>
    </row>
    <row r="100" spans="1:14" ht="12.75">
      <c r="A100" s="769" t="s">
        <v>1826</v>
      </c>
      <c r="B100" s="812" t="s">
        <v>1827</v>
      </c>
      <c r="C100" s="813"/>
      <c r="D100" s="813"/>
      <c r="E100" s="813"/>
      <c r="F100" s="813"/>
      <c r="G100" s="813"/>
      <c r="H100" s="818">
        <v>32000</v>
      </c>
      <c r="I100" s="815"/>
      <c r="J100" s="815"/>
      <c r="K100" s="819">
        <v>9646.56</v>
      </c>
      <c r="L100" s="773">
        <f t="shared" si="2"/>
        <v>30.145499999999998</v>
      </c>
      <c r="N100" s="822"/>
    </row>
    <row r="101" spans="1:14" ht="12.75">
      <c r="A101" s="769" t="s">
        <v>1828</v>
      </c>
      <c r="B101" s="812" t="s">
        <v>1829</v>
      </c>
      <c r="C101" s="813"/>
      <c r="D101" s="813"/>
      <c r="E101" s="813"/>
      <c r="F101" s="813"/>
      <c r="G101" s="813"/>
      <c r="H101" s="818">
        <v>600000</v>
      </c>
      <c r="I101" s="815"/>
      <c r="J101" s="815"/>
      <c r="K101" s="822">
        <v>180206.9</v>
      </c>
      <c r="L101" s="773">
        <f t="shared" si="2"/>
        <v>30.034483333333334</v>
      </c>
      <c r="N101" s="819"/>
    </row>
    <row r="102" spans="1:14" ht="12.75">
      <c r="A102" s="769" t="s">
        <v>1830</v>
      </c>
      <c r="B102" s="812" t="s">
        <v>1831</v>
      </c>
      <c r="C102" s="813"/>
      <c r="D102" s="813"/>
      <c r="E102" s="813"/>
      <c r="F102" s="813"/>
      <c r="G102" s="813"/>
      <c r="H102" s="818">
        <v>170000</v>
      </c>
      <c r="I102" s="815"/>
      <c r="J102" s="815"/>
      <c r="K102" s="819">
        <v>36422.04</v>
      </c>
      <c r="L102" s="773">
        <f t="shared" si="2"/>
        <v>21.424729411764705</v>
      </c>
      <c r="N102" s="821"/>
    </row>
    <row r="103" spans="1:14" ht="13.5" thickBot="1">
      <c r="A103" s="769" t="s">
        <v>1832</v>
      </c>
      <c r="B103" s="812" t="s">
        <v>1833</v>
      </c>
      <c r="C103" s="813"/>
      <c r="D103" s="813"/>
      <c r="E103" s="813"/>
      <c r="F103" s="813"/>
      <c r="G103" s="813"/>
      <c r="H103" s="823">
        <v>2600000</v>
      </c>
      <c r="I103" s="815"/>
      <c r="J103" s="815"/>
      <c r="K103" s="821">
        <v>73125.14</v>
      </c>
      <c r="L103" s="773">
        <f t="shared" si="2"/>
        <v>2.8125053846153847</v>
      </c>
      <c r="N103" s="838"/>
    </row>
    <row r="104" spans="1:14" ht="15" thickBot="1">
      <c r="A104" s="824" t="s">
        <v>129</v>
      </c>
      <c r="B104" s="825"/>
      <c r="C104" s="825"/>
      <c r="D104" s="825"/>
      <c r="E104" s="825"/>
      <c r="F104" s="826"/>
      <c r="G104" s="827"/>
      <c r="H104" s="828">
        <f>SUM(H8+H81+H89)</f>
        <v>131596586.4406957</v>
      </c>
      <c r="I104" s="829"/>
      <c r="J104" s="827"/>
      <c r="K104" s="830">
        <f>SUM(K8+K81+K89)</f>
        <v>28161979.659999993</v>
      </c>
      <c r="L104" s="773">
        <f t="shared" si="2"/>
        <v>21.40023569128919</v>
      </c>
    </row>
  </sheetData>
  <mergeCells count="2">
    <mergeCell ref="F6:H6"/>
    <mergeCell ref="I6:K6"/>
  </mergeCells>
  <pageMargins left="0.23622047244094499" right="0.23622047244094499" top="0.74803149606299202" bottom="0.74803149606299202" header="0.31496062992126" footer="0.31496062992126"/>
  <pageSetup paperSize="9" scale="87" fitToHeight="0" orientation="landscape" horizontalDpi="1200" verticalDpi="1200" r:id="rId1"/>
  <headerFooter alignWithMargins="0">
    <oddFooter>&amp;R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K86"/>
  <sheetViews>
    <sheetView view="pageBreakPreview" zoomScaleNormal="100" zoomScaleSheetLayoutView="100" workbookViewId="0">
      <pane ySplit="7" topLeftCell="A8" activePane="bottomLeft" state="frozen"/>
      <selection pane="bottomLeft" activeCell="C1" sqref="C1:C2"/>
    </sheetView>
  </sheetViews>
  <sheetFormatPr defaultColWidth="9.140625" defaultRowHeight="11.25"/>
  <cols>
    <col min="1" max="1" width="9.42578125" style="38" customWidth="1"/>
    <col min="2" max="2" width="52.5703125" style="38" customWidth="1"/>
    <col min="3" max="11" width="13.28515625" style="38" customWidth="1"/>
    <col min="12" max="16384" width="9.140625" style="38"/>
  </cols>
  <sheetData>
    <row r="1" spans="1:11" ht="12">
      <c r="A1" s="1"/>
      <c r="B1" s="2" t="s">
        <v>51</v>
      </c>
      <c r="C1" s="3" t="s">
        <v>1970</v>
      </c>
      <c r="D1" s="4"/>
      <c r="E1" s="4"/>
      <c r="F1" s="4"/>
      <c r="G1" s="5"/>
    </row>
    <row r="2" spans="1:11" ht="12">
      <c r="A2" s="1"/>
      <c r="B2" s="2" t="s">
        <v>52</v>
      </c>
      <c r="C2" s="3">
        <v>17688383</v>
      </c>
      <c r="D2" s="4"/>
      <c r="E2" s="4"/>
      <c r="F2" s="4"/>
      <c r="G2" s="5"/>
    </row>
    <row r="3" spans="1:11" ht="12">
      <c r="A3" s="1"/>
      <c r="B3" s="2"/>
      <c r="C3" s="3"/>
      <c r="D3" s="4"/>
      <c r="E3" s="4"/>
      <c r="F3" s="4"/>
      <c r="G3" s="5"/>
    </row>
    <row r="4" spans="1:11" ht="14.25">
      <c r="A4" s="1"/>
      <c r="B4" s="2" t="s">
        <v>1834</v>
      </c>
      <c r="C4" s="7" t="s">
        <v>44</v>
      </c>
      <c r="D4" s="8"/>
      <c r="E4" s="8"/>
      <c r="F4" s="8"/>
      <c r="G4" s="9"/>
    </row>
    <row r="5" spans="1:11" s="25" customFormat="1" ht="15.75"/>
    <row r="6" spans="1:11" ht="11.25" customHeight="1">
      <c r="A6" s="868" t="s">
        <v>187</v>
      </c>
      <c r="B6" s="868" t="s">
        <v>1835</v>
      </c>
      <c r="C6" s="909" t="s">
        <v>1904</v>
      </c>
      <c r="D6" s="931"/>
      <c r="E6" s="931"/>
      <c r="F6" s="910"/>
      <c r="G6" s="909" t="s">
        <v>1905</v>
      </c>
      <c r="H6" s="931"/>
      <c r="I6" s="931"/>
      <c r="J6" s="910"/>
      <c r="K6" s="349" t="s">
        <v>1898</v>
      </c>
    </row>
    <row r="7" spans="1:11" ht="56.25">
      <c r="A7" s="868"/>
      <c r="B7" s="868"/>
      <c r="C7" s="49" t="s">
        <v>1734</v>
      </c>
      <c r="D7" s="42" t="s">
        <v>1735</v>
      </c>
      <c r="E7" s="42" t="s">
        <v>1836</v>
      </c>
      <c r="F7" s="42" t="s">
        <v>1837</v>
      </c>
      <c r="G7" s="49" t="s">
        <v>1734</v>
      </c>
      <c r="H7" s="42" t="s">
        <v>1735</v>
      </c>
      <c r="I7" s="42" t="s">
        <v>1836</v>
      </c>
      <c r="J7" s="58" t="s">
        <v>1838</v>
      </c>
      <c r="K7" s="306" t="s">
        <v>1735</v>
      </c>
    </row>
    <row r="8" spans="1:11" ht="12.75">
      <c r="A8" s="50" t="s">
        <v>1895</v>
      </c>
      <c r="B8" s="51"/>
      <c r="C8" s="52"/>
      <c r="D8" s="52"/>
      <c r="E8" s="52"/>
      <c r="F8" s="52"/>
      <c r="G8" s="52"/>
      <c r="H8" s="52"/>
      <c r="I8" s="52"/>
      <c r="J8" s="52"/>
      <c r="K8" s="76" t="e">
        <f>SUM(H8/D8*100)</f>
        <v>#DIV/0!</v>
      </c>
    </row>
    <row r="9" spans="1:11" ht="12.75">
      <c r="A9" s="50"/>
      <c r="B9" s="51"/>
      <c r="C9" s="52"/>
      <c r="D9" s="52"/>
      <c r="E9" s="52"/>
      <c r="F9" s="52"/>
      <c r="G9" s="52"/>
      <c r="H9" s="52"/>
      <c r="I9" s="52"/>
      <c r="J9" s="52"/>
      <c r="K9" s="76" t="e">
        <f t="shared" ref="K9:K86" si="0">SUM(H9/D9*100)</f>
        <v>#DIV/0!</v>
      </c>
    </row>
    <row r="10" spans="1:11" ht="12.75">
      <c r="A10" s="50"/>
      <c r="B10" s="358" t="s">
        <v>1912</v>
      </c>
      <c r="C10" s="359">
        <v>50</v>
      </c>
      <c r="D10" s="360">
        <f>C10*E10</f>
        <v>154000</v>
      </c>
      <c r="E10" s="359">
        <v>3080</v>
      </c>
      <c r="F10" s="359">
        <v>50</v>
      </c>
      <c r="G10" s="359"/>
      <c r="H10" s="360">
        <f>G10*I10</f>
        <v>0</v>
      </c>
      <c r="I10" s="359"/>
      <c r="J10" s="52"/>
      <c r="K10" s="76">
        <f t="shared" ref="K10:K17" si="1">SUM(H10/D10*100)</f>
        <v>0</v>
      </c>
    </row>
    <row r="11" spans="1:11" ht="12.75">
      <c r="A11" s="50"/>
      <c r="B11" s="358" t="s">
        <v>1913</v>
      </c>
      <c r="C11" s="359">
        <v>30</v>
      </c>
      <c r="D11" s="360">
        <f t="shared" ref="D11:D18" si="2">C11*E11</f>
        <v>56595</v>
      </c>
      <c r="E11" s="359">
        <v>1886.5</v>
      </c>
      <c r="F11" s="359">
        <v>30</v>
      </c>
      <c r="G11" s="359"/>
      <c r="H11" s="360">
        <f t="shared" ref="H11:H19" si="3">G11*I11</f>
        <v>0</v>
      </c>
      <c r="I11" s="359"/>
      <c r="J11" s="52"/>
      <c r="K11" s="76">
        <f t="shared" si="1"/>
        <v>0</v>
      </c>
    </row>
    <row r="12" spans="1:11" ht="12.75">
      <c r="A12" s="50"/>
      <c r="B12" s="358" t="s">
        <v>1914</v>
      </c>
      <c r="C12" s="359">
        <v>342</v>
      </c>
      <c r="D12" s="360">
        <f t="shared" si="2"/>
        <v>24305.94</v>
      </c>
      <c r="E12" s="359">
        <v>71.069999999999993</v>
      </c>
      <c r="F12" s="359">
        <v>342</v>
      </c>
      <c r="G12" s="359"/>
      <c r="H12" s="360">
        <f t="shared" si="3"/>
        <v>0</v>
      </c>
      <c r="I12" s="359"/>
      <c r="J12" s="52"/>
      <c r="K12" s="76">
        <f t="shared" si="1"/>
        <v>0</v>
      </c>
    </row>
    <row r="13" spans="1:11" ht="12.75">
      <c r="A13" s="50"/>
      <c r="B13" s="358" t="s">
        <v>1915</v>
      </c>
      <c r="C13" s="359">
        <v>1</v>
      </c>
      <c r="D13" s="360">
        <f t="shared" si="2"/>
        <v>25190</v>
      </c>
      <c r="E13" s="359">
        <v>25190</v>
      </c>
      <c r="F13" s="359">
        <v>1</v>
      </c>
      <c r="G13" s="359"/>
      <c r="H13" s="360">
        <f t="shared" si="3"/>
        <v>0</v>
      </c>
      <c r="I13" s="359"/>
      <c r="J13" s="52"/>
      <c r="K13" s="76">
        <f t="shared" si="1"/>
        <v>0</v>
      </c>
    </row>
    <row r="14" spans="1:11" ht="12.75">
      <c r="A14" s="50"/>
      <c r="B14" s="358" t="s">
        <v>1916</v>
      </c>
      <c r="C14" s="359">
        <v>1</v>
      </c>
      <c r="D14" s="360">
        <f t="shared" si="2"/>
        <v>25190</v>
      </c>
      <c r="E14" s="359">
        <v>25190</v>
      </c>
      <c r="F14" s="359">
        <v>1</v>
      </c>
      <c r="G14" s="359"/>
      <c r="H14" s="360">
        <f t="shared" si="3"/>
        <v>0</v>
      </c>
      <c r="I14" s="359"/>
      <c r="J14" s="52"/>
      <c r="K14" s="76">
        <f t="shared" si="1"/>
        <v>0</v>
      </c>
    </row>
    <row r="15" spans="1:11" ht="12.75">
      <c r="A15" s="50"/>
      <c r="B15" s="358" t="s">
        <v>1917</v>
      </c>
      <c r="C15" s="359">
        <v>1</v>
      </c>
      <c r="D15" s="360">
        <f t="shared" si="2"/>
        <v>26180</v>
      </c>
      <c r="E15" s="359">
        <v>26180</v>
      </c>
      <c r="F15" s="359">
        <v>1</v>
      </c>
      <c r="G15" s="359"/>
      <c r="H15" s="360">
        <f t="shared" si="3"/>
        <v>0</v>
      </c>
      <c r="I15" s="359"/>
      <c r="J15" s="52"/>
      <c r="K15" s="76">
        <f t="shared" si="1"/>
        <v>0</v>
      </c>
    </row>
    <row r="16" spans="1:11" ht="12.75">
      <c r="A16" s="50"/>
      <c r="B16" s="358" t="s">
        <v>1918</v>
      </c>
      <c r="C16" s="359">
        <v>2</v>
      </c>
      <c r="D16" s="360">
        <f t="shared" si="2"/>
        <v>7999.06</v>
      </c>
      <c r="E16" s="359">
        <v>3999.53</v>
      </c>
      <c r="F16" s="359">
        <v>2</v>
      </c>
      <c r="G16" s="359"/>
      <c r="H16" s="360">
        <f t="shared" si="3"/>
        <v>0</v>
      </c>
      <c r="I16" s="359"/>
      <c r="J16" s="52"/>
      <c r="K16" s="76">
        <f t="shared" si="1"/>
        <v>0</v>
      </c>
    </row>
    <row r="17" spans="1:11" ht="12.75">
      <c r="A17" s="50"/>
      <c r="B17" s="358" t="s">
        <v>1919</v>
      </c>
      <c r="C17" s="359">
        <v>15</v>
      </c>
      <c r="D17" s="360">
        <f t="shared" si="2"/>
        <v>49500</v>
      </c>
      <c r="E17" s="359">
        <v>3300</v>
      </c>
      <c r="F17" s="359">
        <v>15</v>
      </c>
      <c r="G17" s="359">
        <v>25</v>
      </c>
      <c r="H17" s="360">
        <f t="shared" si="3"/>
        <v>82500</v>
      </c>
      <c r="I17" s="359">
        <v>3300</v>
      </c>
      <c r="J17" s="52">
        <v>25</v>
      </c>
      <c r="K17" s="76">
        <f t="shared" si="1"/>
        <v>166.66666666666669</v>
      </c>
    </row>
    <row r="18" spans="1:11" ht="12.75">
      <c r="A18" s="50"/>
      <c r="B18" s="358" t="s">
        <v>1920</v>
      </c>
      <c r="C18" s="359">
        <v>2</v>
      </c>
      <c r="D18" s="360">
        <f t="shared" si="2"/>
        <v>7040</v>
      </c>
      <c r="E18" s="359">
        <v>3520</v>
      </c>
      <c r="F18" s="359">
        <v>2</v>
      </c>
      <c r="G18" s="359"/>
      <c r="H18" s="360">
        <f t="shared" si="3"/>
        <v>0</v>
      </c>
      <c r="I18" s="359"/>
      <c r="J18" s="52"/>
      <c r="K18" s="76">
        <f t="shared" si="0"/>
        <v>0</v>
      </c>
    </row>
    <row r="19" spans="1:11" ht="12.75">
      <c r="A19" s="50"/>
      <c r="B19" s="358" t="s">
        <v>1921</v>
      </c>
      <c r="C19" s="52"/>
      <c r="D19" s="52"/>
      <c r="E19" s="52"/>
      <c r="F19" s="52"/>
      <c r="G19" s="359">
        <v>1</v>
      </c>
      <c r="H19" s="360">
        <f t="shared" si="3"/>
        <v>6490</v>
      </c>
      <c r="I19" s="360">
        <v>6490</v>
      </c>
      <c r="J19" s="52">
        <v>1</v>
      </c>
      <c r="K19" s="76" t="e">
        <f t="shared" si="0"/>
        <v>#DIV/0!</v>
      </c>
    </row>
    <row r="20" spans="1:11" ht="12.75">
      <c r="A20" s="50"/>
      <c r="B20" s="51"/>
      <c r="C20" s="52"/>
      <c r="D20" s="52"/>
      <c r="E20" s="52"/>
      <c r="F20" s="52"/>
      <c r="G20" s="52"/>
      <c r="H20" s="52"/>
      <c r="I20" s="52"/>
      <c r="J20" s="52"/>
      <c r="K20" s="76" t="e">
        <f t="shared" ref="K20:K21" si="4">SUM(H20/D20*100)</f>
        <v>#DIV/0!</v>
      </c>
    </row>
    <row r="21" spans="1:11" ht="12.75">
      <c r="A21" s="50"/>
      <c r="B21" s="361" t="s">
        <v>1922</v>
      </c>
      <c r="C21" s="52"/>
      <c r="D21" s="362">
        <f>SUM(D10:D19)</f>
        <v>376000</v>
      </c>
      <c r="E21" s="52"/>
      <c r="F21" s="52"/>
      <c r="G21" s="52"/>
      <c r="H21" s="362">
        <f>SUM(H10:H19)</f>
        <v>88990</v>
      </c>
      <c r="I21" s="52"/>
      <c r="J21" s="52"/>
      <c r="K21" s="76">
        <f t="shared" si="4"/>
        <v>23.667553191489361</v>
      </c>
    </row>
    <row r="22" spans="1:11" ht="12.75">
      <c r="A22" s="50"/>
      <c r="B22" s="51"/>
      <c r="C22" s="52"/>
      <c r="D22" s="52"/>
      <c r="E22" s="52"/>
      <c r="F22" s="52"/>
      <c r="G22" s="52"/>
      <c r="H22" s="52"/>
      <c r="I22" s="52"/>
      <c r="J22" s="52"/>
      <c r="K22" s="76" t="e">
        <f t="shared" ref="K22" si="5">SUM(H22/D22*100)</f>
        <v>#DIV/0!</v>
      </c>
    </row>
    <row r="23" spans="1:11" ht="12.75">
      <c r="A23" s="50"/>
      <c r="B23" s="51"/>
      <c r="C23" s="52"/>
      <c r="D23" s="52"/>
      <c r="E23" s="52"/>
      <c r="F23" s="52"/>
      <c r="G23" s="52"/>
      <c r="H23" s="52"/>
      <c r="I23" s="52"/>
      <c r="J23" s="52"/>
      <c r="K23" s="76" t="e">
        <f t="shared" si="0"/>
        <v>#DIV/0!</v>
      </c>
    </row>
    <row r="24" spans="1:11" ht="12.75">
      <c r="A24" s="50" t="s">
        <v>1839</v>
      </c>
      <c r="B24" s="51"/>
      <c r="C24" s="52"/>
      <c r="D24" s="52"/>
      <c r="E24" s="52"/>
      <c r="F24" s="52"/>
      <c r="G24" s="52"/>
      <c r="H24" s="52"/>
      <c r="I24" s="52"/>
      <c r="J24" s="52"/>
      <c r="K24" s="76" t="e">
        <f t="shared" si="0"/>
        <v>#DIV/0!</v>
      </c>
    </row>
    <row r="25" spans="1:11" ht="12.75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76" t="e">
        <f t="shared" si="0"/>
        <v>#DIV/0!</v>
      </c>
    </row>
    <row r="26" spans="1:11" ht="12.75">
      <c r="A26" s="50"/>
      <c r="B26" s="51"/>
      <c r="C26" s="52"/>
      <c r="D26" s="52"/>
      <c r="E26" s="52"/>
      <c r="F26" s="52"/>
      <c r="G26" s="52"/>
      <c r="H26" s="52"/>
      <c r="I26" s="52"/>
      <c r="J26" s="52"/>
      <c r="K26" s="76" t="e">
        <f t="shared" si="0"/>
        <v>#DIV/0!</v>
      </c>
    </row>
    <row r="27" spans="1:11" ht="12.75">
      <c r="A27" s="53" t="s">
        <v>1840</v>
      </c>
      <c r="B27" s="54"/>
      <c r="C27" s="52"/>
      <c r="D27" s="52"/>
      <c r="E27" s="52"/>
      <c r="F27" s="52"/>
      <c r="G27" s="52"/>
      <c r="H27" s="52"/>
      <c r="I27" s="52"/>
      <c r="J27" s="52"/>
      <c r="K27" s="76" t="e">
        <f t="shared" si="0"/>
        <v>#DIV/0!</v>
      </c>
    </row>
    <row r="28" spans="1:11" ht="12.75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76" t="e">
        <f t="shared" si="0"/>
        <v>#DIV/0!</v>
      </c>
    </row>
    <row r="29" spans="1:11" ht="12.75">
      <c r="A29" s="50"/>
      <c r="B29" s="51"/>
      <c r="C29" s="52"/>
      <c r="D29" s="52"/>
      <c r="E29" s="52"/>
      <c r="F29" s="52"/>
      <c r="G29" s="52"/>
      <c r="H29" s="52"/>
      <c r="I29" s="52"/>
      <c r="J29" s="52"/>
      <c r="K29" s="76" t="e">
        <f t="shared" si="0"/>
        <v>#DIV/0!</v>
      </c>
    </row>
    <row r="30" spans="1:11" ht="12.75">
      <c r="A30" s="50" t="s">
        <v>1841</v>
      </c>
      <c r="B30" s="51"/>
      <c r="C30" s="52"/>
      <c r="D30" s="52"/>
      <c r="E30" s="52"/>
      <c r="F30" s="52"/>
      <c r="G30" s="52"/>
      <c r="H30" s="52"/>
      <c r="I30" s="52"/>
      <c r="J30" s="52"/>
      <c r="K30" s="76" t="e">
        <f t="shared" si="0"/>
        <v>#DIV/0!</v>
      </c>
    </row>
    <row r="31" spans="1:11" ht="12.75">
      <c r="A31" s="50"/>
      <c r="B31" s="51"/>
      <c r="C31" s="52"/>
      <c r="D31" s="52"/>
      <c r="E31" s="52"/>
      <c r="F31" s="52"/>
      <c r="G31" s="52"/>
      <c r="H31" s="52"/>
      <c r="I31" s="52"/>
      <c r="J31" s="52"/>
      <c r="K31" s="76" t="e">
        <f t="shared" si="0"/>
        <v>#DIV/0!</v>
      </c>
    </row>
    <row r="32" spans="1:11" ht="12.75">
      <c r="A32" s="50"/>
      <c r="B32" s="51"/>
      <c r="C32" s="52"/>
      <c r="D32" s="52"/>
      <c r="E32" s="52"/>
      <c r="F32" s="52"/>
      <c r="G32" s="52"/>
      <c r="H32" s="52"/>
      <c r="I32" s="52"/>
      <c r="J32" s="52"/>
      <c r="K32" s="76" t="e">
        <f t="shared" si="0"/>
        <v>#DIV/0!</v>
      </c>
    </row>
    <row r="33" spans="1:11" ht="12.75">
      <c r="A33" s="50" t="s">
        <v>1842</v>
      </c>
      <c r="B33" s="51"/>
      <c r="C33" s="52"/>
      <c r="D33" s="52"/>
      <c r="E33" s="52"/>
      <c r="F33" s="52"/>
      <c r="G33" s="52"/>
      <c r="H33" s="52"/>
      <c r="I33" s="52"/>
      <c r="J33" s="52"/>
      <c r="K33" s="76" t="e">
        <f t="shared" si="0"/>
        <v>#DIV/0!</v>
      </c>
    </row>
    <row r="34" spans="1:11" ht="12.75">
      <c r="A34" s="50"/>
      <c r="B34" s="51"/>
      <c r="C34" s="52"/>
      <c r="D34" s="52"/>
      <c r="E34" s="52"/>
      <c r="F34" s="52"/>
      <c r="G34" s="52"/>
      <c r="H34" s="52"/>
      <c r="I34" s="52"/>
      <c r="J34" s="52"/>
      <c r="K34" s="76" t="e">
        <f t="shared" si="0"/>
        <v>#DIV/0!</v>
      </c>
    </row>
    <row r="35" spans="1:11" ht="12.75">
      <c r="A35" s="50"/>
      <c r="B35" s="51"/>
      <c r="C35" s="52"/>
      <c r="D35" s="52"/>
      <c r="E35" s="52"/>
      <c r="F35" s="52"/>
      <c r="G35" s="52"/>
      <c r="H35" s="52"/>
      <c r="I35" s="52"/>
      <c r="J35" s="52"/>
      <c r="K35" s="76" t="e">
        <f t="shared" si="0"/>
        <v>#DIV/0!</v>
      </c>
    </row>
    <row r="36" spans="1:11" ht="12.75">
      <c r="A36" s="50" t="s">
        <v>1843</v>
      </c>
      <c r="B36" s="51"/>
      <c r="C36" s="52"/>
      <c r="D36" s="52"/>
      <c r="E36" s="52"/>
      <c r="F36" s="52"/>
      <c r="G36" s="52"/>
      <c r="H36" s="52"/>
      <c r="I36" s="52"/>
      <c r="J36" s="52"/>
      <c r="K36" s="76" t="e">
        <f t="shared" si="0"/>
        <v>#DIV/0!</v>
      </c>
    </row>
    <row r="37" spans="1:11" ht="12.75">
      <c r="A37" s="50"/>
      <c r="B37" s="51"/>
      <c r="C37" s="52"/>
      <c r="D37" s="52"/>
      <c r="E37" s="52"/>
      <c r="F37" s="52"/>
      <c r="G37" s="52"/>
      <c r="H37" s="52"/>
      <c r="I37" s="52"/>
      <c r="J37" s="52"/>
      <c r="K37" s="76" t="e">
        <f t="shared" si="0"/>
        <v>#DIV/0!</v>
      </c>
    </row>
    <row r="38" spans="1:11" ht="12.75">
      <c r="A38" s="50"/>
      <c r="B38" s="51"/>
      <c r="C38" s="52"/>
      <c r="D38" s="52"/>
      <c r="E38" s="52"/>
      <c r="F38" s="52"/>
      <c r="G38" s="52"/>
      <c r="H38" s="52"/>
      <c r="I38" s="52"/>
      <c r="J38" s="52"/>
      <c r="K38" s="76" t="e">
        <f t="shared" si="0"/>
        <v>#DIV/0!</v>
      </c>
    </row>
    <row r="39" spans="1:11" ht="12.75">
      <c r="A39" s="50" t="s">
        <v>1844</v>
      </c>
      <c r="B39" s="51"/>
      <c r="C39" s="52"/>
      <c r="D39" s="52"/>
      <c r="E39" s="52"/>
      <c r="F39" s="52"/>
      <c r="G39" s="52"/>
      <c r="H39" s="52"/>
      <c r="I39" s="52"/>
      <c r="J39" s="52"/>
      <c r="K39" s="76" t="e">
        <f t="shared" si="0"/>
        <v>#DIV/0!</v>
      </c>
    </row>
    <row r="40" spans="1:11" ht="12.75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76" t="e">
        <f t="shared" si="0"/>
        <v>#DIV/0!</v>
      </c>
    </row>
    <row r="41" spans="1:11" ht="12.75">
      <c r="A41" s="50"/>
      <c r="B41" s="51"/>
      <c r="C41" s="52"/>
      <c r="D41" s="52"/>
      <c r="E41" s="52"/>
      <c r="F41" s="52"/>
      <c r="G41" s="52"/>
      <c r="H41" s="52"/>
      <c r="I41" s="52"/>
      <c r="J41" s="52"/>
      <c r="K41" s="76" t="e">
        <f t="shared" si="0"/>
        <v>#DIV/0!</v>
      </c>
    </row>
    <row r="42" spans="1:11" ht="12" customHeight="1">
      <c r="A42" s="50" t="s">
        <v>1845</v>
      </c>
      <c r="B42" s="50"/>
      <c r="C42" s="52"/>
      <c r="D42" s="52"/>
      <c r="E42" s="52"/>
      <c r="F42" s="52"/>
      <c r="G42" s="52"/>
      <c r="H42" s="52"/>
      <c r="I42" s="52"/>
      <c r="J42" s="52"/>
      <c r="K42" s="76" t="e">
        <f t="shared" si="0"/>
        <v>#DIV/0!</v>
      </c>
    </row>
    <row r="43" spans="1:11" ht="12" customHeight="1">
      <c r="A43" s="50"/>
      <c r="B43" s="50"/>
      <c r="C43" s="52"/>
      <c r="D43" s="52"/>
      <c r="E43" s="52"/>
      <c r="F43" s="52"/>
      <c r="G43" s="52"/>
      <c r="H43" s="52"/>
      <c r="I43" s="52"/>
      <c r="J43" s="52"/>
      <c r="K43" s="76" t="e">
        <f t="shared" si="0"/>
        <v>#DIV/0!</v>
      </c>
    </row>
    <row r="44" spans="1:11" ht="12" customHeight="1">
      <c r="A44" s="50"/>
      <c r="B44" s="50"/>
      <c r="C44" s="52"/>
      <c r="D44" s="52"/>
      <c r="E44" s="52"/>
      <c r="F44" s="52"/>
      <c r="G44" s="52"/>
      <c r="H44" s="52"/>
      <c r="I44" s="52"/>
      <c r="J44" s="52"/>
      <c r="K44" s="76" t="e">
        <f t="shared" si="0"/>
        <v>#DIV/0!</v>
      </c>
    </row>
    <row r="45" spans="1:11" ht="12" customHeight="1">
      <c r="A45" s="50" t="s">
        <v>1846</v>
      </c>
      <c r="B45" s="50"/>
      <c r="C45" s="56"/>
      <c r="D45" s="56"/>
      <c r="E45" s="56"/>
      <c r="F45" s="56"/>
      <c r="G45" s="56"/>
      <c r="H45" s="56"/>
      <c r="I45" s="56"/>
      <c r="J45" s="59"/>
      <c r="K45" s="76" t="e">
        <f t="shared" si="0"/>
        <v>#DIV/0!</v>
      </c>
    </row>
    <row r="46" spans="1:11" ht="12" customHeight="1">
      <c r="A46" s="50"/>
      <c r="B46" s="50"/>
      <c r="C46" s="52"/>
      <c r="D46" s="52"/>
      <c r="E46" s="52"/>
      <c r="F46" s="52"/>
      <c r="G46" s="52"/>
      <c r="H46" s="52"/>
      <c r="I46" s="52"/>
      <c r="J46" s="52"/>
      <c r="K46" s="76" t="e">
        <f t="shared" si="0"/>
        <v>#DIV/0!</v>
      </c>
    </row>
    <row r="47" spans="1:11" ht="12" customHeight="1">
      <c r="A47" s="50"/>
      <c r="B47" s="363" t="s">
        <v>1923</v>
      </c>
      <c r="C47" s="52"/>
      <c r="D47" s="52"/>
      <c r="E47" s="52"/>
      <c r="F47" s="52"/>
      <c r="G47" s="52"/>
      <c r="H47" s="52"/>
      <c r="I47" s="52"/>
      <c r="J47" s="52"/>
      <c r="K47" s="76" t="e">
        <f t="shared" ref="K47:K62" si="6">SUM(H47/D47*100)</f>
        <v>#DIV/0!</v>
      </c>
    </row>
    <row r="48" spans="1:11" ht="12" customHeight="1">
      <c r="A48" s="50"/>
      <c r="B48" s="50"/>
      <c r="C48" s="52"/>
      <c r="D48" s="52"/>
      <c r="E48" s="52"/>
      <c r="F48" s="52"/>
      <c r="G48" s="52"/>
      <c r="H48" s="52"/>
      <c r="I48" s="52"/>
      <c r="J48" s="52"/>
      <c r="K48" s="76" t="e">
        <f t="shared" si="6"/>
        <v>#DIV/0!</v>
      </c>
    </row>
    <row r="49" spans="1:11" ht="12" customHeight="1">
      <c r="A49" s="50"/>
      <c r="B49" s="364" t="s">
        <v>1924</v>
      </c>
      <c r="C49" s="365">
        <v>10</v>
      </c>
      <c r="D49" s="360">
        <f>C49*E49</f>
        <v>176000.5</v>
      </c>
      <c r="E49" s="359">
        <v>17600.05</v>
      </c>
      <c r="F49" s="365">
        <v>10</v>
      </c>
      <c r="G49" s="365"/>
      <c r="H49" s="52"/>
      <c r="I49" s="52"/>
      <c r="J49" s="365"/>
      <c r="K49" s="76">
        <f t="shared" si="6"/>
        <v>0</v>
      </c>
    </row>
    <row r="50" spans="1:11" ht="12" customHeight="1">
      <c r="A50" s="50"/>
      <c r="B50" s="364" t="s">
        <v>1925</v>
      </c>
      <c r="C50" s="365">
        <v>150</v>
      </c>
      <c r="D50" s="360">
        <f t="shared" ref="D50:D59" si="7">C50*E50</f>
        <v>954000</v>
      </c>
      <c r="E50" s="359">
        <v>6360</v>
      </c>
      <c r="F50" s="365">
        <v>150</v>
      </c>
      <c r="G50" s="365">
        <v>14</v>
      </c>
      <c r="H50" s="359">
        <v>89040</v>
      </c>
      <c r="I50" s="359">
        <f>H50/G50</f>
        <v>6360</v>
      </c>
      <c r="J50" s="365">
        <v>14</v>
      </c>
      <c r="K50" s="76">
        <f t="shared" si="6"/>
        <v>9.3333333333333339</v>
      </c>
    </row>
    <row r="51" spans="1:11" ht="12" customHeight="1">
      <c r="A51" s="50"/>
      <c r="B51" s="364" t="s">
        <v>1926</v>
      </c>
      <c r="C51" s="365">
        <v>50</v>
      </c>
      <c r="D51" s="360">
        <f t="shared" si="7"/>
        <v>167999</v>
      </c>
      <c r="E51" s="359">
        <v>3359.98</v>
      </c>
      <c r="F51" s="365">
        <v>50</v>
      </c>
      <c r="G51" s="365">
        <v>14</v>
      </c>
      <c r="H51" s="359">
        <v>47040</v>
      </c>
      <c r="I51" s="359">
        <f t="shared" ref="I51:I59" si="8">H51/G51</f>
        <v>3360</v>
      </c>
      <c r="J51" s="365">
        <v>14</v>
      </c>
      <c r="K51" s="76">
        <f t="shared" si="6"/>
        <v>28.000166667658739</v>
      </c>
    </row>
    <row r="52" spans="1:11" ht="12" customHeight="1">
      <c r="A52" s="50"/>
      <c r="B52" s="364" t="s">
        <v>1927</v>
      </c>
      <c r="C52" s="365">
        <v>145</v>
      </c>
      <c r="D52" s="360">
        <f t="shared" si="7"/>
        <v>3828000</v>
      </c>
      <c r="E52" s="359">
        <v>26400</v>
      </c>
      <c r="F52" s="365">
        <v>145</v>
      </c>
      <c r="G52" s="365">
        <v>52</v>
      </c>
      <c r="H52" s="359">
        <v>1372800</v>
      </c>
      <c r="I52" s="359">
        <f t="shared" si="8"/>
        <v>26400</v>
      </c>
      <c r="J52" s="365">
        <v>52</v>
      </c>
      <c r="K52" s="76">
        <f t="shared" si="6"/>
        <v>35.862068965517238</v>
      </c>
    </row>
    <row r="53" spans="1:11" ht="12" customHeight="1">
      <c r="A53" s="50"/>
      <c r="B53" s="364" t="s">
        <v>1928</v>
      </c>
      <c r="C53" s="365">
        <v>145</v>
      </c>
      <c r="D53" s="360">
        <f t="shared" si="7"/>
        <v>2552000</v>
      </c>
      <c r="E53" s="359">
        <v>17600</v>
      </c>
      <c r="F53" s="365">
        <v>145</v>
      </c>
      <c r="G53" s="365">
        <v>52</v>
      </c>
      <c r="H53" s="359">
        <v>915200</v>
      </c>
      <c r="I53" s="359">
        <f t="shared" si="8"/>
        <v>17600</v>
      </c>
      <c r="J53" s="365">
        <v>52</v>
      </c>
      <c r="K53" s="76">
        <f t="shared" si="6"/>
        <v>35.862068965517238</v>
      </c>
    </row>
    <row r="54" spans="1:11" ht="12" customHeight="1">
      <c r="A54" s="50"/>
      <c r="B54" s="364" t="s">
        <v>1929</v>
      </c>
      <c r="C54" s="365">
        <v>145</v>
      </c>
      <c r="D54" s="360">
        <f t="shared" si="7"/>
        <v>4434100</v>
      </c>
      <c r="E54" s="359">
        <v>30580</v>
      </c>
      <c r="F54" s="365">
        <v>145</v>
      </c>
      <c r="G54" s="365">
        <v>52</v>
      </c>
      <c r="H54" s="359">
        <v>1590160</v>
      </c>
      <c r="I54" s="359">
        <f t="shared" si="8"/>
        <v>30580</v>
      </c>
      <c r="J54" s="365">
        <v>52</v>
      </c>
      <c r="K54" s="76">
        <f t="shared" si="6"/>
        <v>35.862068965517238</v>
      </c>
    </row>
    <row r="55" spans="1:11" ht="12" customHeight="1">
      <c r="A55" s="50"/>
      <c r="B55" s="364" t="s">
        <v>1930</v>
      </c>
      <c r="C55" s="365">
        <v>63</v>
      </c>
      <c r="D55" s="360">
        <f t="shared" si="7"/>
        <v>4851630</v>
      </c>
      <c r="E55" s="359">
        <v>77010</v>
      </c>
      <c r="F55" s="365">
        <v>63</v>
      </c>
      <c r="G55" s="365">
        <v>36</v>
      </c>
      <c r="H55" s="359">
        <v>2772000</v>
      </c>
      <c r="I55" s="359">
        <f t="shared" si="8"/>
        <v>77000</v>
      </c>
      <c r="J55" s="365">
        <v>36</v>
      </c>
      <c r="K55" s="76">
        <f t="shared" si="6"/>
        <v>57.135436956239452</v>
      </c>
    </row>
    <row r="56" spans="1:11" ht="12" customHeight="1">
      <c r="A56" s="50"/>
      <c r="B56" s="364" t="s">
        <v>1931</v>
      </c>
      <c r="C56" s="365">
        <v>63</v>
      </c>
      <c r="D56" s="360">
        <f t="shared" si="7"/>
        <v>1109390.3099999998</v>
      </c>
      <c r="E56" s="359">
        <v>17609.37</v>
      </c>
      <c r="F56" s="365">
        <v>63</v>
      </c>
      <c r="G56" s="365">
        <v>36</v>
      </c>
      <c r="H56" s="359">
        <v>633600</v>
      </c>
      <c r="I56" s="359">
        <f t="shared" si="8"/>
        <v>17600</v>
      </c>
      <c r="J56" s="365">
        <v>36</v>
      </c>
      <c r="K56" s="76">
        <f t="shared" si="6"/>
        <v>57.112451252616417</v>
      </c>
    </row>
    <row r="57" spans="1:11" ht="12" customHeight="1">
      <c r="A57" s="50"/>
      <c r="B57" s="364" t="s">
        <v>1932</v>
      </c>
      <c r="C57" s="365">
        <v>63</v>
      </c>
      <c r="D57" s="360">
        <f t="shared" si="7"/>
        <v>2463741</v>
      </c>
      <c r="E57" s="359">
        <v>39107</v>
      </c>
      <c r="F57" s="365">
        <v>63</v>
      </c>
      <c r="G57" s="365">
        <v>36</v>
      </c>
      <c r="H57" s="359">
        <v>1405800</v>
      </c>
      <c r="I57" s="359">
        <f t="shared" si="8"/>
        <v>39050</v>
      </c>
      <c r="J57" s="365">
        <v>36</v>
      </c>
      <c r="K57" s="76">
        <f t="shared" si="6"/>
        <v>57.059569167375955</v>
      </c>
    </row>
    <row r="58" spans="1:11" ht="12" customHeight="1">
      <c r="A58" s="50"/>
      <c r="B58" s="364" t="s">
        <v>1933</v>
      </c>
      <c r="C58" s="365">
        <v>63</v>
      </c>
      <c r="D58" s="360">
        <f t="shared" si="7"/>
        <v>1490139</v>
      </c>
      <c r="E58" s="359">
        <v>23653</v>
      </c>
      <c r="F58" s="365">
        <v>63</v>
      </c>
      <c r="G58" s="365">
        <v>36</v>
      </c>
      <c r="H58" s="359">
        <v>851400</v>
      </c>
      <c r="I58" s="359">
        <f t="shared" si="8"/>
        <v>23650</v>
      </c>
      <c r="J58" s="365">
        <v>36</v>
      </c>
      <c r="K58" s="76">
        <f t="shared" si="6"/>
        <v>57.135609496832174</v>
      </c>
    </row>
    <row r="59" spans="1:11" ht="12" customHeight="1">
      <c r="A59" s="50"/>
      <c r="B59" s="364" t="s">
        <v>1934</v>
      </c>
      <c r="C59" s="365">
        <v>150</v>
      </c>
      <c r="D59" s="360">
        <f t="shared" si="7"/>
        <v>165000</v>
      </c>
      <c r="E59" s="359">
        <v>1100</v>
      </c>
      <c r="F59" s="365">
        <v>150</v>
      </c>
      <c r="G59" s="365">
        <v>72</v>
      </c>
      <c r="H59" s="359">
        <v>79200</v>
      </c>
      <c r="I59" s="359">
        <f t="shared" si="8"/>
        <v>1100</v>
      </c>
      <c r="J59" s="365">
        <v>72</v>
      </c>
      <c r="K59" s="76">
        <f t="shared" si="6"/>
        <v>48</v>
      </c>
    </row>
    <row r="60" spans="1:11" ht="12" customHeight="1">
      <c r="A60" s="50"/>
      <c r="B60" s="50"/>
      <c r="C60" s="52"/>
      <c r="D60" s="52"/>
      <c r="E60" s="52"/>
      <c r="F60" s="52"/>
      <c r="G60" s="52"/>
      <c r="H60" s="52"/>
      <c r="I60" s="52"/>
      <c r="J60" s="52"/>
      <c r="K60" s="76" t="e">
        <f t="shared" si="6"/>
        <v>#DIV/0!</v>
      </c>
    </row>
    <row r="61" spans="1:11" ht="12" customHeight="1">
      <c r="A61" s="50"/>
      <c r="B61" s="366" t="s">
        <v>1935</v>
      </c>
      <c r="C61" s="52"/>
      <c r="D61" s="362">
        <f>SUM(D49:D59)</f>
        <v>22191999.809999999</v>
      </c>
      <c r="E61" s="52"/>
      <c r="F61" s="52"/>
      <c r="G61" s="52"/>
      <c r="H61" s="362">
        <f>SUM(H49:H59)</f>
        <v>9756240</v>
      </c>
      <c r="I61" s="52"/>
      <c r="J61" s="52"/>
      <c r="K61" s="76">
        <f t="shared" si="6"/>
        <v>43.962869878917871</v>
      </c>
    </row>
    <row r="62" spans="1:11" ht="12" customHeight="1">
      <c r="A62" s="50"/>
      <c r="B62" s="50"/>
      <c r="C62" s="52"/>
      <c r="D62" s="52"/>
      <c r="E62" s="52"/>
      <c r="F62" s="52"/>
      <c r="G62" s="52"/>
      <c r="H62" s="52"/>
      <c r="I62" s="52"/>
      <c r="J62" s="52"/>
      <c r="K62" s="76" t="e">
        <f t="shared" si="6"/>
        <v>#DIV/0!</v>
      </c>
    </row>
    <row r="63" spans="1:11" ht="12" customHeight="1">
      <c r="A63" s="50"/>
      <c r="B63" s="363" t="s">
        <v>1936</v>
      </c>
      <c r="C63" s="52"/>
      <c r="D63" s="52"/>
      <c r="E63" s="52"/>
      <c r="F63" s="52"/>
      <c r="G63" s="52"/>
      <c r="H63" s="52"/>
      <c r="I63" s="52"/>
      <c r="J63" s="52"/>
      <c r="K63" s="76" t="e">
        <f t="shared" si="0"/>
        <v>#DIV/0!</v>
      </c>
    </row>
    <row r="64" spans="1:11" ht="12" customHeight="1">
      <c r="A64" s="50"/>
      <c r="B64" s="364"/>
      <c r="C64" s="52"/>
      <c r="D64" s="52"/>
      <c r="E64" s="52"/>
      <c r="F64" s="52"/>
      <c r="G64" s="52"/>
      <c r="H64" s="52"/>
      <c r="I64" s="52"/>
      <c r="J64" s="52"/>
      <c r="K64" s="76" t="e">
        <f t="shared" si="0"/>
        <v>#DIV/0!</v>
      </c>
    </row>
    <row r="65" spans="1:11" ht="12" customHeight="1">
      <c r="A65" s="50"/>
      <c r="B65" s="364" t="s">
        <v>1937</v>
      </c>
      <c r="C65" s="365">
        <v>6</v>
      </c>
      <c r="D65" s="360">
        <f>C65*E65</f>
        <v>204600</v>
      </c>
      <c r="E65" s="359">
        <v>34100</v>
      </c>
      <c r="F65" s="365">
        <v>6</v>
      </c>
      <c r="G65" s="365"/>
      <c r="H65" s="359"/>
      <c r="I65" s="52"/>
      <c r="J65" s="365"/>
      <c r="K65" s="76">
        <f t="shared" si="0"/>
        <v>0</v>
      </c>
    </row>
    <row r="66" spans="1:11" ht="12" customHeight="1">
      <c r="A66" s="50"/>
      <c r="B66" s="364" t="s">
        <v>1938</v>
      </c>
      <c r="C66" s="365">
        <v>4</v>
      </c>
      <c r="D66" s="360">
        <f t="shared" ref="D66:D72" si="9">C66*E66</f>
        <v>136400</v>
      </c>
      <c r="E66" s="359">
        <v>34100</v>
      </c>
      <c r="F66" s="365">
        <v>4</v>
      </c>
      <c r="G66" s="365"/>
      <c r="H66" s="359"/>
      <c r="I66" s="52"/>
      <c r="J66" s="365"/>
      <c r="K66" s="76">
        <f t="shared" si="0"/>
        <v>0</v>
      </c>
    </row>
    <row r="67" spans="1:11" ht="12" customHeight="1">
      <c r="A67" s="50"/>
      <c r="B67" s="364" t="s">
        <v>1939</v>
      </c>
      <c r="C67" s="365">
        <v>5</v>
      </c>
      <c r="D67" s="360">
        <f t="shared" si="9"/>
        <v>170500</v>
      </c>
      <c r="E67" s="359">
        <v>34100</v>
      </c>
      <c r="F67" s="365">
        <v>5</v>
      </c>
      <c r="G67" s="365">
        <v>3</v>
      </c>
      <c r="H67" s="359">
        <v>102300</v>
      </c>
      <c r="I67" s="359">
        <f t="shared" ref="I67:I68" si="10">H67/G67</f>
        <v>34100</v>
      </c>
      <c r="J67" s="365">
        <v>3</v>
      </c>
      <c r="K67" s="76">
        <f t="shared" si="0"/>
        <v>60</v>
      </c>
    </row>
    <row r="68" spans="1:11" ht="12" customHeight="1">
      <c r="A68" s="50"/>
      <c r="B68" s="364" t="s">
        <v>1940</v>
      </c>
      <c r="C68" s="365">
        <v>7</v>
      </c>
      <c r="D68" s="360">
        <f t="shared" si="9"/>
        <v>92400</v>
      </c>
      <c r="E68" s="359">
        <v>13200</v>
      </c>
      <c r="F68" s="365">
        <v>7</v>
      </c>
      <c r="G68" s="365">
        <v>3</v>
      </c>
      <c r="H68" s="359">
        <v>39600</v>
      </c>
      <c r="I68" s="359">
        <f t="shared" si="10"/>
        <v>13200</v>
      </c>
      <c r="J68" s="365">
        <v>3</v>
      </c>
      <c r="K68" s="76">
        <f t="shared" si="0"/>
        <v>42.857142857142854</v>
      </c>
    </row>
    <row r="69" spans="1:11" ht="12" customHeight="1">
      <c r="A69" s="50"/>
      <c r="B69" s="364" t="s">
        <v>1941</v>
      </c>
      <c r="C69" s="365">
        <v>12</v>
      </c>
      <c r="D69" s="360">
        <f t="shared" si="9"/>
        <v>85800</v>
      </c>
      <c r="E69" s="359">
        <v>7150</v>
      </c>
      <c r="F69" s="365">
        <v>12</v>
      </c>
      <c r="G69" s="365"/>
      <c r="H69" s="359"/>
      <c r="I69" s="52"/>
      <c r="J69" s="365"/>
      <c r="K69" s="76">
        <f t="shared" si="0"/>
        <v>0</v>
      </c>
    </row>
    <row r="70" spans="1:11" ht="12" customHeight="1">
      <c r="A70" s="50"/>
      <c r="B70" s="364" t="s">
        <v>1942</v>
      </c>
      <c r="C70" s="365">
        <v>16</v>
      </c>
      <c r="D70" s="360">
        <f t="shared" si="9"/>
        <v>17100</v>
      </c>
      <c r="E70" s="359">
        <v>1068.75</v>
      </c>
      <c r="F70" s="365">
        <v>16</v>
      </c>
      <c r="G70" s="365">
        <v>3</v>
      </c>
      <c r="H70" s="359">
        <v>3300</v>
      </c>
      <c r="I70" s="359">
        <f t="shared" ref="I70" si="11">H70/G70</f>
        <v>1100</v>
      </c>
      <c r="J70" s="365">
        <v>3</v>
      </c>
      <c r="K70" s="76">
        <f t="shared" si="0"/>
        <v>19.298245614035086</v>
      </c>
    </row>
    <row r="71" spans="1:11" ht="12" customHeight="1">
      <c r="A71" s="50"/>
      <c r="B71" s="364" t="s">
        <v>1943</v>
      </c>
      <c r="C71" s="365">
        <v>5</v>
      </c>
      <c r="D71" s="360">
        <f t="shared" si="9"/>
        <v>434500</v>
      </c>
      <c r="E71" s="359">
        <v>86900</v>
      </c>
      <c r="F71" s="365">
        <v>5</v>
      </c>
      <c r="G71" s="365"/>
      <c r="H71" s="359"/>
      <c r="I71" s="52"/>
      <c r="J71" s="365"/>
      <c r="K71" s="76">
        <f t="shared" ref="K71:K75" si="12">SUM(H71/D71*100)</f>
        <v>0</v>
      </c>
    </row>
    <row r="72" spans="1:11" ht="12" customHeight="1">
      <c r="A72" s="50"/>
      <c r="B72" s="364" t="s">
        <v>1944</v>
      </c>
      <c r="C72" s="365">
        <v>3</v>
      </c>
      <c r="D72" s="360">
        <f t="shared" si="9"/>
        <v>260700</v>
      </c>
      <c r="E72" s="359">
        <v>86900</v>
      </c>
      <c r="F72" s="365">
        <v>3</v>
      </c>
      <c r="G72" s="365"/>
      <c r="H72" s="359"/>
      <c r="I72" s="52"/>
      <c r="J72" s="365"/>
      <c r="K72" s="76">
        <f t="shared" si="12"/>
        <v>0</v>
      </c>
    </row>
    <row r="73" spans="1:11" ht="12" customHeight="1">
      <c r="A73" s="50"/>
      <c r="B73" s="364"/>
      <c r="C73" s="52"/>
      <c r="D73" s="360"/>
      <c r="E73" s="52"/>
      <c r="F73" s="52"/>
      <c r="G73" s="52"/>
      <c r="H73" s="52"/>
      <c r="I73" s="52"/>
      <c r="J73" s="52"/>
      <c r="K73" s="76" t="e">
        <f t="shared" si="12"/>
        <v>#DIV/0!</v>
      </c>
    </row>
    <row r="74" spans="1:11" ht="12" customHeight="1">
      <c r="A74" s="50"/>
      <c r="B74" s="366" t="s">
        <v>1945</v>
      </c>
      <c r="C74" s="52"/>
      <c r="D74" s="362">
        <f>SUM(D65:D72)</f>
        <v>1402000</v>
      </c>
      <c r="E74" s="52"/>
      <c r="F74" s="52"/>
      <c r="G74" s="52"/>
      <c r="H74" s="362">
        <f>SUM(H65:H72)</f>
        <v>145200</v>
      </c>
      <c r="I74" s="52"/>
      <c r="J74" s="52"/>
      <c r="K74" s="76">
        <f t="shared" si="12"/>
        <v>10.35663338088445</v>
      </c>
    </row>
    <row r="75" spans="1:11" ht="12" customHeight="1">
      <c r="A75" s="50"/>
      <c r="B75" s="50"/>
      <c r="C75" s="52"/>
      <c r="D75" s="52"/>
      <c r="E75" s="52"/>
      <c r="F75" s="52"/>
      <c r="G75" s="52"/>
      <c r="H75" s="52"/>
      <c r="I75" s="52"/>
      <c r="J75" s="52"/>
      <c r="K75" s="76" t="e">
        <f t="shared" si="12"/>
        <v>#DIV/0!</v>
      </c>
    </row>
    <row r="76" spans="1:11" s="25" customFormat="1" ht="12" customHeight="1">
      <c r="A76" s="50"/>
      <c r="B76" s="50"/>
      <c r="C76" s="52"/>
      <c r="D76" s="52"/>
      <c r="E76" s="52"/>
      <c r="F76" s="52"/>
      <c r="G76" s="52"/>
      <c r="H76" s="52"/>
      <c r="I76" s="52"/>
      <c r="J76" s="52"/>
      <c r="K76" s="76" t="e">
        <f t="shared" si="0"/>
        <v>#DIV/0!</v>
      </c>
    </row>
    <row r="77" spans="1:11" ht="12" customHeight="1">
      <c r="A77" s="50" t="s">
        <v>1847</v>
      </c>
      <c r="B77" s="50"/>
      <c r="C77" s="52"/>
      <c r="D77" s="52"/>
      <c r="E77" s="52"/>
      <c r="F77" s="52"/>
      <c r="G77" s="52"/>
      <c r="H77" s="52"/>
      <c r="I77" s="52"/>
      <c r="J77" s="52"/>
      <c r="K77" s="76" t="e">
        <f t="shared" si="0"/>
        <v>#DIV/0!</v>
      </c>
    </row>
    <row r="78" spans="1:11" ht="12" customHeight="1">
      <c r="A78" s="50"/>
      <c r="B78" s="50"/>
      <c r="C78" s="52"/>
      <c r="D78" s="52"/>
      <c r="E78" s="52"/>
      <c r="F78" s="52"/>
      <c r="G78" s="52"/>
      <c r="H78" s="52"/>
      <c r="I78" s="52"/>
      <c r="J78" s="52"/>
      <c r="K78" s="76" t="e">
        <f t="shared" si="0"/>
        <v>#DIV/0!</v>
      </c>
    </row>
    <row r="79" spans="1:11" ht="12.75">
      <c r="A79" s="50"/>
      <c r="B79" s="51"/>
      <c r="C79" s="52"/>
      <c r="D79" s="52"/>
      <c r="E79" s="52"/>
      <c r="F79" s="52"/>
      <c r="G79" s="52"/>
      <c r="H79" s="52"/>
      <c r="I79" s="52"/>
      <c r="J79" s="52"/>
      <c r="K79" s="76" t="e">
        <f t="shared" si="0"/>
        <v>#DIV/0!</v>
      </c>
    </row>
    <row r="80" spans="1:11" ht="12" customHeight="1">
      <c r="A80" s="50" t="s">
        <v>1848</v>
      </c>
      <c r="B80" s="53"/>
      <c r="C80" s="52"/>
      <c r="D80" s="52"/>
      <c r="E80" s="52"/>
      <c r="F80" s="52"/>
      <c r="G80" s="52"/>
      <c r="H80" s="52"/>
      <c r="I80" s="52"/>
      <c r="J80" s="52"/>
      <c r="K80" s="76" t="e">
        <f t="shared" si="0"/>
        <v>#DIV/0!</v>
      </c>
    </row>
    <row r="81" spans="1:11" ht="12" customHeight="1">
      <c r="A81" s="50"/>
      <c r="B81" s="50"/>
      <c r="C81" s="52"/>
      <c r="D81" s="52"/>
      <c r="E81" s="52"/>
      <c r="F81" s="52"/>
      <c r="G81" s="52"/>
      <c r="H81" s="52"/>
      <c r="I81" s="52"/>
      <c r="J81" s="52"/>
      <c r="K81" s="76" t="e">
        <f t="shared" si="0"/>
        <v>#DIV/0!</v>
      </c>
    </row>
    <row r="82" spans="1:11" ht="12.75">
      <c r="A82" s="50"/>
      <c r="B82" s="51"/>
      <c r="C82" s="52"/>
      <c r="D82" s="52"/>
      <c r="E82" s="52"/>
      <c r="F82" s="52"/>
      <c r="G82" s="52"/>
      <c r="H82" s="52"/>
      <c r="I82" s="52"/>
      <c r="J82" s="52"/>
      <c r="K82" s="76" t="e">
        <f t="shared" si="0"/>
        <v>#DIV/0!</v>
      </c>
    </row>
    <row r="83" spans="1:11" ht="12" customHeight="1">
      <c r="A83" s="50" t="s">
        <v>1849</v>
      </c>
      <c r="B83" s="50"/>
      <c r="C83" s="52"/>
      <c r="D83" s="52"/>
      <c r="E83" s="52"/>
      <c r="F83" s="52"/>
      <c r="G83" s="52"/>
      <c r="H83" s="52"/>
      <c r="I83" s="52"/>
      <c r="J83" s="52"/>
      <c r="K83" s="76" t="e">
        <f t="shared" si="0"/>
        <v>#DIV/0!</v>
      </c>
    </row>
    <row r="84" spans="1:11" ht="12.75">
      <c r="A84" s="50"/>
      <c r="B84" s="50"/>
      <c r="C84" s="52"/>
      <c r="D84" s="52"/>
      <c r="E84" s="52"/>
      <c r="F84" s="52"/>
      <c r="G84" s="52"/>
      <c r="H84" s="52"/>
      <c r="I84" s="52"/>
      <c r="J84" s="52"/>
      <c r="K84" s="76" t="e">
        <f t="shared" si="0"/>
        <v>#DIV/0!</v>
      </c>
    </row>
    <row r="85" spans="1:11" ht="12.75">
      <c r="A85" s="50"/>
      <c r="B85" s="50"/>
      <c r="C85" s="52"/>
      <c r="D85" s="52"/>
      <c r="E85" s="52"/>
      <c r="F85" s="52"/>
      <c r="G85" s="52"/>
      <c r="H85" s="52"/>
      <c r="I85" s="52"/>
      <c r="J85" s="52"/>
      <c r="K85" s="76" t="e">
        <f t="shared" si="0"/>
        <v>#DIV/0!</v>
      </c>
    </row>
    <row r="86" spans="1:11" ht="12.75">
      <c r="A86" s="367" t="s">
        <v>129</v>
      </c>
      <c r="B86" s="57"/>
      <c r="C86" s="57"/>
      <c r="D86" s="368">
        <f>SUM(D21,D61,D74)</f>
        <v>23969999.809999999</v>
      </c>
      <c r="E86" s="57"/>
      <c r="F86" s="57"/>
      <c r="G86" s="56"/>
      <c r="H86" s="368">
        <f>SUM(H21,H61,H74)</f>
        <v>9990430</v>
      </c>
      <c r="I86" s="56"/>
      <c r="J86" s="56"/>
      <c r="K86" s="76">
        <f t="shared" si="0"/>
        <v>41.678890609886906</v>
      </c>
    </row>
  </sheetData>
  <mergeCells count="4">
    <mergeCell ref="C6:F6"/>
    <mergeCell ref="G6:J6"/>
    <mergeCell ref="A6:A7"/>
    <mergeCell ref="B6:B7"/>
  </mergeCells>
  <pageMargins left="0.23622047244094491" right="0.23622047244094491" top="0.35433070866141736" bottom="0.35433070866141736" header="0.31496062992125984" footer="0.31496062992125984"/>
  <pageSetup paperSize="9" scale="87" fitToHeight="0" orientation="landscape" horizontalDpi="1200" verticalDpi="1200" r:id="rId1"/>
  <headerFooter alignWithMargins="0"/>
  <rowBreaks count="1" manualBreakCount="1">
    <brk id="4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5"/>
  <sheetViews>
    <sheetView view="pageBreakPreview" zoomScale="60" zoomScaleNormal="100" workbookViewId="0">
      <selection activeCell="I14" sqref="I14"/>
    </sheetView>
  </sheetViews>
  <sheetFormatPr defaultColWidth="9.140625" defaultRowHeight="11.25"/>
  <cols>
    <col min="1" max="1" width="5.42578125" style="38" customWidth="1"/>
    <col min="2" max="2" width="40" style="38" customWidth="1"/>
    <col min="3" max="3" width="12.7109375" style="38" customWidth="1"/>
    <col min="4" max="4" width="12.5703125" style="38" customWidth="1"/>
    <col min="5" max="16384" width="9.140625" style="38"/>
  </cols>
  <sheetData>
    <row r="1" spans="1:7" s="25" customFormat="1" ht="15.75">
      <c r="A1" s="1"/>
      <c r="B1" s="2" t="s">
        <v>51</v>
      </c>
      <c r="C1" s="3" t="s">
        <v>1970</v>
      </c>
      <c r="D1" s="4"/>
      <c r="E1" s="4"/>
      <c r="F1" s="4"/>
      <c r="G1" s="5"/>
    </row>
    <row r="2" spans="1:7" s="25" customFormat="1" ht="15.75">
      <c r="A2" s="1"/>
      <c r="B2" s="2" t="s">
        <v>52</v>
      </c>
      <c r="C2" s="3">
        <v>17688383</v>
      </c>
      <c r="D2" s="4"/>
      <c r="E2" s="4"/>
      <c r="F2" s="4"/>
      <c r="G2" s="5"/>
    </row>
    <row r="3" spans="1:7" s="25" customFormat="1" ht="15.75">
      <c r="A3" s="1"/>
      <c r="B3" s="2"/>
      <c r="C3" s="3"/>
      <c r="D3" s="4"/>
      <c r="E3" s="4"/>
      <c r="F3" s="4"/>
      <c r="G3" s="5"/>
    </row>
    <row r="4" spans="1:7" ht="14.25">
      <c r="A4" s="1"/>
      <c r="B4" s="2" t="s">
        <v>1850</v>
      </c>
      <c r="C4" s="7" t="s">
        <v>46</v>
      </c>
      <c r="D4" s="8"/>
      <c r="E4" s="8"/>
      <c r="F4" s="8"/>
      <c r="G4" s="9"/>
    </row>
    <row r="5" spans="1:7" ht="15.75">
      <c r="A5" s="39"/>
      <c r="B5" s="40"/>
      <c r="C5" s="11"/>
      <c r="D5" s="41"/>
    </row>
    <row r="6" spans="1:7" ht="12.75" customHeight="1">
      <c r="A6" s="920" t="s">
        <v>199</v>
      </c>
      <c r="B6" s="870" t="s">
        <v>1851</v>
      </c>
      <c r="C6" s="870" t="s">
        <v>1801</v>
      </c>
      <c r="D6" s="870"/>
      <c r="E6" s="870"/>
    </row>
    <row r="7" spans="1:7" ht="22.5">
      <c r="A7" s="920"/>
      <c r="B7" s="870"/>
      <c r="C7" s="305" t="s">
        <v>1904</v>
      </c>
      <c r="D7" s="305" t="s">
        <v>1905</v>
      </c>
      <c r="E7" s="349" t="s">
        <v>1898</v>
      </c>
    </row>
    <row r="8" spans="1:7">
      <c r="A8" s="44" t="s">
        <v>1852</v>
      </c>
      <c r="B8" s="45" t="s">
        <v>1853</v>
      </c>
      <c r="C8" s="831">
        <v>9000000</v>
      </c>
      <c r="D8" s="831">
        <v>2948668</v>
      </c>
      <c r="E8" s="835">
        <f>D8/C8</f>
        <v>0.3276297777777778</v>
      </c>
    </row>
    <row r="9" spans="1:7">
      <c r="A9" s="46" t="s">
        <v>1854</v>
      </c>
      <c r="B9" s="45" t="s">
        <v>1855</v>
      </c>
      <c r="C9" s="831">
        <v>1600000</v>
      </c>
      <c r="D9" s="831">
        <v>151572</v>
      </c>
      <c r="E9" s="835">
        <f>D9/C9</f>
        <v>9.4732499999999997E-2</v>
      </c>
    </row>
    <row r="10" spans="1:7" ht="22.5">
      <c r="A10" s="44" t="s">
        <v>1856</v>
      </c>
      <c r="B10" s="45" t="s">
        <v>1857</v>
      </c>
      <c r="C10" s="831">
        <v>60499938.710000001</v>
      </c>
      <c r="D10" s="831">
        <v>24639667.870000001</v>
      </c>
      <c r="E10" s="835">
        <f>D10/C10</f>
        <v>0.40726765010635169</v>
      </c>
    </row>
    <row r="11" spans="1:7">
      <c r="A11" s="44" t="s">
        <v>1858</v>
      </c>
      <c r="B11" s="47" t="s">
        <v>1859</v>
      </c>
      <c r="C11" s="832"/>
      <c r="D11" s="832"/>
      <c r="E11" s="76"/>
    </row>
    <row r="12" spans="1:7" s="25" customFormat="1" ht="15.75">
      <c r="A12" s="44" t="s">
        <v>1860</v>
      </c>
      <c r="B12" s="45" t="s">
        <v>1861</v>
      </c>
      <c r="C12" s="832"/>
      <c r="D12" s="832"/>
      <c r="E12" s="350"/>
    </row>
    <row r="13" spans="1:7" s="25" customFormat="1" ht="23.25">
      <c r="A13" s="48" t="s">
        <v>1862</v>
      </c>
      <c r="B13" s="45" t="s">
        <v>1863</v>
      </c>
      <c r="C13" s="831">
        <v>50028061.289999999</v>
      </c>
      <c r="D13" s="833">
        <v>9691972.3200000003</v>
      </c>
      <c r="E13" s="835">
        <f>D13/C13</f>
        <v>0.19373071972183956</v>
      </c>
    </row>
    <row r="14" spans="1:7" s="25" customFormat="1" ht="23.25">
      <c r="A14" s="44" t="s">
        <v>1864</v>
      </c>
      <c r="B14" s="45" t="s">
        <v>1865</v>
      </c>
      <c r="C14" s="831">
        <v>6000000</v>
      </c>
      <c r="D14" s="831">
        <v>635819</v>
      </c>
      <c r="E14" s="835">
        <f>D14/C14</f>
        <v>0.10596983333333333</v>
      </c>
    </row>
    <row r="15" spans="1:7" ht="22.5">
      <c r="A15" s="44" t="s">
        <v>21</v>
      </c>
      <c r="B15" s="45" t="s">
        <v>1866</v>
      </c>
      <c r="C15" s="834">
        <v>127128000</v>
      </c>
      <c r="D15" s="831">
        <f>SUM(D8:D14)</f>
        <v>38067699.189999998</v>
      </c>
      <c r="E15" s="835">
        <f>D15/C15</f>
        <v>0.29944386122648037</v>
      </c>
    </row>
  </sheetData>
  <mergeCells count="3">
    <mergeCell ref="A6:A7"/>
    <mergeCell ref="B6:B7"/>
    <mergeCell ref="C6:E6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7"/>
  <sheetViews>
    <sheetView view="pageBreakPreview" zoomScaleNormal="100" zoomScaleSheetLayoutView="100" workbookViewId="0">
      <selection activeCell="C1" sqref="C1:C2"/>
    </sheetView>
  </sheetViews>
  <sheetFormatPr defaultColWidth="9.140625" defaultRowHeight="12.75"/>
  <cols>
    <col min="1" max="1" width="8.85546875" style="22" customWidth="1"/>
    <col min="2" max="2" width="53" style="22" customWidth="1"/>
    <col min="3" max="3" width="9.140625" style="24"/>
    <col min="4" max="5" width="9.42578125" style="23" customWidth="1"/>
    <col min="6" max="6" width="11.42578125" style="23" bestFit="1" customWidth="1"/>
    <col min="7" max="7" width="11" style="23" customWidth="1"/>
    <col min="8" max="8" width="11.5703125" style="23" customWidth="1"/>
    <col min="9" max="16384" width="9.140625" style="24"/>
  </cols>
  <sheetData>
    <row r="1" spans="1:9">
      <c r="A1" s="1"/>
      <c r="B1" s="2" t="s">
        <v>51</v>
      </c>
      <c r="C1" s="3" t="s">
        <v>1970</v>
      </c>
      <c r="E1" s="4"/>
      <c r="F1" s="4"/>
      <c r="G1" s="4"/>
      <c r="H1" s="4"/>
    </row>
    <row r="2" spans="1:9">
      <c r="A2" s="1"/>
      <c r="B2" s="2" t="s">
        <v>52</v>
      </c>
      <c r="C2" s="3">
        <v>17688383</v>
      </c>
      <c r="E2" s="4"/>
      <c r="F2" s="4"/>
      <c r="G2" s="4"/>
      <c r="H2" s="4"/>
    </row>
    <row r="3" spans="1:9">
      <c r="A3" s="1"/>
      <c r="B3" s="2"/>
      <c r="C3" s="3"/>
      <c r="E3" s="4"/>
      <c r="F3" s="4"/>
      <c r="G3" s="4"/>
      <c r="H3" s="4"/>
    </row>
    <row r="4" spans="1:9" ht="14.25">
      <c r="A4" s="1"/>
      <c r="B4" s="2" t="s">
        <v>1867</v>
      </c>
      <c r="C4" s="7" t="s">
        <v>48</v>
      </c>
      <c r="E4" s="8"/>
      <c r="F4" s="8"/>
      <c r="G4" s="8"/>
      <c r="H4" s="8"/>
    </row>
    <row r="5" spans="1:9" ht="15.75">
      <c r="A5" s="25"/>
      <c r="B5" s="27"/>
      <c r="D5" s="27"/>
      <c r="E5" s="27"/>
      <c r="G5" s="27"/>
      <c r="H5" s="27"/>
    </row>
    <row r="6" spans="1:9" s="20" customFormat="1" ht="90">
      <c r="A6" s="300" t="s">
        <v>1635</v>
      </c>
      <c r="B6" s="300" t="s">
        <v>1868</v>
      </c>
      <c r="C6" s="352" t="s">
        <v>1897</v>
      </c>
      <c r="D6" s="352" t="s">
        <v>1899</v>
      </c>
      <c r="E6" s="352" t="s">
        <v>1900</v>
      </c>
      <c r="F6" s="352" t="s">
        <v>1901</v>
      </c>
      <c r="G6" s="352" t="s">
        <v>1902</v>
      </c>
      <c r="H6" s="352" t="s">
        <v>1903</v>
      </c>
      <c r="I6" s="301"/>
    </row>
    <row r="7" spans="1:9">
      <c r="A7" s="29" t="s">
        <v>1869</v>
      </c>
      <c r="B7" s="29"/>
      <c r="C7" s="36"/>
      <c r="D7" s="30"/>
      <c r="E7" s="30"/>
      <c r="F7" s="30"/>
      <c r="G7" s="30"/>
      <c r="H7" s="30"/>
    </row>
    <row r="8" spans="1:9">
      <c r="A8" s="31"/>
      <c r="B8" s="283"/>
      <c r="C8" s="36"/>
      <c r="D8" s="30"/>
      <c r="E8" s="30"/>
      <c r="F8" s="30"/>
      <c r="G8" s="30"/>
      <c r="H8" s="30"/>
    </row>
    <row r="9" spans="1:9">
      <c r="A9" s="29" t="s">
        <v>1870</v>
      </c>
      <c r="B9" s="29"/>
      <c r="C9" s="36"/>
      <c r="D9" s="30"/>
      <c r="E9" s="30"/>
      <c r="F9" s="30"/>
      <c r="G9" s="30"/>
      <c r="H9" s="30"/>
    </row>
    <row r="10" spans="1:9">
      <c r="A10" s="31"/>
      <c r="B10" s="283"/>
      <c r="C10" s="36"/>
      <c r="D10" s="30"/>
      <c r="E10" s="30"/>
      <c r="F10" s="30"/>
      <c r="G10" s="30"/>
      <c r="H10" s="30"/>
    </row>
    <row r="11" spans="1:9">
      <c r="A11" s="29" t="s">
        <v>1871</v>
      </c>
      <c r="B11" s="29"/>
      <c r="C11" s="36"/>
      <c r="D11" s="30"/>
      <c r="E11" s="30"/>
      <c r="F11" s="30"/>
      <c r="G11" s="30"/>
      <c r="H11" s="30"/>
    </row>
    <row r="12" spans="1:9">
      <c r="A12" s="31"/>
      <c r="B12" s="283"/>
      <c r="C12" s="36"/>
      <c r="D12" s="30"/>
      <c r="E12" s="30"/>
      <c r="F12" s="30"/>
      <c r="G12" s="30"/>
      <c r="H12" s="30"/>
    </row>
    <row r="13" spans="1:9">
      <c r="A13" s="31"/>
      <c r="B13" s="283"/>
      <c r="C13" s="36"/>
      <c r="D13" s="30"/>
      <c r="E13" s="30"/>
      <c r="F13" s="30"/>
      <c r="G13" s="30"/>
      <c r="H13" s="30"/>
    </row>
    <row r="14" spans="1:9">
      <c r="A14" s="29" t="s">
        <v>1872</v>
      </c>
      <c r="B14" s="29"/>
      <c r="C14" s="36"/>
      <c r="D14" s="30"/>
      <c r="E14" s="30"/>
      <c r="F14" s="30"/>
      <c r="G14" s="30"/>
      <c r="H14" s="30"/>
    </row>
    <row r="15" spans="1:9">
      <c r="A15" s="32" t="s">
        <v>1873</v>
      </c>
      <c r="B15" s="283"/>
      <c r="C15" s="36"/>
      <c r="D15" s="30"/>
      <c r="E15" s="30"/>
      <c r="F15" s="30"/>
      <c r="G15" s="30"/>
      <c r="H15" s="30"/>
    </row>
    <row r="16" spans="1:9">
      <c r="A16" s="32"/>
      <c r="B16" s="283"/>
      <c r="C16" s="36"/>
      <c r="D16" s="30"/>
      <c r="E16" s="30"/>
      <c r="F16" s="30"/>
      <c r="G16" s="30"/>
      <c r="H16" s="30"/>
    </row>
    <row r="17" spans="1:8">
      <c r="A17" s="32"/>
      <c r="B17" s="283"/>
      <c r="C17" s="36"/>
      <c r="D17" s="30"/>
      <c r="E17" s="30"/>
      <c r="F17" s="30"/>
      <c r="G17" s="30"/>
      <c r="H17" s="30"/>
    </row>
    <row r="18" spans="1:8">
      <c r="A18" s="32" t="s">
        <v>1874</v>
      </c>
      <c r="B18" s="283"/>
      <c r="C18" s="36"/>
      <c r="D18" s="30"/>
      <c r="E18" s="30"/>
      <c r="F18" s="30"/>
      <c r="G18" s="30"/>
      <c r="H18" s="30"/>
    </row>
    <row r="19" spans="1:8">
      <c r="A19" s="32"/>
      <c r="B19" s="283"/>
      <c r="C19" s="36"/>
      <c r="D19" s="30"/>
      <c r="E19" s="30"/>
      <c r="F19" s="30"/>
      <c r="G19" s="30"/>
      <c r="H19" s="30"/>
    </row>
    <row r="20" spans="1:8">
      <c r="A20" s="32"/>
      <c r="B20" s="283"/>
      <c r="C20" s="36"/>
      <c r="D20" s="30"/>
      <c r="E20" s="30"/>
      <c r="F20" s="30"/>
      <c r="G20" s="30"/>
      <c r="H20" s="30"/>
    </row>
    <row r="21" spans="1:8">
      <c r="A21" s="29" t="s">
        <v>1875</v>
      </c>
      <c r="B21" s="29"/>
      <c r="C21" s="36"/>
      <c r="D21" s="30"/>
      <c r="E21" s="30"/>
      <c r="F21" s="30"/>
      <c r="G21" s="30"/>
      <c r="H21" s="30"/>
    </row>
    <row r="22" spans="1:8">
      <c r="A22" s="31"/>
      <c r="B22" s="283"/>
      <c r="C22" s="36"/>
      <c r="D22" s="30"/>
      <c r="E22" s="30"/>
      <c r="F22" s="30"/>
      <c r="G22" s="30"/>
      <c r="H22" s="30"/>
    </row>
    <row r="23" spans="1:8">
      <c r="A23" s="31"/>
      <c r="B23" s="283"/>
      <c r="C23" s="36"/>
      <c r="D23" s="30"/>
      <c r="E23" s="30"/>
      <c r="F23" s="30"/>
      <c r="G23" s="30"/>
      <c r="H23" s="30"/>
    </row>
    <row r="24" spans="1:8">
      <c r="A24" s="29" t="s">
        <v>1876</v>
      </c>
      <c r="B24" s="29"/>
      <c r="C24" s="36"/>
      <c r="D24" s="30"/>
      <c r="E24" s="30"/>
      <c r="F24" s="30"/>
      <c r="G24" s="30"/>
      <c r="H24" s="30"/>
    </row>
    <row r="25" spans="1:8">
      <c r="A25" s="31"/>
      <c r="B25" s="283"/>
      <c r="C25" s="36"/>
      <c r="D25" s="30"/>
      <c r="E25" s="30"/>
      <c r="F25" s="30"/>
      <c r="G25" s="30"/>
      <c r="H25" s="30"/>
    </row>
    <row r="26" spans="1:8">
      <c r="A26" s="31"/>
      <c r="B26" s="283"/>
      <c r="C26" s="36"/>
      <c r="D26" s="30"/>
      <c r="E26" s="30"/>
      <c r="F26" s="30"/>
      <c r="G26" s="30"/>
      <c r="H26" s="30"/>
    </row>
    <row r="27" spans="1:8">
      <c r="A27" s="29" t="s">
        <v>1877</v>
      </c>
      <c r="B27" s="29"/>
      <c r="C27" s="36"/>
      <c r="D27" s="30"/>
      <c r="E27" s="30"/>
      <c r="F27" s="30"/>
      <c r="G27" s="30"/>
      <c r="H27" s="30"/>
    </row>
    <row r="28" spans="1:8">
      <c r="A28" s="31"/>
      <c r="B28" s="283"/>
      <c r="C28" s="36"/>
      <c r="D28" s="30"/>
      <c r="E28" s="30"/>
      <c r="F28" s="30"/>
      <c r="G28" s="30"/>
      <c r="H28" s="30"/>
    </row>
    <row r="29" spans="1:8">
      <c r="A29" s="31"/>
      <c r="B29" s="283"/>
      <c r="C29" s="36"/>
      <c r="D29" s="30"/>
      <c r="E29" s="30"/>
      <c r="F29" s="30"/>
      <c r="G29" s="30"/>
      <c r="H29" s="30"/>
    </row>
    <row r="30" spans="1:8" s="21" customFormat="1">
      <c r="A30" s="29" t="s">
        <v>1878</v>
      </c>
      <c r="B30" s="29"/>
      <c r="C30" s="37"/>
      <c r="D30" s="30"/>
      <c r="E30" s="30"/>
      <c r="F30" s="30"/>
      <c r="G30" s="30"/>
      <c r="H30" s="30"/>
    </row>
    <row r="31" spans="1:8">
      <c r="A31" s="31"/>
      <c r="B31" s="283"/>
      <c r="C31" s="36"/>
      <c r="D31" s="30"/>
      <c r="E31" s="30"/>
      <c r="F31" s="30"/>
      <c r="G31" s="30"/>
      <c r="H31" s="30"/>
    </row>
    <row r="32" spans="1:8">
      <c r="A32" s="31"/>
      <c r="B32" s="283"/>
      <c r="C32" s="36"/>
      <c r="D32" s="30"/>
      <c r="E32" s="30"/>
      <c r="F32" s="30"/>
      <c r="G32" s="30"/>
      <c r="H32" s="30"/>
    </row>
    <row r="33" spans="1:8">
      <c r="A33" s="29" t="s">
        <v>1879</v>
      </c>
      <c r="B33" s="29"/>
      <c r="C33" s="450">
        <v>215</v>
      </c>
      <c r="D33" s="450">
        <v>186</v>
      </c>
      <c r="E33" s="450">
        <v>200</v>
      </c>
      <c r="F33" s="450">
        <v>54</v>
      </c>
      <c r="G33" s="450">
        <v>170</v>
      </c>
      <c r="H33" s="450">
        <v>50</v>
      </c>
    </row>
    <row r="34" spans="1:8">
      <c r="A34" s="31"/>
      <c r="B34" s="283"/>
      <c r="C34" s="36"/>
      <c r="D34" s="30"/>
      <c r="E34" s="30"/>
      <c r="F34" s="30"/>
      <c r="G34" s="30"/>
      <c r="H34" s="30"/>
    </row>
    <row r="35" spans="1:8">
      <c r="A35" s="31"/>
      <c r="B35" s="283"/>
      <c r="C35" s="36"/>
      <c r="D35" s="30"/>
      <c r="E35" s="30"/>
      <c r="F35" s="30"/>
      <c r="G35" s="30"/>
      <c r="H35" s="30"/>
    </row>
    <row r="36" spans="1:8">
      <c r="A36" s="932" t="s">
        <v>129</v>
      </c>
      <c r="B36" s="932"/>
      <c r="C36" s="36"/>
      <c r="D36" s="33"/>
      <c r="E36" s="33"/>
      <c r="F36" s="33"/>
      <c r="G36" s="33"/>
      <c r="H36" s="33"/>
    </row>
    <row r="37" spans="1:8">
      <c r="A37" s="34"/>
      <c r="B37" s="34"/>
      <c r="D37" s="35"/>
      <c r="E37" s="35"/>
      <c r="F37" s="35"/>
      <c r="G37" s="35"/>
      <c r="H37" s="35"/>
    </row>
  </sheetData>
  <mergeCells count="1">
    <mergeCell ref="A36:B36"/>
  </mergeCells>
  <pageMargins left="0.23622047244094499" right="0.23622047244094499" top="0.35433070866141703" bottom="0.35433070866141703" header="0.31496062992126" footer="0.31496062992126"/>
  <pageSetup paperSize="9" scale="72" orientation="landscape" r:id="rId1"/>
  <headerFooter alignWithMargins="0">
    <oddFooter>&amp;R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zoomScaleNormal="100" workbookViewId="0">
      <selection activeCell="B42" sqref="B42"/>
    </sheetView>
  </sheetViews>
  <sheetFormatPr defaultColWidth="9" defaultRowHeight="12"/>
  <cols>
    <col min="1" max="1" width="12.7109375" customWidth="1"/>
    <col min="2" max="2" width="48.28515625" customWidth="1"/>
    <col min="3" max="8" width="6.7109375" customWidth="1"/>
  </cols>
  <sheetData>
    <row r="1" spans="1:8" ht="12.75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5"/>
      <c r="H1" s="6"/>
    </row>
    <row r="2" spans="1:8" ht="12.75">
      <c r="A2" s="1"/>
      <c r="B2" s="2" t="s">
        <v>52</v>
      </c>
      <c r="C2" s="3">
        <f>Kadar.ode.!C2</f>
        <v>17688383</v>
      </c>
      <c r="D2" s="4"/>
      <c r="E2" s="4"/>
      <c r="F2" s="4"/>
      <c r="G2" s="5"/>
      <c r="H2" s="6"/>
    </row>
    <row r="3" spans="1:8" ht="12.75">
      <c r="A3" s="1"/>
      <c r="B3" s="2"/>
      <c r="C3" s="3"/>
      <c r="D3" s="4"/>
      <c r="E3" s="4"/>
      <c r="F3" s="4"/>
      <c r="G3" s="5"/>
      <c r="H3" s="6"/>
    </row>
    <row r="4" spans="1:8" ht="48.75" customHeight="1">
      <c r="A4" s="1"/>
      <c r="B4" s="2" t="s">
        <v>1880</v>
      </c>
      <c r="C4" s="933" t="s">
        <v>50</v>
      </c>
      <c r="D4" s="934"/>
      <c r="E4" s="934"/>
      <c r="F4" s="934"/>
      <c r="G4" s="934"/>
      <c r="H4" s="934"/>
    </row>
    <row r="5" spans="1:8" ht="14.25">
      <c r="A5" s="1"/>
      <c r="B5" s="2" t="s">
        <v>186</v>
      </c>
      <c r="C5" s="7"/>
      <c r="D5" s="8"/>
      <c r="E5" s="8"/>
      <c r="F5" s="8"/>
      <c r="G5" s="9"/>
      <c r="H5" s="6"/>
    </row>
    <row r="6" spans="1:8" ht="15.75">
      <c r="A6" s="10"/>
      <c r="B6" s="10"/>
      <c r="C6" s="10"/>
      <c r="D6" s="10"/>
      <c r="E6" s="10"/>
      <c r="F6" s="10"/>
      <c r="G6" s="11"/>
      <c r="H6" s="11"/>
    </row>
    <row r="7" spans="1:8" ht="36" customHeight="1">
      <c r="A7" s="12" t="s">
        <v>1635</v>
      </c>
      <c r="B7" s="935" t="s">
        <v>1636</v>
      </c>
      <c r="C7" s="936"/>
      <c r="D7" s="936"/>
      <c r="E7" s="936"/>
      <c r="F7" s="936"/>
      <c r="G7" s="936"/>
      <c r="H7" s="936"/>
    </row>
    <row r="8" spans="1:8" ht="12.75">
      <c r="A8" s="13"/>
      <c r="B8" s="937"/>
      <c r="C8" s="938"/>
      <c r="D8" s="938"/>
      <c r="E8" s="938"/>
      <c r="F8" s="938"/>
      <c r="G8" s="938"/>
      <c r="H8" s="938"/>
    </row>
    <row r="9" spans="1:8" ht="14.25">
      <c r="A9" s="14"/>
      <c r="B9" s="939"/>
      <c r="C9" s="940"/>
      <c r="D9" s="940"/>
      <c r="E9" s="940"/>
      <c r="F9" s="940"/>
      <c r="G9" s="940"/>
      <c r="H9" s="940"/>
    </row>
    <row r="10" spans="1:8" ht="14.25">
      <c r="A10" s="14"/>
      <c r="B10" s="941"/>
      <c r="C10" s="942"/>
      <c r="D10" s="942"/>
      <c r="E10" s="942"/>
      <c r="F10" s="942"/>
      <c r="G10" s="942"/>
      <c r="H10" s="942"/>
    </row>
    <row r="11" spans="1:8" ht="14.25">
      <c r="A11" s="14"/>
      <c r="B11" s="943"/>
      <c r="C11" s="944"/>
      <c r="D11" s="944"/>
      <c r="E11" s="944"/>
      <c r="F11" s="944"/>
      <c r="G11" s="944"/>
      <c r="H11" s="944"/>
    </row>
    <row r="12" spans="1:8" ht="14.25">
      <c r="A12" s="14"/>
      <c r="B12" s="945"/>
      <c r="C12" s="942"/>
      <c r="D12" s="942"/>
      <c r="E12" s="942"/>
      <c r="F12" s="942"/>
      <c r="G12" s="942"/>
      <c r="H12" s="946"/>
    </row>
    <row r="13" spans="1:8" ht="14.25">
      <c r="A13" s="14"/>
      <c r="B13" s="943"/>
      <c r="C13" s="944"/>
      <c r="D13" s="944"/>
      <c r="E13" s="944"/>
      <c r="F13" s="944"/>
      <c r="G13" s="944"/>
      <c r="H13" s="944"/>
    </row>
    <row r="14" spans="1:8" ht="14.25">
      <c r="A14" s="14"/>
      <c r="B14" s="945"/>
      <c r="C14" s="942"/>
      <c r="D14" s="942"/>
      <c r="E14" s="942"/>
      <c r="F14" s="942"/>
      <c r="G14" s="942"/>
      <c r="H14" s="942"/>
    </row>
    <row r="15" spans="1:8" ht="14.25">
      <c r="A15" s="14"/>
      <c r="B15" s="945"/>
      <c r="C15" s="942"/>
      <c r="D15" s="942"/>
      <c r="E15" s="942"/>
      <c r="F15" s="942"/>
      <c r="G15" s="942"/>
      <c r="H15" s="942"/>
    </row>
    <row r="16" spans="1:8" ht="14.25">
      <c r="A16" s="14"/>
      <c r="B16" s="943"/>
      <c r="C16" s="944"/>
      <c r="D16" s="944"/>
      <c r="E16" s="944"/>
      <c r="F16" s="944"/>
      <c r="G16" s="944"/>
      <c r="H16" s="944"/>
    </row>
    <row r="17" spans="1:8" ht="14.25">
      <c r="A17" s="14"/>
      <c r="B17" s="945"/>
      <c r="C17" s="942"/>
      <c r="D17" s="942"/>
      <c r="E17" s="942"/>
      <c r="F17" s="942"/>
      <c r="G17" s="942"/>
      <c r="H17" s="942"/>
    </row>
    <row r="18" spans="1:8" ht="14.25">
      <c r="A18" s="14"/>
      <c r="B18" s="943"/>
      <c r="C18" s="944"/>
      <c r="D18" s="944"/>
      <c r="E18" s="944"/>
      <c r="F18" s="944"/>
      <c r="G18" s="944"/>
      <c r="H18" s="944"/>
    </row>
    <row r="19" spans="1:8" ht="14.25">
      <c r="A19" s="14"/>
      <c r="B19" s="947"/>
      <c r="C19" s="948"/>
      <c r="D19" s="948"/>
      <c r="E19" s="948"/>
      <c r="F19" s="948"/>
      <c r="G19" s="948"/>
      <c r="H19" s="948"/>
    </row>
    <row r="20" spans="1:8" ht="14.25">
      <c r="A20" s="14"/>
      <c r="B20" s="945"/>
      <c r="C20" s="942"/>
      <c r="D20" s="942"/>
      <c r="E20" s="942"/>
      <c r="F20" s="942"/>
      <c r="G20" s="942"/>
      <c r="H20" s="942"/>
    </row>
    <row r="21" spans="1:8" ht="14.25">
      <c r="A21" s="14"/>
      <c r="B21" s="945"/>
      <c r="C21" s="942"/>
      <c r="D21" s="942"/>
      <c r="E21" s="942"/>
      <c r="F21" s="942"/>
      <c r="G21" s="942"/>
      <c r="H21" s="942"/>
    </row>
    <row r="22" spans="1:8" ht="14.25">
      <c r="A22" s="14"/>
      <c r="B22" s="943"/>
      <c r="C22" s="944"/>
      <c r="D22" s="944"/>
      <c r="E22" s="944"/>
      <c r="F22" s="944"/>
      <c r="G22" s="944"/>
      <c r="H22" s="944"/>
    </row>
    <row r="23" spans="1:8" ht="14.25">
      <c r="A23" s="14"/>
      <c r="B23" s="947"/>
      <c r="C23" s="948"/>
      <c r="D23" s="948"/>
      <c r="E23" s="948"/>
      <c r="F23" s="948"/>
      <c r="G23" s="948"/>
      <c r="H23" s="948"/>
    </row>
    <row r="24" spans="1:8" ht="14.25">
      <c r="A24" s="14"/>
      <c r="B24" s="947"/>
      <c r="C24" s="948"/>
      <c r="D24" s="948"/>
      <c r="E24" s="948"/>
      <c r="F24" s="948"/>
      <c r="G24" s="948"/>
      <c r="H24" s="948"/>
    </row>
    <row r="25" spans="1:8" ht="14.25">
      <c r="A25" s="14"/>
      <c r="B25" s="947"/>
      <c r="C25" s="948"/>
      <c r="D25" s="948"/>
      <c r="E25" s="948"/>
      <c r="F25" s="948"/>
      <c r="G25" s="948"/>
      <c r="H25" s="948"/>
    </row>
    <row r="26" spans="1:8" ht="14.25">
      <c r="A26" s="14"/>
      <c r="B26" s="947"/>
      <c r="C26" s="948"/>
      <c r="D26" s="948"/>
      <c r="E26" s="948"/>
      <c r="F26" s="948"/>
      <c r="G26" s="948"/>
      <c r="H26" s="948"/>
    </row>
    <row r="27" spans="1:8" ht="14.25">
      <c r="A27" s="14"/>
      <c r="B27" s="945"/>
      <c r="C27" s="942"/>
      <c r="D27" s="942"/>
      <c r="E27" s="942"/>
      <c r="F27" s="942"/>
      <c r="G27" s="942"/>
      <c r="H27" s="942"/>
    </row>
    <row r="28" spans="1:8" ht="14.25">
      <c r="A28" s="14"/>
      <c r="B28" s="945"/>
      <c r="C28" s="942"/>
      <c r="D28" s="942"/>
      <c r="E28" s="942"/>
      <c r="F28" s="942"/>
      <c r="G28" s="942"/>
      <c r="H28" s="942"/>
    </row>
    <row r="29" spans="1:8" ht="14.25">
      <c r="A29" s="14"/>
      <c r="B29" s="943"/>
      <c r="C29" s="944"/>
      <c r="D29" s="944"/>
      <c r="E29" s="944"/>
      <c r="F29" s="944"/>
      <c r="G29" s="944"/>
      <c r="H29" s="944"/>
    </row>
    <row r="30" spans="1:8" ht="14.25">
      <c r="A30" s="14"/>
      <c r="B30" s="945"/>
      <c r="C30" s="942"/>
      <c r="D30" s="942"/>
      <c r="E30" s="942"/>
      <c r="F30" s="942"/>
      <c r="G30" s="942"/>
      <c r="H30" s="942"/>
    </row>
    <row r="31" spans="1:8" ht="14.25">
      <c r="A31" s="14"/>
      <c r="B31" s="947"/>
      <c r="C31" s="948"/>
      <c r="D31" s="948"/>
      <c r="E31" s="948"/>
      <c r="F31" s="948"/>
      <c r="G31" s="948"/>
      <c r="H31" s="948"/>
    </row>
    <row r="32" spans="1:8" ht="14.25">
      <c r="A32" s="14"/>
      <c r="B32" s="945"/>
      <c r="C32" s="942"/>
      <c r="D32" s="942"/>
      <c r="E32" s="942"/>
      <c r="F32" s="942"/>
      <c r="G32" s="942"/>
      <c r="H32" s="942"/>
    </row>
    <row r="33" spans="1:8" ht="14.25">
      <c r="A33" s="14"/>
      <c r="B33" s="945"/>
      <c r="C33" s="942"/>
      <c r="D33" s="942"/>
      <c r="E33" s="942"/>
      <c r="F33" s="942"/>
      <c r="G33" s="942"/>
      <c r="H33" s="942"/>
    </row>
    <row r="34" spans="1:8" ht="14.25">
      <c r="A34" s="14"/>
      <c r="B34" s="945"/>
      <c r="C34" s="942"/>
      <c r="D34" s="942"/>
      <c r="E34" s="942"/>
      <c r="F34" s="942"/>
      <c r="G34" s="942"/>
      <c r="H34" s="942"/>
    </row>
    <row r="35" spans="1:8" ht="14.25">
      <c r="A35" s="15"/>
      <c r="B35" s="942"/>
      <c r="C35" s="942"/>
      <c r="D35" s="942"/>
      <c r="E35" s="942"/>
      <c r="F35" s="942"/>
      <c r="G35" s="942"/>
      <c r="H35" s="942"/>
    </row>
    <row r="36" spans="1:8" ht="12.75" customHeight="1">
      <c r="A36" s="16"/>
      <c r="B36" s="16"/>
    </row>
    <row r="37" spans="1:8" ht="12.75" customHeight="1">
      <c r="A37" s="16"/>
      <c r="B37" s="16"/>
    </row>
    <row r="38" spans="1:8" ht="14.25">
      <c r="A38" s="11"/>
      <c r="B38" s="17"/>
      <c r="C38" s="17"/>
      <c r="D38" s="17"/>
      <c r="E38" s="18"/>
      <c r="F38" s="18"/>
      <c r="G38" s="19"/>
      <c r="H38" s="18"/>
    </row>
  </sheetData>
  <mergeCells count="30">
    <mergeCell ref="B31:H31"/>
    <mergeCell ref="B32:H32"/>
    <mergeCell ref="B33:H33"/>
    <mergeCell ref="B34:H34"/>
    <mergeCell ref="B35:H35"/>
    <mergeCell ref="B26:H26"/>
    <mergeCell ref="B27:H27"/>
    <mergeCell ref="B28:H28"/>
    <mergeCell ref="B29:H29"/>
    <mergeCell ref="B30:H30"/>
    <mergeCell ref="B21:H21"/>
    <mergeCell ref="B22:H22"/>
    <mergeCell ref="B23:H23"/>
    <mergeCell ref="B24:H24"/>
    <mergeCell ref="B25:H25"/>
    <mergeCell ref="B16:H16"/>
    <mergeCell ref="B17:H17"/>
    <mergeCell ref="B18:H18"/>
    <mergeCell ref="B19:H19"/>
    <mergeCell ref="B20:H20"/>
    <mergeCell ref="B11:H11"/>
    <mergeCell ref="B12:H12"/>
    <mergeCell ref="B13:H13"/>
    <mergeCell ref="B14:H14"/>
    <mergeCell ref="B15:H15"/>
    <mergeCell ref="C4:H4"/>
    <mergeCell ref="B7:H7"/>
    <mergeCell ref="B8:H8"/>
    <mergeCell ref="B9:H9"/>
    <mergeCell ref="B10:H10"/>
  </mergeCells>
  <pageMargins left="0.23622047244094499" right="0.23622047244094499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Usluge_Covid-19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Dijagnostika!Print_Area</vt:lpstr>
      <vt:lpstr>Implantati!Print_Area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Operacije!Print_Area</vt:lpstr>
      <vt:lpstr>Pregledi!Print_Area</vt:lpstr>
      <vt:lpstr>Sanitet.mat!Print_Area</vt:lpstr>
      <vt:lpstr>Usluge!Print_Area</vt:lpstr>
      <vt:lpstr>'Usluge_Covid-19'!Print_Area</vt:lpstr>
      <vt:lpstr>Dijagnostika!Print_Titles</vt:lpstr>
      <vt:lpstr>DSG!Print_Titles</vt:lpstr>
      <vt:lpstr>Implantati!Print_Titles</vt:lpstr>
      <vt:lpstr>Kadar.zaj.med.del.!Print_Titles</vt:lpstr>
      <vt:lpstr>Krv!Print_Titles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marjan</cp:lastModifiedBy>
  <cp:lastPrinted>2023-07-05T07:07:36Z</cp:lastPrinted>
  <dcterms:created xsi:type="dcterms:W3CDTF">1998-03-25T08:50:00Z</dcterms:created>
  <dcterms:modified xsi:type="dcterms:W3CDTF">2023-07-05T07:10:11Z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