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740" tabRatio="850" firstSheet="8" activeTab="20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Pregledi" sheetId="220" r:id="rId11"/>
    <sheet name="Operacije" sheetId="213" r:id="rId12"/>
    <sheet name="DSG" sheetId="212" r:id="rId13"/>
    <sheet name="Usluge" sheetId="216" r:id="rId14"/>
    <sheet name="Dijagnostika" sheetId="217" r:id="rId15"/>
    <sheet name="Lab" sheetId="218" r:id="rId16"/>
    <sheet name="Dijalize" sheetId="211" r:id="rId17"/>
    <sheet name="Krv" sheetId="159" r:id="rId18"/>
    <sheet name="Lekovi" sheetId="160" r:id="rId19"/>
    <sheet name="Implantati" sheetId="161" r:id="rId20"/>
    <sheet name="Sanitet.mat" sheetId="162" r:id="rId21"/>
    <sheet name="Liste.čekanja" sheetId="200" r:id="rId22"/>
    <sheet name="Zbirno_usluge" sheetId="222" r:id="rId23"/>
  </sheets>
  <externalReferences>
    <externalReference r:id="rId24"/>
  </externalReferences>
  <definedNames>
    <definedName name="____W.O.R.K.B.O.O.K..C.O.N.T.E.N.T.S____" localSheetId="14">#REF!</definedName>
    <definedName name="____W.O.R.K.B.O.O.K..C.O.N.T.E.N.T.S____" localSheetId="12">#REF!</definedName>
    <definedName name="____W.O.R.K.B.O.O.K..C.O.N.T.E.N.T.S____" localSheetId="15">#REF!</definedName>
    <definedName name="____W.O.R.K.B.O.O.K..C.O.N.T.E.N.T.S____" localSheetId="11">#REF!</definedName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22">#REF!</definedName>
    <definedName name="____W.O.R.K.B.O.O.K..C.O.N.T.E.N.T.S____">#REF!</definedName>
    <definedName name="_xlnm.Print_Area" localSheetId="4">Kadar.nem.!$A$1:$I$23</definedName>
    <definedName name="_xlnm.Print_Area" localSheetId="17">Krv!$A$1:$H$73</definedName>
    <definedName name="_xlnm.Print_Area" localSheetId="15">Lab!$A$1:$H$323</definedName>
    <definedName name="_xlnm.Print_Area" localSheetId="18">Lekovi!$A$1:$K$96</definedName>
    <definedName name="_xlnm.Print_Area" localSheetId="21">Liste.čekanja!$A$1:$I$36</definedName>
    <definedName name="_xlnm.Print_Area" localSheetId="9">Neonatologija!$A$1:$F$12</definedName>
    <definedName name="_xlnm.Print_Area" localSheetId="20">Sanitet.mat!$A$1:$G$15</definedName>
    <definedName name="_xlnm.Print_Area" localSheetId="13">Usluge!$A$1:$H$1806</definedName>
    <definedName name="_xlnm.Print_Titles" localSheetId="14">Dijagnostika!$6:$7</definedName>
    <definedName name="_xlnm.Print_Titles" localSheetId="19">Implantati!$5:$7</definedName>
    <definedName name="_xlnm.Print_Titles" localSheetId="3">Kadar.zaj.med.del.!$A:$A</definedName>
    <definedName name="_xlnm.Print_Titles" localSheetId="15">Lab!$6:$7</definedName>
    <definedName name="_xlnm.Print_Titles" localSheetId="18">Lekovi!$5:$7</definedName>
    <definedName name="_xlnm.Print_Titles" localSheetId="21">Liste.čekanja!$1:$6</definedName>
  </definedNames>
  <calcPr calcId="124519"/>
</workbook>
</file>

<file path=xl/calcChain.xml><?xml version="1.0" encoding="utf-8"?>
<calcChain xmlns="http://schemas.openxmlformats.org/spreadsheetml/2006/main">
  <c r="D15" i="162"/>
  <c r="C15"/>
  <c r="K96" i="160"/>
  <c r="H66"/>
  <c r="H64"/>
  <c r="H56"/>
  <c r="H55"/>
  <c r="G53"/>
  <c r="H40"/>
  <c r="H39"/>
  <c r="H37"/>
  <c r="H30"/>
  <c r="H11"/>
  <c r="D713" i="212" l="1"/>
  <c r="C713"/>
  <c r="D704"/>
  <c r="C704"/>
  <c r="D674"/>
  <c r="C674"/>
  <c r="D667"/>
  <c r="C667"/>
  <c r="D655"/>
  <c r="C655"/>
  <c r="D636"/>
  <c r="C636"/>
  <c r="D617"/>
  <c r="C617"/>
  <c r="D607"/>
  <c r="C607"/>
  <c r="D581"/>
  <c r="C581"/>
  <c r="D566"/>
  <c r="C566"/>
  <c r="D547"/>
  <c r="C547"/>
  <c r="D530"/>
  <c r="C530"/>
  <c r="D492"/>
  <c r="C492"/>
  <c r="D463"/>
  <c r="C463"/>
  <c r="D428"/>
  <c r="C428"/>
  <c r="D343"/>
  <c r="C343"/>
  <c r="D314"/>
  <c r="C314"/>
  <c r="D267"/>
  <c r="C267"/>
  <c r="D186"/>
  <c r="C186"/>
  <c r="D138"/>
  <c r="C138"/>
  <c r="D109"/>
  <c r="C109"/>
  <c r="D89"/>
  <c r="C89"/>
  <c r="D27"/>
  <c r="C27"/>
  <c r="D9"/>
  <c r="D8" s="1"/>
  <c r="C9"/>
  <c r="C8" s="1"/>
  <c r="D727"/>
  <c r="C727"/>
  <c r="D731"/>
  <c r="C731"/>
  <c r="G18" i="208"/>
  <c r="F18"/>
  <c r="E18"/>
  <c r="D18"/>
  <c r="H43" i="209" l="1"/>
  <c r="G43"/>
  <c r="F43"/>
  <c r="H42"/>
  <c r="G42"/>
  <c r="F42"/>
  <c r="H41"/>
  <c r="G41"/>
  <c r="F41"/>
  <c r="H40"/>
  <c r="G40"/>
  <c r="F40"/>
  <c r="E43"/>
  <c r="E42"/>
  <c r="E41"/>
  <c r="E40"/>
  <c r="D43"/>
  <c r="D42"/>
  <c r="D41"/>
  <c r="D40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P13" i="213" l="1"/>
  <c r="O13"/>
  <c r="N13"/>
  <c r="P12"/>
  <c r="O12"/>
  <c r="N12"/>
  <c r="P11"/>
  <c r="O11"/>
  <c r="N11"/>
  <c r="M13"/>
  <c r="M12"/>
  <c r="M11"/>
  <c r="I23" i="169" l="1"/>
  <c r="H23"/>
  <c r="F23"/>
  <c r="E23"/>
  <c r="G23" s="1"/>
  <c r="C23"/>
  <c r="B23"/>
  <c r="D23" s="1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C3"/>
  <c r="C2"/>
  <c r="C1"/>
  <c r="W23" i="192"/>
  <c r="V23"/>
  <c r="U23"/>
  <c r="T23"/>
  <c r="R23"/>
  <c r="Q23"/>
  <c r="N23"/>
  <c r="M23"/>
  <c r="L23"/>
  <c r="I23"/>
  <c r="H23"/>
  <c r="G23"/>
  <c r="F23"/>
  <c r="E23"/>
  <c r="D23"/>
  <c r="S22"/>
  <c r="P22"/>
  <c r="O22"/>
  <c r="K22"/>
  <c r="J22"/>
  <c r="S21"/>
  <c r="P21"/>
  <c r="O21"/>
  <c r="K21"/>
  <c r="J21"/>
  <c r="S20"/>
  <c r="P20"/>
  <c r="O20"/>
  <c r="K20"/>
  <c r="J20"/>
  <c r="S19"/>
  <c r="P19"/>
  <c r="O19"/>
  <c r="K19"/>
  <c r="J19"/>
  <c r="S18"/>
  <c r="P18"/>
  <c r="O18"/>
  <c r="K18"/>
  <c r="J18"/>
  <c r="S17"/>
  <c r="P17"/>
  <c r="O17"/>
  <c r="K17"/>
  <c r="J17"/>
  <c r="S16"/>
  <c r="P16"/>
  <c r="O16"/>
  <c r="K16"/>
  <c r="J16"/>
  <c r="S15"/>
  <c r="P15"/>
  <c r="O15"/>
  <c r="K15"/>
  <c r="J15"/>
  <c r="S14"/>
  <c r="P14"/>
  <c r="O14"/>
  <c r="K14"/>
  <c r="J14"/>
  <c r="S13"/>
  <c r="P13"/>
  <c r="O13"/>
  <c r="K13"/>
  <c r="J13"/>
  <c r="S12"/>
  <c r="P12"/>
  <c r="O12"/>
  <c r="K12"/>
  <c r="J12"/>
  <c r="S11"/>
  <c r="P11"/>
  <c r="O11"/>
  <c r="K11"/>
  <c r="J11"/>
  <c r="S10"/>
  <c r="P10"/>
  <c r="O10"/>
  <c r="K10"/>
  <c r="J10"/>
  <c r="S9"/>
  <c r="P9"/>
  <c r="O9"/>
  <c r="K9"/>
  <c r="J9"/>
  <c r="S8"/>
  <c r="S23" s="1"/>
  <c r="P8"/>
  <c r="P23" s="1"/>
  <c r="O8"/>
  <c r="O23" s="1"/>
  <c r="K8"/>
  <c r="K23" s="1"/>
  <c r="J8"/>
  <c r="J23" s="1"/>
  <c r="C3"/>
  <c r="C2"/>
  <c r="C1"/>
  <c r="R18" i="191"/>
  <c r="Q18"/>
  <c r="P18"/>
  <c r="N18"/>
  <c r="M18"/>
  <c r="K18"/>
  <c r="J18"/>
  <c r="H18"/>
  <c r="G18"/>
  <c r="F18"/>
  <c r="E18"/>
  <c r="O17"/>
  <c r="L17"/>
  <c r="I17"/>
  <c r="O16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9"/>
  <c r="L9"/>
  <c r="I9"/>
  <c r="O8"/>
  <c r="O18" s="1"/>
  <c r="L8"/>
  <c r="L18" s="1"/>
  <c r="I8"/>
  <c r="I18" s="1"/>
  <c r="C3"/>
  <c r="C2"/>
  <c r="C1"/>
  <c r="AF25" i="189"/>
  <c r="AE25"/>
  <c r="AD25"/>
  <c r="AB25"/>
  <c r="AA25"/>
  <c r="Z25"/>
  <c r="AC25" s="1"/>
  <c r="W25"/>
  <c r="V25"/>
  <c r="U25"/>
  <c r="T25"/>
  <c r="S25"/>
  <c r="X25" s="1"/>
  <c r="R25"/>
  <c r="Y25" s="1"/>
  <c r="O25"/>
  <c r="N25"/>
  <c r="M25"/>
  <c r="L25"/>
  <c r="P25" s="1"/>
  <c r="K25"/>
  <c r="J25"/>
  <c r="I25"/>
  <c r="Q25" s="1"/>
  <c r="G25"/>
  <c r="F25"/>
  <c r="E25"/>
  <c r="H25" s="1"/>
  <c r="C25"/>
  <c r="D25" s="1"/>
  <c r="B25"/>
  <c r="AC24"/>
  <c r="X24"/>
  <c r="Y24" s="1"/>
  <c r="P24"/>
  <c r="Q24" s="1"/>
  <c r="H24"/>
  <c r="D24"/>
  <c r="AC23"/>
  <c r="X23"/>
  <c r="Y23" s="1"/>
  <c r="P23"/>
  <c r="Q23" s="1"/>
  <c r="H23"/>
  <c r="D23"/>
  <c r="AC22"/>
  <c r="X22"/>
  <c r="Y22" s="1"/>
  <c r="P22"/>
  <c r="Q22" s="1"/>
  <c r="H22"/>
  <c r="D22"/>
  <c r="AC21"/>
  <c r="X21"/>
  <c r="Y21" s="1"/>
  <c r="P21"/>
  <c r="Q21" s="1"/>
  <c r="H21"/>
  <c r="D21"/>
  <c r="AC20"/>
  <c r="X20"/>
  <c r="Y20" s="1"/>
  <c r="P20"/>
  <c r="Q20" s="1"/>
  <c r="H20"/>
  <c r="D20"/>
  <c r="AC19"/>
  <c r="X19"/>
  <c r="Y19" s="1"/>
  <c r="P19"/>
  <c r="Q19" s="1"/>
  <c r="H19"/>
  <c r="D19"/>
  <c r="AC18"/>
  <c r="X18"/>
  <c r="Y18" s="1"/>
  <c r="P18"/>
  <c r="Q18" s="1"/>
  <c r="H18"/>
  <c r="D18"/>
  <c r="AC17"/>
  <c r="X17"/>
  <c r="Y17" s="1"/>
  <c r="P17"/>
  <c r="Q17" s="1"/>
  <c r="H17"/>
  <c r="D17"/>
  <c r="AC16"/>
  <c r="X16"/>
  <c r="Y16" s="1"/>
  <c r="P16"/>
  <c r="Q16" s="1"/>
  <c r="H16"/>
  <c r="D16"/>
  <c r="AC15"/>
  <c r="X15"/>
  <c r="Y15" s="1"/>
  <c r="P15"/>
  <c r="Q15" s="1"/>
  <c r="H15"/>
  <c r="D15"/>
  <c r="AC14"/>
  <c r="X14"/>
  <c r="Y14" s="1"/>
  <c r="P14"/>
  <c r="Q14" s="1"/>
  <c r="H14"/>
  <c r="D14"/>
  <c r="AC13"/>
  <c r="X13"/>
  <c r="Y13" s="1"/>
  <c r="P13"/>
  <c r="Q13" s="1"/>
  <c r="H13"/>
  <c r="D13"/>
  <c r="AC12"/>
  <c r="X12"/>
  <c r="Y12" s="1"/>
  <c r="P12"/>
  <c r="Q12" s="1"/>
  <c r="H12"/>
  <c r="D12"/>
  <c r="AC11"/>
  <c r="X11"/>
  <c r="Y11" s="1"/>
  <c r="P11"/>
  <c r="Q11" s="1"/>
  <c r="H11"/>
  <c r="D11"/>
  <c r="AC10"/>
  <c r="X10"/>
  <c r="Y10" s="1"/>
  <c r="P10"/>
  <c r="Q10" s="1"/>
  <c r="H10"/>
  <c r="D10"/>
  <c r="AC9"/>
  <c r="X9"/>
  <c r="Y9" s="1"/>
  <c r="P9"/>
  <c r="Q9" s="1"/>
  <c r="H9"/>
  <c r="D9"/>
  <c r="H321" i="218"/>
  <c r="G321"/>
  <c r="F321"/>
  <c r="E321"/>
  <c r="D321"/>
  <c r="C321"/>
  <c r="H320"/>
  <c r="G320"/>
  <c r="F320"/>
  <c r="E320"/>
  <c r="D320"/>
  <c r="C320"/>
  <c r="H319"/>
  <c r="G319"/>
  <c r="F319"/>
  <c r="E319"/>
  <c r="D319"/>
  <c r="C319"/>
  <c r="F10"/>
  <c r="E10"/>
  <c r="D10"/>
  <c r="C10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F95"/>
  <c r="E95"/>
  <c r="D95"/>
  <c r="C95"/>
  <c r="H95"/>
  <c r="G95"/>
  <c r="F63"/>
  <c r="E63"/>
  <c r="D63"/>
  <c r="C63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F24"/>
  <c r="E24"/>
  <c r="D24"/>
  <c r="H24" s="1"/>
  <c r="C24"/>
  <c r="G24" s="1"/>
  <c r="G15"/>
  <c r="H15"/>
  <c r="G17"/>
  <c r="H23"/>
  <c r="G23"/>
  <c r="H22"/>
  <c r="G22"/>
  <c r="H21"/>
  <c r="G21"/>
  <c r="H20"/>
  <c r="G20"/>
  <c r="H19"/>
  <c r="G19"/>
  <c r="H18"/>
  <c r="G18"/>
  <c r="H17"/>
  <c r="H16"/>
  <c r="G16"/>
  <c r="F14"/>
  <c r="E14"/>
  <c r="D14"/>
  <c r="H14" s="1"/>
  <c r="C14"/>
  <c r="G14" s="1"/>
  <c r="H13"/>
  <c r="G13"/>
  <c r="H12"/>
  <c r="G12"/>
  <c r="H11"/>
  <c r="G11"/>
  <c r="H10"/>
  <c r="G10"/>
  <c r="H9"/>
  <c r="G9"/>
  <c r="H8"/>
  <c r="G8"/>
  <c r="F125" l="1"/>
  <c r="E125"/>
  <c r="D125"/>
  <c r="C125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95"/>
  <c r="G195"/>
  <c r="H194"/>
  <c r="G194"/>
  <c r="H125"/>
  <c r="G125"/>
  <c r="H124"/>
  <c r="G124"/>
  <c r="H123"/>
  <c r="G123"/>
  <c r="F200"/>
  <c r="E200"/>
  <c r="D200"/>
  <c r="C20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61"/>
  <c r="G261"/>
  <c r="H260"/>
  <c r="G260"/>
  <c r="H200"/>
  <c r="G200"/>
  <c r="H199"/>
  <c r="G199"/>
  <c r="H198"/>
  <c r="G198"/>
  <c r="H314"/>
  <c r="G314"/>
  <c r="H313"/>
  <c r="G313"/>
  <c r="H312"/>
  <c r="G312"/>
  <c r="H311"/>
  <c r="G311"/>
  <c r="H310"/>
  <c r="G310"/>
  <c r="H309"/>
  <c r="G309"/>
  <c r="H308"/>
  <c r="G308"/>
  <c r="H307"/>
  <c r="G307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F287"/>
  <c r="E287"/>
  <c r="D287"/>
  <c r="C287"/>
  <c r="H287"/>
  <c r="G287"/>
  <c r="H286"/>
  <c r="G286"/>
  <c r="H285"/>
  <c r="G285"/>
  <c r="H291"/>
  <c r="H290"/>
  <c r="H289"/>
  <c r="G291"/>
  <c r="G290"/>
  <c r="G289"/>
  <c r="F174" i="217" l="1"/>
  <c r="E174"/>
  <c r="D174"/>
  <c r="C174"/>
  <c r="F10"/>
  <c r="E10"/>
  <c r="D10"/>
  <c r="C1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9"/>
  <c r="H10"/>
  <c r="G10"/>
  <c r="G9"/>
  <c r="F144" l="1"/>
  <c r="D144"/>
  <c r="E144"/>
  <c r="C144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4"/>
  <c r="G144"/>
  <c r="H143"/>
  <c r="G143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5"/>
  <c r="G125"/>
  <c r="F126"/>
  <c r="E126"/>
  <c r="D126"/>
  <c r="H126" s="1"/>
  <c r="C126"/>
  <c r="G126" s="1"/>
  <c r="H86"/>
  <c r="H174" s="1"/>
  <c r="G86"/>
  <c r="G174" s="1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F87"/>
  <c r="F175" s="1"/>
  <c r="E87"/>
  <c r="E175" s="1"/>
  <c r="D87"/>
  <c r="H87" s="1"/>
  <c r="H175" s="1"/>
  <c r="C87"/>
  <c r="G87" s="1"/>
  <c r="G175" s="1"/>
  <c r="D175" l="1"/>
  <c r="C175"/>
  <c r="D72" i="161"/>
  <c r="D84" s="1"/>
  <c r="H70"/>
  <c r="H69"/>
  <c r="H68"/>
  <c r="H67"/>
  <c r="H66"/>
  <c r="H65"/>
  <c r="H64"/>
  <c r="H63"/>
  <c r="H72" s="1"/>
  <c r="E70"/>
  <c r="E69"/>
  <c r="E68"/>
  <c r="E67"/>
  <c r="E66"/>
  <c r="E65"/>
  <c r="E64"/>
  <c r="E63"/>
  <c r="H57"/>
  <c r="H56"/>
  <c r="H55"/>
  <c r="H54"/>
  <c r="H53"/>
  <c r="H52"/>
  <c r="H51"/>
  <c r="H50"/>
  <c r="H49"/>
  <c r="H48"/>
  <c r="H47"/>
  <c r="H59"/>
  <c r="D59"/>
  <c r="E57"/>
  <c r="E56"/>
  <c r="E55"/>
  <c r="E54"/>
  <c r="E53"/>
  <c r="E52"/>
  <c r="E51"/>
  <c r="E50"/>
  <c r="E49"/>
  <c r="E48"/>
  <c r="E47"/>
  <c r="H18"/>
  <c r="H17"/>
  <c r="H16"/>
  <c r="H15"/>
  <c r="H14"/>
  <c r="H13"/>
  <c r="H12"/>
  <c r="H11"/>
  <c r="H10"/>
  <c r="H20"/>
  <c r="D20"/>
  <c r="H84" l="1"/>
  <c r="E18"/>
  <c r="E17"/>
  <c r="E16"/>
  <c r="E15"/>
  <c r="E14"/>
  <c r="E13"/>
  <c r="E12"/>
  <c r="E11"/>
  <c r="E10"/>
  <c r="H1728" i="216" l="1"/>
  <c r="G1728"/>
  <c r="H1727"/>
  <c r="G1727"/>
  <c r="H1726"/>
  <c r="G1726"/>
  <c r="H1725"/>
  <c r="G1725"/>
  <c r="H1724"/>
  <c r="G1724"/>
  <c r="H1723"/>
  <c r="G1723"/>
  <c r="H1722"/>
  <c r="G1722"/>
  <c r="H1721"/>
  <c r="G1721"/>
  <c r="H1720"/>
  <c r="G1720"/>
  <c r="H1719"/>
  <c r="G1719"/>
  <c r="H1718"/>
  <c r="G1718"/>
  <c r="H1717"/>
  <c r="G1717"/>
  <c r="H1716"/>
  <c r="G1716"/>
  <c r="H1715"/>
  <c r="G1715"/>
  <c r="H1714"/>
  <c r="G1714"/>
  <c r="H1713"/>
  <c r="G1713"/>
  <c r="H1712"/>
  <c r="G1712"/>
  <c r="H1711"/>
  <c r="G1711"/>
  <c r="H1710"/>
  <c r="G1710"/>
  <c r="H1709"/>
  <c r="G1709"/>
  <c r="H1708"/>
  <c r="G1708"/>
  <c r="H1707"/>
  <c r="G1707"/>
  <c r="H1706"/>
  <c r="G1706"/>
  <c r="H1705"/>
  <c r="G1705"/>
  <c r="H1704"/>
  <c r="G1704"/>
  <c r="H1703"/>
  <c r="G1703"/>
  <c r="H1702"/>
  <c r="G1702"/>
  <c r="H1701"/>
  <c r="G1701"/>
  <c r="H1700"/>
  <c r="G1700"/>
  <c r="H1699"/>
  <c r="G1699"/>
  <c r="H1698"/>
  <c r="G1698"/>
  <c r="H1697"/>
  <c r="G1697"/>
  <c r="H1696"/>
  <c r="G1696"/>
  <c r="H1695"/>
  <c r="G1695"/>
  <c r="H1694"/>
  <c r="G1694"/>
  <c r="H1693"/>
  <c r="G1693"/>
  <c r="H1692"/>
  <c r="G1692"/>
  <c r="H1691"/>
  <c r="G1691"/>
  <c r="H1690"/>
  <c r="G1690"/>
  <c r="H1689"/>
  <c r="G1689"/>
  <c r="H1688"/>
  <c r="G1688"/>
  <c r="H1687"/>
  <c r="G1687"/>
  <c r="H1686"/>
  <c r="G1686"/>
  <c r="H1685"/>
  <c r="G1685"/>
  <c r="H1684"/>
  <c r="G1684"/>
  <c r="H1683"/>
  <c r="G1683"/>
  <c r="H1774"/>
  <c r="G1774"/>
  <c r="H1773"/>
  <c r="G1773"/>
  <c r="H1772"/>
  <c r="G1772"/>
  <c r="H1771"/>
  <c r="G1771"/>
  <c r="H1770"/>
  <c r="G1770"/>
  <c r="H1769"/>
  <c r="G1769"/>
  <c r="H1768"/>
  <c r="G1768"/>
  <c r="H1767"/>
  <c r="G1767"/>
  <c r="H1766"/>
  <c r="G1766"/>
  <c r="H1765"/>
  <c r="G1765"/>
  <c r="H1764"/>
  <c r="G1764"/>
  <c r="H1763"/>
  <c r="G1763"/>
  <c r="H1762"/>
  <c r="G1762"/>
  <c r="H1761"/>
  <c r="G1761"/>
  <c r="H1760"/>
  <c r="G1760"/>
  <c r="H1759"/>
  <c r="G1759"/>
  <c r="H1758"/>
  <c r="G1758"/>
  <c r="H1757"/>
  <c r="G1757"/>
  <c r="H1756"/>
  <c r="G1756"/>
  <c r="H1755"/>
  <c r="G1755"/>
  <c r="H1754"/>
  <c r="G1754"/>
  <c r="H1753"/>
  <c r="G1753"/>
  <c r="H1752"/>
  <c r="G1752"/>
  <c r="H1751"/>
  <c r="G1751"/>
  <c r="H1750"/>
  <c r="G1750"/>
  <c r="H1749"/>
  <c r="G1749"/>
  <c r="H1748"/>
  <c r="G1748"/>
  <c r="H1747"/>
  <c r="G1747"/>
  <c r="H1746"/>
  <c r="G1746"/>
  <c r="H1745"/>
  <c r="G1745"/>
  <c r="H1744"/>
  <c r="G1744"/>
  <c r="H1743"/>
  <c r="G1743"/>
  <c r="H1742"/>
  <c r="G1742"/>
  <c r="H1741"/>
  <c r="G1741"/>
  <c r="H1740"/>
  <c r="G1740"/>
  <c r="H1739"/>
  <c r="G1739"/>
  <c r="H1738"/>
  <c r="G1738"/>
  <c r="H1737"/>
  <c r="G1737"/>
  <c r="H1736"/>
  <c r="G1736"/>
  <c r="H1735"/>
  <c r="G1735"/>
  <c r="H1734"/>
  <c r="G1734"/>
  <c r="H1733"/>
  <c r="G1733"/>
  <c r="H1732"/>
  <c r="G1732"/>
  <c r="H1731"/>
  <c r="G1731"/>
  <c r="H1730"/>
  <c r="G1730"/>
  <c r="H1729"/>
  <c r="G1729"/>
  <c r="H1789"/>
  <c r="G1789"/>
  <c r="H1788"/>
  <c r="G1788"/>
  <c r="H1787"/>
  <c r="G1787"/>
  <c r="H1786"/>
  <c r="G1786"/>
  <c r="H1785"/>
  <c r="G1785"/>
  <c r="H1784"/>
  <c r="G1784"/>
  <c r="H1783"/>
  <c r="G1783"/>
  <c r="H1782"/>
  <c r="G1782"/>
  <c r="H1781"/>
  <c r="G1781"/>
  <c r="H1780"/>
  <c r="G1780"/>
  <c r="H1779"/>
  <c r="G1779"/>
  <c r="H1778"/>
  <c r="G1778"/>
  <c r="H1777"/>
  <c r="G1777"/>
  <c r="H1776"/>
  <c r="G1776"/>
  <c r="H1775"/>
  <c r="G1775"/>
  <c r="H1790"/>
  <c r="G1790"/>
  <c r="H1682"/>
  <c r="G1682"/>
  <c r="H1681"/>
  <c r="G1681"/>
  <c r="H1679"/>
  <c r="G1679"/>
  <c r="F1679"/>
  <c r="E1679"/>
  <c r="D1679"/>
  <c r="C1679"/>
  <c r="H1677"/>
  <c r="G1677"/>
  <c r="H1676"/>
  <c r="G1676"/>
  <c r="H1675"/>
  <c r="G1675"/>
  <c r="H1673"/>
  <c r="G1673"/>
  <c r="F1673"/>
  <c r="E1673"/>
  <c r="D1673"/>
  <c r="C1673"/>
  <c r="H1647"/>
  <c r="G1647"/>
  <c r="H1646"/>
  <c r="G1646"/>
  <c r="H1645"/>
  <c r="G1645"/>
  <c r="H1644"/>
  <c r="G1644"/>
  <c r="H1643"/>
  <c r="G1643"/>
  <c r="H1642"/>
  <c r="G1642"/>
  <c r="H1641"/>
  <c r="G1641"/>
  <c r="H1640"/>
  <c r="G1640"/>
  <c r="H1639"/>
  <c r="G1639"/>
  <c r="H1638"/>
  <c r="G1638"/>
  <c r="H1637"/>
  <c r="G1637"/>
  <c r="H1636"/>
  <c r="G1636"/>
  <c r="H1635"/>
  <c r="G1635"/>
  <c r="H1634"/>
  <c r="G1634"/>
  <c r="H1633"/>
  <c r="G1633"/>
  <c r="H1632"/>
  <c r="G1632"/>
  <c r="H1631"/>
  <c r="G1631"/>
  <c r="H1630"/>
  <c r="G1630"/>
  <c r="H1629"/>
  <c r="G1629"/>
  <c r="H1628"/>
  <c r="G1628"/>
  <c r="H1627"/>
  <c r="G1627"/>
  <c r="H1626"/>
  <c r="G1626"/>
  <c r="H1625"/>
  <c r="G1625"/>
  <c r="H1624"/>
  <c r="G1624"/>
  <c r="H1623"/>
  <c r="G1623"/>
  <c r="H1622"/>
  <c r="G1622"/>
  <c r="H1621"/>
  <c r="G1621"/>
  <c r="H1620"/>
  <c r="G1620"/>
  <c r="H1619"/>
  <c r="G1619"/>
  <c r="H1618"/>
  <c r="G1618"/>
  <c r="H1617"/>
  <c r="G1617"/>
  <c r="H1616"/>
  <c r="G1616"/>
  <c r="H1615"/>
  <c r="G1615"/>
  <c r="H1614"/>
  <c r="G1614"/>
  <c r="H1613"/>
  <c r="G1613"/>
  <c r="H1612"/>
  <c r="G1612"/>
  <c r="H1611"/>
  <c r="G1611"/>
  <c r="H1610"/>
  <c r="G1610"/>
  <c r="H1609"/>
  <c r="G1609"/>
  <c r="H1608"/>
  <c r="G1608"/>
  <c r="H1607"/>
  <c r="G1607"/>
  <c r="H1606"/>
  <c r="G1606"/>
  <c r="H1605"/>
  <c r="G1605"/>
  <c r="H1604"/>
  <c r="G1604"/>
  <c r="H1603"/>
  <c r="G1603"/>
  <c r="H1602"/>
  <c r="G1602"/>
  <c r="H1601"/>
  <c r="G1601"/>
  <c r="H1600"/>
  <c r="G1600"/>
  <c r="H1599"/>
  <c r="G1599"/>
  <c r="H1598"/>
  <c r="G1598"/>
  <c r="H1596"/>
  <c r="G1596"/>
  <c r="F1596"/>
  <c r="E1596"/>
  <c r="D1596"/>
  <c r="C1596"/>
  <c r="H1594"/>
  <c r="G1594"/>
  <c r="H1593"/>
  <c r="G1593"/>
  <c r="H1592"/>
  <c r="G1592"/>
  <c r="H1590"/>
  <c r="G1590"/>
  <c r="F1590"/>
  <c r="E1590"/>
  <c r="D1590"/>
  <c r="C1590"/>
  <c r="H1512"/>
  <c r="G1512"/>
  <c r="H1511"/>
  <c r="G1511"/>
  <c r="H1510"/>
  <c r="G1510"/>
  <c r="H1509"/>
  <c r="G1509"/>
  <c r="H1508"/>
  <c r="G1508"/>
  <c r="H1507"/>
  <c r="G1507"/>
  <c r="H1506"/>
  <c r="G1506"/>
  <c r="H1505"/>
  <c r="G1505"/>
  <c r="H1504"/>
  <c r="G1504"/>
  <c r="H1503"/>
  <c r="G1503"/>
  <c r="H1502"/>
  <c r="G1502"/>
  <c r="H1501"/>
  <c r="G1501"/>
  <c r="H1500"/>
  <c r="G1500"/>
  <c r="H1499"/>
  <c r="G1499"/>
  <c r="H1498"/>
  <c r="G1498"/>
  <c r="H1497"/>
  <c r="G1497"/>
  <c r="H1496"/>
  <c r="G1496"/>
  <c r="H1495"/>
  <c r="G1495"/>
  <c r="H1494"/>
  <c r="G1494"/>
  <c r="H1493"/>
  <c r="G1493"/>
  <c r="H1492"/>
  <c r="G1492"/>
  <c r="H1491"/>
  <c r="G1491"/>
  <c r="H1490"/>
  <c r="G1490"/>
  <c r="H1489"/>
  <c r="G1489"/>
  <c r="H1488"/>
  <c r="G1488"/>
  <c r="H1487"/>
  <c r="G1487"/>
  <c r="H1486"/>
  <c r="G1486"/>
  <c r="H1485"/>
  <c r="G1485"/>
  <c r="H1484"/>
  <c r="G1484"/>
  <c r="H1483"/>
  <c r="G1483"/>
  <c r="H1482"/>
  <c r="G1482"/>
  <c r="H1481"/>
  <c r="G1481"/>
  <c r="H1480"/>
  <c r="G1480"/>
  <c r="H1479"/>
  <c r="G1479"/>
  <c r="H1478"/>
  <c r="G1478"/>
  <c r="H1477"/>
  <c r="G1477"/>
  <c r="H1476"/>
  <c r="G1476"/>
  <c r="H1475"/>
  <c r="G1475"/>
  <c r="H1474"/>
  <c r="G1474"/>
  <c r="H1473"/>
  <c r="G1473"/>
  <c r="H1472"/>
  <c r="G1472"/>
  <c r="H1471"/>
  <c r="G1471"/>
  <c r="H1470"/>
  <c r="G1470"/>
  <c r="H1469"/>
  <c r="G1469"/>
  <c r="H1468"/>
  <c r="G1468"/>
  <c r="H1467"/>
  <c r="G1467"/>
  <c r="H1466"/>
  <c r="G1466"/>
  <c r="H1465"/>
  <c r="G1465"/>
  <c r="H1464"/>
  <c r="G1464"/>
  <c r="H1463"/>
  <c r="G1463"/>
  <c r="H1462"/>
  <c r="G1462"/>
  <c r="H1461"/>
  <c r="G1461"/>
  <c r="H1460"/>
  <c r="G1460"/>
  <c r="H1459"/>
  <c r="G1459"/>
  <c r="H1458"/>
  <c r="G1458"/>
  <c r="H1457"/>
  <c r="G1457"/>
  <c r="H1456"/>
  <c r="G1456"/>
  <c r="H1455"/>
  <c r="G1455"/>
  <c r="H1454"/>
  <c r="G1454"/>
  <c r="H1453"/>
  <c r="G1453"/>
  <c r="H1452"/>
  <c r="G1452"/>
  <c r="H1451"/>
  <c r="G1451"/>
  <c r="H1450"/>
  <c r="G1450"/>
  <c r="H1449"/>
  <c r="G1449"/>
  <c r="H1448"/>
  <c r="G1448"/>
  <c r="H1447"/>
  <c r="G1447"/>
  <c r="H1446"/>
  <c r="G1446"/>
  <c r="H1445"/>
  <c r="G1445"/>
  <c r="H1444"/>
  <c r="G1444"/>
  <c r="H1443"/>
  <c r="G1443"/>
  <c r="H1442"/>
  <c r="G1442"/>
  <c r="H1441"/>
  <c r="G1441"/>
  <c r="H1440"/>
  <c r="G1440"/>
  <c r="H1439"/>
  <c r="G1439"/>
  <c r="H1438"/>
  <c r="G1438"/>
  <c r="H1437"/>
  <c r="G1437"/>
  <c r="H1436"/>
  <c r="G1436"/>
  <c r="H1435"/>
  <c r="G1435"/>
  <c r="H1434"/>
  <c r="G1434"/>
  <c r="H1433"/>
  <c r="G1433"/>
  <c r="H1432"/>
  <c r="G1432"/>
  <c r="H1431"/>
  <c r="G1431"/>
  <c r="H1430"/>
  <c r="G1430"/>
  <c r="H1429"/>
  <c r="G1429"/>
  <c r="H1428"/>
  <c r="G1428"/>
  <c r="H1427"/>
  <c r="G1427"/>
  <c r="H1426"/>
  <c r="G1426"/>
  <c r="H1425"/>
  <c r="G1425"/>
  <c r="H1424"/>
  <c r="G1424"/>
  <c r="H1423"/>
  <c r="G1423"/>
  <c r="H1422"/>
  <c r="G1422"/>
  <c r="H1421"/>
  <c r="G1421"/>
  <c r="H1420"/>
  <c r="G1420"/>
  <c r="H1419"/>
  <c r="G1419"/>
  <c r="H1418"/>
  <c r="G1418"/>
  <c r="H1417"/>
  <c r="G1417"/>
  <c r="H1416"/>
  <c r="G1416"/>
  <c r="H1415"/>
  <c r="G1415"/>
  <c r="H1414"/>
  <c r="G1414"/>
  <c r="H1413"/>
  <c r="G1413"/>
  <c r="H1412"/>
  <c r="G1412"/>
  <c r="H1411"/>
  <c r="G1411"/>
  <c r="H1410"/>
  <c r="G1410"/>
  <c r="H1409"/>
  <c r="G1409"/>
  <c r="H1408"/>
  <c r="G1408"/>
  <c r="H1407"/>
  <c r="G1407"/>
  <c r="H1406"/>
  <c r="G1406"/>
  <c r="H1405"/>
  <c r="G1405"/>
  <c r="H1404"/>
  <c r="G1404"/>
  <c r="H1403"/>
  <c r="G1403"/>
  <c r="H1402"/>
  <c r="G1402"/>
  <c r="H1401"/>
  <c r="G1401"/>
  <c r="H1400"/>
  <c r="G1400"/>
  <c r="H1399"/>
  <c r="G1399"/>
  <c r="H1398"/>
  <c r="G1398"/>
  <c r="H1397"/>
  <c r="G1397"/>
  <c r="H1396"/>
  <c r="G1396"/>
  <c r="H1395"/>
  <c r="G1395"/>
  <c r="H1394"/>
  <c r="G1394"/>
  <c r="H1393"/>
  <c r="G1393"/>
  <c r="H1392"/>
  <c r="G1392"/>
  <c r="H1391"/>
  <c r="G1391"/>
  <c r="H1390"/>
  <c r="G1390"/>
  <c r="H1389"/>
  <c r="G1389"/>
  <c r="H1388"/>
  <c r="G1388"/>
  <c r="H1387"/>
  <c r="G1387"/>
  <c r="H1386"/>
  <c r="G1386"/>
  <c r="H1385"/>
  <c r="G1385"/>
  <c r="H1384"/>
  <c r="G1384"/>
  <c r="H1383"/>
  <c r="G1383"/>
  <c r="H1382"/>
  <c r="G1382"/>
  <c r="H1381"/>
  <c r="G1381"/>
  <c r="H1563"/>
  <c r="G1563"/>
  <c r="H1562"/>
  <c r="G1562"/>
  <c r="H1561"/>
  <c r="G1561"/>
  <c r="H1560"/>
  <c r="G1560"/>
  <c r="H1559"/>
  <c r="G1559"/>
  <c r="H1558"/>
  <c r="G1558"/>
  <c r="H1557"/>
  <c r="G1557"/>
  <c r="H1556"/>
  <c r="G1556"/>
  <c r="H1555"/>
  <c r="G1555"/>
  <c r="H1554"/>
  <c r="G1554"/>
  <c r="H1553"/>
  <c r="G1553"/>
  <c r="H1552"/>
  <c r="G1552"/>
  <c r="H1551"/>
  <c r="G1551"/>
  <c r="H1550"/>
  <c r="G1550"/>
  <c r="H1549"/>
  <c r="G1549"/>
  <c r="H1548"/>
  <c r="G1548"/>
  <c r="H1547"/>
  <c r="G1547"/>
  <c r="H1546"/>
  <c r="G1546"/>
  <c r="H1545"/>
  <c r="G1545"/>
  <c r="H1544"/>
  <c r="G1544"/>
  <c r="H1543"/>
  <c r="G1543"/>
  <c r="H1542"/>
  <c r="G1542"/>
  <c r="H1541"/>
  <c r="G1541"/>
  <c r="H1540"/>
  <c r="G1540"/>
  <c r="H1539"/>
  <c r="G1539"/>
  <c r="H1538"/>
  <c r="G1538"/>
  <c r="H1537"/>
  <c r="G1537"/>
  <c r="H1536"/>
  <c r="G1536"/>
  <c r="H1535"/>
  <c r="G1535"/>
  <c r="H1534"/>
  <c r="G1534"/>
  <c r="H1533"/>
  <c r="G1533"/>
  <c r="H1532"/>
  <c r="G1532"/>
  <c r="H1531"/>
  <c r="G1531"/>
  <c r="H1530"/>
  <c r="G1530"/>
  <c r="H1529"/>
  <c r="G1529"/>
  <c r="H1528"/>
  <c r="G1528"/>
  <c r="H1527"/>
  <c r="G1527"/>
  <c r="H1526"/>
  <c r="G1526"/>
  <c r="H1525"/>
  <c r="G1525"/>
  <c r="H1524"/>
  <c r="G1524"/>
  <c r="H1523"/>
  <c r="G1523"/>
  <c r="H1522"/>
  <c r="G1522"/>
  <c r="H1521"/>
  <c r="G1521"/>
  <c r="H1520"/>
  <c r="G1520"/>
  <c r="H1519"/>
  <c r="G1519"/>
  <c r="H1518"/>
  <c r="G1518"/>
  <c r="H1517"/>
  <c r="G1517"/>
  <c r="H1516"/>
  <c r="G1516"/>
  <c r="H1515"/>
  <c r="G1515"/>
  <c r="H1514"/>
  <c r="G1514"/>
  <c r="H1513"/>
  <c r="G1513"/>
  <c r="H1263"/>
  <c r="G1263"/>
  <c r="H1262"/>
  <c r="G1262"/>
  <c r="H1261"/>
  <c r="G1261"/>
  <c r="H1260"/>
  <c r="G1260"/>
  <c r="H1259"/>
  <c r="G1259"/>
  <c r="H1258"/>
  <c r="G1258"/>
  <c r="H1257"/>
  <c r="G1257"/>
  <c r="H1256"/>
  <c r="G1256"/>
  <c r="H1255"/>
  <c r="G1255"/>
  <c r="H1254"/>
  <c r="G1254"/>
  <c r="H1253"/>
  <c r="G1253"/>
  <c r="H1252"/>
  <c r="G1252"/>
  <c r="H1251"/>
  <c r="G1251"/>
  <c r="H1250"/>
  <c r="G1250"/>
  <c r="H1249"/>
  <c r="G1249"/>
  <c r="H1248"/>
  <c r="G1248"/>
  <c r="H1247"/>
  <c r="G1247"/>
  <c r="H1246"/>
  <c r="G1246"/>
  <c r="H1245"/>
  <c r="G1245"/>
  <c r="H1244"/>
  <c r="G1244"/>
  <c r="H1243"/>
  <c r="G1243"/>
  <c r="H1242"/>
  <c r="G1242"/>
  <c r="H1241"/>
  <c r="G1241"/>
  <c r="H1240"/>
  <c r="G1240"/>
  <c r="H1239"/>
  <c r="G1239"/>
  <c r="H1238"/>
  <c r="G1238"/>
  <c r="H1237"/>
  <c r="G1237"/>
  <c r="H1236"/>
  <c r="G1236"/>
  <c r="H1235"/>
  <c r="G1235"/>
  <c r="H1234"/>
  <c r="G1234"/>
  <c r="H1233"/>
  <c r="G1233"/>
  <c r="H1232"/>
  <c r="G1232"/>
  <c r="H1231"/>
  <c r="G1231"/>
  <c r="H1230"/>
  <c r="G1230"/>
  <c r="H1229"/>
  <c r="G1229"/>
  <c r="H1228"/>
  <c r="G1228"/>
  <c r="H1227"/>
  <c r="G1227"/>
  <c r="H1226"/>
  <c r="G1226"/>
  <c r="H1225"/>
  <c r="G1225"/>
  <c r="H1224"/>
  <c r="G1224"/>
  <c r="H1223"/>
  <c r="G1223"/>
  <c r="H1222"/>
  <c r="G1222"/>
  <c r="H1221"/>
  <c r="G1221"/>
  <c r="H1220"/>
  <c r="G1220"/>
  <c r="H1219"/>
  <c r="G1219"/>
  <c r="H1218"/>
  <c r="G1218"/>
  <c r="H1217"/>
  <c r="G1217"/>
  <c r="H1216"/>
  <c r="G1216"/>
  <c r="H1215"/>
  <c r="G1215"/>
  <c r="H1214"/>
  <c r="G1214"/>
  <c r="H1213"/>
  <c r="G1213"/>
  <c r="H1212"/>
  <c r="G1212"/>
  <c r="H1211"/>
  <c r="G1211"/>
  <c r="H1210"/>
  <c r="G1210"/>
  <c r="H1209"/>
  <c r="G1209"/>
  <c r="H1208"/>
  <c r="G1208"/>
  <c r="H1207"/>
  <c r="G1207"/>
  <c r="H1206"/>
  <c r="G1206"/>
  <c r="H1205"/>
  <c r="G1205"/>
  <c r="H1322"/>
  <c r="G1322"/>
  <c r="H1321"/>
  <c r="G1321"/>
  <c r="H1320"/>
  <c r="G1320"/>
  <c r="H1319"/>
  <c r="G1319"/>
  <c r="H1318"/>
  <c r="G1318"/>
  <c r="H1317"/>
  <c r="G1317"/>
  <c r="H1316"/>
  <c r="G1316"/>
  <c r="H1315"/>
  <c r="G1315"/>
  <c r="H1314"/>
  <c r="G1314"/>
  <c r="H1313"/>
  <c r="G1313"/>
  <c r="H1312"/>
  <c r="G1312"/>
  <c r="H1311"/>
  <c r="G1311"/>
  <c r="H1310"/>
  <c r="G1310"/>
  <c r="H1309"/>
  <c r="G1309"/>
  <c r="H1308"/>
  <c r="G1308"/>
  <c r="H1307"/>
  <c r="G1307"/>
  <c r="H1306"/>
  <c r="G1306"/>
  <c r="H1305"/>
  <c r="G1305"/>
  <c r="H1304"/>
  <c r="G1304"/>
  <c r="H1303"/>
  <c r="G1303"/>
  <c r="H1302"/>
  <c r="G1302"/>
  <c r="H1301"/>
  <c r="G1301"/>
  <c r="H1300"/>
  <c r="G1300"/>
  <c r="H1299"/>
  <c r="G1299"/>
  <c r="H1298"/>
  <c r="G1298"/>
  <c r="H1297"/>
  <c r="G1297"/>
  <c r="H1296"/>
  <c r="G1296"/>
  <c r="H1295"/>
  <c r="G1295"/>
  <c r="H1294"/>
  <c r="G1294"/>
  <c r="H1293"/>
  <c r="G1293"/>
  <c r="H1292"/>
  <c r="G1292"/>
  <c r="H1291"/>
  <c r="G1291"/>
  <c r="H1290"/>
  <c r="G1290"/>
  <c r="H1289"/>
  <c r="G1289"/>
  <c r="H1288"/>
  <c r="G1288"/>
  <c r="H1287"/>
  <c r="G1287"/>
  <c r="H1286"/>
  <c r="G1286"/>
  <c r="H1285"/>
  <c r="G1285"/>
  <c r="H1284"/>
  <c r="G1284"/>
  <c r="H1283"/>
  <c r="G1283"/>
  <c r="H1282"/>
  <c r="G1282"/>
  <c r="H1281"/>
  <c r="G1281"/>
  <c r="H1280"/>
  <c r="G1280"/>
  <c r="H1279"/>
  <c r="G1279"/>
  <c r="H1278"/>
  <c r="G1278"/>
  <c r="H1277"/>
  <c r="G1277"/>
  <c r="H1276"/>
  <c r="G1276"/>
  <c r="H1275"/>
  <c r="G1275"/>
  <c r="H1274"/>
  <c r="G1274"/>
  <c r="H1273"/>
  <c r="G1273"/>
  <c r="H1272"/>
  <c r="G1272"/>
  <c r="H1271"/>
  <c r="G1271"/>
  <c r="H1270"/>
  <c r="G1270"/>
  <c r="H1269"/>
  <c r="G1269"/>
  <c r="H1268"/>
  <c r="G1268"/>
  <c r="H1267"/>
  <c r="G1267"/>
  <c r="H1266"/>
  <c r="G1266"/>
  <c r="H1265"/>
  <c r="G1265"/>
  <c r="H1264"/>
  <c r="G1264"/>
  <c r="H1374"/>
  <c r="G1374"/>
  <c r="H1373"/>
  <c r="G1373"/>
  <c r="H1372"/>
  <c r="G1372"/>
  <c r="H1371"/>
  <c r="G1371"/>
  <c r="H1370"/>
  <c r="G1370"/>
  <c r="H1369"/>
  <c r="G1369"/>
  <c r="H1368"/>
  <c r="G1368"/>
  <c r="H1367"/>
  <c r="G1367"/>
  <c r="H1366"/>
  <c r="G1366"/>
  <c r="H1365"/>
  <c r="G1365"/>
  <c r="H1364"/>
  <c r="G1364"/>
  <c r="H1363"/>
  <c r="G1363"/>
  <c r="H1362"/>
  <c r="G1362"/>
  <c r="H1361"/>
  <c r="G1361"/>
  <c r="H1360"/>
  <c r="G1360"/>
  <c r="H1359"/>
  <c r="G1359"/>
  <c r="H1358"/>
  <c r="G1358"/>
  <c r="H1357"/>
  <c r="G1357"/>
  <c r="H1356"/>
  <c r="G1356"/>
  <c r="H1355"/>
  <c r="G1355"/>
  <c r="H1354"/>
  <c r="G1354"/>
  <c r="H1353"/>
  <c r="G1353"/>
  <c r="H1352"/>
  <c r="G1352"/>
  <c r="H1351"/>
  <c r="G1351"/>
  <c r="H1350"/>
  <c r="G1350"/>
  <c r="H1349"/>
  <c r="G1349"/>
  <c r="H1348"/>
  <c r="G1348"/>
  <c r="H1347"/>
  <c r="G1347"/>
  <c r="H1346"/>
  <c r="G1346"/>
  <c r="H1345"/>
  <c r="G1345"/>
  <c r="H1344"/>
  <c r="G1344"/>
  <c r="H1343"/>
  <c r="G1343"/>
  <c r="H1342"/>
  <c r="G1342"/>
  <c r="H1341"/>
  <c r="G1341"/>
  <c r="H1340"/>
  <c r="G1340"/>
  <c r="H1339"/>
  <c r="G1339"/>
  <c r="H1338"/>
  <c r="G1338"/>
  <c r="H1337"/>
  <c r="G1337"/>
  <c r="H1336"/>
  <c r="G1336"/>
  <c r="H1335"/>
  <c r="G1335"/>
  <c r="H1334"/>
  <c r="G1334"/>
  <c r="H1333"/>
  <c r="G1333"/>
  <c r="H1332"/>
  <c r="G1332"/>
  <c r="H1331"/>
  <c r="G1331"/>
  <c r="H1330"/>
  <c r="G1330"/>
  <c r="H1329"/>
  <c r="G1329"/>
  <c r="H1328"/>
  <c r="G1328"/>
  <c r="H1327"/>
  <c r="G1327"/>
  <c r="H1326"/>
  <c r="G1326"/>
  <c r="H1325"/>
  <c r="G1325"/>
  <c r="H1324"/>
  <c r="G1324"/>
  <c r="H1323"/>
  <c r="G1323"/>
  <c r="H1564"/>
  <c r="G1564"/>
  <c r="H1380"/>
  <c r="G1380"/>
  <c r="H1378"/>
  <c r="G1378"/>
  <c r="F1378"/>
  <c r="E1378"/>
  <c r="D1378"/>
  <c r="C1378"/>
  <c r="H1376"/>
  <c r="G1376"/>
  <c r="H1375"/>
  <c r="G1375"/>
  <c r="H1204"/>
  <c r="G1204"/>
  <c r="H1202"/>
  <c r="G1202"/>
  <c r="F1202"/>
  <c r="E1202"/>
  <c r="D1202"/>
  <c r="C1202"/>
  <c r="H1173"/>
  <c r="G1173"/>
  <c r="H1172"/>
  <c r="G1172"/>
  <c r="H1171"/>
  <c r="G1171"/>
  <c r="H1170"/>
  <c r="G1170"/>
  <c r="H1169"/>
  <c r="G1169"/>
  <c r="H1168"/>
  <c r="G1168"/>
  <c r="H1167"/>
  <c r="G1167"/>
  <c r="H1166"/>
  <c r="G1166"/>
  <c r="H1165"/>
  <c r="G1165"/>
  <c r="H1164"/>
  <c r="G1164"/>
  <c r="H1163"/>
  <c r="G1163"/>
  <c r="H1162"/>
  <c r="G1162"/>
  <c r="H1161"/>
  <c r="G1161"/>
  <c r="H1160"/>
  <c r="G1160"/>
  <c r="H1159"/>
  <c r="G1159"/>
  <c r="H1158"/>
  <c r="G1158"/>
  <c r="H1157"/>
  <c r="G1157"/>
  <c r="H1156"/>
  <c r="G1156"/>
  <c r="H1155"/>
  <c r="G1155"/>
  <c r="H1154"/>
  <c r="G1154"/>
  <c r="H1153"/>
  <c r="G1153"/>
  <c r="H1152"/>
  <c r="G1152"/>
  <c r="H1151"/>
  <c r="G1151"/>
  <c r="H1150"/>
  <c r="G1150"/>
  <c r="H1149"/>
  <c r="G1149"/>
  <c r="H1148"/>
  <c r="G1148"/>
  <c r="H1147"/>
  <c r="G1147"/>
  <c r="H1146"/>
  <c r="G1146"/>
  <c r="H1145"/>
  <c r="G1145"/>
  <c r="H1144"/>
  <c r="G1144"/>
  <c r="H1143"/>
  <c r="G1143"/>
  <c r="H1142"/>
  <c r="G1142"/>
  <c r="H1141"/>
  <c r="G1141"/>
  <c r="H1140"/>
  <c r="G1140"/>
  <c r="H1139"/>
  <c r="G1139"/>
  <c r="H1138"/>
  <c r="G1138"/>
  <c r="H1137"/>
  <c r="G1137"/>
  <c r="H1136"/>
  <c r="G1136"/>
  <c r="H1135"/>
  <c r="G1135"/>
  <c r="H1134"/>
  <c r="G1134"/>
  <c r="H1133"/>
  <c r="G1133"/>
  <c r="H1132"/>
  <c r="G1132"/>
  <c r="H1131"/>
  <c r="G1131"/>
  <c r="H1130"/>
  <c r="G1130"/>
  <c r="H1129"/>
  <c r="G1129"/>
  <c r="H1128"/>
  <c r="G1128"/>
  <c r="H1127"/>
  <c r="G1127"/>
  <c r="H1126"/>
  <c r="G1126"/>
  <c r="H1125"/>
  <c r="G1125"/>
  <c r="H1124"/>
  <c r="G1124"/>
  <c r="H1123"/>
  <c r="G1123"/>
  <c r="H1122"/>
  <c r="G1122"/>
  <c r="H1121"/>
  <c r="G1121"/>
  <c r="H1120"/>
  <c r="G1120"/>
  <c r="H1119"/>
  <c r="G1119"/>
  <c r="H1118"/>
  <c r="G1118"/>
  <c r="H1117"/>
  <c r="G1117"/>
  <c r="H1116"/>
  <c r="G1116"/>
  <c r="H1115"/>
  <c r="G1115"/>
  <c r="H1114"/>
  <c r="G1114"/>
  <c r="H1113"/>
  <c r="G1113"/>
  <c r="H1112"/>
  <c r="G1112"/>
  <c r="H1111"/>
  <c r="G1111"/>
  <c r="H1110"/>
  <c r="G1110"/>
  <c r="H1109"/>
  <c r="G1109"/>
  <c r="H1108"/>
  <c r="G1108"/>
  <c r="H1107"/>
  <c r="G1107"/>
  <c r="H1106"/>
  <c r="G1106"/>
  <c r="H1105"/>
  <c r="G1105"/>
  <c r="H1104"/>
  <c r="G1104"/>
  <c r="H1103"/>
  <c r="G1103"/>
  <c r="H1102"/>
  <c r="G1102"/>
  <c r="H1101"/>
  <c r="G1101"/>
  <c r="H1100"/>
  <c r="G1100"/>
  <c r="H1099"/>
  <c r="G1099"/>
  <c r="H1098"/>
  <c r="G1098"/>
  <c r="H1097"/>
  <c r="G1097"/>
  <c r="H1096"/>
  <c r="G1096"/>
  <c r="H1095"/>
  <c r="G1095"/>
  <c r="H1094"/>
  <c r="G1094"/>
  <c r="H1093"/>
  <c r="G1093"/>
  <c r="H1092"/>
  <c r="G1092"/>
  <c r="H1091"/>
  <c r="G1091"/>
  <c r="H1090"/>
  <c r="G1090"/>
  <c r="H1089"/>
  <c r="G1089"/>
  <c r="H1088"/>
  <c r="G1088"/>
  <c r="H1087"/>
  <c r="G1087"/>
  <c r="H1086"/>
  <c r="G1086"/>
  <c r="H1085"/>
  <c r="G1085"/>
  <c r="H1084"/>
  <c r="G1084"/>
  <c r="H1083"/>
  <c r="G1083"/>
  <c r="H1082"/>
  <c r="G1082"/>
  <c r="H1081"/>
  <c r="G1081"/>
  <c r="H1080"/>
  <c r="G1080"/>
  <c r="H1079"/>
  <c r="G1079"/>
  <c r="H1078"/>
  <c r="G1078"/>
  <c r="H1077"/>
  <c r="G1077"/>
  <c r="H1076"/>
  <c r="G1076"/>
  <c r="H1075"/>
  <c r="G1075"/>
  <c r="H1074"/>
  <c r="G1074"/>
  <c r="H1073"/>
  <c r="G1073"/>
  <c r="H1072"/>
  <c r="G1072"/>
  <c r="H1071"/>
  <c r="G1071"/>
  <c r="H1070"/>
  <c r="G1070"/>
  <c r="H1069"/>
  <c r="G1069"/>
  <c r="H1068"/>
  <c r="G1068"/>
  <c r="H1067"/>
  <c r="G1067"/>
  <c r="H1066"/>
  <c r="G1066"/>
  <c r="H1065"/>
  <c r="G1065"/>
  <c r="H1064"/>
  <c r="G1064"/>
  <c r="H1063"/>
  <c r="G1063"/>
  <c r="H1062"/>
  <c r="G1062"/>
  <c r="H1061"/>
  <c r="G1061"/>
  <c r="H1060"/>
  <c r="G1060"/>
  <c r="H1059"/>
  <c r="G1059"/>
  <c r="H1058"/>
  <c r="G1058"/>
  <c r="H1057"/>
  <c r="G1057"/>
  <c r="H1056"/>
  <c r="G1056"/>
  <c r="H1055"/>
  <c r="G1055"/>
  <c r="H1054"/>
  <c r="G1054"/>
  <c r="H1053"/>
  <c r="G1053"/>
  <c r="H1052"/>
  <c r="G1052"/>
  <c r="H1051"/>
  <c r="G1051"/>
  <c r="H1050"/>
  <c r="G1050"/>
  <c r="H1049"/>
  <c r="G1049"/>
  <c r="H1048"/>
  <c r="G1048"/>
  <c r="H1047"/>
  <c r="G1047"/>
  <c r="H1046"/>
  <c r="G1046"/>
  <c r="H1045"/>
  <c r="G1045"/>
  <c r="H1044"/>
  <c r="G1044"/>
  <c r="H1043"/>
  <c r="G1043"/>
  <c r="H1042"/>
  <c r="G1042"/>
  <c r="H1041"/>
  <c r="G1041"/>
  <c r="H1040"/>
  <c r="G1040"/>
  <c r="H1039"/>
  <c r="G1039"/>
  <c r="H1038"/>
  <c r="G1038"/>
  <c r="H1037"/>
  <c r="G1037"/>
  <c r="H1036"/>
  <c r="G1036"/>
  <c r="H1035"/>
  <c r="G1035"/>
  <c r="C1804" l="1"/>
  <c r="D1804"/>
  <c r="E1804"/>
  <c r="F1804"/>
  <c r="G1804"/>
  <c r="H1804"/>
  <c r="C1661"/>
  <c r="D1661"/>
  <c r="E1661"/>
  <c r="F1661"/>
  <c r="G1661"/>
  <c r="H1661"/>
  <c r="C1578"/>
  <c r="D1578"/>
  <c r="E1578"/>
  <c r="F1578"/>
  <c r="G1578"/>
  <c r="H1578"/>
  <c r="H1011"/>
  <c r="G1011"/>
  <c r="H1010"/>
  <c r="G1010"/>
  <c r="H1009"/>
  <c r="G1009"/>
  <c r="H1008"/>
  <c r="G1008"/>
  <c r="H1007"/>
  <c r="G1007"/>
  <c r="H1006"/>
  <c r="G1006"/>
  <c r="H1005"/>
  <c r="G1005"/>
  <c r="H1004"/>
  <c r="G1004"/>
  <c r="H1003"/>
  <c r="G1003"/>
  <c r="H1002"/>
  <c r="G1002"/>
  <c r="H1001"/>
  <c r="G1001"/>
  <c r="H1000"/>
  <c r="G1000"/>
  <c r="H999"/>
  <c r="G999"/>
  <c r="H998"/>
  <c r="G998"/>
  <c r="H997"/>
  <c r="G997"/>
  <c r="H996"/>
  <c r="G996"/>
  <c r="H995"/>
  <c r="G995"/>
  <c r="H994"/>
  <c r="G994"/>
  <c r="H993"/>
  <c r="G993"/>
  <c r="H992"/>
  <c r="G992"/>
  <c r="H991"/>
  <c r="G991"/>
  <c r="H990"/>
  <c r="G990"/>
  <c r="H989"/>
  <c r="G989"/>
  <c r="H988"/>
  <c r="G988"/>
  <c r="H987"/>
  <c r="G987"/>
  <c r="H986"/>
  <c r="G986"/>
  <c r="H985"/>
  <c r="G985"/>
  <c r="H984"/>
  <c r="G984"/>
  <c r="H983"/>
  <c r="G983"/>
  <c r="H982"/>
  <c r="G982"/>
  <c r="H981"/>
  <c r="G981"/>
  <c r="H980"/>
  <c r="G980"/>
  <c r="H979"/>
  <c r="G979"/>
  <c r="H978"/>
  <c r="G978"/>
  <c r="H977"/>
  <c r="G977"/>
  <c r="H976"/>
  <c r="G976"/>
  <c r="H975"/>
  <c r="G975"/>
  <c r="H974"/>
  <c r="G974"/>
  <c r="H973"/>
  <c r="G973"/>
  <c r="H972"/>
  <c r="G972"/>
  <c r="H971"/>
  <c r="G971"/>
  <c r="H1030"/>
  <c r="G1030"/>
  <c r="H1029"/>
  <c r="G1029"/>
  <c r="H1028"/>
  <c r="G1028"/>
  <c r="H1027"/>
  <c r="G1027"/>
  <c r="H1026"/>
  <c r="G1026"/>
  <c r="H1025"/>
  <c r="G1025"/>
  <c r="H1024"/>
  <c r="G1024"/>
  <c r="H1023"/>
  <c r="G1023"/>
  <c r="H1022"/>
  <c r="G1022"/>
  <c r="H1021"/>
  <c r="G1021"/>
  <c r="H1020"/>
  <c r="G1020"/>
  <c r="H1019"/>
  <c r="G1019"/>
  <c r="H1018"/>
  <c r="G1018"/>
  <c r="H1017"/>
  <c r="G1017"/>
  <c r="H1016"/>
  <c r="G1016"/>
  <c r="H1015"/>
  <c r="G1015"/>
  <c r="H1014"/>
  <c r="G1014"/>
  <c r="H1013"/>
  <c r="G1013"/>
  <c r="H1012"/>
  <c r="G1012"/>
  <c r="H1176"/>
  <c r="G1176"/>
  <c r="H1175"/>
  <c r="G1175"/>
  <c r="H1174"/>
  <c r="G1174"/>
  <c r="H1033"/>
  <c r="G1033"/>
  <c r="F1033"/>
  <c r="E1033"/>
  <c r="D1033"/>
  <c r="C1033"/>
  <c r="H1031"/>
  <c r="G1031"/>
  <c r="H970"/>
  <c r="G970"/>
  <c r="H968"/>
  <c r="G968"/>
  <c r="F968"/>
  <c r="E968"/>
  <c r="D968"/>
  <c r="C968"/>
  <c r="H913"/>
  <c r="G913"/>
  <c r="H912"/>
  <c r="G912"/>
  <c r="H911"/>
  <c r="G911"/>
  <c r="H910"/>
  <c r="G910"/>
  <c r="H909"/>
  <c r="G909"/>
  <c r="H908"/>
  <c r="G908"/>
  <c r="H907"/>
  <c r="G907"/>
  <c r="H906"/>
  <c r="G906"/>
  <c r="H905"/>
  <c r="G905"/>
  <c r="H904"/>
  <c r="G904"/>
  <c r="H903"/>
  <c r="G903"/>
  <c r="H902"/>
  <c r="G902"/>
  <c r="H901"/>
  <c r="G901"/>
  <c r="H900"/>
  <c r="G900"/>
  <c r="H899"/>
  <c r="G899"/>
  <c r="H898"/>
  <c r="G898"/>
  <c r="H897"/>
  <c r="G897"/>
  <c r="H896"/>
  <c r="G896"/>
  <c r="H895"/>
  <c r="G895"/>
  <c r="H894"/>
  <c r="G894"/>
  <c r="H893"/>
  <c r="G893"/>
  <c r="H892"/>
  <c r="G892"/>
  <c r="H891"/>
  <c r="G891"/>
  <c r="H890"/>
  <c r="G890"/>
  <c r="H889"/>
  <c r="G889"/>
  <c r="H888"/>
  <c r="G888"/>
  <c r="H887"/>
  <c r="G887"/>
  <c r="H942"/>
  <c r="G942"/>
  <c r="H941"/>
  <c r="G941"/>
  <c r="H940"/>
  <c r="G940"/>
  <c r="H939"/>
  <c r="G939"/>
  <c r="H938"/>
  <c r="G938"/>
  <c r="H937"/>
  <c r="G937"/>
  <c r="H936"/>
  <c r="G936"/>
  <c r="H935"/>
  <c r="G935"/>
  <c r="H934"/>
  <c r="G934"/>
  <c r="H933"/>
  <c r="G933"/>
  <c r="H932"/>
  <c r="G932"/>
  <c r="H931"/>
  <c r="G931"/>
  <c r="H930"/>
  <c r="G930"/>
  <c r="H929"/>
  <c r="G929"/>
  <c r="H928"/>
  <c r="G928"/>
  <c r="H927"/>
  <c r="G927"/>
  <c r="H926"/>
  <c r="G926"/>
  <c r="H925"/>
  <c r="G925"/>
  <c r="H924"/>
  <c r="G924"/>
  <c r="H923"/>
  <c r="G923"/>
  <c r="H922"/>
  <c r="G922"/>
  <c r="H921"/>
  <c r="G921"/>
  <c r="H920"/>
  <c r="G920"/>
  <c r="H919"/>
  <c r="G919"/>
  <c r="H918"/>
  <c r="G918"/>
  <c r="H917"/>
  <c r="G917"/>
  <c r="H916"/>
  <c r="G916"/>
  <c r="H915"/>
  <c r="G915"/>
  <c r="H914"/>
  <c r="G914"/>
  <c r="H886"/>
  <c r="G886"/>
  <c r="H885"/>
  <c r="G885"/>
  <c r="H883"/>
  <c r="G883"/>
  <c r="F883"/>
  <c r="E883"/>
  <c r="D883"/>
  <c r="C883"/>
  <c r="H881"/>
  <c r="G881"/>
  <c r="H879"/>
  <c r="G879"/>
  <c r="F879"/>
  <c r="E879"/>
  <c r="D879"/>
  <c r="C879"/>
  <c r="H853"/>
  <c r="G853"/>
  <c r="H852"/>
  <c r="G852"/>
  <c r="H851"/>
  <c r="G851"/>
  <c r="H850"/>
  <c r="G850"/>
  <c r="H849"/>
  <c r="G849"/>
  <c r="H848"/>
  <c r="G848"/>
  <c r="H847"/>
  <c r="G847"/>
  <c r="H846"/>
  <c r="G846"/>
  <c r="H845"/>
  <c r="G845"/>
  <c r="H844"/>
  <c r="G844"/>
  <c r="H843"/>
  <c r="G843"/>
  <c r="H842"/>
  <c r="G842"/>
  <c r="H841"/>
  <c r="G841"/>
  <c r="H840"/>
  <c r="G840"/>
  <c r="H839"/>
  <c r="G839"/>
  <c r="H838"/>
  <c r="G838"/>
  <c r="H837"/>
  <c r="G837"/>
  <c r="H836"/>
  <c r="G836"/>
  <c r="H835"/>
  <c r="G835"/>
  <c r="H834"/>
  <c r="G834"/>
  <c r="H833"/>
  <c r="G833"/>
  <c r="H832"/>
  <c r="G832"/>
  <c r="H831"/>
  <c r="G831"/>
  <c r="H830"/>
  <c r="G830"/>
  <c r="H829"/>
  <c r="G829"/>
  <c r="H828"/>
  <c r="G828"/>
  <c r="H827"/>
  <c r="G827"/>
  <c r="H826"/>
  <c r="G826"/>
  <c r="H825"/>
  <c r="G825"/>
  <c r="H824"/>
  <c r="G824"/>
  <c r="H823"/>
  <c r="G823"/>
  <c r="H822"/>
  <c r="G822"/>
  <c r="H821"/>
  <c r="G821"/>
  <c r="H820"/>
  <c r="G820"/>
  <c r="H819"/>
  <c r="G819"/>
  <c r="H818"/>
  <c r="G818"/>
  <c r="H817"/>
  <c r="G817"/>
  <c r="H816"/>
  <c r="G816"/>
  <c r="H815"/>
  <c r="G815"/>
  <c r="H814"/>
  <c r="G814"/>
  <c r="H813"/>
  <c r="G813"/>
  <c r="H812"/>
  <c r="G812"/>
  <c r="H811"/>
  <c r="G811"/>
  <c r="H810"/>
  <c r="G810"/>
  <c r="H809"/>
  <c r="G809"/>
  <c r="H808"/>
  <c r="G808"/>
  <c r="H807"/>
  <c r="G807"/>
  <c r="H806"/>
  <c r="G806"/>
  <c r="H805"/>
  <c r="G805"/>
  <c r="H804"/>
  <c r="G804"/>
  <c r="H803"/>
  <c r="G803"/>
  <c r="H802"/>
  <c r="G802"/>
  <c r="H801"/>
  <c r="G801"/>
  <c r="H800"/>
  <c r="G800"/>
  <c r="H799"/>
  <c r="G799"/>
  <c r="H798"/>
  <c r="G798"/>
  <c r="H797"/>
  <c r="G797"/>
  <c r="H796"/>
  <c r="G796"/>
  <c r="H795"/>
  <c r="G795"/>
  <c r="H794"/>
  <c r="G794"/>
  <c r="H793"/>
  <c r="G793"/>
  <c r="H792"/>
  <c r="G792"/>
  <c r="H791"/>
  <c r="G791"/>
  <c r="H789"/>
  <c r="G789"/>
  <c r="F789"/>
  <c r="E789"/>
  <c r="D789"/>
  <c r="C789"/>
  <c r="H787"/>
  <c r="G787"/>
  <c r="H785"/>
  <c r="G785"/>
  <c r="F785"/>
  <c r="E785"/>
  <c r="D785"/>
  <c r="C785"/>
  <c r="H759"/>
  <c r="G759"/>
  <c r="H758"/>
  <c r="G758"/>
  <c r="H757"/>
  <c r="G757"/>
  <c r="H756"/>
  <c r="G756"/>
  <c r="H755"/>
  <c r="G755"/>
  <c r="H754"/>
  <c r="G754"/>
  <c r="H753"/>
  <c r="G753"/>
  <c r="H752"/>
  <c r="G752"/>
  <c r="H751"/>
  <c r="G751"/>
  <c r="H750"/>
  <c r="G750"/>
  <c r="H749"/>
  <c r="G749"/>
  <c r="H748"/>
  <c r="G748"/>
  <c r="H747"/>
  <c r="G747"/>
  <c r="H746"/>
  <c r="G746"/>
  <c r="H745"/>
  <c r="G745"/>
  <c r="H744"/>
  <c r="G744"/>
  <c r="H743"/>
  <c r="G743"/>
  <c r="H742"/>
  <c r="G742"/>
  <c r="H741"/>
  <c r="G741"/>
  <c r="H740"/>
  <c r="G740"/>
  <c r="H739"/>
  <c r="G739"/>
  <c r="H738"/>
  <c r="G738"/>
  <c r="H737"/>
  <c r="G737"/>
  <c r="H736"/>
  <c r="G736"/>
  <c r="H735"/>
  <c r="G735"/>
  <c r="H734"/>
  <c r="G734"/>
  <c r="H733"/>
  <c r="G733"/>
  <c r="H732"/>
  <c r="G732"/>
  <c r="H731"/>
  <c r="G731"/>
  <c r="H730"/>
  <c r="G730"/>
  <c r="H729"/>
  <c r="G729"/>
  <c r="H728"/>
  <c r="G728"/>
  <c r="H727"/>
  <c r="G727"/>
  <c r="H726"/>
  <c r="G726"/>
  <c r="H725"/>
  <c r="G725"/>
  <c r="H724"/>
  <c r="G724"/>
  <c r="H723"/>
  <c r="G723"/>
  <c r="H722"/>
  <c r="G722"/>
  <c r="H721"/>
  <c r="G721"/>
  <c r="H720"/>
  <c r="G720"/>
  <c r="H719"/>
  <c r="G719"/>
  <c r="H718"/>
  <c r="G718"/>
  <c r="H717"/>
  <c r="G717"/>
  <c r="H716"/>
  <c r="G716"/>
  <c r="H715"/>
  <c r="G715"/>
  <c r="H714"/>
  <c r="G714"/>
  <c r="H713"/>
  <c r="G713"/>
  <c r="H712"/>
  <c r="G712"/>
  <c r="H711"/>
  <c r="G711"/>
  <c r="H710"/>
  <c r="G710"/>
  <c r="H709"/>
  <c r="G709"/>
  <c r="H708"/>
  <c r="G708"/>
  <c r="H707"/>
  <c r="G707"/>
  <c r="H706"/>
  <c r="G706"/>
  <c r="H705"/>
  <c r="G705"/>
  <c r="H704"/>
  <c r="G704"/>
  <c r="H703"/>
  <c r="G703"/>
  <c r="H702"/>
  <c r="G702"/>
  <c r="H701"/>
  <c r="G701"/>
  <c r="H700"/>
  <c r="G700"/>
  <c r="H699"/>
  <c r="G699"/>
  <c r="H698"/>
  <c r="G698"/>
  <c r="H697"/>
  <c r="G697"/>
  <c r="H696"/>
  <c r="G696"/>
  <c r="H695"/>
  <c r="G695"/>
  <c r="H694"/>
  <c r="G694"/>
  <c r="H693"/>
  <c r="G693"/>
  <c r="H692"/>
  <c r="G692"/>
  <c r="H691"/>
  <c r="G691"/>
  <c r="H690"/>
  <c r="G690"/>
  <c r="H689"/>
  <c r="G689"/>
  <c r="H688"/>
  <c r="G688"/>
  <c r="H687"/>
  <c r="G687"/>
  <c r="H686"/>
  <c r="G686"/>
  <c r="H685"/>
  <c r="G685"/>
  <c r="H684"/>
  <c r="G684"/>
  <c r="H683"/>
  <c r="G683"/>
  <c r="H682"/>
  <c r="G682"/>
  <c r="H681"/>
  <c r="G681"/>
  <c r="H680"/>
  <c r="G680"/>
  <c r="H679"/>
  <c r="G679"/>
  <c r="H678"/>
  <c r="G678"/>
  <c r="H677"/>
  <c r="G677"/>
  <c r="H676"/>
  <c r="G676"/>
  <c r="H675"/>
  <c r="G675"/>
  <c r="H674"/>
  <c r="G674"/>
  <c r="H672"/>
  <c r="G672"/>
  <c r="F672"/>
  <c r="E672"/>
  <c r="D672"/>
  <c r="C672"/>
  <c r="H670"/>
  <c r="G670"/>
  <c r="H668"/>
  <c r="G668"/>
  <c r="F668"/>
  <c r="E668"/>
  <c r="D668"/>
  <c r="C668"/>
  <c r="H642"/>
  <c r="G642"/>
  <c r="H641"/>
  <c r="G641"/>
  <c r="H640"/>
  <c r="G640"/>
  <c r="H639"/>
  <c r="G639"/>
  <c r="H638"/>
  <c r="G638"/>
  <c r="H637"/>
  <c r="G637"/>
  <c r="H636"/>
  <c r="G636"/>
  <c r="H635"/>
  <c r="G635"/>
  <c r="H634"/>
  <c r="G634"/>
  <c r="H633"/>
  <c r="G633"/>
  <c r="H632"/>
  <c r="G632"/>
  <c r="H631"/>
  <c r="G631"/>
  <c r="H630"/>
  <c r="G630"/>
  <c r="H629"/>
  <c r="G629"/>
  <c r="H628"/>
  <c r="G628"/>
  <c r="H627"/>
  <c r="G627"/>
  <c r="H626"/>
  <c r="G626"/>
  <c r="H625"/>
  <c r="G625"/>
  <c r="H624"/>
  <c r="G624"/>
  <c r="H623"/>
  <c r="G623"/>
  <c r="H622"/>
  <c r="G622"/>
  <c r="H621"/>
  <c r="G621"/>
  <c r="H620"/>
  <c r="G620"/>
  <c r="H619"/>
  <c r="G619"/>
  <c r="H618"/>
  <c r="G618"/>
  <c r="H617"/>
  <c r="G617"/>
  <c r="H616"/>
  <c r="G616"/>
  <c r="H615"/>
  <c r="G615"/>
  <c r="H614"/>
  <c r="G614"/>
  <c r="H613"/>
  <c r="G613"/>
  <c r="H612"/>
  <c r="G612"/>
  <c r="H611"/>
  <c r="G611"/>
  <c r="H610"/>
  <c r="G610"/>
  <c r="H609"/>
  <c r="G609"/>
  <c r="H608"/>
  <c r="G608"/>
  <c r="H607"/>
  <c r="G607"/>
  <c r="H606"/>
  <c r="G606"/>
  <c r="H605"/>
  <c r="G605"/>
  <c r="H604"/>
  <c r="G604"/>
  <c r="H603"/>
  <c r="G603"/>
  <c r="H602"/>
  <c r="G602"/>
  <c r="H601"/>
  <c r="G601"/>
  <c r="H600"/>
  <c r="G600"/>
  <c r="H599"/>
  <c r="G599"/>
  <c r="H598"/>
  <c r="G598"/>
  <c r="H597"/>
  <c r="G597"/>
  <c r="H596"/>
  <c r="G596"/>
  <c r="H595"/>
  <c r="G595"/>
  <c r="H594"/>
  <c r="G594"/>
  <c r="H593"/>
  <c r="G593"/>
  <c r="H592"/>
  <c r="G592"/>
  <c r="H591"/>
  <c r="G591"/>
  <c r="H590"/>
  <c r="G590"/>
  <c r="H589"/>
  <c r="G589"/>
  <c r="H588"/>
  <c r="G588"/>
  <c r="H587"/>
  <c r="G587"/>
  <c r="H586"/>
  <c r="G586"/>
  <c r="H585"/>
  <c r="G585"/>
  <c r="H584"/>
  <c r="G584"/>
  <c r="H583"/>
  <c r="G583"/>
  <c r="H581"/>
  <c r="G581"/>
  <c r="F581"/>
  <c r="E581"/>
  <c r="D581"/>
  <c r="C581"/>
  <c r="H579"/>
  <c r="G579"/>
  <c r="H577"/>
  <c r="G577"/>
  <c r="F577"/>
  <c r="E577"/>
  <c r="D577"/>
  <c r="C577"/>
  <c r="C417"/>
  <c r="H460"/>
  <c r="G460"/>
  <c r="H459"/>
  <c r="G459"/>
  <c r="H458"/>
  <c r="G458"/>
  <c r="H457"/>
  <c r="G457"/>
  <c r="H456"/>
  <c r="G456"/>
  <c r="H455"/>
  <c r="G455"/>
  <c r="H454"/>
  <c r="G454"/>
  <c r="H453"/>
  <c r="G453"/>
  <c r="H452"/>
  <c r="G452"/>
  <c r="H451"/>
  <c r="G451"/>
  <c r="H450"/>
  <c r="G450"/>
  <c r="H449"/>
  <c r="G449"/>
  <c r="H448"/>
  <c r="G448"/>
  <c r="H447"/>
  <c r="G447"/>
  <c r="H446"/>
  <c r="G446"/>
  <c r="H445"/>
  <c r="G445"/>
  <c r="H444"/>
  <c r="G444"/>
  <c r="H443"/>
  <c r="G443"/>
  <c r="H442"/>
  <c r="G442"/>
  <c r="H441"/>
  <c r="G441"/>
  <c r="H440"/>
  <c r="G440"/>
  <c r="H439"/>
  <c r="G439"/>
  <c r="H438"/>
  <c r="G438"/>
  <c r="H437"/>
  <c r="G437"/>
  <c r="H436"/>
  <c r="G436"/>
  <c r="H435"/>
  <c r="G435"/>
  <c r="H434"/>
  <c r="G434"/>
  <c r="H433"/>
  <c r="G433"/>
  <c r="H432"/>
  <c r="G432"/>
  <c r="H431"/>
  <c r="G431"/>
  <c r="H430"/>
  <c r="G430"/>
  <c r="H429"/>
  <c r="G429"/>
  <c r="H428"/>
  <c r="G428"/>
  <c r="H427"/>
  <c r="G427"/>
  <c r="H426"/>
  <c r="G426"/>
  <c r="H425"/>
  <c r="G425"/>
  <c r="H424"/>
  <c r="G424"/>
  <c r="H423"/>
  <c r="G423"/>
  <c r="H422"/>
  <c r="G422"/>
  <c r="H421"/>
  <c r="G421"/>
  <c r="H420"/>
  <c r="G420"/>
  <c r="H501"/>
  <c r="G501"/>
  <c r="H500"/>
  <c r="G500"/>
  <c r="H499"/>
  <c r="G499"/>
  <c r="H498"/>
  <c r="G498"/>
  <c r="H497"/>
  <c r="G497"/>
  <c r="H496"/>
  <c r="G496"/>
  <c r="H495"/>
  <c r="G495"/>
  <c r="H494"/>
  <c r="G494"/>
  <c r="H493"/>
  <c r="G493"/>
  <c r="H492"/>
  <c r="G492"/>
  <c r="H491"/>
  <c r="G491"/>
  <c r="H490"/>
  <c r="G490"/>
  <c r="H489"/>
  <c r="G489"/>
  <c r="H488"/>
  <c r="G488"/>
  <c r="H487"/>
  <c r="G487"/>
  <c r="H486"/>
  <c r="G486"/>
  <c r="H485"/>
  <c r="G485"/>
  <c r="H484"/>
  <c r="G484"/>
  <c r="H483"/>
  <c r="G483"/>
  <c r="H482"/>
  <c r="G482"/>
  <c r="H481"/>
  <c r="G481"/>
  <c r="H480"/>
  <c r="G480"/>
  <c r="H479"/>
  <c r="G479"/>
  <c r="H478"/>
  <c r="G478"/>
  <c r="H477"/>
  <c r="G477"/>
  <c r="H476"/>
  <c r="G476"/>
  <c r="H475"/>
  <c r="G475"/>
  <c r="H474"/>
  <c r="G474"/>
  <c r="H473"/>
  <c r="G473"/>
  <c r="H472"/>
  <c r="G472"/>
  <c r="H471"/>
  <c r="G471"/>
  <c r="H470"/>
  <c r="G470"/>
  <c r="H469"/>
  <c r="G469"/>
  <c r="H468"/>
  <c r="G468"/>
  <c r="H467"/>
  <c r="G467"/>
  <c r="H466"/>
  <c r="G466"/>
  <c r="H465"/>
  <c r="G465"/>
  <c r="H464"/>
  <c r="G464"/>
  <c r="H463"/>
  <c r="G463"/>
  <c r="H462"/>
  <c r="G462"/>
  <c r="H461"/>
  <c r="G461"/>
  <c r="H542"/>
  <c r="G542"/>
  <c r="H54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2"/>
  <c r="G532"/>
  <c r="H531"/>
  <c r="G531"/>
  <c r="H530"/>
  <c r="G530"/>
  <c r="H529"/>
  <c r="G529"/>
  <c r="H528"/>
  <c r="G528"/>
  <c r="H527"/>
  <c r="G527"/>
  <c r="H526"/>
  <c r="G526"/>
  <c r="H525"/>
  <c r="G525"/>
  <c r="H524"/>
  <c r="G524"/>
  <c r="H523"/>
  <c r="G523"/>
  <c r="H522"/>
  <c r="G522"/>
  <c r="H521"/>
  <c r="G521"/>
  <c r="H520"/>
  <c r="G520"/>
  <c r="H519"/>
  <c r="G519"/>
  <c r="H518"/>
  <c r="G518"/>
  <c r="H517"/>
  <c r="G517"/>
  <c r="H516"/>
  <c r="G516"/>
  <c r="H515"/>
  <c r="G515"/>
  <c r="H514"/>
  <c r="G514"/>
  <c r="H513"/>
  <c r="G513"/>
  <c r="H512"/>
  <c r="G512"/>
  <c r="H511"/>
  <c r="G511"/>
  <c r="H510"/>
  <c r="G510"/>
  <c r="H509"/>
  <c r="G509"/>
  <c r="H508"/>
  <c r="G508"/>
  <c r="H507"/>
  <c r="G507"/>
  <c r="H506"/>
  <c r="G506"/>
  <c r="H505"/>
  <c r="G505"/>
  <c r="H504"/>
  <c r="G504"/>
  <c r="H503"/>
  <c r="G503"/>
  <c r="H502"/>
  <c r="G502"/>
  <c r="H549"/>
  <c r="G549"/>
  <c r="H548"/>
  <c r="G548"/>
  <c r="H547"/>
  <c r="G547"/>
  <c r="H546"/>
  <c r="G546"/>
  <c r="H545"/>
  <c r="G545"/>
  <c r="H544"/>
  <c r="G544"/>
  <c r="H543"/>
  <c r="G543"/>
  <c r="C1190" l="1"/>
  <c r="D1190"/>
  <c r="E1190"/>
  <c r="F1190"/>
  <c r="G1190"/>
  <c r="H1190"/>
  <c r="C956"/>
  <c r="D956"/>
  <c r="E956"/>
  <c r="F956"/>
  <c r="G956"/>
  <c r="H956"/>
  <c r="C867"/>
  <c r="D867"/>
  <c r="E867"/>
  <c r="F867"/>
  <c r="G867"/>
  <c r="H867"/>
  <c r="C773"/>
  <c r="D773"/>
  <c r="E773"/>
  <c r="F773"/>
  <c r="G773"/>
  <c r="H773"/>
  <c r="C656"/>
  <c r="D656"/>
  <c r="E656"/>
  <c r="F656"/>
  <c r="G656"/>
  <c r="H656"/>
  <c r="H399"/>
  <c r="G399"/>
  <c r="H398"/>
  <c r="G398"/>
  <c r="H397"/>
  <c r="G397"/>
  <c r="H396"/>
  <c r="G396"/>
  <c r="H395"/>
  <c r="G395"/>
  <c r="H394"/>
  <c r="G394"/>
  <c r="H393"/>
  <c r="G393"/>
  <c r="H392"/>
  <c r="G392"/>
  <c r="H391"/>
  <c r="G391"/>
  <c r="H390"/>
  <c r="G390"/>
  <c r="H389"/>
  <c r="G389"/>
  <c r="H388"/>
  <c r="G388"/>
  <c r="H387"/>
  <c r="G387"/>
  <c r="H386"/>
  <c r="G386"/>
  <c r="H385"/>
  <c r="G385"/>
  <c r="H384"/>
  <c r="G384"/>
  <c r="H383"/>
  <c r="G383"/>
  <c r="H382"/>
  <c r="G382"/>
  <c r="H381"/>
  <c r="G381"/>
  <c r="H380"/>
  <c r="G380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H370"/>
  <c r="G370"/>
  <c r="H412"/>
  <c r="G412"/>
  <c r="H411"/>
  <c r="G411"/>
  <c r="H410"/>
  <c r="G410"/>
  <c r="H409"/>
  <c r="G409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69"/>
  <c r="G369"/>
  <c r="F367"/>
  <c r="E367"/>
  <c r="D367"/>
  <c r="C367"/>
  <c r="H415"/>
  <c r="G415"/>
  <c r="H414"/>
  <c r="G414"/>
  <c r="H413"/>
  <c r="H367" s="1"/>
  <c r="G413"/>
  <c r="G367" s="1"/>
  <c r="H551"/>
  <c r="G551"/>
  <c r="H550"/>
  <c r="G550"/>
  <c r="H419"/>
  <c r="G419"/>
  <c r="H417"/>
  <c r="G417"/>
  <c r="F417"/>
  <c r="E417"/>
  <c r="D417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1"/>
  <c r="H355" s="1"/>
  <c r="G331"/>
  <c r="G355" s="1"/>
  <c r="F331"/>
  <c r="F355" s="1"/>
  <c r="E331"/>
  <c r="E355" s="1"/>
  <c r="D331"/>
  <c r="D355" s="1"/>
  <c r="C331"/>
  <c r="C355" s="1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08"/>
  <c r="G208"/>
  <c r="G207"/>
  <c r="G205"/>
  <c r="G313" s="1"/>
  <c r="F205"/>
  <c r="F313" s="1"/>
  <c r="E205"/>
  <c r="E313" s="1"/>
  <c r="C205"/>
  <c r="C313" s="1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73"/>
  <c r="G173"/>
  <c r="H172"/>
  <c r="G172"/>
  <c r="H171"/>
  <c r="G171"/>
  <c r="H128"/>
  <c r="G128"/>
  <c r="H126"/>
  <c r="H187" s="1"/>
  <c r="G126"/>
  <c r="G187" s="1"/>
  <c r="F126"/>
  <c r="F187" s="1"/>
  <c r="E126"/>
  <c r="E187" s="1"/>
  <c r="D126"/>
  <c r="D187" s="1"/>
  <c r="C126"/>
  <c r="C187" s="1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94"/>
  <c r="G94"/>
  <c r="H93"/>
  <c r="G93"/>
  <c r="H92"/>
  <c r="G92"/>
  <c r="H91"/>
  <c r="G91"/>
  <c r="H90"/>
  <c r="G90"/>
  <c r="H89"/>
  <c r="G89"/>
  <c r="H71"/>
  <c r="G71"/>
  <c r="H69"/>
  <c r="H108" s="1"/>
  <c r="G69"/>
  <c r="G108" s="1"/>
  <c r="F69"/>
  <c r="F108" s="1"/>
  <c r="E69"/>
  <c r="E108" s="1"/>
  <c r="D69"/>
  <c r="D108" s="1"/>
  <c r="C69"/>
  <c r="C108" s="1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C15"/>
  <c r="C51" s="1"/>
  <c r="H15"/>
  <c r="H51" s="1"/>
  <c r="G15"/>
  <c r="G51" s="1"/>
  <c r="F15"/>
  <c r="F51" s="1"/>
  <c r="E15"/>
  <c r="E51" s="1"/>
  <c r="D15"/>
  <c r="D51" s="1"/>
  <c r="H322" i="220"/>
  <c r="G322"/>
  <c r="H321"/>
  <c r="G321"/>
  <c r="H320"/>
  <c r="G320"/>
  <c r="H319"/>
  <c r="G319"/>
  <c r="F324"/>
  <c r="E324"/>
  <c r="D324"/>
  <c r="H324" s="1"/>
  <c r="C324"/>
  <c r="G324" s="1"/>
  <c r="H323"/>
  <c r="G323"/>
  <c r="H318"/>
  <c r="G318"/>
  <c r="H296"/>
  <c r="G296"/>
  <c r="F299"/>
  <c r="E299"/>
  <c r="D299"/>
  <c r="H299" s="1"/>
  <c r="C299"/>
  <c r="G299" s="1"/>
  <c r="H298"/>
  <c r="G298"/>
  <c r="H297"/>
  <c r="G297"/>
  <c r="H295"/>
  <c r="G295"/>
  <c r="F276"/>
  <c r="E276"/>
  <c r="D276"/>
  <c r="H276" s="1"/>
  <c r="C276"/>
  <c r="G276" s="1"/>
  <c r="H275"/>
  <c r="G275"/>
  <c r="H274"/>
  <c r="G274"/>
  <c r="H273"/>
  <c r="G273"/>
  <c r="H272"/>
  <c r="G272"/>
  <c r="F253"/>
  <c r="E253"/>
  <c r="D253"/>
  <c r="H253" s="1"/>
  <c r="C253"/>
  <c r="G253" s="1"/>
  <c r="H252"/>
  <c r="G252"/>
  <c r="H251"/>
  <c r="G251"/>
  <c r="H250"/>
  <c r="G250"/>
  <c r="H249"/>
  <c r="G249"/>
  <c r="H227"/>
  <c r="G227"/>
  <c r="H226"/>
  <c r="G226"/>
  <c r="H228"/>
  <c r="G228"/>
  <c r="H225"/>
  <c r="G225"/>
  <c r="F230"/>
  <c r="E230"/>
  <c r="D230"/>
  <c r="H230" s="1"/>
  <c r="C230"/>
  <c r="G230" s="1"/>
  <c r="H229"/>
  <c r="G229"/>
  <c r="H224"/>
  <c r="G224"/>
  <c r="F205"/>
  <c r="E205"/>
  <c r="D205"/>
  <c r="H205" s="1"/>
  <c r="C205"/>
  <c r="G205" s="1"/>
  <c r="H204"/>
  <c r="G204"/>
  <c r="H203"/>
  <c r="G203"/>
  <c r="H202"/>
  <c r="G202"/>
  <c r="H201"/>
  <c r="G201"/>
  <c r="F182"/>
  <c r="E182"/>
  <c r="D182"/>
  <c r="H182" s="1"/>
  <c r="C182"/>
  <c r="G182" s="1"/>
  <c r="H181"/>
  <c r="G181"/>
  <c r="H180"/>
  <c r="G180"/>
  <c r="H179"/>
  <c r="G179"/>
  <c r="H178"/>
  <c r="G178"/>
  <c r="F159"/>
  <c r="E159"/>
  <c r="D159"/>
  <c r="H159" s="1"/>
  <c r="C159"/>
  <c r="G159" s="1"/>
  <c r="H158"/>
  <c r="G158"/>
  <c r="H157"/>
  <c r="G157"/>
  <c r="H156"/>
  <c r="G156"/>
  <c r="H155"/>
  <c r="G155"/>
  <c r="H154"/>
  <c r="G154"/>
  <c r="H131"/>
  <c r="G131"/>
  <c r="H130"/>
  <c r="G130"/>
  <c r="H129"/>
  <c r="G129"/>
  <c r="H128"/>
  <c r="G128"/>
  <c r="H133"/>
  <c r="G133"/>
  <c r="H132"/>
  <c r="G132"/>
  <c r="F135"/>
  <c r="E135"/>
  <c r="D135"/>
  <c r="H135" s="1"/>
  <c r="C135"/>
  <c r="G135" s="1"/>
  <c r="H134"/>
  <c r="G134"/>
  <c r="H127"/>
  <c r="G127"/>
  <c r="F108"/>
  <c r="E108"/>
  <c r="D108"/>
  <c r="H108" s="1"/>
  <c r="C108"/>
  <c r="G108" s="1"/>
  <c r="H107"/>
  <c r="G107"/>
  <c r="H106"/>
  <c r="G106"/>
  <c r="H105"/>
  <c r="G105"/>
  <c r="H104"/>
  <c r="G104"/>
  <c r="G565" i="216" l="1"/>
  <c r="H565"/>
  <c r="C565"/>
  <c r="D565"/>
  <c r="E565"/>
  <c r="F565"/>
  <c r="H81" i="220"/>
  <c r="G81"/>
  <c r="H80"/>
  <c r="G80"/>
  <c r="H83"/>
  <c r="G83"/>
  <c r="H82"/>
  <c r="G82"/>
  <c r="F85"/>
  <c r="E85"/>
  <c r="D85"/>
  <c r="H85" s="1"/>
  <c r="C85"/>
  <c r="G85" s="1"/>
  <c r="H84"/>
  <c r="G84"/>
  <c r="H79"/>
  <c r="G79"/>
  <c r="F60"/>
  <c r="E60"/>
  <c r="D60"/>
  <c r="H60" s="1"/>
  <c r="C60"/>
  <c r="G60" s="1"/>
  <c r="H59"/>
  <c r="G59"/>
  <c r="H58"/>
  <c r="G58"/>
  <c r="H57"/>
  <c r="G57"/>
  <c r="H56"/>
  <c r="G56"/>
  <c r="F37"/>
  <c r="E37"/>
  <c r="D37"/>
  <c r="H37" s="1"/>
  <c r="C37"/>
  <c r="G37" s="1"/>
  <c r="H36"/>
  <c r="G36"/>
  <c r="H35"/>
  <c r="G35"/>
  <c r="H34"/>
  <c r="G34"/>
  <c r="H33"/>
  <c r="G33"/>
  <c r="F14"/>
  <c r="E14"/>
  <c r="D14"/>
  <c r="H14" s="1"/>
  <c r="C14"/>
  <c r="G14" s="1"/>
  <c r="H13"/>
  <c r="G13"/>
  <c r="H12"/>
  <c r="G12"/>
  <c r="H11"/>
  <c r="G11"/>
  <c r="H10"/>
  <c r="G10"/>
  <c r="C1" i="174" l="1"/>
  <c r="C2"/>
  <c r="C3"/>
  <c r="C2" i="222" l="1"/>
  <c r="C1"/>
  <c r="H17" i="159" l="1"/>
  <c r="H16"/>
  <c r="H15"/>
  <c r="H14"/>
  <c r="H13"/>
  <c r="H12"/>
  <c r="H11"/>
  <c r="H10"/>
  <c r="F17"/>
  <c r="F16"/>
  <c r="F15"/>
  <c r="F14"/>
  <c r="F13"/>
  <c r="F12"/>
  <c r="F11"/>
  <c r="F10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C2" i="218" l="1"/>
  <c r="C1"/>
  <c r="C2" i="217"/>
  <c r="C1"/>
  <c r="C3" i="213" l="1"/>
  <c r="C2"/>
  <c r="C1"/>
  <c r="P21"/>
  <c r="O21"/>
  <c r="N21"/>
  <c r="M21"/>
  <c r="L21"/>
  <c r="K21"/>
  <c r="J21"/>
  <c r="I21"/>
  <c r="H21"/>
  <c r="G21"/>
  <c r="F21"/>
  <c r="E21"/>
  <c r="D21"/>
  <c r="C21"/>
  <c r="C3" i="212" l="1"/>
  <c r="C2"/>
  <c r="C1"/>
  <c r="C2" i="200" l="1"/>
  <c r="C2" i="162"/>
  <c r="C2" i="161"/>
  <c r="C2" i="159"/>
  <c r="C2" i="211"/>
  <c r="C2" i="183"/>
  <c r="C2" i="208"/>
  <c r="C2" i="197"/>
  <c r="C2" i="209"/>
  <c r="C1" i="200"/>
  <c r="C1" i="162"/>
  <c r="C1" i="161"/>
  <c r="C1" i="159"/>
  <c r="C1" i="211"/>
  <c r="C1" i="183"/>
  <c r="C1" i="208"/>
  <c r="C1" i="209"/>
  <c r="L43"/>
  <c r="K43"/>
  <c r="J43"/>
  <c r="I43"/>
  <c r="L42"/>
  <c r="K42"/>
  <c r="J42"/>
  <c r="I42"/>
  <c r="L41"/>
  <c r="K41"/>
  <c r="J41"/>
  <c r="I41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11"/>
  <c r="K11"/>
  <c r="J11"/>
  <c r="I11"/>
  <c r="L10"/>
  <c r="K10"/>
  <c r="J10"/>
  <c r="I10"/>
  <c r="L9"/>
  <c r="K9"/>
  <c r="J9"/>
  <c r="I9"/>
  <c r="L8"/>
  <c r="K8"/>
  <c r="J8"/>
  <c r="I8"/>
  <c r="F45" i="159"/>
  <c r="H45"/>
  <c r="F9" i="174"/>
  <c r="C9"/>
  <c r="B8" i="183"/>
  <c r="C8"/>
  <c r="D8"/>
  <c r="E8"/>
  <c r="F8"/>
  <c r="F13" i="174"/>
  <c r="F12"/>
  <c r="C13"/>
  <c r="D13"/>
  <c r="C12"/>
  <c r="D12"/>
  <c r="F8"/>
  <c r="H44" i="159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1" i="174" l="1"/>
  <c r="D9"/>
  <c r="E9" s="1"/>
  <c r="C10"/>
  <c r="G9"/>
  <c r="K9"/>
  <c r="K13"/>
  <c r="G13"/>
  <c r="E13"/>
  <c r="C8"/>
  <c r="D11"/>
  <c r="F10"/>
  <c r="C11"/>
  <c r="G12"/>
  <c r="K12"/>
  <c r="E12"/>
  <c r="F14" l="1"/>
  <c r="G10"/>
  <c r="K10"/>
  <c r="G11"/>
  <c r="K11"/>
  <c r="E11"/>
  <c r="G8"/>
  <c r="K8"/>
  <c r="C14"/>
  <c r="K14" s="1"/>
  <c r="D10"/>
  <c r="E10" s="1"/>
  <c r="D8"/>
  <c r="D14" l="1"/>
  <c r="G14"/>
  <c r="E8"/>
  <c r="E14" s="1"/>
  <c r="D205" i="216" l="1"/>
  <c r="D313" s="1"/>
  <c r="H207"/>
  <c r="H205"/>
  <c r="H313" s="1"/>
</calcChain>
</file>

<file path=xl/sharedStrings.xml><?xml version="1.0" encoding="utf-8"?>
<sst xmlns="http://schemas.openxmlformats.org/spreadsheetml/2006/main" count="7108" uniqueCount="4437">
  <si>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</si>
  <si>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</si>
  <si>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</si>
  <si>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</si>
  <si>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</si>
  <si>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</si>
  <si>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</si>
  <si>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</si>
  <si>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</si>
  <si>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</si>
  <si>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</si>
  <si>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</si>
  <si>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</si>
  <si>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</si>
  <si>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</si>
  <si>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</si>
  <si>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</si>
  <si>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</si>
  <si>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</si>
  <si>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</si>
  <si>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</si>
  <si>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</si>
  <si>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</si>
  <si>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</si>
  <si>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</si>
  <si>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</si>
  <si>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</si>
  <si>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</si>
  <si>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</si>
  <si>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</si>
  <si>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</si>
  <si>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</si>
  <si>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</si>
  <si>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</si>
  <si>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</si>
  <si>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</si>
  <si>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</si>
  <si>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</si>
  <si>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</si>
  <si>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</si>
  <si>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</si>
  <si>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</si>
  <si>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</si>
  <si>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</si>
  <si>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</si>
  <si>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</si>
  <si>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</si>
  <si>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</si>
  <si>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</si>
  <si>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</si>
  <si>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</si>
  <si>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</si>
  <si>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</si>
  <si>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</si>
  <si>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</si>
  <si>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</si>
  <si>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</si>
  <si>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</si>
  <si>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</si>
  <si>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</si>
  <si>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</si>
  <si>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</si>
  <si>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</si>
  <si>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</si>
  <si>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</si>
  <si>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</si>
  <si>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</si>
  <si>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</si>
  <si>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</si>
  <si>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</si>
  <si>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</si>
  <si>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</si>
  <si>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</si>
  <si>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</si>
  <si>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</si>
  <si>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</si>
  <si>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</si>
  <si>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</si>
  <si>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</si>
  <si>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</si>
  <si>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</si>
  <si>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</si>
  <si>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</si>
  <si>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</si>
  <si>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</si>
  <si>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</si>
  <si>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</si>
  <si>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</si>
  <si>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</si>
  <si>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</si>
  <si>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</si>
  <si>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</si>
  <si>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</si>
  <si>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</si>
  <si>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</si>
  <si>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</si>
  <si>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</si>
  <si>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</si>
  <si>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</si>
  <si>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</si>
  <si>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</si>
  <si>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</si>
  <si>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</si>
  <si>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</si>
  <si>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</si>
  <si>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</si>
  <si>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</si>
  <si>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</si>
  <si>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</si>
  <si>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</si>
  <si>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</si>
  <si>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</si>
  <si>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</si>
  <si>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</si>
  <si>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</si>
  <si>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</si>
  <si>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</si>
  <si>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</si>
  <si>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</si>
  <si>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</si>
  <si>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</si>
  <si>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</si>
  <si>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</si>
  <si>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</si>
  <si>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</si>
  <si>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</si>
  <si>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</si>
  <si>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</si>
  <si>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</si>
  <si>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</si>
  <si>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</si>
  <si>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</si>
  <si>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</si>
  <si>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</si>
  <si>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</si>
  <si>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</si>
  <si>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</si>
  <si>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</si>
  <si>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</si>
  <si>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</si>
  <si>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</si>
  <si>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</si>
  <si>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</si>
  <si>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</si>
  <si>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</si>
  <si>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</si>
  <si>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</si>
  <si>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</si>
  <si>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</si>
  <si>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</si>
  <si>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</si>
  <si>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</si>
  <si>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</si>
  <si>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</si>
  <si>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</si>
  <si>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</si>
  <si>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</si>
  <si>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</si>
  <si>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</si>
  <si>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</si>
  <si>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</si>
  <si>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</si>
  <si>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</si>
  <si>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</si>
  <si>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</si>
  <si>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</si>
  <si>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</si>
  <si>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</si>
  <si>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Преглед  CORE  биопсије дојке</t>
  </si>
  <si>
    <t>Преглед  биоптата тумора дојке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</si>
  <si>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</si>
  <si>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</si>
  <si>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</si>
  <si>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</si>
  <si>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</si>
  <si>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Уллтразвучни преглед дојки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</si>
  <si>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</si>
  <si>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Радиографско снимањe дојки,обострано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</si>
  <si>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</si>
  <si>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</si>
  <si>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</si>
  <si>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</si>
  <si>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</si>
  <si>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</si>
  <si>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</si>
  <si>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</si>
  <si>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</si>
  <si>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</si>
  <si>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</si>
  <si>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</si>
  <si>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</si>
  <si>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</si>
  <si>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</si>
  <si>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</si>
  <si>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</si>
  <si>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</si>
  <si>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</si>
  <si>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</si>
  <si>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</si>
  <si>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</si>
  <si>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</si>
  <si>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</si>
  <si>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</si>
  <si>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</si>
  <si>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</si>
  <si>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</si>
  <si>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</si>
  <si>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</si>
  <si>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</si>
  <si>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</si>
  <si>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</si>
  <si>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</si>
  <si>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</si>
  <si>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</si>
  <si>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</si>
  <si>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</si>
  <si>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</si>
  <si>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</si>
  <si>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</si>
  <si>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</si>
  <si>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</si>
  <si>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</si>
  <si>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</si>
  <si>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</si>
  <si>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</si>
  <si>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</si>
  <si>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</si>
  <si>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</si>
  <si>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</si>
  <si>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</si>
  <si>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</si>
  <si>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</si>
  <si>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</si>
  <si>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</si>
  <si>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</si>
  <si>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</si>
  <si>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</si>
  <si>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</si>
  <si>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</si>
  <si>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</si>
  <si>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Прегледи у оквиру организованог скрининга рака*</t>
  </si>
  <si>
    <t>Сви прегледи укупно</t>
  </si>
  <si>
    <t>Услуге пружене у оквиру организованог скрининга рака**</t>
  </si>
  <si>
    <t>Услуге пружене у оквиру организованог скрининга рака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</si>
  <si>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</si>
  <si>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</si>
  <si>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</si>
  <si>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</si>
  <si>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</si>
  <si>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Укупно свих услуга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</si>
  <si>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</si>
  <si>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</si>
  <si>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</si>
  <si>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</si>
  <si>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</si>
  <si>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</si>
  <si>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</si>
  <si>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</si>
  <si>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</si>
  <si>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</si>
  <si>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</si>
  <si>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</si>
  <si>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</si>
  <si>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</si>
  <si>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</si>
  <si>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</si>
  <si>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</si>
  <si>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</si>
  <si>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</si>
  <si>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</si>
  <si>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</si>
  <si>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</si>
  <si>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</si>
  <si>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</si>
  <si>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</si>
  <si>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</si>
  <si>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</si>
  <si>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</si>
  <si>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</si>
  <si>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</si>
  <si>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</si>
  <si>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</si>
  <si>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</si>
  <si>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</si>
  <si>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</si>
  <si>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</si>
  <si>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</si>
  <si>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</si>
  <si>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</si>
  <si>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</si>
  <si>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</si>
  <si>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</si>
  <si>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</si>
  <si>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</si>
  <si>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</si>
  <si>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</si>
  <si>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</si>
  <si>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</si>
  <si>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</si>
  <si>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</si>
  <si>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</si>
  <si>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</si>
  <si>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</si>
  <si>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</si>
  <si>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</si>
  <si>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</si>
  <si>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</si>
  <si>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</si>
  <si>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</si>
  <si>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</si>
  <si>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</si>
  <si>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</si>
  <si>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</si>
  <si>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</si>
  <si>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</si>
  <si>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</si>
  <si>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</si>
  <si>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</si>
  <si>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</si>
  <si>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</si>
  <si>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</si>
  <si>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</si>
  <si>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</si>
  <si>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</si>
  <si>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</si>
  <si>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</si>
  <si>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</si>
  <si>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</si>
  <si>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</si>
  <si>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</si>
  <si>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</si>
  <si>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</si>
  <si>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Магнетна резонанца (у загради уписати број апарата и број смена)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</si>
  <si>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</si>
  <si>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</si>
  <si>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</si>
  <si>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</si>
  <si>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</si>
  <si>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</si>
  <si>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</si>
  <si>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</si>
  <si>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</si>
  <si>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 xml:space="preserve"> 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</si>
  <si>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</si>
  <si>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</si>
  <si>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</si>
  <si>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</si>
  <si>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</si>
  <si>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</si>
  <si>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</si>
  <si>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</si>
  <si>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</si>
  <si>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</si>
  <si>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</si>
  <si>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</si>
  <si>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</si>
  <si>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</si>
  <si>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</si>
  <si>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</si>
  <si>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</si>
  <si>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</si>
  <si>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</si>
  <si>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</si>
  <si>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</si>
  <si>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</si>
  <si>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</si>
  <si>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</si>
  <si>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</si>
  <si>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</si>
  <si>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</si>
  <si>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</si>
  <si>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</si>
  <si>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</si>
  <si>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</si>
  <si>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</si>
  <si>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</si>
  <si>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</si>
  <si>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</si>
  <si>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</si>
  <si>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</si>
  <si>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</si>
  <si>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</si>
  <si>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</si>
  <si>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</si>
  <si>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</si>
  <si>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</si>
  <si>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</si>
  <si>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</si>
  <si>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</si>
  <si>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</si>
  <si>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</si>
  <si>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</si>
  <si>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</si>
  <si>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</si>
  <si>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</si>
  <si>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</si>
  <si>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</si>
  <si>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</si>
  <si>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</si>
  <si>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</si>
  <si>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</si>
  <si>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</si>
  <si>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</si>
  <si>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</si>
  <si>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</si>
  <si>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</si>
  <si>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</si>
  <si>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</si>
  <si>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</si>
  <si>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</si>
  <si>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</si>
  <si>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</si>
  <si>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</si>
  <si>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</si>
  <si>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</si>
  <si>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</si>
  <si>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</si>
  <si>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</si>
  <si>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</si>
  <si>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</si>
  <si>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</si>
  <si>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</si>
  <si>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</si>
  <si>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</si>
  <si>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</si>
  <si>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</si>
  <si>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</si>
  <si>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</si>
  <si>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</si>
  <si>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</si>
  <si>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</si>
  <si>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</si>
  <si>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</si>
  <si>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</si>
  <si>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</si>
  <si>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</si>
  <si>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</si>
  <si>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</si>
  <si>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</si>
  <si>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</si>
  <si>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</si>
  <si>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</si>
  <si>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</si>
  <si>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</si>
  <si>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</si>
  <si>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</si>
  <si>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</si>
  <si>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</si>
  <si>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</si>
  <si>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</si>
  <si>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</si>
  <si>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</si>
  <si>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</si>
  <si>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</si>
  <si>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</si>
  <si>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</si>
  <si>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</si>
  <si>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</si>
  <si>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</si>
  <si>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</si>
  <si>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</si>
  <si>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</si>
  <si>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</si>
  <si>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</si>
  <si>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</si>
  <si>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</si>
  <si>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</si>
  <si>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</si>
  <si>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</si>
  <si>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</si>
  <si>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</si>
  <si>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</si>
  <si>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</si>
  <si>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</si>
  <si>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</si>
  <si>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</si>
  <si>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</si>
  <si>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</si>
  <si>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</si>
  <si>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</si>
  <si>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</si>
  <si>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</si>
  <si>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</si>
  <si>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</si>
  <si>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</si>
  <si>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</si>
  <si>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</si>
  <si>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</si>
  <si>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</si>
  <si>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</si>
  <si>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</si>
  <si>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</si>
  <si>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</si>
  <si>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</si>
  <si>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</si>
  <si>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</si>
  <si>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</si>
  <si>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</si>
  <si>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</si>
  <si>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</si>
  <si>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</si>
  <si>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</si>
  <si>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</si>
  <si>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</si>
  <si>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</si>
  <si>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</si>
  <si>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</si>
  <si>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</si>
  <si>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</si>
  <si>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</si>
  <si>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</si>
  <si>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</si>
  <si>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</si>
  <si>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</si>
  <si>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</si>
  <si>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</si>
  <si>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</si>
  <si>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</si>
  <si>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</si>
  <si>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</si>
  <si>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</si>
  <si>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</si>
  <si>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</si>
  <si>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</si>
  <si>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</si>
  <si>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</si>
  <si>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</si>
  <si>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</si>
  <si>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</si>
  <si>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</si>
  <si>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</si>
  <si>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</si>
  <si>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</si>
  <si>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</si>
  <si>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</si>
  <si>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</si>
  <si>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</si>
  <si>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</si>
  <si>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</si>
  <si>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</si>
  <si>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</si>
  <si>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</si>
  <si>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</si>
  <si>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</si>
  <si>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</si>
  <si>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</si>
  <si>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</si>
  <si>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</si>
  <si>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</si>
  <si>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</si>
  <si>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</si>
  <si>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</si>
  <si>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</si>
  <si>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</si>
  <si>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</si>
  <si>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</si>
  <si>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</si>
  <si>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</si>
  <si>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</si>
  <si>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</si>
  <si>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</si>
  <si>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</si>
  <si>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</si>
  <si>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</si>
  <si>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</si>
  <si>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</si>
  <si>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</si>
  <si>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</si>
  <si>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</si>
  <si>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</si>
  <si>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</si>
  <si>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</si>
  <si>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</si>
  <si>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</si>
  <si>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</si>
  <si>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</si>
  <si>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</si>
  <si>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</si>
  <si>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</si>
  <si>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</si>
  <si>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</si>
  <si>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</si>
  <si>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</si>
  <si>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</si>
  <si>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</si>
  <si>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</si>
  <si>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</si>
  <si>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</si>
  <si>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</si>
  <si>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</si>
  <si>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</si>
  <si>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</si>
  <si>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</si>
  <si>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</si>
  <si>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</si>
  <si>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</si>
  <si>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</si>
  <si>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</si>
  <si>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</si>
  <si>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</si>
  <si>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</si>
  <si>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</si>
  <si>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</si>
  <si>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</si>
  <si>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</si>
  <si>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</si>
  <si>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</si>
  <si>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</si>
  <si>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</si>
  <si>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</si>
  <si>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</si>
  <si>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</si>
  <si>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</si>
  <si>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</si>
  <si>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</si>
  <si>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</si>
  <si>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</si>
  <si>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</si>
  <si>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</si>
  <si>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</si>
  <si>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</si>
  <si>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</si>
  <si>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</si>
  <si>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</si>
  <si>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</si>
  <si>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</si>
  <si>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</si>
  <si>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</si>
  <si>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</si>
  <si>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</si>
  <si>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</si>
  <si>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</si>
  <si>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</si>
  <si>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</si>
  <si>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</si>
  <si>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</si>
  <si>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</si>
  <si>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</si>
  <si>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</si>
  <si>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</si>
  <si>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</si>
  <si>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</si>
  <si>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</si>
  <si>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</si>
  <si>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</si>
  <si>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</si>
  <si>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</si>
  <si>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</si>
  <si>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</si>
  <si>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</si>
  <si>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</si>
  <si>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</si>
  <si>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</si>
  <si>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</si>
  <si>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</si>
  <si>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</si>
  <si>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</si>
  <si>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</si>
  <si>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</si>
  <si>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</si>
  <si>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</si>
  <si>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</si>
  <si>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</si>
  <si>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</si>
  <si>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</si>
  <si>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</si>
  <si>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</si>
  <si>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</si>
  <si>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</si>
  <si>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</si>
  <si>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</si>
  <si>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</si>
  <si>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</si>
  <si>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</si>
  <si>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</si>
  <si>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</si>
  <si>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</si>
  <si>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</si>
  <si>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</si>
  <si>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</si>
  <si>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</si>
  <si>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</si>
  <si>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</si>
  <si>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</si>
  <si>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</si>
  <si>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</si>
  <si>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</si>
  <si>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</si>
  <si>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</si>
  <si>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</si>
  <si>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</si>
  <si>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</si>
  <si>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</si>
  <si>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</si>
  <si>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</si>
  <si>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</si>
  <si>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</si>
  <si>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</si>
  <si>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</si>
  <si>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</si>
  <si>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</si>
  <si>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</si>
  <si>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</si>
  <si>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</si>
  <si>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</si>
  <si>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</si>
  <si>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</si>
  <si>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</si>
  <si>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</si>
  <si>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</si>
  <si>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</si>
  <si>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</si>
  <si>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</si>
  <si>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</si>
  <si>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</si>
  <si>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</si>
  <si>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</si>
  <si>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</si>
  <si>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</si>
  <si>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</si>
  <si>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</si>
  <si>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</si>
  <si>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</si>
  <si>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</si>
  <si>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</si>
  <si>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</si>
  <si>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</si>
  <si>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</si>
  <si>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</si>
  <si>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</si>
  <si>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</si>
  <si>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</si>
  <si>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</si>
  <si>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</si>
  <si>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</si>
  <si>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</si>
  <si>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</si>
  <si>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</si>
  <si>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</si>
  <si>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</si>
  <si>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</si>
  <si>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</si>
  <si>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</si>
  <si>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</si>
  <si>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</si>
  <si>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</si>
  <si>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</si>
  <si>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</si>
  <si>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</si>
  <si>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</si>
  <si>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</si>
  <si>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</si>
  <si>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</si>
  <si>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</si>
  <si>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</si>
  <si>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</si>
  <si>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</si>
  <si>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</si>
  <si>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</si>
  <si>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</si>
  <si>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</si>
  <si>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</si>
  <si>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</si>
  <si>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</si>
  <si>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</si>
  <si>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</si>
  <si>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</si>
  <si>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</si>
  <si>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</si>
  <si>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</si>
  <si>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</si>
  <si>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</si>
  <si>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</si>
  <si>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</si>
  <si>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</si>
  <si>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</si>
  <si>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</si>
  <si>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</si>
  <si>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</si>
  <si>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</si>
  <si>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</si>
  <si>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</si>
  <si>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</si>
  <si>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</si>
  <si>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</si>
  <si>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</si>
  <si>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</si>
  <si>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</si>
  <si>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</si>
  <si>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</si>
  <si>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</si>
  <si>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</si>
  <si>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</si>
  <si>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</si>
  <si>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</si>
  <si>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</si>
  <si>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</si>
  <si>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</si>
  <si>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</si>
  <si>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</si>
  <si>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</si>
  <si>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</si>
  <si>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</si>
  <si>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</si>
  <si>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</si>
  <si>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</si>
  <si>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</si>
  <si>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</si>
  <si>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</si>
  <si>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</si>
  <si>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</si>
  <si>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</si>
  <si>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</si>
  <si>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</si>
  <si>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</si>
  <si>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</si>
  <si>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</si>
  <si>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</si>
  <si>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</si>
  <si>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</si>
  <si>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</si>
  <si>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</si>
  <si>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</si>
  <si>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</si>
  <si>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</si>
  <si>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</si>
  <si>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</si>
  <si>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</si>
  <si>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</si>
  <si>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</si>
  <si>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</si>
  <si>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</si>
  <si>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</si>
  <si>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</si>
  <si>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</si>
  <si>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</si>
  <si>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</si>
  <si>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</si>
  <si>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</si>
  <si>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</si>
  <si>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</si>
  <si>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</si>
  <si>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</si>
  <si>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</si>
  <si>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</si>
  <si>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</si>
  <si>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</si>
  <si>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</si>
  <si>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</si>
  <si>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</si>
  <si>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</si>
  <si>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</si>
  <si>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</si>
  <si>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</si>
  <si>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</si>
  <si>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</si>
  <si>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</si>
  <si>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</si>
  <si>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</si>
  <si>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</si>
  <si>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</si>
  <si>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</si>
  <si>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</si>
  <si>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</si>
  <si>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</si>
  <si>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</si>
  <si>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</si>
  <si>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</si>
  <si>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</si>
  <si>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</si>
  <si>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</si>
  <si>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</si>
  <si>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</si>
  <si>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</si>
  <si>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</si>
  <si>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</si>
  <si>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</si>
  <si>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</si>
  <si>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</si>
  <si>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</si>
  <si>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</si>
  <si>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</si>
  <si>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</si>
  <si>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</si>
  <si>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</si>
  <si>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</si>
  <si>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</si>
  <si>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</si>
  <si>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</si>
  <si>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</si>
  <si>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</si>
  <si>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</si>
  <si>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</si>
  <si>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</si>
  <si>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</si>
  <si>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</si>
  <si>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</si>
  <si>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</si>
  <si>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</si>
  <si>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</si>
  <si>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</si>
  <si>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</si>
  <si>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</si>
  <si>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</si>
  <si>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</si>
  <si>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</si>
  <si>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</si>
  <si>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</si>
  <si>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</si>
  <si>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</si>
  <si>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</si>
  <si>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</si>
  <si>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</si>
  <si>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</si>
  <si>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</si>
  <si>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</si>
  <si>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</si>
  <si>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</si>
  <si>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</si>
  <si>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</si>
  <si>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</si>
  <si>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</si>
  <si>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</si>
  <si>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</si>
  <si>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</si>
  <si>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</si>
  <si>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</si>
  <si>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</si>
  <si>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</si>
  <si>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</si>
  <si>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</si>
  <si>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</si>
  <si>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</si>
  <si>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</si>
  <si>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</si>
  <si>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</si>
  <si>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</si>
  <si>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</si>
  <si>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</si>
  <si>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</si>
  <si>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</si>
  <si>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</si>
  <si>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</si>
  <si>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</si>
  <si>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</si>
  <si>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</si>
  <si>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</si>
  <si>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</si>
  <si>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</si>
  <si>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</si>
  <si>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</si>
  <si>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</si>
  <si>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</si>
  <si>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</si>
  <si>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</si>
  <si>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</si>
  <si>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</si>
  <si>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</si>
  <si>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</si>
  <si>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</si>
  <si>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</si>
  <si>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</si>
  <si>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</si>
  <si>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</si>
  <si>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</si>
  <si>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</si>
  <si>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</si>
  <si>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</si>
  <si>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</si>
  <si>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</si>
  <si>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</si>
  <si>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</si>
  <si>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</si>
  <si>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</si>
  <si>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</si>
  <si>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</si>
  <si>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</si>
  <si>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</si>
  <si>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</si>
  <si>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</si>
  <si>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</si>
  <si>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</si>
  <si>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</si>
  <si>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</si>
  <si>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</si>
  <si>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</si>
  <si>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</si>
  <si>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</si>
  <si>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</si>
  <si>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</si>
  <si>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</si>
  <si>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</si>
  <si>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</si>
  <si>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</si>
  <si>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</si>
  <si>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</si>
  <si>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</si>
  <si>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</si>
  <si>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</si>
  <si>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</si>
  <si>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</si>
  <si>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</si>
  <si>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</si>
  <si>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</si>
  <si>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</si>
  <si>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</si>
  <si>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</si>
  <si>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</si>
  <si>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</si>
  <si>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</si>
  <si>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</si>
  <si>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</si>
  <si>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</si>
  <si>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</si>
  <si>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</si>
  <si>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</si>
  <si>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</si>
  <si>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</si>
  <si>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</si>
  <si>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</si>
  <si>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</si>
  <si>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</si>
  <si>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</si>
  <si>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</si>
  <si>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</si>
  <si>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</si>
  <si>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</si>
  <si>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</si>
  <si>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</si>
  <si>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</si>
  <si>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</si>
  <si>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</si>
  <si>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</si>
  <si>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</si>
  <si>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</si>
  <si>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</si>
  <si>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</si>
  <si>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</si>
  <si>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</si>
  <si>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</si>
  <si>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</si>
  <si>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</si>
  <si>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</si>
  <si>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</si>
  <si>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</si>
  <si>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</si>
  <si>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</si>
  <si>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</si>
  <si>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</si>
  <si>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</si>
  <si>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</si>
  <si>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</si>
  <si>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</si>
  <si>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</si>
  <si>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</si>
  <si>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</si>
  <si>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</si>
  <si>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</si>
  <si>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</si>
  <si>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</si>
  <si>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</si>
  <si>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</si>
  <si>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</si>
  <si>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</si>
  <si>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</si>
  <si>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</si>
  <si>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</si>
  <si>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</si>
  <si>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</si>
  <si>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</si>
  <si>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</si>
  <si>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</si>
  <si>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</si>
  <si>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</si>
  <si>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</si>
  <si>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</si>
  <si>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</si>
  <si>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</si>
  <si>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</si>
  <si>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</si>
  <si>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</si>
  <si>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</si>
  <si>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</si>
  <si>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</si>
  <si>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</si>
  <si>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</si>
  <si>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</si>
  <si>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</si>
  <si>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</si>
  <si>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</si>
  <si>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</si>
  <si>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</si>
  <si>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</si>
  <si>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</si>
  <si>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</si>
  <si>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</si>
  <si>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</si>
  <si>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</si>
  <si>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</si>
  <si>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</si>
  <si>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</si>
  <si>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</si>
  <si>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</si>
  <si>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</si>
  <si>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</si>
  <si>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</si>
  <si>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</si>
  <si>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</si>
  <si>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</si>
  <si>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</si>
  <si>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</si>
  <si>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</si>
  <si>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</si>
  <si>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</si>
  <si>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</si>
  <si>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</si>
  <si>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</si>
  <si>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</si>
  <si>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</si>
  <si>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</si>
  <si>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</si>
  <si>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</si>
  <si>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</si>
  <si>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</si>
  <si>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</si>
  <si>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</si>
  <si>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</si>
  <si>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</si>
  <si>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</si>
  <si>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</si>
  <si>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</si>
  <si>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</si>
  <si>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</si>
  <si>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</si>
  <si>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</si>
  <si>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</si>
  <si>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</si>
  <si>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</si>
  <si>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</si>
  <si>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</si>
  <si>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</si>
  <si>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</si>
  <si>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</si>
  <si>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</si>
  <si>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</si>
  <si>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</si>
  <si>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</si>
  <si>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</si>
  <si>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</si>
  <si>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</si>
  <si>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</si>
  <si>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</si>
  <si>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</si>
  <si>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</si>
  <si>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</si>
  <si>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</si>
  <si>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</si>
  <si>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</si>
  <si>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</si>
  <si>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</si>
  <si>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</si>
  <si>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</si>
  <si>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</si>
  <si>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</si>
  <si>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</si>
  <si>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</si>
  <si>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</si>
  <si>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</si>
  <si>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</si>
  <si>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</si>
  <si>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</si>
  <si>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</si>
  <si>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</si>
  <si>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</si>
  <si>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</si>
  <si>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</si>
  <si>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</si>
  <si>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</si>
  <si>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</si>
  <si>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</si>
  <si>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</si>
  <si>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</si>
  <si>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</si>
  <si>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</si>
  <si>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</si>
  <si>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</si>
  <si>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</si>
  <si>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</si>
  <si>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</si>
  <si>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</si>
  <si>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</si>
  <si>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</si>
  <si>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</si>
  <si>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</si>
  <si>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</si>
  <si>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</si>
  <si>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</si>
  <si>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</si>
  <si>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</si>
  <si>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</si>
  <si>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</si>
  <si>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</si>
  <si>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</si>
  <si>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</si>
  <si>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</si>
  <si>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</si>
  <si>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</si>
  <si>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</si>
  <si>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</si>
  <si>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</si>
  <si>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</si>
  <si>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</si>
  <si>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</si>
  <si>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</si>
  <si>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</si>
  <si>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</si>
  <si>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</si>
  <si>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</si>
  <si>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</si>
  <si>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</si>
  <si>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</si>
  <si>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</si>
  <si>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</si>
  <si>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</si>
  <si>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</si>
  <si>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</si>
  <si>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</si>
  <si>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</si>
  <si>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</si>
  <si>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</si>
  <si>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</si>
  <si>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</si>
  <si>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</si>
  <si>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</si>
  <si>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</si>
  <si>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</si>
  <si>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</si>
  <si>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</si>
  <si>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</si>
  <si>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</si>
  <si>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</si>
  <si>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</si>
  <si>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</si>
  <si>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</si>
  <si>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</si>
  <si>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</si>
  <si>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</si>
  <si>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</si>
  <si>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</si>
  <si>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</si>
  <si>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</si>
  <si>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</si>
  <si>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</si>
  <si>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</si>
  <si>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</si>
  <si>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</si>
  <si>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</si>
  <si>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</si>
  <si>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</si>
  <si>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</si>
  <si>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</si>
  <si>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</si>
  <si>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</si>
  <si>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</si>
  <si>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</si>
  <si>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</si>
  <si>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</si>
  <si>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</si>
  <si>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</si>
  <si>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</si>
  <si>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</si>
  <si>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</si>
  <si>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</si>
  <si>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</si>
  <si>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</si>
  <si>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</si>
  <si>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</si>
  <si>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</si>
  <si>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</si>
  <si>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</si>
  <si>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</si>
  <si>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</si>
  <si>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</si>
  <si>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</si>
  <si>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</si>
  <si>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</si>
  <si>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</si>
  <si>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</si>
  <si>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</si>
  <si>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</si>
  <si>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</si>
  <si>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</si>
  <si>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</si>
  <si>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</si>
  <si>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</si>
  <si>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</si>
  <si>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</si>
  <si>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</si>
  <si>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</si>
  <si>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</si>
  <si>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</si>
  <si>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</si>
  <si>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</si>
  <si>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</si>
  <si>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</si>
  <si>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</si>
  <si>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</si>
  <si>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</si>
  <si>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</si>
  <si>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</si>
  <si>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</si>
  <si>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</si>
  <si>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</si>
  <si>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</si>
  <si>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</si>
  <si>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</si>
  <si>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</si>
  <si>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</si>
  <si>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</si>
  <si>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</si>
  <si>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</si>
  <si>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</si>
  <si>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</si>
  <si>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</si>
  <si>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</si>
  <si>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</si>
  <si>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</si>
  <si>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</si>
  <si>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</si>
  <si>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</si>
  <si>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</si>
  <si>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</si>
  <si>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</si>
  <si>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</si>
  <si>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</si>
  <si>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</si>
  <si>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</si>
  <si>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</si>
  <si>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</si>
  <si>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</si>
  <si>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</si>
  <si>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</si>
  <si>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</si>
  <si>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</si>
  <si>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</si>
  <si>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</si>
  <si>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</si>
  <si>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</si>
  <si>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</si>
  <si>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</si>
  <si>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</si>
  <si>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</si>
  <si>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</si>
  <si>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</si>
  <si>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</si>
  <si>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</si>
  <si>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</si>
  <si>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</si>
  <si>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</si>
  <si>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</si>
  <si>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</si>
  <si>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</si>
  <si>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</si>
  <si>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</si>
  <si>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</si>
  <si>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</si>
  <si>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</si>
  <si>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</si>
  <si>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</si>
  <si>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</si>
  <si>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</si>
  <si>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</si>
  <si>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</si>
  <si>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</si>
  <si>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</si>
  <si>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</si>
  <si>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</si>
  <si>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</si>
  <si>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</si>
  <si>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</si>
  <si>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</si>
  <si>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</si>
  <si>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</si>
  <si>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</si>
  <si>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</si>
  <si>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</si>
  <si>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</si>
  <si>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</si>
  <si>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</si>
  <si>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</si>
  <si>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</si>
  <si>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</si>
  <si>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</si>
  <si>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</si>
  <si>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</si>
  <si>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</si>
  <si>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</si>
  <si>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</si>
  <si>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</si>
  <si>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</si>
  <si>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</si>
  <si>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</si>
  <si>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</si>
  <si>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</si>
  <si>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</si>
  <si>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</si>
  <si>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</si>
  <si>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</si>
  <si>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</si>
  <si>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</si>
  <si>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</si>
  <si>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</si>
  <si>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</si>
  <si>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</si>
  <si>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</si>
  <si>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</si>
  <si>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</si>
  <si>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</si>
  <si>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</si>
  <si>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</si>
  <si>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</si>
  <si>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</si>
  <si>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</si>
  <si>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</si>
  <si>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</si>
  <si>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</si>
  <si>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</si>
  <si>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</si>
  <si>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</si>
  <si>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</si>
  <si>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</si>
  <si>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</si>
  <si>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</si>
  <si>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</si>
  <si>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</si>
  <si>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</si>
  <si>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</si>
  <si>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</si>
  <si>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</si>
  <si>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</si>
  <si>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</si>
  <si>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</si>
  <si>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</si>
  <si>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</si>
  <si>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</si>
  <si>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</si>
  <si>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</si>
  <si>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</si>
  <si>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</si>
  <si>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</si>
  <si>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</si>
  <si>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</si>
  <si>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</si>
  <si>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</si>
  <si>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</si>
  <si>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</si>
  <si>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</si>
  <si>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</si>
  <si>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</si>
  <si>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</si>
  <si>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</si>
  <si>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</si>
  <si>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</si>
  <si>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</si>
  <si>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</si>
  <si>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</si>
  <si>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</si>
  <si>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</si>
  <si>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</si>
  <si>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</si>
  <si>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</si>
  <si>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</si>
  <si>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</si>
  <si>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</si>
  <si>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</si>
  <si>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</si>
  <si>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</si>
  <si>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</si>
  <si>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</si>
  <si>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</si>
  <si>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</si>
  <si>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</si>
  <si>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</si>
  <si>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</si>
  <si>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</si>
  <si>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</si>
  <si>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</si>
  <si>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</si>
  <si>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</si>
  <si>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</si>
  <si>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</si>
  <si>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</si>
  <si>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</si>
  <si>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</si>
  <si>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</si>
  <si>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</si>
  <si>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</si>
  <si>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</si>
  <si>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</si>
  <si>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</si>
  <si>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</si>
  <si>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</si>
  <si>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</si>
  <si>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</si>
  <si>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</si>
  <si>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</si>
  <si>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</si>
  <si>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</si>
  <si>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</si>
  <si>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</si>
  <si>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</si>
  <si>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</si>
  <si>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</si>
  <si>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</si>
  <si>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</si>
  <si>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</si>
  <si>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</si>
  <si>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</si>
  <si>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</si>
  <si>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</si>
  <si>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</si>
  <si>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</si>
  <si>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</si>
  <si>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</si>
  <si>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</si>
  <si>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</si>
  <si>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</si>
  <si>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</si>
  <si>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</si>
  <si>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</si>
  <si>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</si>
  <si>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</si>
  <si>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</si>
  <si>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</si>
  <si>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</si>
  <si>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</si>
  <si>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</si>
  <si>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</si>
  <si>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</si>
  <si>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</si>
  <si>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</si>
  <si>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</si>
  <si>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</si>
  <si>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</si>
  <si>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</si>
  <si>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</si>
  <si>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</si>
  <si>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</si>
  <si>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</si>
  <si>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</si>
  <si>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</si>
  <si>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</si>
  <si>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</si>
  <si>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</si>
  <si>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</si>
  <si>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</si>
  <si>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</si>
  <si>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</si>
  <si>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</si>
  <si>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</si>
  <si>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</si>
  <si>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</si>
  <si>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</si>
  <si>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</si>
  <si>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</si>
  <si>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</si>
  <si>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</si>
  <si>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</si>
  <si>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</si>
  <si>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</si>
  <si>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</si>
  <si>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</si>
  <si>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</si>
  <si>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</si>
  <si>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</si>
  <si>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</si>
  <si>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</si>
  <si>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</si>
  <si>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</si>
  <si>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</si>
  <si>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</si>
  <si>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</si>
  <si>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</si>
  <si>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</si>
  <si>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</si>
  <si>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</si>
  <si>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</si>
  <si>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</si>
  <si>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</si>
  <si>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</si>
  <si>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</si>
  <si>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</si>
  <si>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</si>
  <si>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</si>
  <si>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</si>
  <si>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</si>
  <si>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</si>
  <si>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</si>
  <si>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</si>
  <si>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</si>
  <si>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</si>
  <si>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</si>
  <si>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</si>
  <si>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</si>
  <si>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</si>
  <si>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</si>
  <si>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</si>
  <si>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</si>
  <si>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</si>
  <si>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</si>
  <si>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</si>
  <si>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</si>
  <si>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</si>
  <si>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</si>
  <si>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</si>
  <si>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</si>
  <si>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</si>
  <si>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</si>
  <si>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</si>
  <si>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</si>
  <si>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</si>
  <si>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</si>
  <si>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</si>
  <si>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</si>
  <si>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</si>
  <si>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</si>
  <si>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</si>
  <si>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</si>
  <si>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</si>
  <si>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</si>
  <si>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</si>
  <si>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</si>
  <si>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</si>
  <si>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</si>
  <si>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</si>
  <si>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</si>
  <si>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</si>
  <si>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</si>
  <si>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</si>
  <si>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</si>
  <si>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</si>
  <si>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</si>
  <si>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</si>
  <si>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</si>
  <si>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</si>
  <si>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</si>
  <si>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</si>
  <si>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</si>
  <si>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</si>
  <si>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</si>
  <si>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</si>
  <si>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</si>
  <si>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</si>
  <si>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</si>
  <si>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</si>
  <si>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</si>
  <si>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</si>
  <si>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</si>
  <si>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</si>
  <si>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</si>
  <si>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</si>
  <si>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</si>
  <si>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</si>
  <si>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</si>
  <si>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</si>
  <si>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</si>
  <si>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</si>
  <si>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</si>
  <si>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</si>
  <si>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</si>
  <si>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</si>
  <si>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</si>
  <si>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</si>
  <si>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</si>
  <si>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</si>
  <si>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</si>
  <si>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</si>
  <si>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</si>
  <si>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</si>
  <si>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</si>
  <si>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</si>
  <si>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</si>
  <si>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</si>
  <si>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</si>
  <si>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</si>
  <si>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</si>
  <si>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</si>
  <si>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</si>
  <si>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</si>
  <si>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</si>
  <si>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</si>
  <si>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</si>
  <si>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</si>
  <si>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</si>
  <si>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</si>
  <si>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</si>
  <si>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</si>
  <si>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</si>
  <si>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</si>
  <si>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</si>
  <si>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</si>
  <si>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</si>
  <si>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</si>
  <si>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</si>
  <si>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</si>
  <si>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</si>
  <si>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</si>
  <si>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</si>
  <si>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</si>
  <si>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</si>
  <si>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</si>
  <si>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</si>
  <si>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</si>
  <si>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</si>
  <si>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</si>
  <si>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</si>
  <si>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</si>
  <si>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</si>
  <si>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</si>
  <si>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</si>
  <si>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</si>
  <si>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</si>
  <si>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</si>
  <si>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</si>
  <si>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</si>
  <si>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</si>
  <si>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</si>
  <si>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</si>
  <si>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</si>
  <si>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</si>
  <si>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</si>
  <si>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</si>
  <si>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</si>
  <si>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</si>
  <si>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</si>
  <si>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</si>
  <si>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</si>
  <si>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</si>
  <si>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</si>
  <si>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</si>
  <si>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</si>
  <si>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</si>
  <si>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</si>
  <si>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</si>
  <si>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</si>
  <si>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</si>
  <si>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</si>
  <si>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</si>
  <si>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</si>
  <si>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</si>
  <si>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</si>
  <si>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</si>
  <si>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</si>
  <si>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</si>
  <si>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</si>
  <si>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</si>
  <si>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</si>
  <si>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</si>
  <si>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</si>
  <si>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</si>
  <si>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</si>
  <si>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</si>
  <si>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</si>
  <si>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</si>
  <si>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</si>
  <si>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</si>
  <si>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</si>
  <si>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</si>
  <si>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</si>
  <si>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</si>
  <si>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</si>
  <si>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</si>
  <si>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</si>
  <si>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</si>
  <si>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</si>
  <si>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</si>
  <si>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</si>
  <si>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</si>
  <si>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</si>
  <si>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</si>
  <si>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</si>
  <si>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</si>
  <si>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</si>
  <si>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</si>
  <si>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</si>
  <si>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</si>
  <si>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</si>
  <si>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</si>
  <si>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</si>
  <si>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</si>
  <si>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</si>
  <si>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</si>
  <si>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</si>
  <si>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</si>
  <si>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</si>
  <si>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</si>
  <si>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</si>
  <si>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</si>
  <si>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</si>
  <si>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</si>
  <si>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</si>
  <si>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</si>
  <si>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</si>
  <si>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</si>
  <si>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</si>
  <si>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</si>
  <si>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</si>
  <si>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</si>
  <si>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</si>
  <si>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</si>
  <si>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</si>
  <si>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</si>
  <si>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</si>
  <si>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</si>
  <si>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</si>
  <si>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</si>
  <si>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</si>
  <si>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</si>
  <si>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</si>
  <si>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</si>
  <si>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</si>
  <si>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</si>
  <si>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</si>
  <si>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</si>
  <si>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</si>
  <si>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</si>
  <si>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</si>
  <si>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</si>
  <si>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</si>
  <si>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</si>
  <si>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</si>
  <si>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</si>
  <si>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</si>
  <si>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</si>
  <si>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</si>
  <si>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</si>
  <si>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</si>
  <si>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</si>
  <si>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</si>
  <si>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</si>
  <si>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 xml:space="preserve">Табела 10. </t>
  </si>
  <si>
    <t xml:space="preserve">Табела 11. </t>
  </si>
  <si>
    <t>Табела 12.</t>
  </si>
  <si>
    <t>Табела 13.</t>
  </si>
  <si>
    <t xml:space="preserve">Табела 14. </t>
  </si>
  <si>
    <t>Табела 15.</t>
  </si>
  <si>
    <t>Табела 16.</t>
  </si>
  <si>
    <t>Табела 17.</t>
  </si>
  <si>
    <t>Табела 18.</t>
  </si>
  <si>
    <t>Табела 19.</t>
  </si>
  <si>
    <t>Табела 20.</t>
  </si>
  <si>
    <t>Табела 21.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</si>
  <si>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</si>
  <si>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</si>
  <si>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</si>
  <si>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</si>
  <si>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</si>
  <si>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</si>
  <si>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</si>
  <si>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</si>
  <si>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</si>
  <si>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</si>
  <si>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</si>
  <si>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</si>
  <si>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</si>
  <si>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</si>
  <si>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</si>
  <si>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</si>
  <si>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</si>
  <si>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</si>
  <si>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</si>
  <si>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</si>
  <si>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</si>
  <si>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</si>
  <si>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</si>
  <si>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Збирна табела врсте здравствених услуга које се пружају у здравственој установи</t>
  </si>
  <si>
    <t>Табела 22.</t>
  </si>
  <si>
    <t>22.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</si>
  <si>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</si>
  <si>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</si>
  <si>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</si>
  <si>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</si>
  <si>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</si>
  <si>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ЗА 2023. ГОДИНУ</t>
  </si>
  <si>
    <t>01.01.2023.</t>
  </si>
  <si>
    <t>Број исписаних болесника 2022.</t>
  </si>
  <si>
    <t>Број бо  дана 2022.</t>
  </si>
  <si>
    <t>Просечна дневна заузетост постеља у 2022. (%)</t>
  </si>
  <si>
    <t>Извршено у 2022.</t>
  </si>
  <si>
    <t>План за 2023.</t>
  </si>
  <si>
    <t>Извршено у 2022</t>
  </si>
  <si>
    <t>План за 2023</t>
  </si>
  <si>
    <t xml:space="preserve">Укупан број пацијената на листи чекања на дан 31.12.2022. </t>
  </si>
  <si>
    <t>Просечна дужина чекања у данима 2022.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</si>
  <si>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</si>
  <si>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</si>
  <si>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Превенција и контрола болничких инфекција</t>
  </si>
  <si>
    <t>Број пацијената са листе чекања којима је урађена  процедура/интервенција 2022</t>
  </si>
  <si>
    <t>Укупан број свих пацијената којима је урађена интервенција/процедура у ЗУ 2022</t>
  </si>
  <si>
    <t>Број нових пацијената на листи чекања у 2023.</t>
  </si>
  <si>
    <t>Општа болница Јагодина</t>
  </si>
  <si>
    <t>000001</t>
  </si>
  <si>
    <t>Specijalistički pregled prvi</t>
  </si>
  <si>
    <t>000002</t>
  </si>
  <si>
    <t>Specijalistički pregled kontrolni</t>
  </si>
  <si>
    <t>Одсек за офталмологију</t>
  </si>
  <si>
    <t>Одсек дерматовенерологије</t>
  </si>
  <si>
    <t>Одсек за оториноларингологију</t>
  </si>
  <si>
    <t>Одељење за пријем и збрињавање ургентних стања</t>
  </si>
  <si>
    <t>000003</t>
  </si>
  <si>
    <t>Specijalistički pregled prvi - profesor</t>
  </si>
  <si>
    <t>000005</t>
  </si>
  <si>
    <t>Specijalistički pregled prvi - docenta i primarijusa</t>
  </si>
  <si>
    <t>96037-00</t>
  </si>
  <si>
    <t>Ostale procene, konsultacije ili evaluacije</t>
  </si>
  <si>
    <t>Одсек онкологије са дневном болницом</t>
  </si>
  <si>
    <t>000004</t>
  </si>
  <si>
    <t>Specijalistički pregled kontrolni - profesor</t>
  </si>
  <si>
    <t>000006</t>
  </si>
  <si>
    <t>Specijalistički pregled kontrolni - docenta i primarijusa</t>
  </si>
  <si>
    <t>Служба за гинекологију и акушерство са неонатологијом</t>
  </si>
  <si>
    <t>Одељење физикалне медицине и рехабилитације</t>
  </si>
  <si>
    <t>600001</t>
  </si>
  <si>
    <t>Specijalistički pregled fizijatra-prvi</t>
  </si>
  <si>
    <t>600002</t>
  </si>
  <si>
    <t>Specijalistički pregled fizijatra-kontrolni</t>
  </si>
  <si>
    <t>Одељење неурологије</t>
  </si>
  <si>
    <t>Служба за педијатрију</t>
  </si>
  <si>
    <t>Служба за психијатрију</t>
  </si>
  <si>
    <t>090061</t>
  </si>
  <si>
    <t>Specijalistički psihijatrijski pregled prvi</t>
  </si>
  <si>
    <t>090084</t>
  </si>
  <si>
    <t>Specijalistički psihijatrijski pregled ponovni</t>
  </si>
  <si>
    <t>Одељење ортопедије са трауматологијом</t>
  </si>
  <si>
    <t>Одељење опште хирургије са урологијом</t>
  </si>
  <si>
    <t>Одељење пнеумофтизиологије</t>
  </si>
  <si>
    <t>Одељење интерне медицине</t>
  </si>
  <si>
    <t>11212-00</t>
  </si>
  <si>
    <t>Pregled očnog dna</t>
  </si>
  <si>
    <t>30061-02</t>
  </si>
  <si>
    <t>Uklanjanje površinskog stranog tela sa rožnjače</t>
  </si>
  <si>
    <t>42615-01</t>
  </si>
  <si>
    <t>Sondiranje lakrimalnih prolaza, obostrano</t>
  </si>
  <si>
    <t>42650-00</t>
  </si>
  <si>
    <t>Debridman epitela rožnjače</t>
  </si>
  <si>
    <t>42824-01</t>
  </si>
  <si>
    <t>Subkonjunktivna primena leka</t>
  </si>
  <si>
    <t>90086-00</t>
  </si>
  <si>
    <t>Ostale procedure na očnom kapku</t>
  </si>
  <si>
    <t>90088-00</t>
  </si>
  <si>
    <t>Ostale procedure na lakrimalnom sistemu</t>
  </si>
  <si>
    <t>90089-00</t>
  </si>
  <si>
    <t>Ostale procedure na konjunktivi</t>
  </si>
  <si>
    <t>92016-00</t>
  </si>
  <si>
    <t>Tonometrija</t>
  </si>
  <si>
    <t>92018-00</t>
  </si>
  <si>
    <t>Ispitivanje kolornog vida</t>
  </si>
  <si>
    <t>92025-00</t>
  </si>
  <si>
    <t>Ispiranje oka</t>
  </si>
  <si>
    <t>96038-00</t>
  </si>
  <si>
    <t>Merenje oštrine vida</t>
  </si>
  <si>
    <t>U8183227</t>
  </si>
  <si>
    <t>Procena refrakcije, druge vrste</t>
  </si>
  <si>
    <t>U8183252</t>
  </si>
  <si>
    <t>Druge procene okularne pokretljivosti i binokularne funkcije</t>
  </si>
  <si>
    <t>U8183264</t>
  </si>
  <si>
    <t>Pregled/procena prednjeg segmenta, konjunktiva</t>
  </si>
  <si>
    <t>U8183265</t>
  </si>
  <si>
    <t>Pregled/procena prednjeg segmenta, rožnjača</t>
  </si>
  <si>
    <t>U8183272</t>
  </si>
  <si>
    <t>Merenje/procena intra-okularnog pritiska</t>
  </si>
  <si>
    <t>U8183301</t>
  </si>
  <si>
    <t>Oftalmološka optička intervencija, recept, naočare</t>
  </si>
  <si>
    <t>U8183303</t>
  </si>
  <si>
    <t>Oftalmološka optička intervencija, recept, kontaktna sočiva</t>
  </si>
  <si>
    <t>U8183342</t>
  </si>
  <si>
    <t>Intervencija uz upotrebu dijagnostičkih oftamoloških lekova</t>
  </si>
  <si>
    <t>U8183343</t>
  </si>
  <si>
    <t>Intervencija uz upotrebu terapeutskih oftamoloških lekova1833</t>
  </si>
  <si>
    <t>12015-00</t>
  </si>
  <si>
    <t>Epikutani test flasterima sa svim alergenima koji se nalaze u standardnoj bateriji</t>
  </si>
  <si>
    <t>130207</t>
  </si>
  <si>
    <t>Uzimanje materijala sa kože i vidljivih sluzokoža za mikološki, bakteriološki i citološki pregled</t>
  </si>
  <si>
    <t>130208</t>
  </si>
  <si>
    <t>Uzimanje materijala sa kožnih adneksa (dlana, nokta) za mikološki pregled</t>
  </si>
  <si>
    <t>30010-00</t>
  </si>
  <si>
    <t>Previjanje opekotine, manje od 10% površine tela je previjeno</t>
  </si>
  <si>
    <t>30055-00</t>
  </si>
  <si>
    <t>Previjanje rane</t>
  </si>
  <si>
    <t>30186-00</t>
  </si>
  <si>
    <t>Uklanjanje bradavice sa tabana</t>
  </si>
  <si>
    <t>30186-01</t>
  </si>
  <si>
    <t>Uklanjanje bradavice sa dlana</t>
  </si>
  <si>
    <t>30189-00</t>
  </si>
  <si>
    <t>Uklanjanje moluske (molluscum contagiosum)</t>
  </si>
  <si>
    <t>30189-01</t>
  </si>
  <si>
    <t>Uklanjanje ostalih bradavica</t>
  </si>
  <si>
    <t>30195-04</t>
  </si>
  <si>
    <t>Krioterapija lezija na koži, pojedinačna lezija</t>
  </si>
  <si>
    <t>30195-05</t>
  </si>
  <si>
    <t>Krioterapija lezija na koži, višestruke lezije</t>
  </si>
  <si>
    <t>30195-06</t>
  </si>
  <si>
    <t>Elektroterapija lezija na koži, pojedinačna lezija</t>
  </si>
  <si>
    <t>30195-07</t>
  </si>
  <si>
    <t>Elektroterapija lezija na koži, višestruke lezije</t>
  </si>
  <si>
    <t>46516-00</t>
  </si>
  <si>
    <t>Obrada nokta na prstu šake</t>
  </si>
  <si>
    <t>47906-00</t>
  </si>
  <si>
    <t>Obrada nokta na prstu stopala</t>
  </si>
  <si>
    <t>90686-00</t>
  </si>
  <si>
    <t>Obrada opekotine bez ekscizije</t>
  </si>
  <si>
    <t>90686-01</t>
  </si>
  <si>
    <t>Obrada kože i potkožnog tkiva bez ekscizije</t>
  </si>
  <si>
    <t>96206-02</t>
  </si>
  <si>
    <t>Nenaznačen način davanja farmakološkog sredstva, anti-infektivno sredstvo</t>
  </si>
  <si>
    <t>U8182000</t>
  </si>
  <si>
    <t>Dermoskopski pregled kože, jedna lezija</t>
  </si>
  <si>
    <t>U8182001</t>
  </si>
  <si>
    <t>Dermoskopski pregled kože, više lezija</t>
  </si>
  <si>
    <t>U8184601</t>
  </si>
  <si>
    <t>Rinoalergološko ispitivanje standardnim respiratornim alergenima</t>
  </si>
  <si>
    <t>U8184603</t>
  </si>
  <si>
    <t>Rinoalergološko ispitivanje na standardne nutritivne alergene</t>
  </si>
  <si>
    <t>U8188000</t>
  </si>
  <si>
    <t>Tretman Bioptron lampom</t>
  </si>
  <si>
    <t>039362</t>
  </si>
  <si>
    <t>“Bubble“  test – ultrazvuk</t>
  </si>
  <si>
    <t>11309-00</t>
  </si>
  <si>
    <t>Audiometrija, vazdušna sprovodljivost, standardna tehnika</t>
  </si>
  <si>
    <t>11312-00</t>
  </si>
  <si>
    <t>Audiometrija, vazdušna i koštana sprovodljivost, standardna tehnika</t>
  </si>
  <si>
    <t>11324-00</t>
  </si>
  <si>
    <t>Timpanometrija standardnim probnim tonom</t>
  </si>
  <si>
    <t>11332-00</t>
  </si>
  <si>
    <t>Ispitivanje otoakustičke emisije izazvane klikom</t>
  </si>
  <si>
    <t>30026-00</t>
  </si>
  <si>
    <t>Reparacija rane na koži i potkožnom tkivu ostalih oblasti, površinska</t>
  </si>
  <si>
    <t>30029-00</t>
  </si>
  <si>
    <t>Reparacija rane na koži i potkožnom tkivu ostalih oblasti, koja uključuje meko tkivo</t>
  </si>
  <si>
    <t>30052-03</t>
  </si>
  <si>
    <t>Reparacija rane nosa</t>
  </si>
  <si>
    <t>30061-01</t>
  </si>
  <si>
    <t>Uklanjanje stranog tela iz farinksa bez incizije</t>
  </si>
  <si>
    <t>30278-00</t>
  </si>
  <si>
    <t>Lingvalna frenektomija</t>
  </si>
  <si>
    <t>30278-02</t>
  </si>
  <si>
    <t>Lingvalna frenotomija</t>
  </si>
  <si>
    <t>31205-00</t>
  </si>
  <si>
    <t>Ekscizija lezije(a) na koži i potkožnom tkivu ostalih oblasti</t>
  </si>
  <si>
    <t>31205-01</t>
  </si>
  <si>
    <t>Ekscizija čira na koži i potkožom tkivu</t>
  </si>
  <si>
    <t>41500-00</t>
  </si>
  <si>
    <t>Uklanjanje stranog tela iz spoljašnjeg slušnog kanala bez incizije</t>
  </si>
  <si>
    <t>41647-00</t>
  </si>
  <si>
    <t>Toaleta uva, jednostrano</t>
  </si>
  <si>
    <t>41647-01</t>
  </si>
  <si>
    <t>Toaleta uva, obostrano</t>
  </si>
  <si>
    <t>41650-01</t>
  </si>
  <si>
    <t>Inspekcija bubne opne, obostrano</t>
  </si>
  <si>
    <t>41653-00</t>
  </si>
  <si>
    <t>Pregled nosne šupljine i/ili postnazalnog prostora</t>
  </si>
  <si>
    <t>41659-00</t>
  </si>
  <si>
    <t>Odstranjivanje stranog tela nosa</t>
  </si>
  <si>
    <t>41677-00</t>
  </si>
  <si>
    <t>Zaustavljanje krvarenja iz prednjeg dela nosa tamponadom i/ili kauterizacijom</t>
  </si>
  <si>
    <t>41849-00</t>
  </si>
  <si>
    <t>Laringoskopija</t>
  </si>
  <si>
    <t>47738-00</t>
  </si>
  <si>
    <t>Zatvorena repozicija preloma nosne kosti</t>
  </si>
  <si>
    <t>90119-00</t>
  </si>
  <si>
    <t>Otoskopija</t>
  </si>
  <si>
    <t>90135-00</t>
  </si>
  <si>
    <t>Ekscizija lezija na jeziku</t>
  </si>
  <si>
    <t>90179-06</t>
  </si>
  <si>
    <t>Postupak održavanja traheostome</t>
  </si>
  <si>
    <t>92027-00</t>
  </si>
  <si>
    <t>Tamponada spoljašnjeg slušnog kanala</t>
  </si>
  <si>
    <t>92031-00</t>
  </si>
  <si>
    <t>Detamponada nosa</t>
  </si>
  <si>
    <t>92046-00</t>
  </si>
  <si>
    <t>Zamena kanile za traheostomiju</t>
  </si>
  <si>
    <t>92200-00</t>
  </si>
  <si>
    <t>Uklanjanje šavova, neklasifikovanih na drugom mestu</t>
  </si>
  <si>
    <t>96052-00</t>
  </si>
  <si>
    <t>Prag akustičkog refleksa</t>
  </si>
  <si>
    <t>96072-00</t>
  </si>
  <si>
    <t>Savetovanje ili podučavanje o propisanim/samoizabranim lekovima</t>
  </si>
  <si>
    <t>97011-00</t>
  </si>
  <si>
    <t>Sveobuhvatni oralni pregled</t>
  </si>
  <si>
    <t>U8183242</t>
  </si>
  <si>
    <t>Procena pokreta očiju, vestibularno-okularni refleks (VOR)</t>
  </si>
  <si>
    <t>U8183601</t>
  </si>
  <si>
    <t>Procentualni gubitak sluha po Fauleru (Fowler)</t>
  </si>
  <si>
    <t>U8183602</t>
  </si>
  <si>
    <t>Demaskiranje agravacije i simulacije nagluvosti</t>
  </si>
  <si>
    <t>U8183603</t>
  </si>
  <si>
    <t>Ispitivanje sluha zvučnim viljuškama</t>
  </si>
  <si>
    <t>U8184504</t>
  </si>
  <si>
    <t>Vestibulospinalni testovi - Rombergov (Romberg), „past pointing“</t>
  </si>
  <si>
    <t>U8187403</t>
  </si>
  <si>
    <t>Fonijatrijske vežbe – vežbe disanja</t>
  </si>
  <si>
    <t>U8187404</t>
  </si>
  <si>
    <t>Fonijatrijske vežbe – vežbe relaksacije</t>
  </si>
  <si>
    <t>U8187405</t>
  </si>
  <si>
    <t>Fonijatrijske vežbe – vežbe postavljanja glasa</t>
  </si>
  <si>
    <t>U8187406</t>
  </si>
  <si>
    <t>Vežbe fonacije</t>
  </si>
  <si>
    <t>U8188704</t>
  </si>
  <si>
    <t>Aspiracija sekreta iz nosa metodom po Precu (Proetz)</t>
  </si>
  <si>
    <t>039348</t>
  </si>
  <si>
    <t>Procena EEG nalaza</t>
  </si>
  <si>
    <t>090045</t>
  </si>
  <si>
    <t>Socioterapijski rad sa članovima porodice ili kolektiva</t>
  </si>
  <si>
    <t>11000-00</t>
  </si>
  <si>
    <t>Elektroencefalografija (EEG)</t>
  </si>
  <si>
    <t>11009-00</t>
  </si>
  <si>
    <t>Elektrokortikografija</t>
  </si>
  <si>
    <t>11600-00</t>
  </si>
  <si>
    <t>Praćenje krvnog pritiska u srčanim šupljinama</t>
  </si>
  <si>
    <t>11600-01</t>
  </si>
  <si>
    <t>Praćenje plućnog arterijskog pritiska</t>
  </si>
  <si>
    <t>11600-02</t>
  </si>
  <si>
    <t>Praćenje centralnog venskog pritiska</t>
  </si>
  <si>
    <t>11600-03</t>
  </si>
  <si>
    <t>Praćenje sistemskog arterijskog pritiska</t>
  </si>
  <si>
    <t>11602-00</t>
  </si>
  <si>
    <t>Ispitivanje i snimanje perifernih vena u jednom ili više ekstremiteta pri odmaranju, korišćnjem CW doplera ili pulsnog doplera</t>
  </si>
  <si>
    <t>11700-00</t>
  </si>
  <si>
    <t>Ostale elektrokardiografije (EKG)</t>
  </si>
  <si>
    <t>11708-00</t>
  </si>
  <si>
    <t>Ambulatorno kontinuirano EKG snimanje</t>
  </si>
  <si>
    <t>11709-00</t>
  </si>
  <si>
    <t>Holter ambulatorno kontinuirano EKG snimanje</t>
  </si>
  <si>
    <t>13815-00</t>
  </si>
  <si>
    <t>Centralna venska kateterizacija</t>
  </si>
  <si>
    <t>13882-00</t>
  </si>
  <si>
    <t>Postupak održavanja kontinuirane ventilatorne podrške, ? 24 sata</t>
  </si>
  <si>
    <t>13882-01</t>
  </si>
  <si>
    <t>Postupak održavanja kontinuirane ventilatorne podrške, &gt; 24 sati i &lt; 96 sati</t>
  </si>
  <si>
    <t>14200-00</t>
  </si>
  <si>
    <t>Gastrična lavaža</t>
  </si>
  <si>
    <t>16514-01</t>
  </si>
  <si>
    <t>Eksterni CTG monitoring fetusa</t>
  </si>
  <si>
    <t>22007-00</t>
  </si>
  <si>
    <t>Endotrahealna intubacija, jednolumenski tubus</t>
  </si>
  <si>
    <t>22007-01</t>
  </si>
  <si>
    <t>Održavanje endotrahealne intubacije, jednolumenski tubus</t>
  </si>
  <si>
    <t>22008-00</t>
  </si>
  <si>
    <t>Endotrahealna intubacija, dvolumenski tubus</t>
  </si>
  <si>
    <t>30032-00</t>
  </si>
  <si>
    <t>Reparacija rane na koži i potkožnom tkivu lica ili vrata, površinska</t>
  </si>
  <si>
    <t>30473-00</t>
  </si>
  <si>
    <t>Panendoskopija do duodenuma</t>
  </si>
  <si>
    <t>31235-03</t>
  </si>
  <si>
    <t>Ekscizija lezije(a) na koži i potkožnom tkivu noge</t>
  </si>
  <si>
    <t>Fiberoptička kolonoskopija do cekuma</t>
  </si>
  <si>
    <t>32171-00</t>
  </si>
  <si>
    <t>Anorektalni pregled</t>
  </si>
  <si>
    <t>35500-00</t>
  </si>
  <si>
    <t>Ginekološki pregled</t>
  </si>
  <si>
    <t>36800-00</t>
  </si>
  <si>
    <t>Kateterizacija mokraćne bešike</t>
  </si>
  <si>
    <t>47009-00</t>
  </si>
  <si>
    <t>Zatvorena repozicija iščašenja ramena</t>
  </si>
  <si>
    <t>47423-00</t>
  </si>
  <si>
    <t>Imobilizacija preloma proksimalnog dela humerusa</t>
  </si>
  <si>
    <t>90022-00</t>
  </si>
  <si>
    <t>Davanje anestetičkog sredstva oko drugih perifernih nerava</t>
  </si>
  <si>
    <t>92003-00</t>
  </si>
  <si>
    <t>Detoksikacija od alkohola</t>
  </si>
  <si>
    <t>92004-00</t>
  </si>
  <si>
    <t>Rehabilitacija i detoksikacija od alkohola</t>
  </si>
  <si>
    <t>92036-00</t>
  </si>
  <si>
    <t>Plasiranje nazogastrične sonde</t>
  </si>
  <si>
    <t>92037-00</t>
  </si>
  <si>
    <t>Ispiranje nazogastrične sonde</t>
  </si>
  <si>
    <t>92043-00</t>
  </si>
  <si>
    <t>Primena leka za respiratorni sistem pomoću nebulizatora</t>
  </si>
  <si>
    <t>92044-00</t>
  </si>
  <si>
    <t>Ostale terapije obogaćivanja kiseonika/om</t>
  </si>
  <si>
    <t>92052-00</t>
  </si>
  <si>
    <t>Kardiopulmonalna reanimacija</t>
  </si>
  <si>
    <t>92076-00</t>
  </si>
  <si>
    <t>Uklanjanje impaktiranog fecesa</t>
  </si>
  <si>
    <t>92513-20</t>
  </si>
  <si>
    <t>Infiltracija lokalnog anestetika, ASA 20</t>
  </si>
  <si>
    <t>92513-29</t>
  </si>
  <si>
    <t>Infiltracija lokalnog anestetika, ASA 29</t>
  </si>
  <si>
    <t>92513-39</t>
  </si>
  <si>
    <t>Infiltracija lokalnog anestetika, ASA 39</t>
  </si>
  <si>
    <t>92515-10</t>
  </si>
  <si>
    <t>Sedacija, ASA 10</t>
  </si>
  <si>
    <t>96008-00</t>
  </si>
  <si>
    <t>Neurološka procena</t>
  </si>
  <si>
    <t>96066-00</t>
  </si>
  <si>
    <t>Preventivno savetovanje ili podučavanje</t>
  </si>
  <si>
    <t>96071-00</t>
  </si>
  <si>
    <t>Savetovanje ili podučavanje o pomagalima ili uređajima za prilagođavanje</t>
  </si>
  <si>
    <t>96090-00</t>
  </si>
  <si>
    <t>Ostala savetovanja ili podučavanja</t>
  </si>
  <si>
    <t>96167-00</t>
  </si>
  <si>
    <t>Pomoć u aktivnostima vezanim za transfer</t>
  </si>
  <si>
    <t>96171-00</t>
  </si>
  <si>
    <t>Pratnja ili prevoz klijenta</t>
  </si>
  <si>
    <t>96196-03</t>
  </si>
  <si>
    <t>Intra-arterijsko davanje farmakološkog sredstva, steroid</t>
  </si>
  <si>
    <t>96197-01</t>
  </si>
  <si>
    <t>Intramuskularno davanje farmakološkog sredstva, trombolitičko sredstvo</t>
  </si>
  <si>
    <t>96197-03</t>
  </si>
  <si>
    <t>Intramuskularno davanje farmakološkog sredstva, steroid</t>
  </si>
  <si>
    <t>96197-06</t>
  </si>
  <si>
    <t>Intramuskularno davanje farmakološkog sredstva, insulin</t>
  </si>
  <si>
    <t>96197-07</t>
  </si>
  <si>
    <t>Intramuskularno davanje farmakološkog sredstva, hranljiva supstanca</t>
  </si>
  <si>
    <t>96197-08</t>
  </si>
  <si>
    <t>Intramuskularno davanje farmakološkog sredstva, elektrolit</t>
  </si>
  <si>
    <t>96197-09</t>
  </si>
  <si>
    <t>Intramuskularno davanje farmakološkog sredstva, drugo i nenaznačeno farmakološko sredstvo</t>
  </si>
  <si>
    <t>96199-02</t>
  </si>
  <si>
    <t>Intravensko davanje farmakološkog sredstva, anti-infektivno sredstvo</t>
  </si>
  <si>
    <t>96199-03</t>
  </si>
  <si>
    <t>Intravensko davanje farmakološkog sredstva, steroid</t>
  </si>
  <si>
    <t>96199-06</t>
  </si>
  <si>
    <t>Intravensko davanje farmakološkog sredstva, insulin</t>
  </si>
  <si>
    <t>96199-07</t>
  </si>
  <si>
    <t>Intravensko davanje farmakološkog sredstva, hranljiva supstanca</t>
  </si>
  <si>
    <t>96199-08</t>
  </si>
  <si>
    <t>Intravensko davanje farmakološkog sredstva, elektrolit</t>
  </si>
  <si>
    <t>96199-09</t>
  </si>
  <si>
    <t>Intravensko davanje farmakološkog sredstva, drugo i neklasifikovano farmakološko sredstvo</t>
  </si>
  <si>
    <t>96200-09</t>
  </si>
  <si>
    <t>Subkutano davanje farmakološkog sredstva, drugo i neklasifikovano farmakkološko sredstvo</t>
  </si>
  <si>
    <t>96203-08</t>
  </si>
  <si>
    <t>Oralno davanje farmakološkog sredstva, elektrolit</t>
  </si>
  <si>
    <t>96203-09</t>
  </si>
  <si>
    <t>Oralno davanje farmakološkog sredstva, drugo i neklasifikovano farmakološko sredstvo</t>
  </si>
  <si>
    <t>U8184900</t>
  </si>
  <si>
    <t>Bronhodilatatorni test</t>
  </si>
  <si>
    <t>U8184901</t>
  </si>
  <si>
    <t>Oksimetrija</t>
  </si>
  <si>
    <t>14203-00</t>
  </si>
  <si>
    <t>Direktna subdermalna implantacija hormona</t>
  </si>
  <si>
    <t>241024</t>
  </si>
  <si>
    <t>Konsultacija sa lekarima vezana za farmakoterapiju (uslugu obavlja specijalista)</t>
  </si>
  <si>
    <t>90721-00</t>
  </si>
  <si>
    <t>Manuelni pregled dojke</t>
  </si>
  <si>
    <t>96067-00</t>
  </si>
  <si>
    <t>Savetovanje ili podučavanje o ishrani/dnevnom unosu hrane</t>
  </si>
  <si>
    <t>96199-00</t>
  </si>
  <si>
    <t>Intravensko davanje farmakološkog sredstva, antineoplastično sredstvo</t>
  </si>
  <si>
    <t>16511-00</t>
  </si>
  <si>
    <t>Примена серклажа на грлић материце</t>
  </si>
  <si>
    <t>16520-00</t>
  </si>
  <si>
    <t>Елективни класични царски рез</t>
  </si>
  <si>
    <t>30378-00</t>
  </si>
  <si>
    <t>Одвајање абдоминалних прираслица</t>
  </si>
  <si>
    <t>30394-00</t>
  </si>
  <si>
    <t xml:space="preserve">Дренажа интра-абдоминалног апсцеса, хематома или цисте </t>
  </si>
  <si>
    <t>35571-00</t>
  </si>
  <si>
    <t>Репарација задњег дела вагине, вагинални приступ</t>
  </si>
  <si>
    <t>35573-00</t>
  </si>
  <si>
    <t>Репарација предњег и задњег дела вагине, вагинални приступ</t>
  </si>
  <si>
    <t xml:space="preserve">Остале процедуре деструкције промена на грлићу материце </t>
  </si>
  <si>
    <t>35614-00</t>
  </si>
  <si>
    <t>Колпоскопија</t>
  </si>
  <si>
    <t>35618-00</t>
  </si>
  <si>
    <t>Конизација грлића материце</t>
  </si>
  <si>
    <t>35618-04</t>
  </si>
  <si>
    <t>Ампутација грлића материце</t>
  </si>
  <si>
    <t>35620-00</t>
  </si>
  <si>
    <t>Биопсија ендометрија</t>
  </si>
  <si>
    <t>35649-03</t>
  </si>
  <si>
    <t>Миомектомија лапаротомијом</t>
  </si>
  <si>
    <t>35653-00</t>
  </si>
  <si>
    <t>Субтотална абдоминална хистеректомија</t>
  </si>
  <si>
    <t>35653-01</t>
  </si>
  <si>
    <t>Тотална класична абдоминална хистеректомија</t>
  </si>
  <si>
    <t>35653-04</t>
  </si>
  <si>
    <t>Класична хистеректомија са аднексектомијом</t>
  </si>
  <si>
    <t>35694-06</t>
  </si>
  <si>
    <t>Салпинголиза (лапаротомија)</t>
  </si>
  <si>
    <t>35713-03</t>
  </si>
  <si>
    <t>Електрокаутеризација јајника (дрилинг, лапаротомија)</t>
  </si>
  <si>
    <t>35713-04</t>
  </si>
  <si>
    <t>Оваријална цистектомија, једнострана</t>
  </si>
  <si>
    <t>35713-05</t>
  </si>
  <si>
    <t>Клинаста ресекција јајника (лапаротомија)</t>
  </si>
  <si>
    <t>35713-07</t>
  </si>
  <si>
    <t>Овариектомија, једнострана</t>
  </si>
  <si>
    <t>35713-09</t>
  </si>
  <si>
    <t>Салпингектомија, једнострана</t>
  </si>
  <si>
    <t>35713-11</t>
  </si>
  <si>
    <t>Салпингоовариектомија, једнострана</t>
  </si>
  <si>
    <t>35717-04</t>
  </si>
  <si>
    <t>Салпингоовариектомија, обострана</t>
  </si>
  <si>
    <t>16520-01</t>
  </si>
  <si>
    <t>Хитан класични царски рез</t>
  </si>
  <si>
    <t>16520-02</t>
  </si>
  <si>
    <t>Елективни царски рез са резом на доњем сегменту материце</t>
  </si>
  <si>
    <t>16520-03</t>
  </si>
  <si>
    <t>Хитан царски рез са резом на доњем сегменту материце</t>
  </si>
  <si>
    <t>35688-02</t>
  </si>
  <si>
    <t>Стерилизација отвореним абдоминалним приступом</t>
  </si>
  <si>
    <t>35570-00</t>
  </si>
  <si>
    <t>Репарација предњег дела вагине, вагинални приступ</t>
  </si>
  <si>
    <t>35608-00</t>
  </si>
  <si>
    <t>Каутеризација промена на грлићу материце</t>
  </si>
  <si>
    <t>35638-04</t>
  </si>
  <si>
    <t>Лапароскопска оваријална цистектомија, једнострана</t>
  </si>
  <si>
    <t>35640-01</t>
  </si>
  <si>
    <t>Kiretaža materice bez dilatacije cervikalnog kanala</t>
  </si>
  <si>
    <t>35657-00</t>
  </si>
  <si>
    <t>Вагинална хистеректомија</t>
  </si>
  <si>
    <t>35638-01</t>
  </si>
  <si>
    <t>Laparoskopska parcijalna ovariektomija</t>
  </si>
  <si>
    <t>35638-06</t>
  </si>
  <si>
    <t>Laparoskopska salpingotomija</t>
  </si>
  <si>
    <t>35726-01</t>
  </si>
  <si>
    <t>Stejdžing laparotomija zbog određivanja stepena proširenosti bolesti</t>
  </si>
  <si>
    <t>35750-00</t>
  </si>
  <si>
    <t>Laparoskopski asistirana vaginalna histerektomija</t>
  </si>
  <si>
    <t>35753-02</t>
  </si>
  <si>
    <t>Laparoskopski asistirana vaginalna histerektomija sa adneksektomijom</t>
  </si>
  <si>
    <t>35756-00</t>
  </si>
  <si>
    <t xml:space="preserve">Laparoskopski asistirana vaginalna histerektomija koja prethodi trbušnoj histerektomiji </t>
  </si>
  <si>
    <t>30390-00</t>
  </si>
  <si>
    <t>Laparoskopija</t>
  </si>
  <si>
    <t>30394-01</t>
  </si>
  <si>
    <t>Laparoskopska drenaža intra-abdominalnog apscesa, hematoma ili ciste</t>
  </si>
  <si>
    <t>30403-00</t>
  </si>
  <si>
    <t>Reparacija incizione kile, bez mrežice</t>
  </si>
  <si>
    <t>30571-00</t>
  </si>
  <si>
    <t xml:space="preserve">Apendektomija </t>
  </si>
  <si>
    <t>35713-06</t>
  </si>
  <si>
    <t>Парцијална овариектомија (лапаротомија)</t>
  </si>
  <si>
    <t>11713-00</t>
  </si>
  <si>
    <t>Snimanje prosečnog signala EKG-a</t>
  </si>
  <si>
    <t>13203-00</t>
  </si>
  <si>
    <t>Folikulometrija sa verifikacijom ovulacije u stimulisanim ciklusima i za arteficijalnu inseminaciju</t>
  </si>
  <si>
    <t>13312-00</t>
  </si>
  <si>
    <t>Vađenje krvi novorođenčeta u dijagnostičke svrhe</t>
  </si>
  <si>
    <t>13706-01</t>
  </si>
  <si>
    <t>Transfuzija pune krvi</t>
  </si>
  <si>
    <t>13706-02</t>
  </si>
  <si>
    <t>Transfuzija eritrocita</t>
  </si>
  <si>
    <t>13882-02</t>
  </si>
  <si>
    <t>Postupak održavanja kontinuirane ventilatorne podrške, ? 96 sati</t>
  </si>
  <si>
    <t>16514-00</t>
  </si>
  <si>
    <t>Interni CTG monitoring ploda</t>
  </si>
  <si>
    <t>16564-00</t>
  </si>
  <si>
    <t>Postpartalna evakuacija sadržaja materice dilatacijom cervikalnog kanala i kiretažom</t>
  </si>
  <si>
    <t>16570-01</t>
  </si>
  <si>
    <t>Hirurška korekcija inverzije materice</t>
  </si>
  <si>
    <t>16571-00</t>
  </si>
  <si>
    <t>Sutura rupture grlića materice nakon porođaja</t>
  </si>
  <si>
    <t>16573-00</t>
  </si>
  <si>
    <t>Sutura rascepa perineuma trećeg ili četvrtog stepena</t>
  </si>
  <si>
    <t>18216-27</t>
  </si>
  <si>
    <t>Epiduralna injekcija lokalnog anestetika</t>
  </si>
  <si>
    <t>18216-31</t>
  </si>
  <si>
    <t>Spinalna injekcija lokalnog anestetika</t>
  </si>
  <si>
    <t>30216-02</t>
  </si>
  <si>
    <t>Ostale aspiracije iz kože i potkožnog tkiva</t>
  </si>
  <si>
    <t>30403-01</t>
  </si>
  <si>
    <t>Reparacija ostalih kila trbušnog zida</t>
  </si>
  <si>
    <t>320811</t>
  </si>
  <si>
    <t>Kineziterapija u novorođenčeta i odojčeta</t>
  </si>
  <si>
    <t>35506-02</t>
  </si>
  <si>
    <t>Uklanjanje intrauterinog uloška</t>
  </si>
  <si>
    <t>35507-00</t>
  </si>
  <si>
    <t>Destrukcija bradavica vagine</t>
  </si>
  <si>
    <t>35507-01</t>
  </si>
  <si>
    <t>Destrukcija bradavica vulve</t>
  </si>
  <si>
    <t>35520-00</t>
  </si>
  <si>
    <t>Lečenje apscesa Bartolinijeve žlezde</t>
  </si>
  <si>
    <t>35572-00</t>
  </si>
  <si>
    <t>Kolpotomija</t>
  </si>
  <si>
    <t>35608-01</t>
  </si>
  <si>
    <t>Ostale procedure destrukcije promena na grliću materice</t>
  </si>
  <si>
    <t>35611-00</t>
  </si>
  <si>
    <t>Polipektomija grlića materice</t>
  </si>
  <si>
    <t>Kolposkopija</t>
  </si>
  <si>
    <t>35615-00</t>
  </si>
  <si>
    <t>Biopsija vulve</t>
  </si>
  <si>
    <t>35618-03</t>
  </si>
  <si>
    <t>Ostale procedure na grliću materice</t>
  </si>
  <si>
    <t>35640-00</t>
  </si>
  <si>
    <t>Dilatacija cervikalnog kanala i kiretaža materice</t>
  </si>
  <si>
    <t>35640-02</t>
  </si>
  <si>
    <t>Dilatacija grlića materice</t>
  </si>
  <si>
    <t>35640-03</t>
  </si>
  <si>
    <t>Sukciona kiretaža materice</t>
  </si>
  <si>
    <t>35643-03</t>
  </si>
  <si>
    <t>Dilatacija i evakuacija sadržaja materice</t>
  </si>
  <si>
    <t>35647-00</t>
  </si>
  <si>
    <t>Široka ekscizija zone trensformacije omčicom</t>
  </si>
  <si>
    <t>35677-05</t>
  </si>
  <si>
    <t>Salpingektomija sa uklanjanjem trudnoće u jajovodu</t>
  </si>
  <si>
    <t>36800-03</t>
  </si>
  <si>
    <t>Uklanjanje stalnog urinarnog katetera</t>
  </si>
  <si>
    <t>45239-00</t>
  </si>
  <si>
    <t>Revizija lokalnog režnja kože</t>
  </si>
  <si>
    <t>55700-00</t>
  </si>
  <si>
    <t>Ultrazvučni pregled zbog detekcije abnormalnosti fetusa</t>
  </si>
  <si>
    <t>55700-01</t>
  </si>
  <si>
    <t>Ultrazvučni pregled zbog merenja rasta fetusa</t>
  </si>
  <si>
    <t>600349</t>
  </si>
  <si>
    <t>Prevencija dekubitusa u rehabilitaciji</t>
  </si>
  <si>
    <t>90430-00</t>
  </si>
  <si>
    <t>Ostale laparoskopske reparacije jajnika</t>
  </si>
  <si>
    <t>90431-00</t>
  </si>
  <si>
    <t>Ostale procedure na jajniku</t>
  </si>
  <si>
    <t>90465-00</t>
  </si>
  <si>
    <t>Indukcija porođaja oksitocinom</t>
  </si>
  <si>
    <t>90465-01</t>
  </si>
  <si>
    <t>Indukcija porođaja prostaglandinom</t>
  </si>
  <si>
    <t>90466-00</t>
  </si>
  <si>
    <t>Aktivno vođenje porođaja primenom lekova</t>
  </si>
  <si>
    <t>90466-01</t>
  </si>
  <si>
    <t>Aktivno vođenje porođaja akušerskim intervencijama</t>
  </si>
  <si>
    <t>90466-02</t>
  </si>
  <si>
    <t>Vođenje porođaja medikamentnim i akušerskim intervencijama</t>
  </si>
  <si>
    <t>90467-00</t>
  </si>
  <si>
    <t>Spontani porođaj kod temenog stava</t>
  </si>
  <si>
    <t>90469-00</t>
  </si>
  <si>
    <t>Dovršavanje porođaja vakuum ekstrakcijom</t>
  </si>
  <si>
    <t>90470-01</t>
  </si>
  <si>
    <t>Karlični porođaj uz ručnu pomoć</t>
  </si>
  <si>
    <t>90472-00</t>
  </si>
  <si>
    <t>Epiziotomija</t>
  </si>
  <si>
    <t>90479-00</t>
  </si>
  <si>
    <t>Sutura laceracije vagine nakon porođaja</t>
  </si>
  <si>
    <t>90481-00</t>
  </si>
  <si>
    <t>Sutura povreda perineuma prvog ili drugog stepena</t>
  </si>
  <si>
    <t>90482-00</t>
  </si>
  <si>
    <t>Manuelna ekstrakcija posteljice</t>
  </si>
  <si>
    <t>90483-00</t>
  </si>
  <si>
    <t>Postpartalna manuelna revizija materične šupljine</t>
  </si>
  <si>
    <t>90484-00</t>
  </si>
  <si>
    <t>Evakuacija hematoma perineuma nakon incizije</t>
  </si>
  <si>
    <t>90485-00</t>
  </si>
  <si>
    <t>Ostale suture laceracija ili ruptura bez povreda perineuma</t>
  </si>
  <si>
    <t>90677-00</t>
  </si>
  <si>
    <t>Ostale procedure fototerapije, na koži</t>
  </si>
  <si>
    <t>90720-00</t>
  </si>
  <si>
    <t>Ostale procedure na dojkama</t>
  </si>
  <si>
    <t>92045-00</t>
  </si>
  <si>
    <t>Ostale terapije sa kontrolom atmosferskog pritiska i sastava vazduha klimatizacija bez antigena</t>
  </si>
  <si>
    <t>92077-00</t>
  </si>
  <si>
    <t>Ostala ispiranja rektuma</t>
  </si>
  <si>
    <t>92107-00</t>
  </si>
  <si>
    <t>Plasiranje ostalih vaginalnih pesara</t>
  </si>
  <si>
    <t>92130-00</t>
  </si>
  <si>
    <t>Papanikolau test</t>
  </si>
  <si>
    <t>92141-00</t>
  </si>
  <si>
    <t>Uklanjanje drena iz trbuha</t>
  </si>
  <si>
    <t>92500-00</t>
  </si>
  <si>
    <t>Rutinska preoperativna anesteziološka procena</t>
  </si>
  <si>
    <t>92507-10</t>
  </si>
  <si>
    <t>Neuroaksijalna blokada tokom trudova i porođaja, ASA 10</t>
  </si>
  <si>
    <t>92507-19</t>
  </si>
  <si>
    <t>Neuroaksijalna blokada tokom trudova i porođaja, ASA 19</t>
  </si>
  <si>
    <t>92508-10</t>
  </si>
  <si>
    <t>Neuraksijalna blokada, ASA 10</t>
  </si>
  <si>
    <t>92508-19</t>
  </si>
  <si>
    <t>Neuraksijalna blokada, ASA 19</t>
  </si>
  <si>
    <t>92508-20</t>
  </si>
  <si>
    <t>Neuraksijalna blokada, ASA 20</t>
  </si>
  <si>
    <t>92508-29</t>
  </si>
  <si>
    <t>Neuraksijalna blokada, ASA 29</t>
  </si>
  <si>
    <t>92508-30</t>
  </si>
  <si>
    <t>Neuraksijalna blokada, ASA 30</t>
  </si>
  <si>
    <t>92508-39</t>
  </si>
  <si>
    <t>Neuraksijalna blokada, ASA 39</t>
  </si>
  <si>
    <t>92513-10</t>
  </si>
  <si>
    <t>Infiltracija lokalnog anestetika, ASA 10</t>
  </si>
  <si>
    <t>92513-19</t>
  </si>
  <si>
    <t>Infiltracija lokalnog anestetika, ASA 19</t>
  </si>
  <si>
    <t>92514-10</t>
  </si>
  <si>
    <t>Opšta anestezija, ASA 10</t>
  </si>
  <si>
    <t>92514-19</t>
  </si>
  <si>
    <t>Opšta anestezija, ASA 19</t>
  </si>
  <si>
    <t>92514-20</t>
  </si>
  <si>
    <t>Opšta anestezija, ASA 20</t>
  </si>
  <si>
    <t>92514-29</t>
  </si>
  <si>
    <t>Opšta anestezija, ASA 29</t>
  </si>
  <si>
    <t>92514-30</t>
  </si>
  <si>
    <t>Opšta anestezija, ASA 30</t>
  </si>
  <si>
    <t>92514-39</t>
  </si>
  <si>
    <t>Opšta anestezija, ASA 39</t>
  </si>
  <si>
    <t>92515-19</t>
  </si>
  <si>
    <t>Sedacija, ASA 19</t>
  </si>
  <si>
    <t>92515-20</t>
  </si>
  <si>
    <t>Sedacija, ASA 20</t>
  </si>
  <si>
    <t>92515-29</t>
  </si>
  <si>
    <t>Sedacija, ASA 29</t>
  </si>
  <si>
    <t>92515-30</t>
  </si>
  <si>
    <t>Sedacija, ASA 30</t>
  </si>
  <si>
    <t>92515-39</t>
  </si>
  <si>
    <t>Sedacija, ASA 39</t>
  </si>
  <si>
    <t>96076-00</t>
  </si>
  <si>
    <t>Savetovanje ili podučavanje o održavanju zdravlja i oporavku</t>
  </si>
  <si>
    <t>96080-00</t>
  </si>
  <si>
    <t>Savetovanje ili podučavanje o planiranju porodice, pripremanju za roditeljstvo</t>
  </si>
  <si>
    <t>96128-00</t>
  </si>
  <si>
    <t>Terapija mišića stopala, nožnog zgloba ili zglobova prstiju vežbanjem</t>
  </si>
  <si>
    <t>96197-02</t>
  </si>
  <si>
    <t>Intramuskularno davanje farmakološkog sredstva, anti-infektivno sredstvo</t>
  </si>
  <si>
    <t>96199-01</t>
  </si>
  <si>
    <t>Intravensko davanje farmakološkog sredstva, trombolitičko sredstvo</t>
  </si>
  <si>
    <t>96199-04</t>
  </si>
  <si>
    <t>Intravensko davanje farmakološkog sredstva, antidot</t>
  </si>
  <si>
    <t>96200-00</t>
  </si>
  <si>
    <t>Subkutano davanje farmakološkog sredstva, antineoplastično sredstvo</t>
  </si>
  <si>
    <t>96200-01</t>
  </si>
  <si>
    <t>Subkutano davanje farmakološkog sredstva, trombolitičko sredstvo</t>
  </si>
  <si>
    <t>96200-08</t>
  </si>
  <si>
    <t>Subkutano davanje farmakološkog sredstva, elektrolit</t>
  </si>
  <si>
    <t>96203-07</t>
  </si>
  <si>
    <t>Oralno davanje farmakološkog sredstva, hranljiva supstanca</t>
  </si>
  <si>
    <t>96205-02</t>
  </si>
  <si>
    <t>Neki drugi način davanja farmakološkog sredstva, anti-infektivno sredstvo</t>
  </si>
  <si>
    <t>96205-09</t>
  </si>
  <si>
    <t>Neki drugi način davanja farmakološkog sredstva, drugo i neklasifikovano farmakološko sredstvo</t>
  </si>
  <si>
    <t>320816</t>
  </si>
  <si>
    <t>Aplikacija različitih ortoza u malog deteta do 3 godine</t>
  </si>
  <si>
    <t>600011</t>
  </si>
  <si>
    <t>Elektrostimulacija</t>
  </si>
  <si>
    <t>600012</t>
  </si>
  <si>
    <t>Interferentne struje</t>
  </si>
  <si>
    <t>600015</t>
  </si>
  <si>
    <t>Stabilna galvanizacija</t>
  </si>
  <si>
    <t>600016</t>
  </si>
  <si>
    <t>Dijadinamičke struje</t>
  </si>
  <si>
    <t>600017</t>
  </si>
  <si>
    <t>Blokada gangliona strujom</t>
  </si>
  <si>
    <t>600021</t>
  </si>
  <si>
    <t>Subakvalni ultrazvuk</t>
  </si>
  <si>
    <t>600022</t>
  </si>
  <si>
    <t>Sonoforeza</t>
  </si>
  <si>
    <t>600023</t>
  </si>
  <si>
    <t>Elektromagnetno polje</t>
  </si>
  <si>
    <t>600071</t>
  </si>
  <si>
    <t>Aplikacija parafina po segmentu</t>
  </si>
  <si>
    <t>600103</t>
  </si>
  <si>
    <t>Pozicioniranje</t>
  </si>
  <si>
    <t>600111</t>
  </si>
  <si>
    <t>Vežbe hoda u razboju</t>
  </si>
  <si>
    <t>600112</t>
  </si>
  <si>
    <t>Aktivne vežbe sa pomagalima</t>
  </si>
  <si>
    <t>600113</t>
  </si>
  <si>
    <t>Vežbe po Alan Burger-u (Allan Burger)</t>
  </si>
  <si>
    <t>600114</t>
  </si>
  <si>
    <t>Korektivne vežbe pred ogledalom</t>
  </si>
  <si>
    <t>600115</t>
  </si>
  <si>
    <t>Obuka zaštitnim pokretima i položajima tela kod diskopatičara</t>
  </si>
  <si>
    <t>600120</t>
  </si>
  <si>
    <t>Aktivne segmentne vežbe sa otporom</t>
  </si>
  <si>
    <t>600122</t>
  </si>
  <si>
    <t>Pasivne segmentne vežbe</t>
  </si>
  <si>
    <t>600123</t>
  </si>
  <si>
    <t>Individualni rad sa decom (juvenilni artritis, cerebrala i sl.)</t>
  </si>
  <si>
    <t>600124</t>
  </si>
  <si>
    <t>Vežbe na spravama ili ergobiciklu</t>
  </si>
  <si>
    <t>600170</t>
  </si>
  <si>
    <t>Prebacivanje dominantnog na neoštećen ekstremitet</t>
  </si>
  <si>
    <t>600173</t>
  </si>
  <si>
    <t>Vežbe pacijenata sa paraplegijom ili hemiplegijom</t>
  </si>
  <si>
    <t>600251</t>
  </si>
  <si>
    <t>Plantogram</t>
  </si>
  <si>
    <t>600307</t>
  </si>
  <si>
    <t>Vežbe relaksacije</t>
  </si>
  <si>
    <t>600312</t>
  </si>
  <si>
    <t>Hod po ravnom</t>
  </si>
  <si>
    <t>600313</t>
  </si>
  <si>
    <t>Nylinov (Nullin) stepenik</t>
  </si>
  <si>
    <t>600331</t>
  </si>
  <si>
    <t>Laser po akupunkturnim tačkama</t>
  </si>
  <si>
    <t>600348</t>
  </si>
  <si>
    <t>Elektroforeza leka</t>
  </si>
  <si>
    <t>600351</t>
  </si>
  <si>
    <t>Vežbe kod deformiteta kičmenog stuba kod dece</t>
  </si>
  <si>
    <t>95550-02</t>
  </si>
  <si>
    <t>Udružene zdravstvene procedure, radna terapija</t>
  </si>
  <si>
    <t>95550-03</t>
  </si>
  <si>
    <t>Udružene zdravstvene procedure, fizioterapija</t>
  </si>
  <si>
    <t>96019-00</t>
  </si>
  <si>
    <t>Biomehanička procena</t>
  </si>
  <si>
    <t>96021-00</t>
  </si>
  <si>
    <t>Procena samostalnosti</t>
  </si>
  <si>
    <t>96028-00</t>
  </si>
  <si>
    <t>Procena upravljanja domaćinstvom</t>
  </si>
  <si>
    <t>96059-00</t>
  </si>
  <si>
    <t>Ostali psihoakustički testovi</t>
  </si>
  <si>
    <t>96115-00</t>
  </si>
  <si>
    <t>Terapija mišića lica/temporomandibularnog zgloba vežbanjem</t>
  </si>
  <si>
    <t>96116-00</t>
  </si>
  <si>
    <t>Terapija očnih mišića vežbanjem</t>
  </si>
  <si>
    <t>96118-00</t>
  </si>
  <si>
    <t>Terapija ramenog zgloba vežbanjem</t>
  </si>
  <si>
    <t>96119-00</t>
  </si>
  <si>
    <t>Terapija grudnih ili trbušnih mišića vežbanjem</t>
  </si>
  <si>
    <t>96120-00</t>
  </si>
  <si>
    <t>Terapija mišića leđa ili vrata vežbanjem</t>
  </si>
  <si>
    <t>96121-00</t>
  </si>
  <si>
    <t>Terapija mišića ruku vežbanjem</t>
  </si>
  <si>
    <t>96122-00</t>
  </si>
  <si>
    <t>Terapija lakatnog zgloba vežbanjem</t>
  </si>
  <si>
    <t>96123-00</t>
  </si>
  <si>
    <t>Terapija mišića ruku, ručnog zgloba ili zglobova prstiju vežbanjem</t>
  </si>
  <si>
    <t>96124-00</t>
  </si>
  <si>
    <t>Terapija zgloba kuka vežbanjem</t>
  </si>
  <si>
    <t>96125-00</t>
  </si>
  <si>
    <t>Terapija mišića karličnog dna vežbanjem</t>
  </si>
  <si>
    <t>96126-00</t>
  </si>
  <si>
    <t>Terapija mišića nogu vežbanjem</t>
  </si>
  <si>
    <t>96127-00</t>
  </si>
  <si>
    <t>Terapija zgloba kolena vežbanjem</t>
  </si>
  <si>
    <t>96129-00</t>
  </si>
  <si>
    <t>Terapija celog tela vežbanjem</t>
  </si>
  <si>
    <t>96130-00</t>
  </si>
  <si>
    <t>Uvežbavanje veština u aktivnostima povezanim sa položajem tela/mobilnošću/pokretom</t>
  </si>
  <si>
    <t>96131-00</t>
  </si>
  <si>
    <t>Uvežbavanje veština u aktivnostima povezanim sa premeštanjem</t>
  </si>
  <si>
    <t>96138-00</t>
  </si>
  <si>
    <t>Vežbe disanja u lečenju bolesti respiratornog sistema</t>
  </si>
  <si>
    <t>96154-00</t>
  </si>
  <si>
    <t>Terapijski ultrazvuk</t>
  </si>
  <si>
    <t>96155-00</t>
  </si>
  <si>
    <t>Terapija stimulacijom, neklasifikovana na drugom mestu</t>
  </si>
  <si>
    <t>96159-00</t>
  </si>
  <si>
    <t>Testiranje opsega pokreta/mišića specijalizovanom opremom</t>
  </si>
  <si>
    <t>96162-00</t>
  </si>
  <si>
    <t>Terapeutska masaža ili manipulacija vezivnog/mekog tkiva, neklasifikovanog na drugom mestu</t>
  </si>
  <si>
    <t>039350</t>
  </si>
  <si>
    <t>Procena EMNG nalaza</t>
  </si>
  <si>
    <t>11003-00</t>
  </si>
  <si>
    <t>Elektroencefalografija (EEG) duža od 3 sata</t>
  </si>
  <si>
    <t>11012-00</t>
  </si>
  <si>
    <t>Elektromiografija (EMG)</t>
  </si>
  <si>
    <t>11018-00</t>
  </si>
  <si>
    <t>Studije sprovodljivosti na 4 ili više nerva</t>
  </si>
  <si>
    <t>11018-01</t>
  </si>
  <si>
    <t>Studije sprovodljivosti na 4 ili više nerva sa elektromiografijom</t>
  </si>
  <si>
    <t>13706-03</t>
  </si>
  <si>
    <t>Transfuzija trombocita</t>
  </si>
  <si>
    <t>241023</t>
  </si>
  <si>
    <t>Savetovanje ili informisanje medicinskog osoblja o leku (način delovanja, indikacije, upozorenja, kontraindikacije, interakcije, režim izdavanja, dostupnost)</t>
  </si>
  <si>
    <t>30075-14</t>
  </si>
  <si>
    <t>Biopsija debelog creva</t>
  </si>
  <si>
    <t>32075-00</t>
  </si>
  <si>
    <t>Rigidna rektosigmoidoskopija</t>
  </si>
  <si>
    <t>32090-01</t>
  </si>
  <si>
    <t>Fiberoptička kolonoskopija do cekuma sa biopsijom</t>
  </si>
  <si>
    <t>42702-10</t>
  </si>
  <si>
    <t>Ostale ekstrakcije prirodnog sočiva sa insercijom savitljivog veštačkog sočiva</t>
  </si>
  <si>
    <t>90220-00</t>
  </si>
  <si>
    <t>Kateterizacija/kanilacija ostalih vena</t>
  </si>
  <si>
    <t>90911-00</t>
  </si>
  <si>
    <t>Ultrazvučni dupleks pregled krvnih sudova na ostalim oblastima</t>
  </si>
  <si>
    <t>92062-00</t>
  </si>
  <si>
    <t>Transfuzija krvnih komponenti i derivata</t>
  </si>
  <si>
    <t>92209-00</t>
  </si>
  <si>
    <t>Postupak održavanja neinvazivne ventilatorne podrške, ? 24 sata</t>
  </si>
  <si>
    <t>95550-14</t>
  </si>
  <si>
    <t>Udružene zdravstvene procedure, edukacija o dijabetesu</t>
  </si>
  <si>
    <t>96073-00</t>
  </si>
  <si>
    <t>Savetovanje ili podučavanje o štetnosti supstanci koje uzrokuju zavisnost</t>
  </si>
  <si>
    <t>96197-00</t>
  </si>
  <si>
    <t>Intramuskularno davanje farmakološkog sredstva, antineoplastično sredstvo</t>
  </si>
  <si>
    <t>96200-06</t>
  </si>
  <si>
    <t>Subkutano davanje farmakološkog sredstva, insulin</t>
  </si>
  <si>
    <t>96203-01</t>
  </si>
  <si>
    <t>Oralno davanje farmakološkog sredstva, trombolitičko sredstvo</t>
  </si>
  <si>
    <t>U8183294</t>
  </si>
  <si>
    <t>Pregled/procena elektromiografija (EMG)</t>
  </si>
  <si>
    <t>U8183335</t>
  </si>
  <si>
    <t>Rehabilitacija, neurološki poremećaji</t>
  </si>
  <si>
    <t>55816-00</t>
  </si>
  <si>
    <t>Ultrazvučni pregled kuka</t>
  </si>
  <si>
    <t>90222-01</t>
  </si>
  <si>
    <t>Ostale procedure na venama</t>
  </si>
  <si>
    <t>90665-00</t>
  </si>
  <si>
    <t>Obrada kože i potkožnog tkiva sa ekscizijom</t>
  </si>
  <si>
    <t>96198-02</t>
  </si>
  <si>
    <t>Intratekalno davanje farmakološkog sredstva, anti-infektivno sredstvo</t>
  </si>
  <si>
    <t>96198-07</t>
  </si>
  <si>
    <t>Intratekalno davanje farmakološkog sredstva, hranljiva supstanca</t>
  </si>
  <si>
    <t>96198-08</t>
  </si>
  <si>
    <t>Intratekalno davanje farmakološkog sredstva, elektrolit</t>
  </si>
  <si>
    <t>96198-09</t>
  </si>
  <si>
    <t>Intratekalno davanje farmakološkog sredstva, drugo i neklasifikovano farmakološko sredstvo</t>
  </si>
  <si>
    <t>96203-02</t>
  </si>
  <si>
    <t>Oralno davanje farmakološkog sredstva, anti-infektivno sredstvo</t>
  </si>
  <si>
    <t>96203-03</t>
  </si>
  <si>
    <t>Oralno davanje farmakološkog sredstva, steroid</t>
  </si>
  <si>
    <t>U8185823</t>
  </si>
  <si>
    <t>Kontinuirano ambulatorno merenje glikemije metodom naknadnog i istiovremenog očitavanja</t>
  </si>
  <si>
    <t>U8188702</t>
  </si>
  <si>
    <t>Aplikacija leka u nos</t>
  </si>
  <si>
    <t>090003</t>
  </si>
  <si>
    <t>Grupna psihoterapija</t>
  </si>
  <si>
    <t>090042</t>
  </si>
  <si>
    <t>Grupna socioterapija</t>
  </si>
  <si>
    <t>241021</t>
  </si>
  <si>
    <t>Savetovanje ili informisanje pacijenta o primeni propisanog leka</t>
  </si>
  <si>
    <t>96022-00</t>
  </si>
  <si>
    <t>Procena održavanja zdravlja ili oporavka</t>
  </si>
  <si>
    <t>96023-00</t>
  </si>
  <si>
    <t>Procena starenja</t>
  </si>
  <si>
    <t>96027-00</t>
  </si>
  <si>
    <t>Procena uzimanja propisanih lekova</t>
  </si>
  <si>
    <t>96032-00</t>
  </si>
  <si>
    <t>Psihosocijalna procena</t>
  </si>
  <si>
    <t>96034-00</t>
  </si>
  <si>
    <t>Procena uzimanja alkohola i ostalih droga (lekova)</t>
  </si>
  <si>
    <t>96070-00</t>
  </si>
  <si>
    <t>Savetovanje ili podučavanje o glasu, govoru, rečitosti ili jeziku</t>
  </si>
  <si>
    <t>96074-00</t>
  </si>
  <si>
    <t>Savetovanje ili podučavanje o zavisnosti o kockanju i klađenju</t>
  </si>
  <si>
    <t>96075-00</t>
  </si>
  <si>
    <t>Savetovanje ili podučavanje o brizi o samom sebi</t>
  </si>
  <si>
    <t>96079-00</t>
  </si>
  <si>
    <t>Situaciono/profesionalno savetovanje ili podučavanje</t>
  </si>
  <si>
    <t>96081-00</t>
  </si>
  <si>
    <t>Partnersko savetovanje</t>
  </si>
  <si>
    <t>96100-00</t>
  </si>
  <si>
    <t>Psihodinamska terapija</t>
  </si>
  <si>
    <t>96101-00</t>
  </si>
  <si>
    <t>Kognitivna bihejvioralna terapija</t>
  </si>
  <si>
    <t>96176-00</t>
  </si>
  <si>
    <t>Bihejvioralna terapija</t>
  </si>
  <si>
    <t>96185-00</t>
  </si>
  <si>
    <t>Suportativna psihoterapija, neklasifikovana na drugom mestu</t>
  </si>
  <si>
    <t>96200-04</t>
  </si>
  <si>
    <t>Subkutano davanje farmakološkog sredstva, antidot</t>
  </si>
  <si>
    <t>30068-00</t>
  </si>
  <si>
    <t>Odstranjenje stranoga tela iz mekog tkiva, neklasifikovano na drugom mestu</t>
  </si>
  <si>
    <t>30107-00</t>
  </si>
  <si>
    <t>Ekscizija gangliona, neklasifikovana na drugom mestu</t>
  </si>
  <si>
    <t>30111-00</t>
  </si>
  <si>
    <t>Ekscizija velike burze</t>
  </si>
  <si>
    <t>44376-00</t>
  </si>
  <si>
    <t>Reamputacija amputacijskog patrljka</t>
  </si>
  <si>
    <t>46420-00</t>
  </si>
  <si>
    <t>Primarna reparacija tetive ekstenzora šake</t>
  </si>
  <si>
    <t>46426-00</t>
  </si>
  <si>
    <t>Primarna reparacija tetive fleksora šake, proksimalno od fibrozne ovojnice tetiva fleksora prstiju (u nivou metakarpalnih glavica, A1 puli)</t>
  </si>
  <si>
    <t>47027-01</t>
  </si>
  <si>
    <t>Otvorena repozicija preloma proksimalnog radio-ulnarnog zgloba sa unutrašnjom fiksacijom</t>
  </si>
  <si>
    <t>47318-01</t>
  </si>
  <si>
    <t>Otvorena repozicija preloma srednjeg članka prsta na ruci sa unutrašnjom fiksacijom</t>
  </si>
  <si>
    <t>47399-01</t>
  </si>
  <si>
    <t>Otvorena repozicija preloma olekranona sa unutrašnjom fiksacijom</t>
  </si>
  <si>
    <t>47522-00</t>
  </si>
  <si>
    <t>Hemiartroplastika kuka unipolarnom endoprotezom</t>
  </si>
  <si>
    <t>47528-01</t>
  </si>
  <si>
    <t>Otvorena repozicija preloma femura sa unutrašnjom fiksacijom</t>
  </si>
  <si>
    <t>47566-011</t>
  </si>
  <si>
    <t>Otvorena repozicija preloma tela tibije sa spoljašnjom fiksacijom</t>
  </si>
  <si>
    <t>47600-01</t>
  </si>
  <si>
    <t>Otvorena repozicija preloma skočnog zgloba sa unutrašnjom fiksacijom sindesmoze, fibule ili maleolusa</t>
  </si>
  <si>
    <t>47954-00</t>
  </si>
  <si>
    <t>Reparacija tetive, neklasifikovana na drugom mestu</t>
  </si>
  <si>
    <t>49318-00</t>
  </si>
  <si>
    <t>Potpuna artroplastika zgloba kuka, jednostrana</t>
  </si>
  <si>
    <t>49324-00</t>
  </si>
  <si>
    <t>Revizija potpune artroplastike kuka</t>
  </si>
  <si>
    <t>49503-04</t>
  </si>
  <si>
    <t>Patelektomija</t>
  </si>
  <si>
    <t>49837-00</t>
  </si>
  <si>
    <t>Ispravljanje halux valgus-a osteotomijom prve metatarzalne kosti i prenošenjem tetive mišića primicača palca (m.adductor hallucis), jednostrano</t>
  </si>
  <si>
    <t>90582-01</t>
  </si>
  <si>
    <t>Ušivanje tetive, neklasifikovano na drugom mestu</t>
  </si>
  <si>
    <t>46336-04</t>
  </si>
  <si>
    <t>Debridman interfalangealnog zgloba šake</t>
  </si>
  <si>
    <t>46465-00</t>
  </si>
  <si>
    <t>Amputacija prsta</t>
  </si>
  <si>
    <t>47927-01</t>
  </si>
  <si>
    <t>Odstranjenje klina, zavrtnja ili žice iz kosti</t>
  </si>
  <si>
    <t>47366-02</t>
  </si>
  <si>
    <t>Otvorena repozicija preloma distalnog dela radijusa unutrašnjom fiksacijom</t>
  </si>
  <si>
    <t>47384-03</t>
  </si>
  <si>
    <t>Otvorena repozicija preloma tela ulne sa unutrašnjom fiksacijom</t>
  </si>
  <si>
    <t>47393-01</t>
  </si>
  <si>
    <t>Otvorena repozicija preloma tela radijusa i ulne sa unutrašnjom fiksacijom</t>
  </si>
  <si>
    <t>47066-00</t>
  </si>
  <si>
    <t>Otv.repoz.isčašenja skočnog zgloba</t>
  </si>
  <si>
    <t>47306-01</t>
  </si>
  <si>
    <t>Otv.repoz.prelom.dist.članka prsta na ruci sa unutrašnjom fiksacijom</t>
  </si>
  <si>
    <t>30223-00</t>
  </si>
  <si>
    <t>Incizija i drenaža hematoma kože i potkožnog tkiva</t>
  </si>
  <si>
    <t>30241-00</t>
  </si>
  <si>
    <t>Ekscizija lezije kosti nekvalifikovana na drugom mestu</t>
  </si>
  <si>
    <t>49494-00</t>
  </si>
  <si>
    <t>Ekscizija gangliona šake</t>
  </si>
  <si>
    <t>47366-03</t>
  </si>
  <si>
    <t>Otvorena repozicija preloma distalnog dela ulne unutrašnjom fiksacijom</t>
  </si>
  <si>
    <t>47399-00</t>
  </si>
  <si>
    <t xml:space="preserve">Otvorena repozicija preloma olekranona </t>
  </si>
  <si>
    <t>47528-00</t>
  </si>
  <si>
    <t>Otvorena repozicija preloma femura</t>
  </si>
  <si>
    <t xml:space="preserve">Otvorena repozicija preloma skočnog zgloba sa unutrašnjom fiksacijom sindesmoze, fibule ili maleolusa </t>
  </si>
  <si>
    <t>47936-00</t>
  </si>
  <si>
    <t xml:space="preserve">Ablacija egzostoze velike kosti </t>
  </si>
  <si>
    <t>49100-01</t>
  </si>
  <si>
    <t>Odstranjenje slobodnih, labavih, zglobnih tela lakta</t>
  </si>
  <si>
    <t>50221-00</t>
  </si>
  <si>
    <t>Resekcija u bloku kod tumora mekih tkiva koji zahvata karlicu</t>
  </si>
  <si>
    <t>90536-00</t>
  </si>
  <si>
    <t>Ostale reparacije na laktu</t>
  </si>
  <si>
    <t>90582-00</t>
  </si>
  <si>
    <t>Ušivanje ligamenta neklasifikovano na drugom mestu</t>
  </si>
  <si>
    <t>90603-09</t>
  </si>
  <si>
    <t xml:space="preserve">Sekvestrektomija radijusa </t>
  </si>
  <si>
    <t>47309-01</t>
  </si>
  <si>
    <t>Otvorena repozicija unutarzglobnog prijeloma distalnog članka prsta na ruci sa unutrašnjom fiksacijom</t>
  </si>
  <si>
    <t>49724-01</t>
  </si>
  <si>
    <t>Rekonstrukcija Ahilove tetive</t>
  </si>
  <si>
    <t>49833-00</t>
  </si>
  <si>
    <t>Ispravljanje halux valgus-a osteotomijom prve metatarzalne kosti, jednostrano</t>
  </si>
  <si>
    <t>49848-00</t>
  </si>
  <si>
    <t>Ispravljanje čekićastog prsta na nozi</t>
  </si>
  <si>
    <t>50345-00</t>
  </si>
  <si>
    <t>Opuštanje hiperekstenzionog deformiteta prsta na nozi</t>
  </si>
  <si>
    <t>90540-00</t>
  </si>
  <si>
    <t>Tendoliza tetiva fleksora ili ekstenzora podlaktice ili ručnog zgloba</t>
  </si>
  <si>
    <t>46432-00</t>
  </si>
  <si>
    <t>Primarna reparacija tetive fleksora šake, distalno od fibrozne ovojnice tetiva fleksora prstiju (u nivou metakarpalnih glavica, A1 puli)</t>
  </si>
  <si>
    <t>47384-02</t>
  </si>
  <si>
    <t>Otvorena repozicija preloma tela radijusa sa unutrašnjom fiksacijom</t>
  </si>
  <si>
    <t>47426-00</t>
  </si>
  <si>
    <t>Zatvorena repozicija preloma proksimalnog dela humerusa</t>
  </si>
  <si>
    <t>44364-00</t>
  </si>
  <si>
    <t>Mediotarzalna amputacija</t>
  </si>
  <si>
    <t>49718-01</t>
  </si>
  <si>
    <t>Reparacija Ahilove tetive</t>
  </si>
  <si>
    <t>47537-00</t>
  </si>
  <si>
    <t>Otvorena repozicija i unutrašnja fiksacija preloma kondila femura</t>
  </si>
  <si>
    <t>47603-01</t>
  </si>
  <si>
    <t>Otvorena repozicija preloma skočnog zgloba sa unutrašnjom fiksacijom dve ili više sindesmoze, fibule ili maleolusa</t>
  </si>
  <si>
    <t>47930-01</t>
  </si>
  <si>
    <t>Odstranjenje ploče ili intramedularnog klina iz kosti</t>
  </si>
  <si>
    <t>48400-02</t>
  </si>
  <si>
    <t>Osteotomija (kortikotomija) kosti metatarzusa</t>
  </si>
  <si>
    <t>90580-00</t>
  </si>
  <si>
    <t>Debridman mesta otvorenog preloma</t>
  </si>
  <si>
    <t>009241</t>
  </si>
  <si>
    <t>Intralezijska i perilezijska aplikacija leka</t>
  </si>
  <si>
    <t>13706-04</t>
  </si>
  <si>
    <t>Transfuzija leukocita</t>
  </si>
  <si>
    <t>46363-00</t>
  </si>
  <si>
    <t>Opuštanje tetivne ovojnice šake</t>
  </si>
  <si>
    <t>46516-01</t>
  </si>
  <si>
    <t>Uklanjanje nokta na prstu šake</t>
  </si>
  <si>
    <t>47048-00</t>
  </si>
  <si>
    <t>Zatvorena repozicija iščašenja zgloba kuka</t>
  </si>
  <si>
    <t>47051-00</t>
  </si>
  <si>
    <t>Otvorena repozicija iščašenja zgloba kuka</t>
  </si>
  <si>
    <t>47063-00</t>
  </si>
  <si>
    <t>Zatvorena repozicija iščašenja skočnog zgloba</t>
  </si>
  <si>
    <t>47360-00</t>
  </si>
  <si>
    <t>Imobilizacija preloma distalnog dela radijusa</t>
  </si>
  <si>
    <t>47360-01</t>
  </si>
  <si>
    <t>Imobilizacija preloma distalnog dela ulne</t>
  </si>
  <si>
    <t>47363-00</t>
  </si>
  <si>
    <t>Zatvorena repozicija preloma distalnog dela radijusa</t>
  </si>
  <si>
    <t>47363-01</t>
  </si>
  <si>
    <t>Zatvorena repozicija preloma distalnog dela ulne</t>
  </si>
  <si>
    <t>47381-00</t>
  </si>
  <si>
    <t>Zatvorena repozicija preloma tela radijusa</t>
  </si>
  <si>
    <t>47387-00</t>
  </si>
  <si>
    <t>Imobilizacija preloma tela radijusa i ulne</t>
  </si>
  <si>
    <t>47390-00</t>
  </si>
  <si>
    <t>Zatvorena repozicija preloma tela radijusa i ulne</t>
  </si>
  <si>
    <t>47444-00</t>
  </si>
  <si>
    <t>Imobilizacija preloma tela humerusa</t>
  </si>
  <si>
    <t>47447-00</t>
  </si>
  <si>
    <t>Zatvorena repozicija preloma tela humerusa</t>
  </si>
  <si>
    <t>47456-00</t>
  </si>
  <si>
    <t>Zatvorena repozicija preloma distalnog dela humerusa</t>
  </si>
  <si>
    <t>47516-01</t>
  </si>
  <si>
    <t>Zatvorena repozicija preloma femura</t>
  </si>
  <si>
    <t>47519-00</t>
  </si>
  <si>
    <t>Unutrašnja fiksacija preloma trohanternog ili subkapitalnog dela femura</t>
  </si>
  <si>
    <t>47540-00</t>
  </si>
  <si>
    <t>Primena zavoja kuka</t>
  </si>
  <si>
    <t>47540-01</t>
  </si>
  <si>
    <t>Primena zavoja ramena</t>
  </si>
  <si>
    <t>47561-00</t>
  </si>
  <si>
    <t>Imobilizacija preloma tela tibije gipsom</t>
  </si>
  <si>
    <t>47564-00</t>
  </si>
  <si>
    <t>Zatvorena repozicija preloma tela tibije</t>
  </si>
  <si>
    <t>47564-01</t>
  </si>
  <si>
    <t>Zatvorena repozicija frakture fibule</t>
  </si>
  <si>
    <t>47566-01</t>
  </si>
  <si>
    <t>Otvorena repozicija preloma tela tibije sa unutrašnjom fiksacijom</t>
  </si>
  <si>
    <t>47566-05</t>
  </si>
  <si>
    <t>Otvorena repozicija frakture fibule sa unutrašnjom fiksacijom</t>
  </si>
  <si>
    <t>47570-00</t>
  </si>
  <si>
    <t>Otvorena repozicija preloma tela tibije</t>
  </si>
  <si>
    <t>47576-00</t>
  </si>
  <si>
    <t>Imobilizacija preloma fibule</t>
  </si>
  <si>
    <t>47582-00</t>
  </si>
  <si>
    <t>Patelektomija sa ponovnim učvršćivanjem tetive</t>
  </si>
  <si>
    <t>47594-00</t>
  </si>
  <si>
    <t>Imobilizacija preloma skočnog zgloba, neklasifikovano na drugom mestu</t>
  </si>
  <si>
    <t>47597-00</t>
  </si>
  <si>
    <t>Zatvorena repozicija preloma skočnog zgloba</t>
  </si>
  <si>
    <t>47609-02</t>
  </si>
  <si>
    <t>Zatvorena repozicija preloma talusa</t>
  </si>
  <si>
    <t>47636-00</t>
  </si>
  <si>
    <t>Zatvorena repozicija preloma metatarzusa</t>
  </si>
  <si>
    <t>47684-00</t>
  </si>
  <si>
    <t>Imobilizacija preloma/iščašenja kičme</t>
  </si>
  <si>
    <t>47906-01</t>
  </si>
  <si>
    <t>Uklanjanje nokta na prstu stopala</t>
  </si>
  <si>
    <t>Odstranjenje klina, zavrtnja ili žice iz femura</t>
  </si>
  <si>
    <t>47948-00</t>
  </si>
  <si>
    <t>Odstranjenje spoljašnjeg uređaja za fiksaciju</t>
  </si>
  <si>
    <t>47972-00</t>
  </si>
  <si>
    <t>Otvoreni postupak na ovojnici tetive, neklasifikovan na drugom mestu</t>
  </si>
  <si>
    <t>49721-00</t>
  </si>
  <si>
    <t>Imobilizacija Ahilove tetive</t>
  </si>
  <si>
    <t>49800-00</t>
  </si>
  <si>
    <t>Primarna reparacija tetiva fleksora ili ekstenzora stopala</t>
  </si>
  <si>
    <t>50124-00</t>
  </si>
  <si>
    <t>Aspiracija zgloba ili neke druge sinovijske šupljine, neklasifikovana na drugom mestu</t>
  </si>
  <si>
    <t>50124-01</t>
  </si>
  <si>
    <t>Primena sredstva u zglob ili neku drugu sinovijsku šupljinu, neklasifikovana na drugom mestu</t>
  </si>
  <si>
    <t>50309-00</t>
  </si>
  <si>
    <t>Prilagođavanje prstena fiksatora kosti ili sličnog uređaja</t>
  </si>
  <si>
    <t>90558-00</t>
  </si>
  <si>
    <t>Otvorena repozicija preloma skočnog zgloba</t>
  </si>
  <si>
    <t>90593-00</t>
  </si>
  <si>
    <t>Ostali dijagnostički postupci na mišićima, tetivama, fascijama ili burzama, neklasifikovani na drugom mestu</t>
  </si>
  <si>
    <t>92063-00</t>
  </si>
  <si>
    <t>Transfuzija plazma ekspandera</t>
  </si>
  <si>
    <t>92064-00</t>
  </si>
  <si>
    <t>Transfuzija ostalih krvnih derivata</t>
  </si>
  <si>
    <t>92100-00</t>
  </si>
  <si>
    <t>Ispiranje ureterostome ili ureteralnog katetera</t>
  </si>
  <si>
    <t>92514-49</t>
  </si>
  <si>
    <t>Opšta anestezija, ASA 49</t>
  </si>
  <si>
    <t>92515-49</t>
  </si>
  <si>
    <t>Sedacija, ASA 49</t>
  </si>
  <si>
    <t>96024-00</t>
  </si>
  <si>
    <t>Procena potrebe za uređajem ili opremom koja služi kao pomoć</t>
  </si>
  <si>
    <t>96030-00</t>
  </si>
  <si>
    <t>Situaciona/profesionalna procena i procena okruženja</t>
  </si>
  <si>
    <t>96091-00</t>
  </si>
  <si>
    <t>Izrada uređaja ili opreme za pomoć ili prilagođavanje</t>
  </si>
  <si>
    <t>96092-00</t>
  </si>
  <si>
    <t>Primena, nameštanje, prilagođavanje ili zamena pomagala ili uređaja za prilagođavanje</t>
  </si>
  <si>
    <t>96197-04</t>
  </si>
  <si>
    <t>Intramuskularno davanje farmakološkog sredstva, antidot</t>
  </si>
  <si>
    <t>96200-02</t>
  </si>
  <si>
    <t>Subkutano davanje farmakološkog sredstva, anti-infektivno sredstvo</t>
  </si>
  <si>
    <t>96200-03</t>
  </si>
  <si>
    <t>Subkutano davanje farmakološkog sredstva, steroid</t>
  </si>
  <si>
    <t>96200-07</t>
  </si>
  <si>
    <t>Subkutano davanje farmakološkog sredstva, hranljiva supstanca</t>
  </si>
  <si>
    <t>Reparacija rane na koži I potkožnom tkivu</t>
  </si>
  <si>
    <t>30064-00</t>
  </si>
  <si>
    <t>Уклањање страног тела из коже и поткожног ткива инцизијом</t>
  </si>
  <si>
    <t>30075-00</t>
  </si>
  <si>
    <t>Биопсија лимфног чвора</t>
  </si>
  <si>
    <t>Инцизија и дренажа хематома коже и поткожног ткива</t>
  </si>
  <si>
    <t>30223-02</t>
  </si>
  <si>
    <t>Остале инцизије и дренаже коже и поткожног ткива</t>
  </si>
  <si>
    <t>30223-03</t>
  </si>
  <si>
    <t>Инцизија и дренажа апсцеса меког ткива</t>
  </si>
  <si>
    <t>30332-00</t>
  </si>
  <si>
    <t xml:space="preserve">Ексцизија лимфног чвора аксиле </t>
  </si>
  <si>
    <t>30335-00</t>
  </si>
  <si>
    <t>Регионална ексцизија лимфних чворова аксиле</t>
  </si>
  <si>
    <t>30336-00</t>
  </si>
  <si>
    <t>Радикална ексцизија лимфних чворова аксиле</t>
  </si>
  <si>
    <t>30373-00</t>
  </si>
  <si>
    <t>Експлоративна лапаротомија</t>
  </si>
  <si>
    <t>30375-03</t>
  </si>
  <si>
    <t>Ентеротомија танког црева</t>
  </si>
  <si>
    <t>30375-04</t>
  </si>
  <si>
    <t>Друга колостома</t>
  </si>
  <si>
    <t>30375-07</t>
  </si>
  <si>
    <t>Гастростомија</t>
  </si>
  <si>
    <t>30375-10</t>
  </si>
  <si>
    <t>Шав перфорираног улкуса</t>
  </si>
  <si>
    <t>30375-18</t>
  </si>
  <si>
    <t>Репозиција волвулуса танког црева</t>
  </si>
  <si>
    <t>30385-00</t>
  </si>
  <si>
    <t xml:space="preserve">Постоперативно поновно отварање места лапаротомије </t>
  </si>
  <si>
    <t>30393-00</t>
  </si>
  <si>
    <t>Лапароскопско одвајање абдоминалних прираслица</t>
  </si>
  <si>
    <t>Лапароскопска дренажа интра-абдоминалног апсцеса, хематома или цисте</t>
  </si>
  <si>
    <t>30396-00</t>
  </si>
  <si>
    <t>Дебридман и лаважа перитонеалне шупљине</t>
  </si>
  <si>
    <t>Репарација инцизионе киле, без мрежице</t>
  </si>
  <si>
    <t xml:space="preserve">Репарација осталих кила трбушног зида </t>
  </si>
  <si>
    <t>30403-03</t>
  </si>
  <si>
    <t>Поновно затварање постоперативне дисрупције трбушног зида</t>
  </si>
  <si>
    <t>30405-01</t>
  </si>
  <si>
    <t>Репарација инцизионе киле, мрежицом</t>
  </si>
  <si>
    <t>30443-00</t>
  </si>
  <si>
    <t>Холецистектомија</t>
  </si>
  <si>
    <t>30445-00</t>
  </si>
  <si>
    <t>Лапароскопска холецистектомија</t>
  </si>
  <si>
    <t>30454-00</t>
  </si>
  <si>
    <t>Холедохотомија</t>
  </si>
  <si>
    <t>30454-01</t>
  </si>
  <si>
    <t>Холецистектомија са холедохотомијом</t>
  </si>
  <si>
    <t>30566-00</t>
  </si>
  <si>
    <t>Ресекција танког црева са анастомозом</t>
  </si>
  <si>
    <t xml:space="preserve">Апендектомија </t>
  </si>
  <si>
    <t>30597-00</t>
  </si>
  <si>
    <t>30609-02</t>
  </si>
  <si>
    <t>Лапароскопска репарација ингвиналне херније, једнострано</t>
  </si>
  <si>
    <t>30614-00</t>
  </si>
  <si>
    <t>Репарација феморалне херније, једнострано</t>
  </si>
  <si>
    <t>30614-01</t>
  </si>
  <si>
    <t>Репарација феморалне херније, обострано</t>
  </si>
  <si>
    <t>30614-02</t>
  </si>
  <si>
    <t>Репарација ингвиналне херније, једнострано</t>
  </si>
  <si>
    <t>30614-03</t>
  </si>
  <si>
    <t>Репарација ингвиналне херније, обострано</t>
  </si>
  <si>
    <t>30615-00</t>
  </si>
  <si>
    <t>Репарација инкарцериране, странгулисане и обструктивне херније</t>
  </si>
  <si>
    <t>30617-00</t>
  </si>
  <si>
    <t>Репарација умбиликалне херније</t>
  </si>
  <si>
    <t>30617-01</t>
  </si>
  <si>
    <t>Репарација епигастричне херније</t>
  </si>
  <si>
    <t>30617-02</t>
  </si>
  <si>
    <t>Репарација херније беле линије</t>
  </si>
  <si>
    <t>30631-00</t>
  </si>
  <si>
    <t>Операција хидроцеле и /или фуникулоцеле</t>
  </si>
  <si>
    <t>30653-00</t>
  </si>
  <si>
    <t>Циркумцизија (обрезивање) мушкарца</t>
  </si>
  <si>
    <t>30663-00</t>
  </si>
  <si>
    <t>Контрола крварења након циркумцизије</t>
  </si>
  <si>
    <t>30676-00</t>
  </si>
  <si>
    <t>Инцизија пилонидалног синуса или цисте</t>
  </si>
  <si>
    <t>30676-01</t>
  </si>
  <si>
    <t>Ексцизија пилонидалног синуса или цисте</t>
  </si>
  <si>
    <t>Ексцизија лезије(а) на кожи и поткожном ткиву осталих области</t>
  </si>
  <si>
    <t>Ексцизија чира на кожи и поткожом ткиву</t>
  </si>
  <si>
    <t>31230-00</t>
  </si>
  <si>
    <t>Ексцизија лезије(а) на кожи и поткожном ткиву очног капка</t>
  </si>
  <si>
    <t>31230-04</t>
  </si>
  <si>
    <t xml:space="preserve"> Ексцизија лезије(а) на кожи и поткожном ткиву прста шаке</t>
  </si>
  <si>
    <t>31230-05</t>
  </si>
  <si>
    <t>Ексцизија лезије(а) на кожи и поткожном ткиву гениталија</t>
  </si>
  <si>
    <t>31235-00</t>
  </si>
  <si>
    <t>Ексцизија лезије(а) на кожи и поткожном ткиву осталих области на глави</t>
  </si>
  <si>
    <t>31235-01</t>
  </si>
  <si>
    <t>Ексцизија лезије(а) на кожи и поткожном ткиву врата</t>
  </si>
  <si>
    <t>31235-02</t>
  </si>
  <si>
    <t>Ексцизија лезије(а) на кожи и поткожном ткиву шаке</t>
  </si>
  <si>
    <t>Ексцизија лезије(а) на кожи и поткожном ткиву ноге</t>
  </si>
  <si>
    <t>31235-04</t>
  </si>
  <si>
    <t>Ексцизија лезије(а) на кожи и поткожном ткиву стопала</t>
  </si>
  <si>
    <t>31500-00</t>
  </si>
  <si>
    <t>Ексцизија лезија на дојкама</t>
  </si>
  <si>
    <t>31515-00</t>
  </si>
  <si>
    <t>Поновна ексцизија лезије на дојкама</t>
  </si>
  <si>
    <t>31518-00</t>
  </si>
  <si>
    <t>Једноставна мастектомија, једнострана</t>
  </si>
  <si>
    <t>31551-00</t>
  </si>
  <si>
    <t>Инцизија и дренажа дојке</t>
  </si>
  <si>
    <t>32003-00</t>
  </si>
  <si>
    <t>Парцијална ресекција дебелог црева са анастомозом</t>
  </si>
  <si>
    <t>32003-01</t>
  </si>
  <si>
    <t>Десна хемиколектомија са анастомозом</t>
  </si>
  <si>
    <t>32005-00</t>
  </si>
  <si>
    <t>Субтотална колектомија са анастомозом</t>
  </si>
  <si>
    <t>32005-01</t>
  </si>
  <si>
    <t>Проширена десна хемиколектомија са анастомозом</t>
  </si>
  <si>
    <t>32006-00</t>
  </si>
  <si>
    <t>Лева хемиколектомија сa анастомозом</t>
  </si>
  <si>
    <t>32025-00</t>
  </si>
  <si>
    <t xml:space="preserve">Ниска ресторативна предња ресекција ректума </t>
  </si>
  <si>
    <t>32026-00</t>
  </si>
  <si>
    <t xml:space="preserve">Врло ниска ресторативна предња ресекција ректума </t>
  </si>
  <si>
    <t>32030-00</t>
  </si>
  <si>
    <t>Ресекција ректума и/или сигме уз формирање терминалне колостоме Хартманов (Hartmann) поступак</t>
  </si>
  <si>
    <t>32039-00</t>
  </si>
  <si>
    <t>Абдоминоперинеална ресекција ректума</t>
  </si>
  <si>
    <t>32138-00</t>
  </si>
  <si>
    <t>Хемороидектомија</t>
  </si>
  <si>
    <t>32142-01</t>
  </si>
  <si>
    <t>Ексцизија аналног полипа</t>
  </si>
  <si>
    <t>32504-01</t>
  </si>
  <si>
    <t>Прекид вишеструких притока варикозних вена</t>
  </si>
  <si>
    <t>32507-00</t>
  </si>
  <si>
    <t>Субфасцијални прекид једне или више перфоратних варикозних вена</t>
  </si>
  <si>
    <t>32508-00</t>
  </si>
  <si>
    <t>Прекид сафено-феморалног споја варикозних вена</t>
  </si>
  <si>
    <t>32508-01</t>
  </si>
  <si>
    <t>Прекид сафено-поплитеалног споја варикозних вена</t>
  </si>
  <si>
    <t>32511-00</t>
  </si>
  <si>
    <t>Прекид сафено-феморалног и сафено-поплитеалног споја варикозних вена</t>
  </si>
  <si>
    <t>34509-01</t>
  </si>
  <si>
    <t>Артериовенска анастомоза горњих удова</t>
  </si>
  <si>
    <t>44338-00</t>
  </si>
  <si>
    <t>Ампутација прста на нози</t>
  </si>
  <si>
    <t>44364-01</t>
  </si>
  <si>
    <t>Трансметатарзална ампутација</t>
  </si>
  <si>
    <t>44367-00</t>
  </si>
  <si>
    <t>Ампутација изнад линије колена</t>
  </si>
  <si>
    <t>44367-02</t>
  </si>
  <si>
    <t xml:space="preserve">Ампутација испод колена </t>
  </si>
  <si>
    <t>Уклањање нокта на прсту стопала</t>
  </si>
  <si>
    <t>47915-00</t>
  </si>
  <si>
    <t>Клинаста ресекција ураслог нокта на прсту стопала</t>
  </si>
  <si>
    <t>47916-00</t>
  </si>
  <si>
    <t>Парцијална ресекција ураслог нокта на прсту стопала</t>
  </si>
  <si>
    <t>90282-00</t>
  </si>
  <si>
    <t>Ексцизија лимфног чвора на другом месту</t>
  </si>
  <si>
    <t>90329-00</t>
  </si>
  <si>
    <t>Остале репарације на абдомену</t>
  </si>
  <si>
    <t>90340-01</t>
  </si>
  <si>
    <t>Хируршко решавање фистула дебелог црева</t>
  </si>
  <si>
    <t>90342-02</t>
  </si>
  <si>
    <t>Шав код лацерације желуца</t>
  </si>
  <si>
    <t>Обрада коже и поткожног ткива са ексцизијом</t>
  </si>
  <si>
    <t>90959-00</t>
  </si>
  <si>
    <t xml:space="preserve">Ексцизија осталих лезија дебелог црева </t>
  </si>
  <si>
    <t>96189-00</t>
  </si>
  <si>
    <t>Оментектомија</t>
  </si>
  <si>
    <t>Репарација ране на кожи и поткожном ткиву осталих области, површинскa</t>
  </si>
  <si>
    <t>Репарација ране на кожи и поткожном ткиву лица или врата, површинска</t>
  </si>
  <si>
    <t>33055-00</t>
  </si>
  <si>
    <t>Замена поплитеалне анеуризме помоћу синтетичког графта</t>
  </si>
  <si>
    <t>30061-00</t>
  </si>
  <si>
    <t>Уклањање страног тела из коже и поткожног ткива без инцизије</t>
  </si>
  <si>
    <t>30075-01</t>
  </si>
  <si>
    <t>Биопсија меког ткива</t>
  </si>
  <si>
    <t>30075-16</t>
  </si>
  <si>
    <t>Биопсија панкреаса</t>
  </si>
  <si>
    <t>30075-28</t>
  </si>
  <si>
    <t>Биопсија промена спољашњег ува</t>
  </si>
  <si>
    <t>Уклањање осталих брадавица</t>
  </si>
  <si>
    <t>30216-00</t>
  </si>
  <si>
    <t>Аспирација хематома из коже и поткожног ткива</t>
  </si>
  <si>
    <t>30216-01</t>
  </si>
  <si>
    <t>Аспирација апсцеса из коже и поткожног ткива</t>
  </si>
  <si>
    <t>Остале аспирације из коже и поткожног ткива</t>
  </si>
  <si>
    <t>30223-01</t>
  </si>
  <si>
    <t xml:space="preserve"> Инцизија и дренажа апсцеса коже и поткожног ткива</t>
  </si>
  <si>
    <t>30224-01</t>
  </si>
  <si>
    <t xml:space="preserve">Перкутана дренажа интра-абдоминалног апсцеса, хематома или цисте </t>
  </si>
  <si>
    <t>30229-00</t>
  </si>
  <si>
    <t>Ексцизија мишића, некласификована на другом месту</t>
  </si>
  <si>
    <t>30329-01</t>
  </si>
  <si>
    <t xml:space="preserve"> Регионална ексцизија лимфних чворова препоне</t>
  </si>
  <si>
    <t>30375-02</t>
  </si>
  <si>
    <t>Колотомија</t>
  </si>
  <si>
    <t>30375-05</t>
  </si>
  <si>
    <t>Холецистостомија</t>
  </si>
  <si>
    <t>30375-06</t>
  </si>
  <si>
    <t>Гастротомија</t>
  </si>
  <si>
    <t>30375-14</t>
  </si>
  <si>
    <t>Инцизија и дренажа панкреаса</t>
  </si>
  <si>
    <t>30375-24</t>
  </si>
  <si>
    <t>Шав танког црева</t>
  </si>
  <si>
    <t>30375-25</t>
  </si>
  <si>
    <t>Шав лацерације дебелог црева</t>
  </si>
  <si>
    <t>30397-00</t>
  </si>
  <si>
    <t xml:space="preserve">Лапаростомија кроз претходну хируршку рану </t>
  </si>
  <si>
    <t>30440-01</t>
  </si>
  <si>
    <t>Перкутана билијарна дренажа</t>
  </si>
  <si>
    <t>30450-00</t>
  </si>
  <si>
    <t>Екстракција жучних каменаца помоћу метода визуелизације</t>
  </si>
  <si>
    <t>30515-00</t>
  </si>
  <si>
    <t>Гастро-ентеростомија</t>
  </si>
  <si>
    <t>30515-02</t>
  </si>
  <si>
    <t>Ентероентероанастомоза</t>
  </si>
  <si>
    <t>30518-00</t>
  </si>
  <si>
    <t>Парцијална дистална гастректомија са гастродуоденалном анастомозом</t>
  </si>
  <si>
    <t>30520-00</t>
  </si>
  <si>
    <t xml:space="preserve">Локална ексцизија лезије желуца </t>
  </si>
  <si>
    <t>30562-03</t>
  </si>
  <si>
    <t xml:space="preserve">Затварање колоностоме са успостављањем континуитета црева </t>
  </si>
  <si>
    <t>30563-01</t>
  </si>
  <si>
    <t>Ревизија стоме дебелог црева Преобликовање стоме дебелог црева</t>
  </si>
  <si>
    <t>30575-00</t>
  </si>
  <si>
    <t>Инцизија и дренажа апсцеса панкреаса</t>
  </si>
  <si>
    <t>30581-00</t>
  </si>
  <si>
    <t>Експлорација панкреаса</t>
  </si>
  <si>
    <t>30584-00</t>
  </si>
  <si>
    <t xml:space="preserve">Панкреатикодуоденектомија сa формирањем стоме </t>
  </si>
  <si>
    <t>30641-00</t>
  </si>
  <si>
    <t>Орхидектомија, једнострана</t>
  </si>
  <si>
    <t>30641-001</t>
  </si>
  <si>
    <t>Радикална орхидектомија, једнострана</t>
  </si>
  <si>
    <t>32006-01</t>
  </si>
  <si>
    <t>Лева хемиколектомија са формирањем стоме</t>
  </si>
  <si>
    <t>32024-00</t>
  </si>
  <si>
    <t xml:space="preserve">Висока ресторативна предња ресекција ректума </t>
  </si>
  <si>
    <t>32166-00</t>
  </si>
  <si>
    <t>Дренажни сетон код перианалних фистула</t>
  </si>
  <si>
    <t>32177-00</t>
  </si>
  <si>
    <t>Одстрањење кондилома аналног канала и перианалне регије</t>
  </si>
  <si>
    <t>Аноректални преглед</t>
  </si>
  <si>
    <t>33815-10</t>
  </si>
  <si>
    <t>Директно затварање осталих вена горњих удова</t>
  </si>
  <si>
    <t>33848-00</t>
  </si>
  <si>
    <t>Контрола постоперативног крварења или тромбозе у екстремитету после васкуларне процедуре</t>
  </si>
  <si>
    <t>34512-00</t>
  </si>
  <si>
    <t>Конструкција артериовенске фистуле са венским графтом</t>
  </si>
  <si>
    <t>37011-00</t>
  </si>
  <si>
    <t>Цистостомија са пласирањем супрапубичног катетера – Cistofix-а- перкутана цистостомија</t>
  </si>
  <si>
    <t>37200-03</t>
  </si>
  <si>
    <t>Супрапубична простатектомија</t>
  </si>
  <si>
    <t>37300-00</t>
  </si>
  <si>
    <t>Пласирање уретралне сонде</t>
  </si>
  <si>
    <t>Totalna abdominalna histerektomija</t>
  </si>
  <si>
    <t>Ovariektomija, jednostrana</t>
  </si>
  <si>
    <t>32159-01</t>
  </si>
  <si>
    <t>Ugradnja setona za analnu fistulu koja zahvata donju polovinu analnog sfinktera</t>
  </si>
  <si>
    <t xml:space="preserve">Ugradnja setona za niske analne fistule </t>
  </si>
  <si>
    <t>30641-01</t>
  </si>
  <si>
    <t>Orhidektomija, obostrana</t>
  </si>
  <si>
    <t>30455-00</t>
  </si>
  <si>
    <t>Holecistektomija sa holedohotomijom i bilijarno-intestinalnom anastomozom</t>
  </si>
  <si>
    <t>30460-00</t>
  </si>
  <si>
    <t>Holecistoduodenostomija</t>
  </si>
  <si>
    <t>30515-01</t>
  </si>
  <si>
    <t>Enterokoloanastomoza</t>
  </si>
  <si>
    <t>30562-01</t>
  </si>
  <si>
    <t>Zatvaranje ileostome sa uspostavljanjem kontinuiteta creva, bez resekcije</t>
  </si>
  <si>
    <t>30403-04</t>
  </si>
  <si>
    <t>Odloženo zatvaranje granulirajuće abdominalne rane</t>
  </si>
  <si>
    <t>30405-04</t>
  </si>
  <si>
    <t>Reparacija ostalih kila trbušnog zida sa protezom</t>
  </si>
  <si>
    <t>30406-00</t>
  </si>
  <si>
    <t xml:space="preserve">Abdominalna paracenteza </t>
  </si>
  <si>
    <t>30596-01</t>
  </si>
  <si>
    <t>Splenorafija</t>
  </si>
  <si>
    <t>30300-00</t>
  </si>
  <si>
    <t>Biopsija sentinel limfnog (limfni čvor stražar) čvora</t>
  </si>
  <si>
    <t>30329-00</t>
  </si>
  <si>
    <t>Ekscizija limfnog čvora prepone</t>
  </si>
  <si>
    <t>30375-13</t>
  </si>
  <si>
    <t>Piloroplastika</t>
  </si>
  <si>
    <t>30375-28</t>
  </si>
  <si>
    <t>Privremena kolostoma</t>
  </si>
  <si>
    <t>30075-11</t>
  </si>
  <si>
    <t>Ekscizija dubokog limfnog čvora iz dojke</t>
  </si>
  <si>
    <t>30099-00</t>
  </si>
  <si>
    <t>Ekscizija sinusa na koži i potkožom tkivu</t>
  </si>
  <si>
    <t>30168-00</t>
  </si>
  <si>
    <t>Lipektomija, jedna ekscizija</t>
  </si>
  <si>
    <t>31524-00</t>
  </si>
  <si>
    <t>Potkožna mastektomija, jednostrana</t>
  </si>
  <si>
    <t>32000-00</t>
  </si>
  <si>
    <t xml:space="preserve">Parcijalna resekcija debelog creva sa formiranjem stome </t>
  </si>
  <si>
    <t>32012-00</t>
  </si>
  <si>
    <t>Totalna kolektomija sa ileorektalnom anastomozom</t>
  </si>
  <si>
    <t>32015-00</t>
  </si>
  <si>
    <t>Totalna proktokolektomija sa ileostomom</t>
  </si>
  <si>
    <t>37303-00</t>
  </si>
  <si>
    <t xml:space="preserve">Дилатација стенозе уретре (бужирање) </t>
  </si>
  <si>
    <t>009178</t>
  </si>
  <si>
    <t>Ekscizija benignih/malignih kožnih tumora sa direktnom suturom  M.F. Regija</t>
  </si>
  <si>
    <t>13839-02</t>
  </si>
  <si>
    <t>Uzimanje uzorka krvi adrenalne vene</t>
  </si>
  <si>
    <t>260076</t>
  </si>
  <si>
    <t>Uzorkovanje i slanje materijala za laboratorijsko ispitivanje</t>
  </si>
  <si>
    <t>30023-00</t>
  </si>
  <si>
    <t>Ekscizijski debridman mekog tkiva</t>
  </si>
  <si>
    <t>Uklanjanje stranog tela iz kože i potkožnog tkiva bez incizije</t>
  </si>
  <si>
    <t>Uklanjanje stranog tela iz kože i potkožnog tkiva incizijom</t>
  </si>
  <si>
    <t>30071-00</t>
  </si>
  <si>
    <t>Biopsija kože i potkožnog tkiva</t>
  </si>
  <si>
    <t>30075-12</t>
  </si>
  <si>
    <t>Biopsija želuca</t>
  </si>
  <si>
    <t>30075-34</t>
  </si>
  <si>
    <t>Biopsija anusa</t>
  </si>
  <si>
    <t>30103-00</t>
  </si>
  <si>
    <t>Ekscizija sinusa koji zahvata mišić i duboko tkivo, neklasifikovana na drugom mestu</t>
  </si>
  <si>
    <t>30171-00</t>
  </si>
  <si>
    <t>Lipektomija, dve ili više ekscizija</t>
  </si>
  <si>
    <t>Aspiracija hematoma iz kože i potkožnog tkiva</t>
  </si>
  <si>
    <t>Incizija i drenaža apscesa kože i potkožnog tkiva</t>
  </si>
  <si>
    <t>Ostale incizije i drenaže kože i potkožnog tkiva</t>
  </si>
  <si>
    <t>Incizija i drenaža apscesa mekog tkiva</t>
  </si>
  <si>
    <t>Ekscizija limfnog čvora aksile</t>
  </si>
  <si>
    <t>30375-29</t>
  </si>
  <si>
    <t>Privremena ileostoma</t>
  </si>
  <si>
    <t>30411-00</t>
  </si>
  <si>
    <t>Intraoperativna biopsija jetre</t>
  </si>
  <si>
    <t>30439-00</t>
  </si>
  <si>
    <t>Intraoperativna holangiografija</t>
  </si>
  <si>
    <t>30448-00</t>
  </si>
  <si>
    <t>Laparoskopska holecistektomija sa odstranjenjem kalkulusa iz zajedničkog žučnog kanala kroz duktus cistikus</t>
  </si>
  <si>
    <t>30473-01</t>
  </si>
  <si>
    <t>Panendoskopija do duodenuma sa biopsijom</t>
  </si>
  <si>
    <t>Incizija pilonidalnog sinusa ili ciste</t>
  </si>
  <si>
    <t>Ekscizija lezije(a) na koži i potkožnom tkivu prsta šake</t>
  </si>
  <si>
    <t>Ekscizija lezije(a) na koži i potkožnom tkivu ostalih oblasti na glavi</t>
  </si>
  <si>
    <t>Ekscizija lezije(a) na koži i potkožnom tkivu vrata</t>
  </si>
  <si>
    <t>31245-00</t>
  </si>
  <si>
    <t>Ekstenzivna ekscizija aksilarnih znojnih žlezda</t>
  </si>
  <si>
    <t>31350-00</t>
  </si>
  <si>
    <t>Ekscizija lezije mekog tkiva, neklasifikovana na drugom mestu</t>
  </si>
  <si>
    <t>Biopsija dojke iglom</t>
  </si>
  <si>
    <t>Biopsija dubokog tkiva dojke</t>
  </si>
  <si>
    <t>Incizija i drenaža dojke</t>
  </si>
  <si>
    <t>32000-01</t>
  </si>
  <si>
    <t>Desna hemikolektomija sa formiranjem stome</t>
  </si>
  <si>
    <t>32075-01</t>
  </si>
  <si>
    <t>Rigidna sigmoidoskopija sa biopsijom</t>
  </si>
  <si>
    <t>32084-00</t>
  </si>
  <si>
    <t>Fiberoptička kolonoskopija do hepatičke fleksure</t>
  </si>
  <si>
    <t>Fiberoptička kolonoskopija do hepatičke fleksure sa biopsijom</t>
  </si>
  <si>
    <t>32099-00</t>
  </si>
  <si>
    <t>Perianalna submukozna ekscizija lezije ili tkiva rektuma</t>
  </si>
  <si>
    <t>32174-01</t>
  </si>
  <si>
    <t>Drenaža perianalnog apscesa</t>
  </si>
  <si>
    <t>32174-02</t>
  </si>
  <si>
    <t>Drenaža ishiorektalniog apscesa</t>
  </si>
  <si>
    <t>33812-00</t>
  </si>
  <si>
    <t>Trombektomija femoralne vene</t>
  </si>
  <si>
    <t>33815-01</t>
  </si>
  <si>
    <t>Direktno zatvaranje brahijalne arterije</t>
  </si>
  <si>
    <t>33815-13</t>
  </si>
  <si>
    <t>Direktno zatvaranje ostalih vena donjih udova</t>
  </si>
  <si>
    <t>34103-01</t>
  </si>
  <si>
    <t>Eksploracija aksilarne arterije</t>
  </si>
  <si>
    <t>34106-00</t>
  </si>
  <si>
    <t>Eksploracija brahijalne arterije</t>
  </si>
  <si>
    <t>34106-06</t>
  </si>
  <si>
    <t>Eksploracija radijalne vene</t>
  </si>
  <si>
    <t>36649-00</t>
  </si>
  <si>
    <t>Zamena nefrostomskog katetera</t>
  </si>
  <si>
    <t>36800-01</t>
  </si>
  <si>
    <t>Zamena stalnog urinarnog katetera</t>
  </si>
  <si>
    <t>36800-02</t>
  </si>
  <si>
    <t>Zamena katetera cistostome</t>
  </si>
  <si>
    <t>37000-01</t>
  </si>
  <si>
    <t>Parcijalna ekscizija mokraćne bešike</t>
  </si>
  <si>
    <t>37004-03</t>
  </si>
  <si>
    <t>Reparacija rupture mokraćne bešike</t>
  </si>
  <si>
    <t>38806-00</t>
  </si>
  <si>
    <t>Plasiranje drena kroz međurebarni prostor</t>
  </si>
  <si>
    <t>39327-02</t>
  </si>
  <si>
    <t>Odstranjenje lezije dubokog perifernog nerva</t>
  </si>
  <si>
    <t>Amputacija prsta na nozi</t>
  </si>
  <si>
    <t>44358-00</t>
  </si>
  <si>
    <t>Amputacija prsta na nozi sa metatarzalnom kosti</t>
  </si>
  <si>
    <t>46483-00</t>
  </si>
  <si>
    <t>Revizija amputacionog patrljka na šaci ili prstu</t>
  </si>
  <si>
    <t>Parcijalna resekcija uraslog nokta na prstu stopala</t>
  </si>
  <si>
    <t>90200-00</t>
  </si>
  <si>
    <t>Revizija šanta cerebrospinalne tečnosti [CST] u nivou pretkomore</t>
  </si>
  <si>
    <t>90340-00</t>
  </si>
  <si>
    <t>Zatvaranje fistula tankog creva</t>
  </si>
  <si>
    <t>90342-00</t>
  </si>
  <si>
    <t>Šav kod laceracije rektuma</t>
  </si>
  <si>
    <t>92099-00</t>
  </si>
  <si>
    <t>Ispiranje nefrostome ili pijelostome</t>
  </si>
  <si>
    <t>92101-00</t>
  </si>
  <si>
    <t>Ispiranje ostalih trajnih katetera mokraćne bešike</t>
  </si>
  <si>
    <t>92102-00</t>
  </si>
  <si>
    <t>Ispiranje cistostome</t>
  </si>
  <si>
    <t>92195-00</t>
  </si>
  <si>
    <t>Ispiranje katetera, neklasifikovano na drugom mestu</t>
  </si>
  <si>
    <t>92514-40</t>
  </si>
  <si>
    <t>Opšta anestezija, ASA 40</t>
  </si>
  <si>
    <t>92515-40</t>
  </si>
  <si>
    <t>Sedacija, ASA 40</t>
  </si>
  <si>
    <t>96196-02</t>
  </si>
  <si>
    <t>Intra-arterijsko davanje farmakološkog sredstva, anti-infektivno sredstvo</t>
  </si>
  <si>
    <t>96196-07</t>
  </si>
  <si>
    <t>Intra-arterijsko davanje farmakološkog sredstva, hranljiva supstanca</t>
  </si>
  <si>
    <t>96196-09</t>
  </si>
  <si>
    <t>Intra-arterijsko davanje farmakološkog sredstva, drugo i neklasifikovano sredstvo</t>
  </si>
  <si>
    <t>11500-00</t>
  </si>
  <si>
    <t>Bronhospirometrija</t>
  </si>
  <si>
    <t>96043-00</t>
  </si>
  <si>
    <t>Merenje refrakcije</t>
  </si>
  <si>
    <t>11605-00</t>
  </si>
  <si>
    <t>Ispitivanje i snimanje perifernih vena donjih ekstremiteta za vreme i posle vežbanja, koristeći fotopletizmografiju infracrvenim zracima</t>
  </si>
  <si>
    <t>11712-00</t>
  </si>
  <si>
    <t>Kardiovaskularni stres test –test opterećenja</t>
  </si>
  <si>
    <t>11715-00</t>
  </si>
  <si>
    <t>Bojenje krvi – dilucijski indikatorski test</t>
  </si>
  <si>
    <t>13400-00</t>
  </si>
  <si>
    <t>Kardioverzija</t>
  </si>
  <si>
    <t>13842-00</t>
  </si>
  <si>
    <t>Intraarterijska kanilacija za gasnu analizu krvi</t>
  </si>
  <si>
    <t>Šav perforiranog ulkusa</t>
  </si>
  <si>
    <t>Drenaža intra-abdominalnog apscesa, hematoma ili ciste</t>
  </si>
  <si>
    <t>Debridman i lavaža peritonealne šupljine</t>
  </si>
  <si>
    <t>Abdominalna paracenteza</t>
  </si>
  <si>
    <t>55036-00</t>
  </si>
  <si>
    <t>Ultrazvučni pregled abdomena</t>
  </si>
  <si>
    <t>55038-00</t>
  </si>
  <si>
    <t>Ultrazvučni pregled urinarnog sistema</t>
  </si>
  <si>
    <t>55113-00</t>
  </si>
  <si>
    <t>M-prikaz i dvodimenzionalni ultrazvučni pregled srca u realnom vremenu</t>
  </si>
  <si>
    <t>55274-00</t>
  </si>
  <si>
    <t>Ultrazvučni dupleks pregled ekstrakranijalnih, karotidnih i vertebralnih krvnih sudova</t>
  </si>
  <si>
    <t>90202-01</t>
  </si>
  <si>
    <t>Postavljanje privremene transkutane elektrode pejsmejkera</t>
  </si>
  <si>
    <t>90344-01</t>
  </si>
  <si>
    <t>Primena drugog terapeutskog sredstva u anorektalnom području</t>
  </si>
  <si>
    <t>92006-00</t>
  </si>
  <si>
    <t>Detoksikacija od droga</t>
  </si>
  <si>
    <t>92055-00</t>
  </si>
  <si>
    <t>Ostale konverzije srčanog ritma</t>
  </si>
  <si>
    <t>Mrežica polypropilenska 8x15cm</t>
  </si>
  <si>
    <t>Mrežica polypropilenska 8x13cm - ATRAMAT</t>
  </si>
  <si>
    <t>Titanijumski klipsevi LT 300 (m/l)</t>
  </si>
  <si>
    <t>GST Green reload 60mm 6 Row</t>
  </si>
  <si>
    <t>GST Green reload 45mm 6 Row</t>
  </si>
  <si>
    <t>GST Gold reload 45mm 6 Row</t>
  </si>
  <si>
    <t>Mrežica polypropilenska 8x15cm 127g/m2</t>
  </si>
  <si>
    <t>Mrežica polypropilenska 30x30cm MP-13</t>
  </si>
  <si>
    <t>Mrežica polypropilenska 15x15cm 127g/m2</t>
  </si>
  <si>
    <t>Parcijalna endoproteza kuka po tipu Austin Moore, TIP 1</t>
  </si>
  <si>
    <t>Sterilni koštani cement sa gentamicinom 40gr</t>
  </si>
  <si>
    <t>Sterilni koštani cement sa jednim AB (40gr) Standard</t>
  </si>
  <si>
    <t>Cementni femoralni stem</t>
  </si>
  <si>
    <t>Cementna femoralna glava</t>
  </si>
  <si>
    <t>Cementna kapa</t>
  </si>
  <si>
    <t>Bescementni femoralni stem</t>
  </si>
  <si>
    <t>Bescementna femoralna glava</t>
  </si>
  <si>
    <t>Bescementna kapa</t>
  </si>
  <si>
    <t>Bescementni liner</t>
  </si>
  <si>
    <t>Koštani zavrtanj - titanijumski šraf</t>
  </si>
  <si>
    <t>Ostali ugradni materijal u ortopediji:</t>
  </si>
  <si>
    <t>Implantati u ortopediji (endoproteze):</t>
  </si>
  <si>
    <t>UKUPNO - endoproteze:</t>
  </si>
  <si>
    <t>UKUPNO - ostali ugradni materijal u ortopediji:</t>
  </si>
  <si>
    <t>UKUPNO - ostali ugradni materijal:</t>
  </si>
  <si>
    <t>Dinamička čelična klin ploča za prelome proksimalnog femura</t>
  </si>
  <si>
    <t>DCS ploča 4-24 otvora, ugao 95, materijal med. čelik</t>
  </si>
  <si>
    <t>DHS ploča 2-24 otvora, ugao 135, materijal med. čelik</t>
  </si>
  <si>
    <t>DHS, DCS klin, dužina 50-125mm</t>
  </si>
  <si>
    <t>Glaveno - vratni zavrtanj dužine 70 do 125mm - 2 kom po ploči</t>
  </si>
  <si>
    <t>Kompresivni zavrtanj 25, 30mm</t>
  </si>
  <si>
    <t>Spoljašnji fiksator za primarnu stabilizaciju natkolenice - SE</t>
  </si>
  <si>
    <t>Spoljašnji fiksator za primarnu stabilizaciju potkolenice - S</t>
  </si>
  <si>
    <t>Рендген дијагностика (3 апарата и 3 смене)</t>
  </si>
  <si>
    <t>Ултразвучна дијагностика (2 апарата и 2 смене)</t>
  </si>
  <si>
    <t>Доплер* (2 апарата и 2 смене)</t>
  </si>
  <si>
    <t>55028-00</t>
  </si>
  <si>
    <t>Ultrazvučni pregled glave</t>
  </si>
  <si>
    <t>55032-00</t>
  </si>
  <si>
    <t>Ultrazvučni pregled vrata</t>
  </si>
  <si>
    <t>55032001</t>
  </si>
  <si>
    <t>Ultrazvučni pregled štitaste žlezde</t>
  </si>
  <si>
    <t>55070-00</t>
  </si>
  <si>
    <t>Ultrazvučni pregled dojke, unilateralan</t>
  </si>
  <si>
    <t>Ultrazvučni pregled dojke, bilateralan</t>
  </si>
  <si>
    <t>55084-00</t>
  </si>
  <si>
    <t>Ultrazvučni pregled mokraćne bešike</t>
  </si>
  <si>
    <t>55130-00</t>
  </si>
  <si>
    <t>Transezofagealni dvodimenzionalni ultrazvučni pregled srca u realnom vremenu za vreme hiruškog zahvata na srcu</t>
  </si>
  <si>
    <t>55700-02</t>
  </si>
  <si>
    <t>Ultrazvučni pregled abdomena ili pelvisa zbog ostalih stanja povezanih sa trudnoćom</t>
  </si>
  <si>
    <t>55731-00</t>
  </si>
  <si>
    <t>Ultrazvučni pregled ženskog pelvisa</t>
  </si>
  <si>
    <t>55800-00</t>
  </si>
  <si>
    <t>Ultrazvučni pregled šake ili ručnog zgloba</t>
  </si>
  <si>
    <t>55804-00</t>
  </si>
  <si>
    <t>Ultrazvučni pregled podlaktice ili lakta</t>
  </si>
  <si>
    <t>55808-00</t>
  </si>
  <si>
    <t>Ultrazvučni pregled ramena ili nadlaktice</t>
  </si>
  <si>
    <t>55812-00</t>
  </si>
  <si>
    <t>Ultrazvučni pregled grudnog koša ili trbušnog zida</t>
  </si>
  <si>
    <t>55816-01</t>
  </si>
  <si>
    <t>Ultrazvučni pregled prepona</t>
  </si>
  <si>
    <t>55824-00</t>
  </si>
  <si>
    <t>Ultrazvučni pregled glutealne regije</t>
  </si>
  <si>
    <t>55824-01</t>
  </si>
  <si>
    <t>Ultrazvučni pregled bedra</t>
  </si>
  <si>
    <t>55828-00</t>
  </si>
  <si>
    <t>Ultrazvučni pregled kolena</t>
  </si>
  <si>
    <t>55832-00</t>
  </si>
  <si>
    <t>Ultrazvučni pregled potkolenice</t>
  </si>
  <si>
    <t>55836-00</t>
  </si>
  <si>
    <t>Ultrazvučni pregled gležnja ili stopala</t>
  </si>
  <si>
    <t>55844-00</t>
  </si>
  <si>
    <t>Ultrazvučni pregled kože i potkožnog tkiva</t>
  </si>
  <si>
    <t>55852-00</t>
  </si>
  <si>
    <t>Ultrazvučni pregled kičme i kičmene moždine</t>
  </si>
  <si>
    <t>90908-00</t>
  </si>
  <si>
    <t>Ultrazvučni pregled ostalih oblasti</t>
  </si>
  <si>
    <t>55238-00</t>
  </si>
  <si>
    <t>Ultrazvučni dupleks pregled arterija ili bajpasa donjih ekstremiteta, jednostrano</t>
  </si>
  <si>
    <t>55238-01</t>
  </si>
  <si>
    <t>Ultrazvučni dupleks pregled arterija ili bajpasa donjih ekstremiteta, obostrano</t>
  </si>
  <si>
    <t>55244-00</t>
  </si>
  <si>
    <t>Ultrazvučni dupleks pregled vena donjih ekstremiteta, jednostrano</t>
  </si>
  <si>
    <t>55244-01</t>
  </si>
  <si>
    <t>Ultrazvučni dupleks pregled vena donjih ekstremiteta, dvostrano</t>
  </si>
  <si>
    <t>55248-00</t>
  </si>
  <si>
    <t>Ultrazvučni dupleks pregled arterija ili bajpasa gornjih ekstremiteta, jednostrano</t>
  </si>
  <si>
    <t>55248-01</t>
  </si>
  <si>
    <t>Ultrazvučni dupleks pregled arterija ili bajpasa gornjih ekstremiteta, obostrano</t>
  </si>
  <si>
    <t>55252-00</t>
  </si>
  <si>
    <t>Ultrazvučni dupleks pregled vena gornjih ekstremiteta, jednostrano</t>
  </si>
  <si>
    <t>55252-01</t>
  </si>
  <si>
    <t>Ultrazvučni dupleks pregled vena gornjih ekstremiteta, obostrano</t>
  </si>
  <si>
    <t>55276-00</t>
  </si>
  <si>
    <t>Ultrazvučni dupleks pregled aorte, intraabdominalnih i ilijačnih arterija i/ili donje šuplje vene i ilijačnih vena</t>
  </si>
  <si>
    <t>56001-00</t>
  </si>
  <si>
    <t>Kompjuterizovana tomografija mozga</t>
  </si>
  <si>
    <t>56001002</t>
  </si>
  <si>
    <t>Kompjuterizovana tomografija mozga - čitanje</t>
  </si>
  <si>
    <t>56007-00</t>
  </si>
  <si>
    <t>Kompjuterizovana tomografija mozga sa intravenskom primenom kontrastnog sredstva</t>
  </si>
  <si>
    <t>56016-04</t>
  </si>
  <si>
    <t>Kompjuterizovana tomografija srednjeg uva i temporalne kosti, obostrana</t>
  </si>
  <si>
    <t>56022-01</t>
  </si>
  <si>
    <t>Kompjuterizovana tomografija paranazalnog sinusa</t>
  </si>
  <si>
    <t>56028-00</t>
  </si>
  <si>
    <t>Kompjuterizovana tomografija facijalnih kostiju sa intravenskom primenom kontrastnog sredstva</t>
  </si>
  <si>
    <t>56220-00</t>
  </si>
  <si>
    <t>Kompjuterizovana tomografija kičme, cervikalne regije</t>
  </si>
  <si>
    <t>56223-00</t>
  </si>
  <si>
    <t>Kompjuterizovana tomografija kičme, lumbosakralne regije</t>
  </si>
  <si>
    <t>56301-00</t>
  </si>
  <si>
    <t>Kompjuterizovana tomografija grudnog koša</t>
  </si>
  <si>
    <t>56301002</t>
  </si>
  <si>
    <t>Kompjuterizovana tomografija grudnog koša - čitanje</t>
  </si>
  <si>
    <t>56307-00</t>
  </si>
  <si>
    <t>Kompjuterizovana tomografija grudnog koša sa intravenskom primenom kontrastnog sredstva</t>
  </si>
  <si>
    <t>56401002</t>
  </si>
  <si>
    <t>Kompjuterizovana tomografija abdomena - čitanje</t>
  </si>
  <si>
    <t>56407-00</t>
  </si>
  <si>
    <t>Kompjuterizovana tomografija abdomena sa intravenskom primenom kontrastnog sredstva</t>
  </si>
  <si>
    <t>56409-00</t>
  </si>
  <si>
    <t>Kompjuterizovana tomografija karlice</t>
  </si>
  <si>
    <t>57350-00</t>
  </si>
  <si>
    <t>Spiralna angiografija kompjuterizovanom tomografijom glave i/ili vrata, sa intravenskom primenom kontrastnog sredstva</t>
  </si>
  <si>
    <t>57350002</t>
  </si>
  <si>
    <t>Spiralna angiografija kompjuterizovanom tomografijom glave i/ili vrata, sa intravenskom primenom kontrastnog sredstva - čitanje</t>
  </si>
  <si>
    <t>57350-07</t>
  </si>
  <si>
    <t>Spiralna angiografija kompjuterizovanom tomografijom donjih ekstremiteta, sa intravenskom primenom kontrastnog sredstva</t>
  </si>
  <si>
    <t>До одступања у планирању радиографских услуга је дошло услед увођења нових услуга читања резултата, па је тако број услуга дуплиран у одонсу на број пацијената. Код планирања ЦТ скенера план одступа од извршења јер је скенер у Општој болници отпочео са радом у последњем кварталу 2022. године па су само те услуге приказане у колонама извршења.</t>
  </si>
  <si>
    <t>57506001</t>
  </si>
  <si>
    <t>Radiografija humerusa - čitanje</t>
  </si>
  <si>
    <t>57506-01</t>
  </si>
  <si>
    <t>Radiografsko snimanje lakta</t>
  </si>
  <si>
    <t>57506011</t>
  </si>
  <si>
    <t>Radiografija lakta - čitanje</t>
  </si>
  <si>
    <t>57506-02</t>
  </si>
  <si>
    <t>Radiografsko snimanje podlaktice</t>
  </si>
  <si>
    <t>57506021</t>
  </si>
  <si>
    <t>Radiografija podlaktice - čitanje</t>
  </si>
  <si>
    <t>57506-03</t>
  </si>
  <si>
    <t>Radiografsko snimanje ručnog zgloba</t>
  </si>
  <si>
    <t>57506031</t>
  </si>
  <si>
    <t>Radiografija ručnog zgloba - čitanje</t>
  </si>
  <si>
    <t>57506041</t>
  </si>
  <si>
    <t>Radiografija šake - čitanje</t>
  </si>
  <si>
    <t>57518-00</t>
  </si>
  <si>
    <t>Radiografsko snimanje femura</t>
  </si>
  <si>
    <t>57518001</t>
  </si>
  <si>
    <t>Radiografsko snimanje femura - čitanje</t>
  </si>
  <si>
    <t>57518-01</t>
  </si>
  <si>
    <t>Radiografsko snimanje kolena</t>
  </si>
  <si>
    <t>57518011</t>
  </si>
  <si>
    <t>Radiografija kolena - čitanje</t>
  </si>
  <si>
    <t>57518-02</t>
  </si>
  <si>
    <t>Radiografsko snimanje noge</t>
  </si>
  <si>
    <t>57518021</t>
  </si>
  <si>
    <t>Radiografija noge - čitanje</t>
  </si>
  <si>
    <t>57518-03</t>
  </si>
  <si>
    <t>Radiografsko snimanje gležnja</t>
  </si>
  <si>
    <t>57518031</t>
  </si>
  <si>
    <t>Radiografija gležnja - čitanje</t>
  </si>
  <si>
    <t>57518-04</t>
  </si>
  <si>
    <t>Radiografsko snimanje stopala</t>
  </si>
  <si>
    <t>57518041</t>
  </si>
  <si>
    <t>Radiografija stopala - čitanje</t>
  </si>
  <si>
    <t>57700-00</t>
  </si>
  <si>
    <t>Radiografsko snimanje ramena ili skapule</t>
  </si>
  <si>
    <t>57700001</t>
  </si>
  <si>
    <t>Radiografija ramena ili skapule - čitanje</t>
  </si>
  <si>
    <t>57712-00</t>
  </si>
  <si>
    <t>Radiografsko snimanje zgloba kuka</t>
  </si>
  <si>
    <t>57712001</t>
  </si>
  <si>
    <t>Radiografija zgloba kuka - čitanje</t>
  </si>
  <si>
    <t>57715-00</t>
  </si>
  <si>
    <t>Radiografsko snimanje pelvisa</t>
  </si>
  <si>
    <t>57715001</t>
  </si>
  <si>
    <t>Radiografija pelvisa - čitanje</t>
  </si>
  <si>
    <t>57901-00</t>
  </si>
  <si>
    <t>Radiografsko snimanje lobanje</t>
  </si>
  <si>
    <t>57901001</t>
  </si>
  <si>
    <t>Radiografija lobanje - čitanje</t>
  </si>
  <si>
    <t>57903-00</t>
  </si>
  <si>
    <t>Radiografsko snimanje paranazalnog sinusa</t>
  </si>
  <si>
    <t>57903001</t>
  </si>
  <si>
    <t>Radiografsko snimanje paranazalnog sinusa - čitanje</t>
  </si>
  <si>
    <t>57906-00</t>
  </si>
  <si>
    <t>Radiografsko snimanje mastoidne kosti</t>
  </si>
  <si>
    <t>57906001</t>
  </si>
  <si>
    <t>Padiografija mastoidnih kostiju - čitanje</t>
  </si>
  <si>
    <t>57912-00</t>
  </si>
  <si>
    <t>Radiografsko snimanje ostalih facijalnih kostiju</t>
  </si>
  <si>
    <t>57912001</t>
  </si>
  <si>
    <t>Radiografija ostalih facijalnih kostiju - čitanje</t>
  </si>
  <si>
    <t>57915001</t>
  </si>
  <si>
    <t>Radiografija mandibule - čitanje</t>
  </si>
  <si>
    <t>57921001</t>
  </si>
  <si>
    <t>Radiografija nosa - čitanje</t>
  </si>
  <si>
    <t>57927001</t>
  </si>
  <si>
    <t>Radiografija temporalnomandibularnog zgloba - čitanje</t>
  </si>
  <si>
    <t>58100-00</t>
  </si>
  <si>
    <t>Radiografsko snimanje cervikalnog dela kičme</t>
  </si>
  <si>
    <t>58100001</t>
  </si>
  <si>
    <t>Radiografija cervikalnog dela kičme – čitanje</t>
  </si>
  <si>
    <t>58103-00</t>
  </si>
  <si>
    <t>Radiografsko snimanje trorakalnog dela kičme</t>
  </si>
  <si>
    <t>58103001</t>
  </si>
  <si>
    <t>Radiografija torakalnog dela kičme - čitanje</t>
  </si>
  <si>
    <t>58106-00</t>
  </si>
  <si>
    <t>Radiografsko snimanje lumbalnosakralnog dela kičme</t>
  </si>
  <si>
    <t>58106001</t>
  </si>
  <si>
    <t>Radiografija lumbalnosakralnog dela kičme - čitanje</t>
  </si>
  <si>
    <t>58109-00</t>
  </si>
  <si>
    <t>Radiografsko snimanje sakralnokokcigealnog dela kičme</t>
  </si>
  <si>
    <t>58109001</t>
  </si>
  <si>
    <t>Radiografija sakralnokokcigealnog dela kičme - čitanje</t>
  </si>
  <si>
    <t>58500-00</t>
  </si>
  <si>
    <t>Radiografsko snimanje grudnog koša</t>
  </si>
  <si>
    <t>58500001</t>
  </si>
  <si>
    <t>Radiografija grudnog koša - čitanje</t>
  </si>
  <si>
    <t>58509-00</t>
  </si>
  <si>
    <t>Radiografsko snimanje torakalnog inleta ili traheje</t>
  </si>
  <si>
    <t>58509001</t>
  </si>
  <si>
    <t>Radiografija torakalnog inleta ili traheje - čitanje</t>
  </si>
  <si>
    <t>58521001</t>
  </si>
  <si>
    <t>Radiografija sternuma - čitanje</t>
  </si>
  <si>
    <t>58521-01</t>
  </si>
  <si>
    <t>Radiografsko snimanje rebara, jednostrano</t>
  </si>
  <si>
    <t>58521011</t>
  </si>
  <si>
    <t>Radiografija rebara, jednostrano - čitanje</t>
  </si>
  <si>
    <t>58524001</t>
  </si>
  <si>
    <t>Radiografija rebara, obostrano - čitanje</t>
  </si>
  <si>
    <t>58700-00</t>
  </si>
  <si>
    <t>Radiografsko snimanje urinarnog sistema</t>
  </si>
  <si>
    <t>58700001</t>
  </si>
  <si>
    <t>Radiografija urinarnog sistema – čitanje</t>
  </si>
  <si>
    <t>58706-00</t>
  </si>
  <si>
    <t>Intravenska pijelografija</t>
  </si>
  <si>
    <t>58706002</t>
  </si>
  <si>
    <t>Intravenska urografija - čitanje</t>
  </si>
  <si>
    <t>58900-00</t>
  </si>
  <si>
    <t>Radiografsko snimanje abdomena</t>
  </si>
  <si>
    <t>58900001</t>
  </si>
  <si>
    <t>Radiografija abdomena - čitanje</t>
  </si>
  <si>
    <t>59712-00</t>
  </si>
  <si>
    <t>Histerosalpingografija</t>
  </si>
  <si>
    <t>59712001</t>
  </si>
  <si>
    <t>Histerosalpingografija - čitanje</t>
  </si>
  <si>
    <t>Radiografsko snimanje humerusa</t>
  </si>
  <si>
    <t>Radiografsko snimanje šake</t>
  </si>
  <si>
    <t>Radiografsko snimanje klavikule</t>
  </si>
  <si>
    <t>Radiografsko snimanje mandibule</t>
  </si>
  <si>
    <t>Radiografsko snimanje nosa</t>
  </si>
  <si>
    <t>Radiografsko snimanje temporalnomandibularnog zgloba</t>
  </si>
  <si>
    <t>Radiografsko snimanje sternuma</t>
  </si>
  <si>
    <t>Radiografsko snimanje rebara, obostrano</t>
  </si>
  <si>
    <t>Intravenska urografija</t>
  </si>
  <si>
    <t>Ђ.   ТРАНСФУЗИЈА</t>
  </si>
  <si>
    <t>L000026</t>
  </si>
  <si>
    <t xml:space="preserve">Uzorkovanje krvi (venepunkcija) </t>
  </si>
  <si>
    <t>L000042</t>
  </si>
  <si>
    <t>Prijem, kontrola kvaliteta uzorka i priprema uzorka za laboratorijska ispitivanja</t>
  </si>
  <si>
    <t>L000059</t>
  </si>
  <si>
    <t>Prijem i kontrola kvaliteta uzorka i priprema uzorka za zamrzavanje, skladištenje i transport</t>
  </si>
  <si>
    <t>L014332</t>
  </si>
  <si>
    <t>Aktivirano parcijalno tromboplastinsko vreme (aPTT) u plazmi, koagulometrija</t>
  </si>
  <si>
    <t>L015040</t>
  </si>
  <si>
    <t>Protrombinsko vreme (PT) INR – za praćenje antikoagulantne terapije u plazmi, koagulometrija</t>
  </si>
  <si>
    <t>L015263</t>
  </si>
  <si>
    <t>Vreme koagulacije (Lee White) u plazmi, koagulometrija</t>
  </si>
  <si>
    <t>L015271</t>
  </si>
  <si>
    <t xml:space="preserve">Vreme krvarenja (Duke) </t>
  </si>
  <si>
    <t>L018168</t>
  </si>
  <si>
    <t>ABO krvna grupa - pločica</t>
  </si>
  <si>
    <t>L018176</t>
  </si>
  <si>
    <t>ABO podgrupa - epruveta</t>
  </si>
  <si>
    <t>L018192</t>
  </si>
  <si>
    <t>ABO/RhD krvna grupa - epruveta</t>
  </si>
  <si>
    <t>L018200</t>
  </si>
  <si>
    <t>ABO/RhD krvna grupa, humana antitela - mikroepruveta</t>
  </si>
  <si>
    <t>L018275</t>
  </si>
  <si>
    <t>Interreakcija, eritrocit davaoca i serum primaoca - epruveta</t>
  </si>
  <si>
    <t>L018440</t>
  </si>
  <si>
    <t>Polispecifičan direktan Coombs-ov test (DAT) - epruveta</t>
  </si>
  <si>
    <t>L018457</t>
  </si>
  <si>
    <t>Polispecifičan direktan Coombs-ov test (DaT) – mikroepruveta</t>
  </si>
  <si>
    <t>L018465</t>
  </si>
  <si>
    <t>Potvrdna krvna grupa ABO - mikroepruveta</t>
  </si>
  <si>
    <t>L018812</t>
  </si>
  <si>
    <t>Tipizacija pojedinačnih specifičnosti Rh fenotipa (C,c,E,e) - epruveta</t>
  </si>
  <si>
    <t>L018879</t>
  </si>
  <si>
    <t>Tipizacija RhD antigena - epruveta</t>
  </si>
  <si>
    <t>L019000</t>
  </si>
  <si>
    <t>Identifikacija eritrocitnih antitela NaCl medijum - epruveta</t>
  </si>
  <si>
    <t>L019026</t>
  </si>
  <si>
    <t>Indirektan Coombs-ov test (IAT) - epruveta</t>
  </si>
  <si>
    <t>L019042</t>
  </si>
  <si>
    <t>Skrining test eritrocitnih antitela (enzimski) - epruveta</t>
  </si>
  <si>
    <t>L019075</t>
  </si>
  <si>
    <t>Skrining test eritrocitnih antitela AHG - mikroepruveta</t>
  </si>
  <si>
    <t>L019562</t>
  </si>
  <si>
    <t>Detekcija antitela (IgM ili IgG) na Treponema pallidum - ELISA</t>
  </si>
  <si>
    <t>L020578</t>
  </si>
  <si>
    <t>Kvalitativno određivanje anti HCV antitela – imunoenzimski test (ELISA, ELFA, ECLIA i dr.)</t>
  </si>
  <si>
    <t>L020602</t>
  </si>
  <si>
    <t>Kvalitativno određivanje antigena i antitela za HIV – imunoenzimski test (ELISA, ELFA, ECLIA i dr.)</t>
  </si>
  <si>
    <t>L020677</t>
  </si>
  <si>
    <t>Kvalitativno određivanje HBs antigena u serumu – imunoenzimski test (ELISA, ELFA, ECLIA i dr.)</t>
  </si>
  <si>
    <t>L025555</t>
  </si>
  <si>
    <t>Podela biopsijskog materijala i izrada parafinskog kalupa</t>
  </si>
  <si>
    <t>L025559</t>
  </si>
  <si>
    <t>Kalupljenje tkiva u parafinske megablokove</t>
  </si>
  <si>
    <t>L026526</t>
  </si>
  <si>
    <t>Izrada jednog neobojenog serijskog preparata</t>
  </si>
  <si>
    <t>L026534</t>
  </si>
  <si>
    <t xml:space="preserve">Bojenje jednog serijskog preparata HE metodom </t>
  </si>
  <si>
    <t>EX TEMPORE analiza dobijenog materijala</t>
  </si>
  <si>
    <t>L026633</t>
  </si>
  <si>
    <t>Pregled promene na isečku sluznice usta odnosno gingive dobijene biopsijom</t>
  </si>
  <si>
    <t>L026674</t>
  </si>
  <si>
    <t>Pregled uklonjene dentogene ciste</t>
  </si>
  <si>
    <t>L027367</t>
  </si>
  <si>
    <t xml:space="preserve">Pregled jednog limfnog čvora </t>
  </si>
  <si>
    <t>L027375</t>
  </si>
  <si>
    <t xml:space="preserve">Pregled anatomske grupe limfnih čvorova </t>
  </si>
  <si>
    <t>L027383</t>
  </si>
  <si>
    <t xml:space="preserve">Pregled sentinel limfnog čvora odnosno čvorova </t>
  </si>
  <si>
    <t xml:space="preserve">Pregled cor biopsije dojke </t>
  </si>
  <si>
    <t xml:space="preserve">Pregled bioptata tumora dojke </t>
  </si>
  <si>
    <t>L027417</t>
  </si>
  <si>
    <t xml:space="preserve">Pregled ležišta tumora dojke </t>
  </si>
  <si>
    <t>L027425</t>
  </si>
  <si>
    <t xml:space="preserve">Pregleda bioptata tumora dojke sa kožom </t>
  </si>
  <si>
    <t>L027433</t>
  </si>
  <si>
    <t xml:space="preserve">Pregled uklonjenog tumora dojke </t>
  </si>
  <si>
    <t>L027474</t>
  </si>
  <si>
    <t xml:space="preserve">Pregled cele dojke </t>
  </si>
  <si>
    <t>Pregled endoskopskog uzorka: jednjaka, odnosno želuca, odnosno tankog, odnosno debelog creva, odnosno analnog kanala</t>
  </si>
  <si>
    <t>L027656</t>
  </si>
  <si>
    <t xml:space="preserve">Pregled delimično resekovanog želuca </t>
  </si>
  <si>
    <t>L027730</t>
  </si>
  <si>
    <t xml:space="preserve">Pregled dela tankog creva </t>
  </si>
  <si>
    <t>L027748</t>
  </si>
  <si>
    <t xml:space="preserve">Pregled dela debelog creva </t>
  </si>
  <si>
    <t>L027755</t>
  </si>
  <si>
    <t xml:space="preserve">Pregled rektuma </t>
  </si>
  <si>
    <t>L027797</t>
  </si>
  <si>
    <t xml:space="preserve">Pregled celog kolona </t>
  </si>
  <si>
    <t>L027805</t>
  </si>
  <si>
    <t xml:space="preserve">Pregled hemoroidalnog nodusa </t>
  </si>
  <si>
    <t>L027821</t>
  </si>
  <si>
    <t xml:space="preserve">Pregled hirurški uklonjene promene u jetri </t>
  </si>
  <si>
    <t>L027854</t>
  </si>
  <si>
    <t xml:space="preserve">Pregled žučne kese </t>
  </si>
  <si>
    <t>L027870</t>
  </si>
  <si>
    <t xml:space="preserve">Pregled apendiksa </t>
  </si>
  <si>
    <t>L027912</t>
  </si>
  <si>
    <t xml:space="preserve">Pregled tumora omentuma odnosno peritoneuma odnosno retroperitoneuma </t>
  </si>
  <si>
    <t>L027953</t>
  </si>
  <si>
    <t xml:space="preserve">Pregled promene na koži sa određivanjem granica </t>
  </si>
  <si>
    <t>L027987</t>
  </si>
  <si>
    <t xml:space="preserve">Pregled potkožne promene </t>
  </si>
  <si>
    <t>L027995</t>
  </si>
  <si>
    <t xml:space="preserve">Pregled tumora mekih tkiva bez određivanja granica </t>
  </si>
  <si>
    <t>L028019</t>
  </si>
  <si>
    <t xml:space="preserve">Pregled dela tumora mekih tkiva </t>
  </si>
  <si>
    <t>L028084</t>
  </si>
  <si>
    <t xml:space="preserve">Pregled sekvestra kosti </t>
  </si>
  <si>
    <t>L028381</t>
  </si>
  <si>
    <t xml:space="preserve">Pregled ovojnice testisa dobijene biopsijom </t>
  </si>
  <si>
    <t>L028639</t>
  </si>
  <si>
    <t xml:space="preserve">Pregled uzorka velikih usana odnosno malih usana odnosno vulve dobijenog biopsijom </t>
  </si>
  <si>
    <t>L028662</t>
  </si>
  <si>
    <t xml:space="preserve">Pregled tumora vulve odnosno vagine </t>
  </si>
  <si>
    <t>L028670</t>
  </si>
  <si>
    <t xml:space="preserve">Pregled uzorka cerviksa dobijena biopsijom </t>
  </si>
  <si>
    <t>L028688</t>
  </si>
  <si>
    <t xml:space="preserve">Pregled kiretmana cervikalnog kanala </t>
  </si>
  <si>
    <t xml:space="preserve">Pregled konizata cerviksa </t>
  </si>
  <si>
    <t>L028738</t>
  </si>
  <si>
    <t xml:space="preserve">Pregled celog cerviksa </t>
  </si>
  <si>
    <t>L028746</t>
  </si>
  <si>
    <t xml:space="preserve">Pregled kiretmana endometrijuma </t>
  </si>
  <si>
    <t>L028761</t>
  </si>
  <si>
    <t xml:space="preserve">Pregled tumora uterusa </t>
  </si>
  <si>
    <t>L028779</t>
  </si>
  <si>
    <t xml:space="preserve">Pregled tela materice (bez cerviksa i adneksa) </t>
  </si>
  <si>
    <t>L028787</t>
  </si>
  <si>
    <t xml:space="preserve">Pregled materice i cerviksa (bez adneksa) </t>
  </si>
  <si>
    <t>L028795</t>
  </si>
  <si>
    <t xml:space="preserve">Pregled materice, cerviksa, jednog jajnika i pripadajućeg jajovoda </t>
  </si>
  <si>
    <t>L028803</t>
  </si>
  <si>
    <t xml:space="preserve">Pregled materice, cerviksa, oba jajnika i pripadajućih jajovoda </t>
  </si>
  <si>
    <t>L028852</t>
  </si>
  <si>
    <t xml:space="preserve">Pregled tumora jajnika </t>
  </si>
  <si>
    <t>L028860</t>
  </si>
  <si>
    <t xml:space="preserve">Pregled celog jajnika </t>
  </si>
  <si>
    <t>L028886</t>
  </si>
  <si>
    <t xml:space="preserve">Pregled dela jajovoda </t>
  </si>
  <si>
    <t>L028894</t>
  </si>
  <si>
    <t xml:space="preserve">Pregled celog jajovoda </t>
  </si>
  <si>
    <t>L028902</t>
  </si>
  <si>
    <t xml:space="preserve">Pregled dela omentuma </t>
  </si>
  <si>
    <t>L028936</t>
  </si>
  <si>
    <t xml:space="preserve">Pregled posteljice sa ovojnicama i pupčanikom odnosno analiza abortnog materijala </t>
  </si>
  <si>
    <t>L029413</t>
  </si>
  <si>
    <t>Citološki pregled ostalih razmaza</t>
  </si>
  <si>
    <t>L029454</t>
  </si>
  <si>
    <t>Eksfolijativna citologija tkiva reproduktivnih organa žene - neautomatizovana priprema i neautomatizovano bojenje</t>
  </si>
  <si>
    <t>L029470</t>
  </si>
  <si>
    <t>Pregled materijala dobijenog bronhoalveolarnom lavažom</t>
  </si>
  <si>
    <t>L029512</t>
  </si>
  <si>
    <t>Pregled razmaza punktata</t>
  </si>
  <si>
    <t>L029520</t>
  </si>
  <si>
    <t>Pregled razmaza sputuma</t>
  </si>
  <si>
    <t>L029835</t>
  </si>
  <si>
    <t xml:space="preserve">Obrada i analiza tkiva primenom dekalcinacije (Dekalcinat) </t>
  </si>
  <si>
    <t>L029843</t>
  </si>
  <si>
    <t xml:space="preserve">Fetalna obdukcija </t>
  </si>
  <si>
    <t>L019125</t>
  </si>
  <si>
    <t>Antistreptolizin O test (ASOT) - latex aglutinacionim testom</t>
  </si>
  <si>
    <t>L019166</t>
  </si>
  <si>
    <t>Bakteriološki pregled brisa nosa</t>
  </si>
  <si>
    <t>L019182</t>
  </si>
  <si>
    <t>Bakteriološki pregled brisa spoljašnjeg ušnog kanala, promena na koži ili površinske rane</t>
  </si>
  <si>
    <t>L019190</t>
  </si>
  <si>
    <t>Bakteriološki pregled brisa spoljašnjih genitalija ili vagine ili cerviksa ili uretre</t>
  </si>
  <si>
    <t>L019208</t>
  </si>
  <si>
    <t>Bakteriološki pregled brisa ždrela</t>
  </si>
  <si>
    <t>L019224</t>
  </si>
  <si>
    <t>Bakteriološki pregled duboke rane</t>
  </si>
  <si>
    <t>L019232</t>
  </si>
  <si>
    <t>Bakteriološki pregled eksprimata prostate ili sperme</t>
  </si>
  <si>
    <t>L019265</t>
  </si>
  <si>
    <t>Bakteriološki pregled iskašljaja ili trahealnog aspirata ili bronhoalveolarnog lavata</t>
  </si>
  <si>
    <t>L019315</t>
  </si>
  <si>
    <t>Bakteriološki pregled oka ili konjunktive</t>
  </si>
  <si>
    <t>L019323</t>
  </si>
  <si>
    <t>Bakteriološki pregled sadržaja srednjeg uva</t>
  </si>
  <si>
    <t>L019331</t>
  </si>
  <si>
    <t>Bakteriološki pregled stolice za Salmonella spp., Shigella spp. i Campylobacter spp.</t>
  </si>
  <si>
    <t>L019380</t>
  </si>
  <si>
    <t>Bakteriološki pregled uzoraka na Neisseria gonorrhoeae</t>
  </si>
  <si>
    <t>L019406</t>
  </si>
  <si>
    <t>Biohemijska identifikacija aerobnih bakterija komercijalnim testom</t>
  </si>
  <si>
    <t>L019422</t>
  </si>
  <si>
    <t>Biohemijska identifikacija beta - hemolitičnog streptokoka</t>
  </si>
  <si>
    <t>L019430</t>
  </si>
  <si>
    <t>Biohemijska identifikacija enterobakterija testovima pripremljenim u laboratoriji</t>
  </si>
  <si>
    <t>L019448</t>
  </si>
  <si>
    <t>Biohemijska identifikacija Enterococcus vrsta</t>
  </si>
  <si>
    <t>L019455</t>
  </si>
  <si>
    <t>Biohemijska identifikacija Moraxella vrsta</t>
  </si>
  <si>
    <t>L019463</t>
  </si>
  <si>
    <t>Biohemijska identifikacija Staphylococcus vrsta</t>
  </si>
  <si>
    <t>L019471</t>
  </si>
  <si>
    <t>Biohemijska identifikacija Streptococcus pneumoniae</t>
  </si>
  <si>
    <t>L019513</t>
  </si>
  <si>
    <t>Detekcija antigena Helicobacter pylori - imunohromatografskim testom</t>
  </si>
  <si>
    <t>L019711</t>
  </si>
  <si>
    <t>Detekcija beta-laktamaza proširenog spektra za Gram negativne bakterije (fenotipska)</t>
  </si>
  <si>
    <t>L019729</t>
  </si>
  <si>
    <t>Detekcija beta-laktamaza za Gram pozitivne bakterije (fenotipska)</t>
  </si>
  <si>
    <t>L019760</t>
  </si>
  <si>
    <t>Detekcija karbapenemaza za Gram negativne bakterije (fenotipska)</t>
  </si>
  <si>
    <t>L019828</t>
  </si>
  <si>
    <t xml:space="preserve">Direktna detekcija bakterijskih antigena u biološkom materijalu komercijalnim testom </t>
  </si>
  <si>
    <t>L019844</t>
  </si>
  <si>
    <t>Brzi kvalitativni test za detekciju Clostridium difficilae toksina A i B u stolici</t>
  </si>
  <si>
    <t>L019845</t>
  </si>
  <si>
    <t>Brzi kvalitativni test za detekciju Clostridium difficilae GDH Ag u stolici</t>
  </si>
  <si>
    <t>L019851</t>
  </si>
  <si>
    <t>Hemokultura aerobno, automatizovanim sistemom</t>
  </si>
  <si>
    <t>L019869</t>
  </si>
  <si>
    <t>Hemokultura aerobno, konvencionalna</t>
  </si>
  <si>
    <t>L019877</t>
  </si>
  <si>
    <t>Hemokultura anaerobno, automatizovanim sistemom</t>
  </si>
  <si>
    <t>L019885</t>
  </si>
  <si>
    <t>Hemokultura anaerobno, konvencionalna</t>
  </si>
  <si>
    <t>L019992</t>
  </si>
  <si>
    <t>Ispitivanje osetljivosti bakterija na antibiotike, disk – difuzionom metodom na drugu i/ili treću liniju</t>
  </si>
  <si>
    <t>L020008</t>
  </si>
  <si>
    <t>Ispitivanje osetljivosti bakterija na antibiotike, disk – difuzionom metodom na prvu liniju</t>
  </si>
  <si>
    <t>L020099</t>
  </si>
  <si>
    <t>Identifikacija Helicobacter pylori</t>
  </si>
  <si>
    <t>L020107</t>
  </si>
  <si>
    <t>Detekcija prisustva i ispitivanje antibiotske osetljivosti U. urealyticum i M. Hominis</t>
  </si>
  <si>
    <t>L020131</t>
  </si>
  <si>
    <t>Izolacija meticilin–rezistentnog Staphylococcus aureus iz kliničkih uzoraka</t>
  </si>
  <si>
    <t>L020149</t>
  </si>
  <si>
    <t>Izolacija mikroorganizma subkulturom</t>
  </si>
  <si>
    <t>L020206</t>
  </si>
  <si>
    <t>Mikroskopski pregled bojenog preparata</t>
  </si>
  <si>
    <t>L020248</t>
  </si>
  <si>
    <t>Određivanje vrednosti MIK–a (minimalne inhibitorne koncentracije) za jedan antibiotik (gradijent ili E – test)</t>
  </si>
  <si>
    <t>L020289</t>
  </si>
  <si>
    <t>Pregled vaginalnog brisa na bakterijsku vaginozu pregledom bojenog preparata</t>
  </si>
  <si>
    <t>L020305</t>
  </si>
  <si>
    <t xml:space="preserve">Serološka identifikacija beta - hemolitičnog streptokoka komercijalnim testom </t>
  </si>
  <si>
    <t>L020362</t>
  </si>
  <si>
    <t>Serološka identifikacija Staphylococcus aureus</t>
  </si>
  <si>
    <t>L020396</t>
  </si>
  <si>
    <t>Urinokultura</t>
  </si>
  <si>
    <t>L020404</t>
  </si>
  <si>
    <t>Uzimanje biološkog materijala za mikrobiološki pregled</t>
  </si>
  <si>
    <t>L020412</t>
  </si>
  <si>
    <t>Uzimanje biološkog materijala za mikrobiološki pregled u transportnu podlogu</t>
  </si>
  <si>
    <t>L020438</t>
  </si>
  <si>
    <t>Detekcija virusnih antigena u stolici (Rotavirus i dr.)</t>
  </si>
  <si>
    <t>L020770</t>
  </si>
  <si>
    <t>Uzimanje nazofaringealnog i/ili orofaringealnog brisa za pregled na prisustvo SARS-CoV-2 virusa u transportnu podlogu, u ambulanti</t>
  </si>
  <si>
    <t>L020771</t>
  </si>
  <si>
    <t>Uzimanje nazofaringealnog i/ili orofaringealnog brisa za pregled na prisustvo SARS-CoV-2 virusa u transportnu podlogu, na terenu</t>
  </si>
  <si>
    <t>L020773</t>
  </si>
  <si>
    <t>Uzimanje uzorka krvi punkcijom za dokazivanje prisustva antitela na virus SARS-CoV-2, u ambulanti</t>
  </si>
  <si>
    <t>L020777</t>
  </si>
  <si>
    <t>Kvalitativno određivanje IgM i/ili IgG antitela na virus SARS-CoV-2 imunohromatografskim testom</t>
  </si>
  <si>
    <t>L020785</t>
  </si>
  <si>
    <t>Kvantitativno određivanje IgG antitela na virus SARS-CoV-2  imunoenzimskim testom (ELISA i dr)</t>
  </si>
  <si>
    <t>L020787</t>
  </si>
  <si>
    <t>Uzimanje materijala (nazofaringealni bris, saliva i dr.) u cilju dokazivanja virusnog Ag SARS – CoV-2</t>
  </si>
  <si>
    <t>L020788</t>
  </si>
  <si>
    <t>Detekcija virusnog Ag SARS – CoV-2 kvalitativnom metodom</t>
  </si>
  <si>
    <t>L020818</t>
  </si>
  <si>
    <t>Paul–Bunnell–ova reakcija</t>
  </si>
  <si>
    <t>L020917</t>
  </si>
  <si>
    <t>Brzi test za detekciju kopro – antigena Entamoeba histolytica/dispar, Cryptosporidium, Giardia</t>
  </si>
  <si>
    <t>L021253</t>
  </si>
  <si>
    <t>Pregled perianalnog otiska na helminte (Enterobius ili drugo)</t>
  </si>
  <si>
    <t>L021303</t>
  </si>
  <si>
    <t>Pregled stolice na parazite - metodom koncentracije</t>
  </si>
  <si>
    <t>L021311</t>
  </si>
  <si>
    <t>Pregled stolice na parazite (nativni preparat)</t>
  </si>
  <si>
    <t>L021451</t>
  </si>
  <si>
    <t>Detekcija Candida manan antigena - ELISA</t>
  </si>
  <si>
    <t>L021469</t>
  </si>
  <si>
    <t>Direktan bojeni preparat na gljive</t>
  </si>
  <si>
    <t>L021568</t>
  </si>
  <si>
    <t>Izolacija dermatofita i drugih gljiva iz strugotina kože i njenih adneksa (dlake, nokti)</t>
  </si>
  <si>
    <t>L021634</t>
  </si>
  <si>
    <t>Otkrivanje antigena gljiva (Cryptococcus, Candida, Aspergillus ili dr.) – brzi kvalitativni test</t>
  </si>
  <si>
    <t>L021659</t>
  </si>
  <si>
    <t>Pregled brisa na gljive</t>
  </si>
  <si>
    <t>L021691</t>
  </si>
  <si>
    <t>Pregled ostalih bioloških uzorka na gljive</t>
  </si>
  <si>
    <t>L027888</t>
  </si>
  <si>
    <t xml:space="preserve">Pregled uzorka pankreasa dobijenog tankom iglom </t>
  </si>
  <si>
    <t>L029686</t>
  </si>
  <si>
    <t>Dokazivanje Helicobacter Pylori u tkivu</t>
  </si>
  <si>
    <t>L030379</t>
  </si>
  <si>
    <t>Detekcija Clostridium difficilae toksina A i B u stolici ELISA/ELFAtestom</t>
  </si>
  <si>
    <t>Лабораторијске анализе укупно</t>
  </si>
  <si>
    <t>Prijem i kontrola kvaliteta uzorka i priprema uzorka za zamrzavanje, skladištenje i transport**</t>
  </si>
  <si>
    <t xml:space="preserve">А.   ХЕМАТОЛОШКЕ АНАЛИЗЕ УКУПНО </t>
  </si>
  <si>
    <t>L014118</t>
  </si>
  <si>
    <t>Leukocitarna formula (LeF) -ručno</t>
  </si>
  <si>
    <t>L014209</t>
  </si>
  <si>
    <t>Sedimentacija eritrocita (SE)</t>
  </si>
  <si>
    <t>L014159</t>
  </si>
  <si>
    <t>Određivanje broja leukocita (Le) u krvi</t>
  </si>
  <si>
    <t>L014191</t>
  </si>
  <si>
    <t>Osmotska rezistencija eritrocita</t>
  </si>
  <si>
    <t>L014415</t>
  </si>
  <si>
    <t>D-dimer u plazmi</t>
  </si>
  <si>
    <t>L014720</t>
  </si>
  <si>
    <t>Fibrinogen u plazmi</t>
  </si>
  <si>
    <t>L014167</t>
  </si>
  <si>
    <t>Određivanje broja retikulocita u krvi - automatski</t>
  </si>
  <si>
    <t>L014084</t>
  </si>
  <si>
    <t>L014100</t>
  </si>
  <si>
    <t>Krvna slika sa trodelnom leukocitarnom formulom</t>
  </si>
  <si>
    <t>Krvna slika sa petodelnom leukocitarnom formulom</t>
  </si>
  <si>
    <t>А.   БИОХЕМИЈСКЕ АНАЛИЗЕ УКУПНО</t>
  </si>
  <si>
    <t>L000331</t>
  </si>
  <si>
    <t>Glukoza tolerans test (test opterećenja glukozom, GTT-oralni) - glukoza u krvi</t>
  </si>
  <si>
    <t>L002618</t>
  </si>
  <si>
    <t>Glukoza u serumu -spektrofotometrija</t>
  </si>
  <si>
    <t>L006254</t>
  </si>
  <si>
    <t>Urea u serumu -spektrofotometrijom</t>
  </si>
  <si>
    <t>L004812</t>
  </si>
  <si>
    <t>Mokraćna kiselina u serumu -spektrofotometrija</t>
  </si>
  <si>
    <t>L001917</t>
  </si>
  <si>
    <t>Bilirubin (ukupan) u serumu -spektrofotometrijom</t>
  </si>
  <si>
    <t>L001891</t>
  </si>
  <si>
    <t>Bilirubin (direktan) u serumu -spektrofotometrijom</t>
  </si>
  <si>
    <t>L001651</t>
  </si>
  <si>
    <t>Aspartat aminotransferaza (AST) u serumu -spektrofotometrijom</t>
  </si>
  <si>
    <t>L001057</t>
  </si>
  <si>
    <t>Alanin aminotransferaza (ALT) u serumu -spektrofotometrija</t>
  </si>
  <si>
    <t>L001255</t>
  </si>
  <si>
    <t>Alkalna fosfataza (ALP) u serumu -spektrofotometrijom</t>
  </si>
  <si>
    <t>L001198</t>
  </si>
  <si>
    <t>Alfa-amilaza u serumu -spektrofotometrija</t>
  </si>
  <si>
    <t>L002543</t>
  </si>
  <si>
    <t>Gama-glutamil transferaza (gama-GT) u serumu -spektrofotometrija</t>
  </si>
  <si>
    <t>L004234</t>
  </si>
  <si>
    <t>Kreatin kinaza (CK) u serumu - spektrofotometrija</t>
  </si>
  <si>
    <t>L004242</t>
  </si>
  <si>
    <t>Kreatin kinaza CK-MB (izoenzim kreatin kinaze, CK-2) u serumu</t>
  </si>
  <si>
    <t>L004416</t>
  </si>
  <si>
    <t>Laktat dehidrogenaza (LDH) u serumu - spektrofotometrija</t>
  </si>
  <si>
    <t>L003749</t>
  </si>
  <si>
    <t>Kalcijum u serumu -spektrofotometrijom</t>
  </si>
  <si>
    <t>L001081</t>
  </si>
  <si>
    <t>Albumin u serumu -spektrofotometrijom</t>
  </si>
  <si>
    <t>L005439</t>
  </si>
  <si>
    <t>Proteini (ukupni) u serumu -spektrofotometrijom</t>
  </si>
  <si>
    <t>L002816</t>
  </si>
  <si>
    <t>Holesterol (ukupan) u serumu - spektrofotometrijom</t>
  </si>
  <si>
    <t>L002857</t>
  </si>
  <si>
    <t>Holesterol, HDL- u serumu -spektrofotometrija</t>
  </si>
  <si>
    <t>L002873</t>
  </si>
  <si>
    <t>Holesterol, LDL- u serumu -izračunavanjem</t>
  </si>
  <si>
    <t>L006072</t>
  </si>
  <si>
    <t>Trigliceridi u serumu -spektrofotometrija</t>
  </si>
  <si>
    <t>L002824</t>
  </si>
  <si>
    <t>Holesterol (ukupan)/HDL -holesterol odnos u serumu - spektrofotometrija</t>
  </si>
  <si>
    <t>L003293</t>
  </si>
  <si>
    <t>Indeks ateroskleroze (LDL-/HDL - holesterol) u serumu</t>
  </si>
  <si>
    <t>L004879</t>
  </si>
  <si>
    <t>Natrijum u serumu, jon-selektivnom elektrodom (JSE)</t>
  </si>
  <si>
    <t>L003780</t>
  </si>
  <si>
    <t>Kalijum u serumu - jon-selektivnom elektrodom (JSE)</t>
  </si>
  <si>
    <t>L002766</t>
  </si>
  <si>
    <t>Hloridi u serumu - jon-selektivnom elektrodom (JSE)</t>
  </si>
  <si>
    <t>L002493</t>
  </si>
  <si>
    <t>Fosfor, neorganski u serumu -spektrofotometrija</t>
  </si>
  <si>
    <t>L002667</t>
  </si>
  <si>
    <t>Gvožđe u serumu</t>
  </si>
  <si>
    <t>L004655</t>
  </si>
  <si>
    <t>Magnezijum u serumu -spektrofotometrija</t>
  </si>
  <si>
    <t>L005843</t>
  </si>
  <si>
    <t>TIBC (ukupni kapacitet vezivanja gvožđa) u serumu</t>
  </si>
  <si>
    <t>L006239</t>
  </si>
  <si>
    <t>UIBC (nezasićeni kapacitet vezivanja gvožđa) u serumu</t>
  </si>
  <si>
    <t>L004580</t>
  </si>
  <si>
    <t>Litijum u serumu - plamenom fotometrijom</t>
  </si>
  <si>
    <t>L000414</t>
  </si>
  <si>
    <t>Hemoglobin A1c (glikozilirani hemoglobin, HbA1c) u krvi</t>
  </si>
  <si>
    <t>L004523</t>
  </si>
  <si>
    <t>Lipaza u serumu</t>
  </si>
  <si>
    <t>L012401</t>
  </si>
  <si>
    <t>Hemoglobin (krv) (FOBT) u fecesu - imunohemijski</t>
  </si>
  <si>
    <t>L004317</t>
  </si>
  <si>
    <t>Kreatinin u serumu, spektrofotometrija</t>
  </si>
  <si>
    <t>L004325</t>
  </si>
  <si>
    <t>Kreatinin u serumu-enzimskom metodom</t>
  </si>
  <si>
    <t>L002089</t>
  </si>
  <si>
    <t>C-reaktivni protein, visoko osetljivi (hsCRP) u serumu - imunoturbidimetrijom</t>
  </si>
  <si>
    <t xml:space="preserve">А.   ПРЕГЛЕД СПЕЦИФИЧНИХ АНАЛИЗА УКУПНО </t>
  </si>
  <si>
    <t>L003756</t>
  </si>
  <si>
    <t>Kalcijum, jonizovani u serumu - jon-selektivnom elektrodom (JSE)</t>
  </si>
  <si>
    <t>L003327</t>
  </si>
  <si>
    <t>Insulin u serumu - FPIA, MEIA, CMIA, ECLIA, odnosno ELISA</t>
  </si>
  <si>
    <t>L001214</t>
  </si>
  <si>
    <t>Alfa-fetoprotein (AFP) u serumu</t>
  </si>
  <si>
    <t>L000075</t>
  </si>
  <si>
    <t>Acidobazni status (pH, pO2, pCO2) u krvi</t>
  </si>
  <si>
    <t>L006171</t>
  </si>
  <si>
    <t>Troponin I u serumu</t>
  </si>
  <si>
    <t>L003830</t>
  </si>
  <si>
    <t>Karcinoembrioni antigen (CEA) u serumu</t>
  </si>
  <si>
    <t>L005355</t>
  </si>
  <si>
    <t>Prostatični specifični antigen, ukupan (PSA) u serumu -FPIA, MEIA, CMIA odnosno ECLIA</t>
  </si>
  <si>
    <t>L005330</t>
  </si>
  <si>
    <t>Prostatični specifični antigen, slobodan (fPSA) u serumu -FPIA, MEIA, CMIA odnosno ECLIA</t>
  </si>
  <si>
    <t>L001800</t>
  </si>
  <si>
    <t>Beta-horiogonadotropin, ukupan (beta-hCG, phCG) u serumu - FPIA/MEIA, CMIA odnosno ECLIA</t>
  </si>
  <si>
    <t>L005876</t>
  </si>
  <si>
    <t>Tireostimulirajući hormon (tirotropin, TSH) u serumu -FPIA, MEIA, CMIA odnosno ECLIA</t>
  </si>
  <si>
    <t>L003855</t>
  </si>
  <si>
    <t>Karcinoma antigen CA 15-3 (CA 15-3) u serumu</t>
  </si>
  <si>
    <t>L003863</t>
  </si>
  <si>
    <t>Karcinoma antigen CA 19-9 (CA 19-9) u serumu</t>
  </si>
  <si>
    <t>L003848</t>
  </si>
  <si>
    <t>Karcinoma antigen CA 125 (CA 125) u serumu</t>
  </si>
  <si>
    <t>L005942</t>
  </si>
  <si>
    <t>Tiroksin, slobodan (fT4) u serumu - FPIA, MEIA, CMIA odnosno ECLIA</t>
  </si>
  <si>
    <t>L005967</t>
  </si>
  <si>
    <t xml:space="preserve">Tiroksin, ukupan (T4) u serumu - FPIA, MEIA, CMIA odnosno ECLIA </t>
  </si>
  <si>
    <t>L006106</t>
  </si>
  <si>
    <t xml:space="preserve">Trijodtironin, ukupan (T3) u serumu - FPIA, MEIA, CMIA </t>
  </si>
  <si>
    <t>L006080</t>
  </si>
  <si>
    <t xml:space="preserve">Trijodtironin, slobodan (fT3) u serumu - FPIA, MEIA odnosno CMIA </t>
  </si>
  <si>
    <t>L017285</t>
  </si>
  <si>
    <t xml:space="preserve">Antitela na tireoidnu peroksidazu (anti-TPO) u serumu - FPIA, MEIA, CMIA i ECLIA </t>
  </si>
  <si>
    <t>L005132</t>
  </si>
  <si>
    <t xml:space="preserve">Parathormon (paratiroidni hormon, PTH) u serumu - CMIA odnosno ECLIA </t>
  </si>
  <si>
    <t>L002410</t>
  </si>
  <si>
    <t xml:space="preserve">Folikulostimulirajući hormon (folitropin, FSH) u serumu - FPIA, MEIA, CMIA odnosno ECLIA </t>
  </si>
  <si>
    <t>L004622</t>
  </si>
  <si>
    <t xml:space="preserve">Luteinizirajući hormon (lutropin, LH) u serumu - FPIA, MEIA CMIA odnosno ECLIA </t>
  </si>
  <si>
    <t>L005306</t>
  </si>
  <si>
    <t xml:space="preserve">Prolaktin (PRL) u serumu - FPIA, MEIA, CMIA odnosno ECLIA </t>
  </si>
  <si>
    <t>L002295</t>
  </si>
  <si>
    <t xml:space="preserve">Estradiol (E2), ukupan u serumu - FPIA, MEIA, CMIA odnosno ECLIA </t>
  </si>
  <si>
    <t>L005256</t>
  </si>
  <si>
    <t xml:space="preserve">Progesteron (P4) u serumu - FPIA, MEIA, CMIA odnosno ECLIA </t>
  </si>
  <si>
    <t>L005801</t>
  </si>
  <si>
    <t xml:space="preserve">Testosteron, ukupan u serumu - FPIA, MEIA, CMIA odnosno ECLIA </t>
  </si>
  <si>
    <t>L001925</t>
  </si>
  <si>
    <t>BNP (B–tip natriuretskog peptida) u serumu/plazmi, CMIA/ECLIA/CLIA/TRACE</t>
  </si>
  <si>
    <t>L002379</t>
  </si>
  <si>
    <t>Feritin u serumu, CMIA/CLIA/ECLIA</t>
  </si>
  <si>
    <t>L005298</t>
  </si>
  <si>
    <t>Prokalcitonin (PCT) u serumu/plazmi, CMIA/ECLIA/CLIA/TRACE/ELFA</t>
  </si>
  <si>
    <t>L002360</t>
  </si>
  <si>
    <t xml:space="preserve">Feritin u serumu - imunohemijski </t>
  </si>
  <si>
    <t>L002220</t>
  </si>
  <si>
    <t>Double test (PAAP-A/beta-hCG, slobodan) u serumu</t>
  </si>
  <si>
    <t>L017251</t>
  </si>
  <si>
    <t>Antitela na tireoglobulin (anti–Tg),CMIA/ECLIA/CLIA/TRACE</t>
  </si>
  <si>
    <t xml:space="preserve">А.   ПРЕГЛЕД УРИНА АНАЛИЗЕ УКУПНО </t>
  </si>
  <si>
    <t>L008912</t>
  </si>
  <si>
    <t>Alfa-amilaza u urinu</t>
  </si>
  <si>
    <t>L008979</t>
  </si>
  <si>
    <t>L009266</t>
  </si>
  <si>
    <t>Ketonska tela (aceton) u urinu</t>
  </si>
  <si>
    <t>L009308</t>
  </si>
  <si>
    <t>Laki lanci imunoglobulina (Bence-Jones) u urinu</t>
  </si>
  <si>
    <t>L009340</t>
  </si>
  <si>
    <t>Melanin u urinu</t>
  </si>
  <si>
    <t>L009415</t>
  </si>
  <si>
    <t>Porfobilinogen (PBG) u urinu</t>
  </si>
  <si>
    <t>L009456</t>
  </si>
  <si>
    <t>Proteini u urinu -sulfosalicilnom kiselinom</t>
  </si>
  <si>
    <t>L009472</t>
  </si>
  <si>
    <t>L009506</t>
  </si>
  <si>
    <t>Urobilinogen u urinu</t>
  </si>
  <si>
    <t>L009910</t>
  </si>
  <si>
    <t>Fosfor, neorganski u dnevnom urinu</t>
  </si>
  <si>
    <t>L009969</t>
  </si>
  <si>
    <t>Glukoza u dnevnom urinu</t>
  </si>
  <si>
    <t>L009993</t>
  </si>
  <si>
    <t>Hloridi u dnevnom urinu</t>
  </si>
  <si>
    <t>L010173</t>
  </si>
  <si>
    <t>Kalcijum u dnevnom urinu</t>
  </si>
  <si>
    <t>L010181</t>
  </si>
  <si>
    <t>Kalijum u dnevnom urinu</t>
  </si>
  <si>
    <t>L010264</t>
  </si>
  <si>
    <t>Kreatinin klirens u dnevnom urinu</t>
  </si>
  <si>
    <t>L010272</t>
  </si>
  <si>
    <t>Kreatinin u dnevnom urinu -spektrofotometrijom</t>
  </si>
  <si>
    <t>L010421</t>
  </si>
  <si>
    <t>Merenje zapremine 24h-urina, dnevnog urina</t>
  </si>
  <si>
    <t>L010447</t>
  </si>
  <si>
    <t>Mokraćna kiselina u dnevnom urinu</t>
  </si>
  <si>
    <t>L010462</t>
  </si>
  <si>
    <t>Natrijum u dnevnom urinu</t>
  </si>
  <si>
    <t>L010595</t>
  </si>
  <si>
    <t>Proteini (ukupni) u dnevnom urinu</t>
  </si>
  <si>
    <t>L010769</t>
  </si>
  <si>
    <t>Urea u dnevnom urinu</t>
  </si>
  <si>
    <t>L008946</t>
  </si>
  <si>
    <t xml:space="preserve">Bilirubin (ukupan) u urinu </t>
  </si>
  <si>
    <t>L008953</t>
  </si>
  <si>
    <t>Celokupni hemijski pregled,relativna gustina i sediment urina-automatski sa digitalnom protočnom mikroskopijom</t>
  </si>
  <si>
    <t>Celokupni pregled urina, vizuelno</t>
  </si>
  <si>
    <t>Sediment urina, mikroskopija</t>
  </si>
  <si>
    <t>Одске дерматовенерологије</t>
  </si>
  <si>
    <t>Одељење опште хирургије са уролоијом</t>
  </si>
  <si>
    <t>Одсек оториноларингологије</t>
  </si>
  <si>
    <t>Одсек офталмологије</t>
  </si>
  <si>
    <t>Служба за гинекологију и акушерство са неонат.</t>
  </si>
  <si>
    <t>Одељење за пријем и збрињав.ургентних стања</t>
  </si>
  <si>
    <t>Одсек за стерилизацију</t>
  </si>
  <si>
    <t>Психијатријска дневна болница</t>
  </si>
  <si>
    <t>Служба за правне, економско финансијске, техничке и друге сличне послове</t>
  </si>
  <si>
    <t>Болничари</t>
  </si>
  <si>
    <t>Директор ОБЈ</t>
  </si>
  <si>
    <t>Хирургија са урологијом</t>
  </si>
  <si>
    <t>Гинекологија и акушерство</t>
  </si>
  <si>
    <t>Онкологија дневна болница</t>
  </si>
  <si>
    <t>Гинекологија ДБ</t>
  </si>
  <si>
    <t>Интерна медицина ДБ</t>
  </si>
  <si>
    <t>Неурологија ДБ</t>
  </si>
  <si>
    <t>Општа хирургија ДБ</t>
  </si>
  <si>
    <t>Ортопедија ДБ</t>
  </si>
  <si>
    <t>Педијатрија ДБ</t>
  </si>
  <si>
    <t>Пнеуомофтизиологија ДБ</t>
  </si>
  <si>
    <t>Педијатрија</t>
  </si>
  <si>
    <t>СЛУЖБА ЗА</t>
  </si>
  <si>
    <t>ПСИХИЈАТРИЈУ</t>
  </si>
  <si>
    <t>ОДЕЉЕЊЕ</t>
  </si>
  <si>
    <t>ПНЕУМОФТИЗИОЛОГИЈЕ</t>
  </si>
  <si>
    <t>НЕУРОЛОГИЈЕ</t>
  </si>
  <si>
    <t>ПЕДИЈАТРИЈУ</t>
  </si>
  <si>
    <t>ОДЕЉЕЊЕ ИНТЕРНЕ</t>
  </si>
  <si>
    <t>МЕДИЦИНЕ</t>
  </si>
  <si>
    <t xml:space="preserve">ОРТОПЕДИЈЕ СА </t>
  </si>
  <si>
    <t>ТРАУМАТОЛОГИЈОМ</t>
  </si>
  <si>
    <t xml:space="preserve">ОПШТЕ ХИРУРГИЈЕ </t>
  </si>
  <si>
    <t>СА УРОЛОГИЈОМ</t>
  </si>
  <si>
    <t xml:space="preserve">ГИНЕКОЛОГИЈУ И </t>
  </si>
  <si>
    <t>АКУШЕРСТВО</t>
  </si>
  <si>
    <t>Остале процене консултације и евалуације</t>
  </si>
  <si>
    <t>0031500</t>
  </si>
  <si>
    <t>(L01AA01) CIKLOFOSFAMID</t>
  </si>
  <si>
    <t>ENDOXAN,prašak za rastvor za injekciju,1 po 500 mg-BAX.</t>
  </si>
  <si>
    <t>bočica</t>
  </si>
  <si>
    <t>1 po 500 mg</t>
  </si>
  <si>
    <t>0031501</t>
  </si>
  <si>
    <t>ENDOXAN,prašak za rastvor za injekciju,1 po 1 g</t>
  </si>
  <si>
    <t>1 po 1 g</t>
  </si>
  <si>
    <t>0039033</t>
  </si>
  <si>
    <t>(L01AX04) DAKARBAZIN</t>
  </si>
  <si>
    <t>DAKARBAZIN, 1 po 200mg</t>
  </si>
  <si>
    <t>1 po 200mg</t>
  </si>
  <si>
    <t>oo39031</t>
  </si>
  <si>
    <t>DAKARBAZIN, 1 po 500mg</t>
  </si>
  <si>
    <t>2 po 500mg</t>
  </si>
  <si>
    <t>0034180</t>
  </si>
  <si>
    <t>(L01BA01) METOTREKSAT</t>
  </si>
  <si>
    <t>METHOTREXATE,injekcija, 5 po 50 mg/2 ml</t>
  </si>
  <si>
    <t>5 po 50 mg/2 ml</t>
  </si>
  <si>
    <t>0034024</t>
  </si>
  <si>
    <t>(L01BC02) FLUOROURACIL</t>
  </si>
  <si>
    <t>FLUOROURACIL - TEVA,rastvor za injekciju,1 po 10 ml (50mg/1ml)</t>
  </si>
  <si>
    <t>1 po 10 ml (50mg/1ml)</t>
  </si>
  <si>
    <t>0034329</t>
  </si>
  <si>
    <t>5-FLUOROURACIL Ebewe,conc za rastv za inj/inf,bočica 5g/100ml</t>
  </si>
  <si>
    <t>1 po 5 ml (50mg/1ml)</t>
  </si>
  <si>
    <t>0034166</t>
  </si>
  <si>
    <t>FLUOROURACIL, 1 po 100ml (50mg/1ml)</t>
  </si>
  <si>
    <t>1 po 100ml (50mg/1ml)</t>
  </si>
  <si>
    <t>0034343</t>
  </si>
  <si>
    <t>FLUOROURACIL ACCORD, rastv. za inj/inf. 50mg/ml, 100ml</t>
  </si>
  <si>
    <t>50mg/ml, 100ml</t>
  </si>
  <si>
    <t>0034432</t>
  </si>
  <si>
    <t>(L01BC05) GEMCITABIN</t>
  </si>
  <si>
    <t>GEMCITABIN EBEWE ,bočica staklena 200mg/5ml</t>
  </si>
  <si>
    <t xml:space="preserve"> 200mg/5ml</t>
  </si>
  <si>
    <t>0034431</t>
  </si>
  <si>
    <t>GEMCITABIN Ebewe,staklena bočica, 1000mg/25ml</t>
  </si>
  <si>
    <t>1000mg/25ml</t>
  </si>
  <si>
    <t>0034550</t>
  </si>
  <si>
    <t>GEMNIL,bočica staklena, 1 po 1000 mg</t>
  </si>
  <si>
    <t xml:space="preserve"> 1 po 1000 mg</t>
  </si>
  <si>
    <t>0034551</t>
  </si>
  <si>
    <t>GEMNIL,bočica staklena, 1 po 200 mg</t>
  </si>
  <si>
    <t>1 po 200 mg</t>
  </si>
  <si>
    <t>(L01BC06) kapecitabin</t>
  </si>
  <si>
    <t xml:space="preserve"> CAPECITABINE PHARMASWISS ◊,120 po 500mg</t>
  </si>
  <si>
    <t>film tableta</t>
  </si>
  <si>
    <t>120 po 500 mg</t>
  </si>
  <si>
    <t>1034442</t>
  </si>
  <si>
    <t>KAPETRAL◊ blister, 120 po 500 mg</t>
  </si>
  <si>
    <t>tableta</t>
  </si>
  <si>
    <t>XALVOBIN ◊,blister, 120 po 500 mg</t>
  </si>
  <si>
    <t>0030040</t>
  </si>
  <si>
    <t>(L01CA02)</t>
  </si>
  <si>
    <t>VINCRISTINE,injekcija,5 po 1 mg/1 ml</t>
  </si>
  <si>
    <t>,5 po 1 mg/1 ml</t>
  </si>
  <si>
    <t>0030241</t>
  </si>
  <si>
    <t>(L01CA04) VINORELBIN</t>
  </si>
  <si>
    <t>VINORELSIN,koncentrat za rastvor za infuziju,1 po 5ml (50mg/5ml)</t>
  </si>
  <si>
    <t>1 po 5ml (50mg/5ml)</t>
  </si>
  <si>
    <t>0030242</t>
  </si>
  <si>
    <t>VINORELBIN "Ebewe", 1 po 5ml (50mg/5ml)</t>
  </si>
  <si>
    <t>OO30111</t>
  </si>
  <si>
    <t>(L01CB01) ETOPOZID</t>
  </si>
  <si>
    <t>ETOPOSID,koncentrat za rastvor za infuziju, 1 po 5 ml/(100 mg/5 ml)</t>
  </si>
  <si>
    <t>1 po 5 ml/(100 mg/5 ml)</t>
  </si>
  <si>
    <t>OO30121</t>
  </si>
  <si>
    <t>ETOPOSIDE-TEVA ,1 po 5ml (100mg/5ml)</t>
  </si>
  <si>
    <t>0030122</t>
  </si>
  <si>
    <t>SINTOPOZID, 1 po 5ml (100mg/5ml)</t>
  </si>
  <si>
    <t>1 po 5ml (100mg/5ml)</t>
  </si>
  <si>
    <t>1039853</t>
  </si>
  <si>
    <t>(L01CD01) PAKLITAKSEL</t>
  </si>
  <si>
    <t>PACLITAXEL, koncentrat za rastvor za infuziju, 1 po 5 ml (6mg/ml)</t>
  </si>
  <si>
    <t xml:space="preserve"> 1 po 5 ml (6mg/ml)</t>
  </si>
  <si>
    <t>1039854</t>
  </si>
  <si>
    <t>PACLITAXEL, koncentrat za rastvor za infuziju, 1 po 16.7 ml (6mg/ml)</t>
  </si>
  <si>
    <t>1 po 16.7 ml (6mg/ml)</t>
  </si>
  <si>
    <t>0039727</t>
  </si>
  <si>
    <t>(L01CD02) docetaksel</t>
  </si>
  <si>
    <t>DOCETAXEL ◊,bočica staklena, 1 po 1 ml (20 mg/1 ml)</t>
  </si>
  <si>
    <t>1 po 1 ml (20 mg/1 ml)</t>
  </si>
  <si>
    <t>0039728</t>
  </si>
  <si>
    <t>DOCETAXEL ◊,bočica staklena, 1 po 4 ml (80 mg/4 ml)</t>
  </si>
  <si>
    <t>1 po 4 ml (80 mg/4 ml)</t>
  </si>
  <si>
    <t>0033191</t>
  </si>
  <si>
    <t>(L01DB01) DOKSORUBICIN HLORID</t>
  </si>
  <si>
    <t>DOXORUBICIN ,injekcija,1 po 25 ml ( 50 mg/25ml)-EBW</t>
  </si>
  <si>
    <t>1 po 25 ml ( 50 mg/25ml</t>
  </si>
  <si>
    <t>0033190</t>
  </si>
  <si>
    <t>DOXORUBICIN ,injekcija,1 po 5 ml (10 mg/5ml)-EBW.</t>
  </si>
  <si>
    <t>1 po 5 ml (10 mg/5ml</t>
  </si>
  <si>
    <t>0033121</t>
  </si>
  <si>
    <t>(L01DB03) EPIRUBICIN</t>
  </si>
  <si>
    <t>EPIRUBICIN,bočica staklena, 1 po 10 ml (2 mg/ml)</t>
  </si>
  <si>
    <t xml:space="preserve"> 1 po 10 ml (2 mg/ml)</t>
  </si>
  <si>
    <t>0033122</t>
  </si>
  <si>
    <t>EPIRUBICIN,bočica staklena, 1 po 50 ml (2 mg/ml)/FARMORUBICIN R.D.,injekcija, 1 po 50 mg sa rastv.</t>
  </si>
  <si>
    <t>1 po 50 ml (2 mg/ml)</t>
  </si>
  <si>
    <t>0033220</t>
  </si>
  <si>
    <t>(L01DC01) BLEOMICIN</t>
  </si>
  <si>
    <t>BLEOCIN-S,injekcija,1 po 15000 i.j.</t>
  </si>
  <si>
    <t>1 po 15000 i.j.</t>
  </si>
  <si>
    <t>0031223</t>
  </si>
  <si>
    <t>(L01XA01) CISPLATIN</t>
  </si>
  <si>
    <t>SINPLATIN, 1 po 10ml (10mg/10ml)</t>
  </si>
  <si>
    <t>1 po 10ml (10mg/10ml)</t>
  </si>
  <si>
    <t>0031224</t>
  </si>
  <si>
    <t>SINPLATIN, 1 po 50ml (50mg/50ml)</t>
  </si>
  <si>
    <t>1 po 50ml (50mg/50ml)</t>
  </si>
  <si>
    <t>0031332</t>
  </si>
  <si>
    <t>CISPLATIN,rastvor za infuziju,1 po 50 mg/100 ml</t>
  </si>
  <si>
    <t>1 po 50 mg/100 ml</t>
  </si>
  <si>
    <t>0031306</t>
  </si>
  <si>
    <t>(L01XA02) KARBOPLATIN</t>
  </si>
  <si>
    <t>CARBOPLASIN, 1 po 15ml (10mg/1ml)</t>
  </si>
  <si>
    <t xml:space="preserve"> 1 po 15ml (10mg/1ml)</t>
  </si>
  <si>
    <t>0031307</t>
  </si>
  <si>
    <t>CARBOPLASIN, 1 po 45ml (10mg/1ml)</t>
  </si>
  <si>
    <t>1 po 45ml (10mg/1ml)</t>
  </si>
  <si>
    <t>0031312</t>
  </si>
  <si>
    <t>CARBOPLATIN EBEWE 1X150mg/15ml</t>
  </si>
  <si>
    <t>0031313</t>
  </si>
  <si>
    <t>CARBOPLATIN EBW  1 x 450mg / 45ml</t>
  </si>
  <si>
    <t>0031364</t>
  </si>
  <si>
    <t>(L01XA03) OKSALIPLATIN</t>
  </si>
  <si>
    <t>OXALIPLATIN-PLIVA ◊,bočica, 1 po 10 ml (5 mg/ml)</t>
  </si>
  <si>
    <t>10ml (5mg/ml)</t>
  </si>
  <si>
    <t>0031365</t>
  </si>
  <si>
    <t>OXALIPLATIN PLIVA inf 20ml (5mg/ml)</t>
  </si>
  <si>
    <t>20 ml (5 mg/ml)</t>
  </si>
  <si>
    <t>0031402</t>
  </si>
  <si>
    <t>OXALIPLATIN EBEWE ◊,bočica, 1 po 20 ml (5 mg/ml)</t>
  </si>
  <si>
    <t>0031403</t>
  </si>
  <si>
    <t>1039394</t>
  </si>
  <si>
    <t>(L01XE01)</t>
  </si>
  <si>
    <t>ALVOTINIB ◊,blister, 120 po 100 mg</t>
  </si>
  <si>
    <t>120 po 100 mg</t>
  </si>
  <si>
    <t>1039397</t>
  </si>
  <si>
    <t>ALVOTINIB ◊,blister, 30 po 400 mg</t>
  </si>
  <si>
    <t>400mg</t>
  </si>
  <si>
    <t>GLIMATIN film tableta 30x400 mg</t>
  </si>
  <si>
    <t>100mg</t>
  </si>
  <si>
    <t>0039298</t>
  </si>
  <si>
    <t>(L01XX19) IRINOTEKAN</t>
  </si>
  <si>
    <t>IRINOTECAN inf  100 mg/ 5 ml, 1 x 5 ml</t>
  </si>
  <si>
    <t>100 mg/ 5 ml, 1 x 5 ml</t>
  </si>
  <si>
    <t>0039294</t>
  </si>
  <si>
    <t>IRINOTESIN, 1 po 5ml (100mg/5ml)</t>
  </si>
  <si>
    <t>0039295</t>
  </si>
  <si>
    <t>IRINOTESIN, 1 po 2ml (40mg/2ml)</t>
  </si>
  <si>
    <t>1 po 2ml (40mg/2ml)</t>
  </si>
  <si>
    <t>0037023</t>
  </si>
  <si>
    <t>(L02AE02) LEUPRORELIN</t>
  </si>
  <si>
    <t>LUTRATE DEPO, prašak i rastvarač za suspenziju za injekciju sa produženim oslobađanjem, 1 po 3,75 mg</t>
  </si>
  <si>
    <t>injekcioni špric</t>
  </si>
  <si>
    <t>1 po 3,75 mg</t>
  </si>
  <si>
    <t>0037024</t>
  </si>
  <si>
    <t>LUTRATE DEPO, prašak i rastvarač za suspenziju za injekciju sa produženim oslobađanjem, 1 po 22,5 mg</t>
  </si>
  <si>
    <t>1 po 22,5 mg</t>
  </si>
  <si>
    <t>0037070</t>
  </si>
  <si>
    <t>(L02AE03) GOSERELIN</t>
  </si>
  <si>
    <t>ZOLADEX,implant, injekcija sa aplikatorom,1 po 3,6 mg</t>
  </si>
  <si>
    <t>1 po 3,6 mg</t>
  </si>
  <si>
    <t>oo37022</t>
  </si>
  <si>
    <t>ELIGARD , prašak i rastvarač za rastvor za injekciju , napunjen injekcioni špric sa praškom i napunjen injekcioni špric sa rastvaračem, 1 po 45 mg</t>
  </si>
  <si>
    <t>1 po 45mg</t>
  </si>
  <si>
    <t>0037091</t>
  </si>
  <si>
    <t>(L02AE04) TRIPTORELIN</t>
  </si>
  <si>
    <t>DIPHERELINE,liofilizat za rastvor za injekciju,1 po 3,75mg i 2ml rastvarača</t>
  </si>
  <si>
    <t>,1 po 3,75mg i 2ml rastvarača</t>
  </si>
  <si>
    <t>0037092</t>
  </si>
  <si>
    <t>DIPHERELINE,liofilizat za rastvor za injekciju,1 po 11,25mg i  2ml rastvarača</t>
  </si>
  <si>
    <t>1 po 11,25mg i  2ml rastvarača</t>
  </si>
  <si>
    <t>0037093</t>
  </si>
  <si>
    <t>DIPHERELINE,liofilizat za rastvor za injekciju,1 po 22,5mg i 2ml rastvarača</t>
  </si>
  <si>
    <t xml:space="preserve"> 1 po 2 ml (22,5 mg/2 ml)</t>
  </si>
  <si>
    <t>0039715</t>
  </si>
  <si>
    <t>(L02BA03) fluvestrant</t>
  </si>
  <si>
    <t>FASLODEX ◊, napunjen injekcioni špric sa iglom a 250mg/5 ml</t>
  </si>
  <si>
    <t xml:space="preserve"> 250mg/5 ml</t>
  </si>
  <si>
    <t>0039715-1</t>
  </si>
  <si>
    <t>FASLODEX inj. 2x5ml 250mg/5ml</t>
  </si>
  <si>
    <t>N003608</t>
  </si>
  <si>
    <t>(L03AX03) IMUNOMODULATOR,BCG IMUNOTERAPEUTIK</t>
  </si>
  <si>
    <t>ONCOTICE atenuirani bacili Mycobacterium bovis, soj BCG, 1x12,5mg/2-8x108 CFU</t>
  </si>
  <si>
    <t>1x12,5mg/2-8x108 CFU</t>
  </si>
  <si>
    <t>0184027</t>
  </si>
  <si>
    <t>(V03AF03) KALCIJUM FOLINAT</t>
  </si>
  <si>
    <t>LEUCOVORIN Kalcijum, ampula, 10 po 50 mg/ml 5 ml</t>
  </si>
  <si>
    <t>ampula</t>
  </si>
  <si>
    <t>10 po 50 mg/ml 5 ml</t>
  </si>
  <si>
    <t>N002527</t>
  </si>
  <si>
    <t>mitomicin  1 po 10 mg</t>
  </si>
  <si>
    <t>1 po 10 mg</t>
  </si>
  <si>
    <t>0069001</t>
  </si>
  <si>
    <t>(B02BD02) KOAGULACIONI FAKTOR VIII</t>
  </si>
  <si>
    <t>NOVOEIGHT, prašak i rastvarač za rastvor za injekciju, bočica sa praškom i napunjeni injekcioni špric sa rastvaračem 1 po 4 ml (250i.j)</t>
  </si>
  <si>
    <t>i.j.</t>
  </si>
  <si>
    <t>250i.j.</t>
  </si>
  <si>
    <t>0069002</t>
  </si>
  <si>
    <t>NOVOEIGHT, prašak i rastvarač za rastvor za injekciju, bočica sa praškom i napunjeni injekcioni špric sa rastvaračem 1 po 4 ml (500i.j)</t>
  </si>
  <si>
    <t>500i.j.</t>
  </si>
  <si>
    <t>0069003</t>
  </si>
  <si>
    <t>NOVOEIGHT, prašak i rastvarač za rastvor za injekciju, bočica sa praškom i napunjeni injekcioni špric sa rastvaračem 1 po 4 ml (1000i.j)</t>
  </si>
  <si>
    <t>1000i.j.</t>
  </si>
  <si>
    <t>0066111</t>
  </si>
  <si>
    <t>(B02BD09) nonakog alfa,rekombinantni faktor IX</t>
  </si>
  <si>
    <t>BeneFix,  rekomb faktor IX,  bočica sa praskom,  500 ij/5 ml</t>
  </si>
  <si>
    <t>500 ij/5 ml</t>
  </si>
  <si>
    <t>0066112</t>
  </si>
  <si>
    <t>BeneFix, rekomb faktor IX, bočica sa praškom, 1000 ij/5ml</t>
  </si>
  <si>
    <t>i.j</t>
  </si>
  <si>
    <t>1000 ij/5ml</t>
  </si>
  <si>
    <t>ЦТ Скенер (1 апарат и 2 смене)</t>
  </si>
  <si>
    <t>od svih kolonoskopija</t>
  </si>
  <si>
    <t>2 na 1000 testiranih</t>
  </si>
  <si>
    <t>57506-00</t>
  </si>
  <si>
    <t>57506-04</t>
  </si>
  <si>
    <t>57706-00</t>
  </si>
  <si>
    <t>57915-00</t>
  </si>
  <si>
    <t>57921-00</t>
  </si>
  <si>
    <t>57927-00</t>
  </si>
  <si>
    <t>58521-00</t>
  </si>
  <si>
    <t>58524-00</t>
  </si>
  <si>
    <t>58706001</t>
  </si>
  <si>
    <t>cjn</t>
  </si>
</sst>
</file>

<file path=xl/styles.xml><?xml version="1.0" encoding="utf-8"?>
<styleSheet xmlns="http://schemas.openxmlformats.org/spreadsheetml/2006/main">
  <numFmts count="7">
    <numFmt numFmtId="164" formatCode="0.0"/>
    <numFmt numFmtId="165" formatCode="_)@"/>
    <numFmt numFmtId="166" formatCode="0;0;;@"/>
    <numFmt numFmtId="167" formatCode="[$-1081A]#,##0.0000;\-#,##0.0000"/>
    <numFmt numFmtId="168" formatCode="#.##000;\-#.##000"/>
    <numFmt numFmtId="169" formatCode="[$-1081A]#,##0.00;\-#,##0.00"/>
    <numFmt numFmtId="170" formatCode="#,##0_ ;\-#,##0\ "/>
  </numFmts>
  <fonts count="87">
    <font>
      <sz val="10"/>
      <name val="HelveticaPlain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0"/>
      <name val="HelveticaPlain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name val="Arial"/>
      <family val="2"/>
      <charset val="1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Times New Roman"/>
      <family val="1"/>
    </font>
    <font>
      <sz val="9"/>
      <name val="Arial"/>
      <family val="2"/>
      <charset val="238"/>
    </font>
    <font>
      <sz val="9"/>
      <name val="Arial"/>
      <family val="2"/>
      <charset val="1"/>
    </font>
    <font>
      <sz val="10"/>
      <color indexed="8"/>
      <name val="Arial"/>
      <family val="2"/>
      <charset val="238"/>
    </font>
    <font>
      <b/>
      <sz val="16"/>
      <name val="HelveticaPlain"/>
      <charset val="204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name val="HelveticaPlain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b/>
      <sz val="10"/>
      <name val="HelveticaPlain"/>
      <charset val="204"/>
    </font>
    <font>
      <b/>
      <sz val="8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rgb="FFFF000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46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7" fillId="0" borderId="0">
      <alignment horizontal="left" vertical="center" indent="1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/>
    <xf numFmtId="0" fontId="46" fillId="0" borderId="0"/>
    <xf numFmtId="0" fontId="11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47" fillId="7" borderId="47">
      <alignment vertical="center"/>
    </xf>
    <xf numFmtId="0" fontId="48" fillId="0" borderId="47">
      <alignment horizontal="left" vertical="center" wrapText="1"/>
      <protection locked="0"/>
    </xf>
    <xf numFmtId="0" fontId="49" fillId="0" borderId="48" applyNumberFormat="0" applyFill="0" applyAlignment="0" applyProtection="0"/>
    <xf numFmtId="0" fontId="1" fillId="0" borderId="0"/>
    <xf numFmtId="0" fontId="81" fillId="0" borderId="0"/>
    <xf numFmtId="0" fontId="81" fillId="0" borderId="0"/>
    <xf numFmtId="0" fontId="11" fillId="0" borderId="0"/>
    <xf numFmtId="0" fontId="33" fillId="0" borderId="0"/>
    <xf numFmtId="0" fontId="1" fillId="0" borderId="0"/>
  </cellStyleXfs>
  <cellXfs count="82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3" applyFont="1" applyProtection="1"/>
    <xf numFmtId="0" fontId="10" fillId="0" borderId="0" xfId="3" applyFont="1" applyAlignment="1" applyProtection="1"/>
    <xf numFmtId="3" fontId="14" fillId="0" borderId="0" xfId="3" applyNumberFormat="1" applyFont="1" applyProtection="1"/>
    <xf numFmtId="0" fontId="14" fillId="0" borderId="0" xfId="3" applyFont="1" applyAlignment="1" applyProtection="1">
      <alignment horizontal="center" vertical="center" wrapText="1"/>
    </xf>
    <xf numFmtId="0" fontId="4" fillId="0" borderId="0" xfId="3" applyFont="1" applyProtection="1"/>
    <xf numFmtId="3" fontId="14" fillId="0" borderId="0" xfId="3" applyNumberFormat="1" applyFont="1" applyAlignment="1" applyProtection="1">
      <alignment horizontal="center" vertical="center" wrapText="1"/>
    </xf>
    <xf numFmtId="0" fontId="14" fillId="0" borderId="0" xfId="3" applyFont="1" applyAlignment="1" applyProtection="1">
      <alignment horizontal="left" vertical="center" wrapText="1"/>
    </xf>
    <xf numFmtId="0" fontId="14" fillId="0" borderId="0" xfId="3" applyFont="1" applyAlignment="1" applyProtection="1">
      <alignment horizontal="left" wrapText="1"/>
    </xf>
    <xf numFmtId="0" fontId="14" fillId="0" borderId="0" xfId="3" applyFont="1" applyAlignment="1" applyProtection="1">
      <alignment wrapText="1"/>
    </xf>
    <xf numFmtId="3" fontId="14" fillId="0" borderId="0" xfId="3" applyNumberFormat="1" applyFont="1" applyAlignment="1" applyProtection="1">
      <alignment wrapText="1"/>
    </xf>
    <xf numFmtId="0" fontId="14" fillId="0" borderId="0" xfId="3" applyFont="1" applyAlignment="1" applyProtection="1">
      <alignment horizontal="left"/>
    </xf>
    <xf numFmtId="0" fontId="4" fillId="0" borderId="0" xfId="3" applyFont="1" applyAlignment="1" applyProtection="1">
      <alignment horizontal="center" wrapText="1"/>
    </xf>
    <xf numFmtId="0" fontId="4" fillId="0" borderId="0" xfId="3" applyFont="1" applyAlignment="1" applyProtection="1">
      <alignment wrapText="1"/>
    </xf>
    <xf numFmtId="0" fontId="14" fillId="0" borderId="0" xfId="3" applyFont="1" applyFill="1" applyProtection="1"/>
    <xf numFmtId="0" fontId="3" fillId="0" borderId="0" xfId="0" applyFont="1"/>
    <xf numFmtId="0" fontId="3" fillId="0" borderId="0" xfId="0" applyFont="1" applyBorder="1"/>
    <xf numFmtId="0" fontId="4" fillId="0" borderId="0" xfId="3" applyFont="1" applyFill="1" applyProtection="1"/>
    <xf numFmtId="0" fontId="18" fillId="2" borderId="0" xfId="2" applyFont="1" applyFill="1" applyAlignment="1" applyProtection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Fill="1" applyBorder="1"/>
    <xf numFmtId="3" fontId="10" fillId="0" borderId="0" xfId="3" applyNumberFormat="1" applyFont="1" applyProtection="1"/>
    <xf numFmtId="0" fontId="10" fillId="0" borderId="0" xfId="3" applyFont="1" applyProtection="1"/>
    <xf numFmtId="3" fontId="10" fillId="0" borderId="0" xfId="3" applyNumberFormat="1" applyFont="1" applyAlignment="1" applyProtection="1">
      <alignment horizontal="center" vertical="center" wrapText="1"/>
    </xf>
    <xf numFmtId="3" fontId="10" fillId="0" borderId="0" xfId="3" applyNumberFormat="1" applyFont="1" applyAlignment="1" applyProtection="1">
      <alignment wrapText="1"/>
    </xf>
    <xf numFmtId="0" fontId="4" fillId="0" borderId="0" xfId="3" applyFont="1" applyAlignment="1" applyProtection="1">
      <alignment horizontal="right"/>
    </xf>
    <xf numFmtId="0" fontId="4" fillId="0" borderId="0" xfId="3" applyFont="1" applyAlignment="1" applyProtection="1">
      <alignment horizontal="center" vertical="center" wrapText="1"/>
    </xf>
    <xf numFmtId="0" fontId="13" fillId="0" borderId="0" xfId="3" applyFont="1" applyProtection="1"/>
    <xf numFmtId="0" fontId="14" fillId="0" borderId="0" xfId="3" applyFont="1" applyAlignment="1" applyProtection="1"/>
    <xf numFmtId="0" fontId="4" fillId="0" borderId="0" xfId="8" applyFont="1" applyProtection="1"/>
    <xf numFmtId="0" fontId="21" fillId="0" borderId="0" xfId="0" applyFont="1" applyBorder="1"/>
    <xf numFmtId="0" fontId="0" fillId="0" borderId="0" xfId="0" applyBorder="1"/>
    <xf numFmtId="0" fontId="49" fillId="0" borderId="48" xfId="13"/>
    <xf numFmtId="0" fontId="14" fillId="0" borderId="0" xfId="3" applyFont="1" applyFill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3" applyFont="1" applyAlignment="1" applyProtection="1">
      <alignment horizontal="center"/>
    </xf>
    <xf numFmtId="0" fontId="7" fillId="0" borderId="0" xfId="0" applyFont="1" applyBorder="1" applyAlignment="1">
      <alignment horizontal="right"/>
    </xf>
    <xf numFmtId="49" fontId="11" fillId="0" borderId="0" xfId="3" applyNumberFormat="1" applyFont="1" applyFill="1" applyProtection="1"/>
    <xf numFmtId="0" fontId="11" fillId="0" borderId="0" xfId="3" applyFont="1" applyAlignment="1" applyProtection="1">
      <alignment horizontal="left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Fill="1" applyBorder="1" applyProtection="1">
      <protection locked="0"/>
    </xf>
    <xf numFmtId="3" fontId="25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wrapText="1"/>
    </xf>
    <xf numFmtId="0" fontId="4" fillId="0" borderId="0" xfId="3" applyFont="1" applyBorder="1" applyAlignment="1" applyProtection="1">
      <alignment horizont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2" borderId="1" xfId="3" applyFont="1" applyFill="1" applyBorder="1" applyAlignment="1" applyProtection="1">
      <alignment horizontal="center" vertical="center" textRotation="90" wrapText="1"/>
    </xf>
    <xf numFmtId="0" fontId="25" fillId="0" borderId="1" xfId="0" applyFont="1" applyBorder="1" applyAlignment="1" applyProtection="1">
      <alignment horizontal="center" wrapText="1"/>
      <protection locked="0"/>
    </xf>
    <xf numFmtId="0" fontId="27" fillId="0" borderId="0" xfId="3" applyFont="1" applyFill="1" applyBorder="1" applyAlignment="1" applyProtection="1">
      <alignment horizontal="left" wrapText="1"/>
    </xf>
    <xf numFmtId="0" fontId="27" fillId="0" borderId="0" xfId="3" applyFont="1" applyFill="1" applyBorder="1" applyAlignment="1" applyProtection="1">
      <alignment horizontal="left"/>
    </xf>
    <xf numFmtId="0" fontId="25" fillId="0" borderId="1" xfId="3" applyFont="1" applyBorder="1" applyAlignment="1" applyProtection="1">
      <alignment horizontal="center" vertical="center" wrapText="1"/>
      <protection locked="0"/>
    </xf>
    <xf numFmtId="3" fontId="25" fillId="4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3" applyFont="1" applyBorder="1" applyAlignment="1" applyProtection="1">
      <alignment horizontal="center" vertical="center"/>
      <protection locked="0"/>
    </xf>
    <xf numFmtId="0" fontId="25" fillId="0" borderId="0" xfId="3" applyFont="1" applyProtection="1"/>
    <xf numFmtId="0" fontId="25" fillId="4" borderId="1" xfId="0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Alignment="1" applyProtection="1">
      <alignment horizontal="center" vertical="center" wrapText="1"/>
    </xf>
    <xf numFmtId="3" fontId="25" fillId="0" borderId="1" xfId="3" applyNumberFormat="1" applyFont="1" applyFill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vertical="center"/>
    </xf>
    <xf numFmtId="0" fontId="25" fillId="0" borderId="1" xfId="0" applyFont="1" applyBorder="1" applyAlignment="1" applyProtection="1">
      <alignment horizontal="center"/>
      <protection locked="0"/>
    </xf>
    <xf numFmtId="0" fontId="11" fillId="0" borderId="0" xfId="3" applyFont="1" applyProtection="1"/>
    <xf numFmtId="0" fontId="11" fillId="0" borderId="0" xfId="10" applyFont="1" applyAlignment="1" applyProtection="1">
      <alignment horizontal="right"/>
    </xf>
    <xf numFmtId="0" fontId="25" fillId="0" borderId="1" xfId="3" applyFont="1" applyBorder="1" applyAlignment="1" applyProtection="1">
      <alignment vertical="center" wrapText="1"/>
    </xf>
    <xf numFmtId="0" fontId="25" fillId="0" borderId="1" xfId="9" applyFont="1" applyFill="1" applyBorder="1" applyAlignment="1" applyProtection="1">
      <alignment horizontal="right"/>
      <protection locked="0"/>
    </xf>
    <xf numFmtId="0" fontId="25" fillId="0" borderId="1" xfId="9" applyFont="1" applyBorder="1" applyProtection="1">
      <protection locked="0"/>
    </xf>
    <xf numFmtId="0" fontId="25" fillId="0" borderId="1" xfId="9" applyFont="1" applyBorder="1" applyAlignment="1" applyProtection="1">
      <alignment wrapText="1"/>
      <protection locked="0"/>
    </xf>
    <xf numFmtId="0" fontId="28" fillId="3" borderId="1" xfId="9" applyFont="1" applyFill="1" applyBorder="1" applyAlignment="1" applyProtection="1">
      <alignment horizontal="right"/>
    </xf>
    <xf numFmtId="3" fontId="49" fillId="0" borderId="48" xfId="13" applyNumberFormat="1"/>
    <xf numFmtId="0" fontId="11" fillId="0" borderId="0" xfId="3" applyNumberFormat="1" applyFont="1" applyFill="1" applyProtection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0" xfId="0" applyFont="1"/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2" xfId="0" quotePrefix="1" applyFont="1" applyFill="1" applyBorder="1" applyAlignment="1">
      <alignment horizontal="left" vertical="center" wrapText="1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22" xfId="0" quotePrefix="1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8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16" fontId="11" fillId="2" borderId="12" xfId="0" quotePrefix="1" applyNumberFormat="1" applyFont="1" applyFill="1" applyBorder="1" applyAlignment="1">
      <alignment vertical="center"/>
    </xf>
    <xf numFmtId="16" fontId="11" fillId="0" borderId="12" xfId="0" quotePrefix="1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27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27" fillId="0" borderId="0" xfId="3" applyFont="1" applyFill="1" applyBorder="1" applyAlignment="1" applyProtection="1">
      <alignment wrapText="1"/>
    </xf>
    <xf numFmtId="0" fontId="25" fillId="0" borderId="5" xfId="0" applyFont="1" applyFill="1" applyBorder="1" applyAlignment="1">
      <alignment horizontal="centerContinuous" vertical="center"/>
    </xf>
    <xf numFmtId="0" fontId="31" fillId="0" borderId="1" xfId="0" applyFont="1" applyFill="1" applyBorder="1" applyAlignment="1">
      <alignment horizontal="centerContinuous" vertical="center"/>
    </xf>
    <xf numFmtId="0" fontId="31" fillId="0" borderId="7" xfId="0" applyFont="1" applyFill="1" applyBorder="1" applyAlignment="1">
      <alignment horizontal="centerContinuous" vertical="center" wrapText="1"/>
    </xf>
    <xf numFmtId="0" fontId="25" fillId="0" borderId="3" xfId="0" applyFont="1" applyFill="1" applyBorder="1" applyAlignment="1">
      <alignment horizontal="centerContinuous" vertical="center"/>
    </xf>
    <xf numFmtId="0" fontId="25" fillId="0" borderId="9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24" fillId="0" borderId="0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vertical="center" wrapText="1"/>
    </xf>
    <xf numFmtId="0" fontId="11" fillId="0" borderId="16" xfId="0" applyFont="1" applyBorder="1" applyAlignment="1"/>
    <xf numFmtId="0" fontId="11" fillId="0" borderId="12" xfId="0" applyFont="1" applyBorder="1" applyAlignment="1"/>
    <xf numFmtId="0" fontId="11" fillId="0" borderId="12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31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 wrapText="1"/>
    </xf>
    <xf numFmtId="0" fontId="38" fillId="0" borderId="0" xfId="5" applyFont="1"/>
    <xf numFmtId="0" fontId="11" fillId="0" borderId="1" xfId="0" applyFont="1" applyBorder="1"/>
    <xf numFmtId="0" fontId="23" fillId="0" borderId="0" xfId="0" applyFont="1" applyFill="1" applyAlignment="1">
      <alignment vertical="center" wrapText="1"/>
    </xf>
    <xf numFmtId="0" fontId="40" fillId="0" borderId="1" xfId="5" applyFont="1" applyBorder="1"/>
    <xf numFmtId="49" fontId="33" fillId="0" borderId="1" xfId="5" applyNumberFormat="1" applyFont="1" applyBorder="1" applyAlignment="1"/>
    <xf numFmtId="0" fontId="11" fillId="0" borderId="1" xfId="0" applyFont="1" applyFill="1" applyBorder="1"/>
    <xf numFmtId="0" fontId="11" fillId="2" borderId="1" xfId="0" applyFont="1" applyFill="1" applyBorder="1"/>
    <xf numFmtId="165" fontId="41" fillId="5" borderId="34" xfId="11" applyNumberFormat="1" applyFont="1" applyFill="1" applyBorder="1" applyProtection="1">
      <alignment vertical="center"/>
    </xf>
    <xf numFmtId="165" fontId="41" fillId="5" borderId="34" xfId="11" applyNumberFormat="1" applyFont="1" applyFill="1" applyBorder="1" applyAlignment="1" applyProtection="1">
      <alignment horizontal="right" vertical="center"/>
    </xf>
    <xf numFmtId="166" fontId="42" fillId="0" borderId="35" xfId="12" applyNumberFormat="1" applyFont="1" applyBorder="1" applyAlignment="1" applyProtection="1">
      <alignment horizontal="left" vertical="center" indent="1"/>
    </xf>
    <xf numFmtId="166" fontId="43" fillId="0" borderId="35" xfId="12" applyNumberFormat="1" applyFont="1" applyBorder="1" applyAlignment="1" applyProtection="1">
      <alignment horizontal="left" vertical="center"/>
    </xf>
    <xf numFmtId="166" fontId="42" fillId="0" borderId="36" xfId="12" applyNumberFormat="1" applyFont="1" applyBorder="1" applyAlignment="1" applyProtection="1">
      <alignment horizontal="right" vertical="center"/>
    </xf>
    <xf numFmtId="166" fontId="42" fillId="0" borderId="37" xfId="12" applyNumberFormat="1" applyFont="1" applyBorder="1" applyAlignment="1" applyProtection="1">
      <alignment horizontal="right" vertical="center"/>
    </xf>
    <xf numFmtId="166" fontId="42" fillId="0" borderId="36" xfId="12" applyNumberFormat="1" applyFont="1" applyBorder="1" applyAlignment="1" applyProtection="1">
      <alignment horizontal="left" vertical="center" indent="1"/>
    </xf>
    <xf numFmtId="166" fontId="43" fillId="0" borderId="36" xfId="12" applyNumberFormat="1" applyFont="1" applyBorder="1" applyAlignment="1" applyProtection="1">
      <alignment horizontal="left" vertical="center"/>
    </xf>
    <xf numFmtId="166" fontId="42" fillId="0" borderId="37" xfId="12" applyNumberFormat="1" applyFont="1" applyBorder="1" applyAlignment="1" applyProtection="1">
      <alignment horizontal="left" vertical="center" indent="1"/>
    </xf>
    <xf numFmtId="166" fontId="43" fillId="0" borderId="37" xfId="12" applyNumberFormat="1" applyFont="1" applyBorder="1" applyAlignment="1" applyProtection="1">
      <alignment horizontal="left" vertical="center"/>
    </xf>
    <xf numFmtId="165" fontId="41" fillId="5" borderId="35" xfId="11" applyNumberFormat="1" applyFont="1" applyFill="1" applyBorder="1" applyProtection="1">
      <alignment vertical="center"/>
    </xf>
    <xf numFmtId="165" fontId="41" fillId="5" borderId="37" xfId="11" applyNumberFormat="1" applyFont="1" applyFill="1" applyBorder="1" applyAlignment="1" applyProtection="1">
      <alignment horizontal="right" vertical="center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Continuous" vertical="center"/>
    </xf>
    <xf numFmtId="0" fontId="30" fillId="0" borderId="1" xfId="0" applyFont="1" applyBorder="1" applyAlignment="1">
      <alignment horizontal="centerContinuous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0" borderId="1" xfId="0" applyFont="1" applyFill="1" applyBorder="1"/>
    <xf numFmtId="0" fontId="36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44" fillId="0" borderId="1" xfId="0" applyFont="1" applyBorder="1"/>
    <xf numFmtId="0" fontId="19" fillId="0" borderId="1" xfId="0" applyFont="1" applyFill="1" applyBorder="1" applyAlignment="1">
      <alignment horizontal="center"/>
    </xf>
    <xf numFmtId="0" fontId="27" fillId="5" borderId="1" xfId="0" applyFont="1" applyFill="1" applyBorder="1" applyAlignment="1" applyProtection="1">
      <alignment horizontal="center" vertical="center" textRotation="90" wrapText="1"/>
    </xf>
    <xf numFmtId="3" fontId="27" fillId="2" borderId="1" xfId="0" applyNumberFormat="1" applyFont="1" applyFill="1" applyBorder="1" applyAlignment="1" applyProtection="1">
      <alignment horizontal="center" vertical="center" textRotation="90" wrapText="1"/>
    </xf>
    <xf numFmtId="3" fontId="27" fillId="2" borderId="1" xfId="3" applyNumberFormat="1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Protection="1">
      <protection locked="0"/>
    </xf>
    <xf numFmtId="0" fontId="25" fillId="4" borderId="1" xfId="9" applyFont="1" applyFill="1" applyBorder="1" applyAlignment="1" applyProtection="1">
      <alignment horizontal="right"/>
    </xf>
    <xf numFmtId="0" fontId="25" fillId="0" borderId="1" xfId="8" applyFont="1" applyBorder="1" applyProtection="1">
      <protection locked="0"/>
    </xf>
    <xf numFmtId="0" fontId="28" fillId="3" borderId="1" xfId="8" applyFont="1" applyFill="1" applyBorder="1" applyAlignment="1" applyProtection="1">
      <alignment horizontal="right" vertical="center"/>
    </xf>
    <xf numFmtId="0" fontId="28" fillId="4" borderId="1" xfId="9" applyFont="1" applyFill="1" applyBorder="1" applyAlignment="1" applyProtection="1">
      <alignment horizontal="right"/>
    </xf>
    <xf numFmtId="0" fontId="27" fillId="2" borderId="1" xfId="9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</xf>
    <xf numFmtId="0" fontId="25" fillId="3" borderId="1" xfId="3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Protection="1"/>
    <xf numFmtId="0" fontId="25" fillId="4" borderId="1" xfId="0" applyFont="1" applyFill="1" applyBorder="1" applyProtection="1"/>
    <xf numFmtId="0" fontId="25" fillId="3" borderId="1" xfId="0" applyFont="1" applyFill="1" applyBorder="1" applyAlignment="1" applyProtection="1">
      <alignment horizontal="right" vertical="center" wrapText="1"/>
    </xf>
    <xf numFmtId="3" fontId="25" fillId="3" borderId="1" xfId="0" applyNumberFormat="1" applyFont="1" applyFill="1" applyBorder="1" applyProtection="1"/>
    <xf numFmtId="0" fontId="25" fillId="3" borderId="1" xfId="0" applyFont="1" applyFill="1" applyBorder="1" applyProtection="1"/>
    <xf numFmtId="0" fontId="25" fillId="0" borderId="1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Continuous" vertical="center" wrapText="1"/>
    </xf>
    <xf numFmtId="0" fontId="11" fillId="0" borderId="19" xfId="0" applyFont="1" applyFill="1" applyBorder="1" applyAlignment="1">
      <alignment horizontal="centerContinuous" vertical="center"/>
    </xf>
    <xf numFmtId="0" fontId="11" fillId="0" borderId="38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11" fillId="0" borderId="38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6" fontId="11" fillId="2" borderId="16" xfId="0" applyNumberFormat="1" applyFont="1" applyFill="1" applyBorder="1" applyAlignment="1">
      <alignment vertical="center"/>
    </xf>
    <xf numFmtId="16" fontId="11" fillId="0" borderId="16" xfId="0" quotePrefix="1" applyNumberFormat="1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1" fillId="0" borderId="28" xfId="0" applyFont="1" applyFill="1" applyBorder="1" applyAlignment="1">
      <alignment vertical="center" wrapText="1"/>
    </xf>
    <xf numFmtId="0" fontId="0" fillId="0" borderId="1" xfId="0" applyBorder="1"/>
    <xf numFmtId="0" fontId="27" fillId="2" borderId="1" xfId="0" applyFont="1" applyFill="1" applyBorder="1"/>
    <xf numFmtId="0" fontId="27" fillId="0" borderId="1" xfId="0" applyFont="1" applyBorder="1" applyAlignment="1">
      <alignment vertical="center"/>
    </xf>
    <xf numFmtId="166" fontId="43" fillId="0" borderId="0" xfId="12" applyNumberFormat="1" applyFont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wrapText="1"/>
    </xf>
    <xf numFmtId="0" fontId="11" fillId="0" borderId="12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22" xfId="0" applyFont="1" applyFill="1" applyBorder="1" applyAlignment="1"/>
    <xf numFmtId="49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9" fontId="29" fillId="5" borderId="1" xfId="0" applyNumberFormat="1" applyFont="1" applyFill="1" applyBorder="1"/>
    <xf numFmtId="166" fontId="42" fillId="0" borderId="35" xfId="12" applyNumberFormat="1" applyFont="1" applyFill="1" applyBorder="1" applyAlignment="1" applyProtection="1">
      <alignment horizontal="left" vertical="center" indent="1"/>
    </xf>
    <xf numFmtId="166" fontId="42" fillId="0" borderId="36" xfId="12" applyNumberFormat="1" applyFont="1" applyFill="1" applyBorder="1" applyAlignment="1" applyProtection="1">
      <alignment horizontal="left" vertical="center" wrapText="1" indent="1"/>
    </xf>
    <xf numFmtId="166" fontId="42" fillId="0" borderId="37" xfId="12" applyNumberFormat="1" applyFont="1" applyFill="1" applyBorder="1" applyAlignment="1" applyProtection="1">
      <alignment horizontal="left" vertical="center" wrapText="1" indent="1"/>
    </xf>
    <xf numFmtId="0" fontId="25" fillId="0" borderId="1" xfId="3" applyFont="1" applyFill="1" applyBorder="1" applyAlignment="1" applyProtection="1">
      <alignment horizontal="center" vertical="center" textRotation="90" wrapText="1"/>
    </xf>
    <xf numFmtId="0" fontId="25" fillId="0" borderId="1" xfId="3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>
      <alignment vertical="center"/>
    </xf>
    <xf numFmtId="0" fontId="30" fillId="0" borderId="1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50" fillId="8" borderId="49" xfId="11" applyNumberFormat="1" applyFont="1" applyFill="1" applyBorder="1" applyProtection="1">
      <alignment vertical="center"/>
    </xf>
    <xf numFmtId="165" fontId="50" fillId="8" borderId="50" xfId="11" applyNumberFormat="1" applyFont="1" applyFill="1" applyBorder="1" applyAlignment="1" applyProtection="1">
      <alignment horizontal="right" vertical="center"/>
    </xf>
    <xf numFmtId="166" fontId="51" fillId="0" borderId="49" xfId="12" applyNumberFormat="1" applyFont="1" applyBorder="1" applyAlignment="1" applyProtection="1">
      <alignment horizontal="left" vertical="center" indent="1"/>
    </xf>
    <xf numFmtId="166" fontId="51" fillId="0" borderId="51" xfId="12" applyNumberFormat="1" applyFont="1" applyBorder="1" applyAlignment="1" applyProtection="1">
      <alignment horizontal="left" vertical="center" indent="1"/>
    </xf>
    <xf numFmtId="166" fontId="51" fillId="0" borderId="50" xfId="12" applyNumberFormat="1" applyFont="1" applyBorder="1" applyAlignment="1" applyProtection="1">
      <alignment horizontal="left" vertical="center" indent="1"/>
    </xf>
    <xf numFmtId="166" fontId="52" fillId="0" borderId="49" xfId="12" applyNumberFormat="1" applyFont="1" applyBorder="1" applyAlignment="1" applyProtection="1">
      <alignment horizontal="left" vertical="center"/>
    </xf>
    <xf numFmtId="166" fontId="52" fillId="0" borderId="51" xfId="12" applyNumberFormat="1" applyFont="1" applyBorder="1" applyAlignment="1" applyProtection="1">
      <alignment horizontal="left" vertical="center"/>
    </xf>
    <xf numFmtId="166" fontId="52" fillId="0" borderId="50" xfId="12" applyNumberFormat="1" applyFont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3" fillId="9" borderId="1" xfId="3" applyFont="1" applyFill="1" applyBorder="1" applyAlignment="1">
      <alignment horizontal="left" vertical="center" wrapText="1"/>
    </xf>
    <xf numFmtId="0" fontId="53" fillId="9" borderId="1" xfId="3" applyFont="1" applyFill="1" applyBorder="1" applyAlignment="1">
      <alignment horizontal="center" vertical="center" wrapText="1"/>
    </xf>
    <xf numFmtId="0" fontId="54" fillId="0" borderId="1" xfId="3" applyNumberFormat="1" applyFont="1" applyFill="1" applyBorder="1" applyAlignment="1" applyProtection="1">
      <alignment vertical="center" wrapText="1"/>
    </xf>
    <xf numFmtId="0" fontId="55" fillId="0" borderId="1" xfId="3" applyFont="1" applyBorder="1" applyAlignment="1">
      <alignment horizontal="left" vertical="center" wrapText="1"/>
    </xf>
    <xf numFmtId="0" fontId="55" fillId="0" borderId="1" xfId="3" applyFont="1" applyFill="1" applyBorder="1" applyAlignment="1">
      <alignment horizontal="left" vertical="center" wrapText="1"/>
    </xf>
    <xf numFmtId="0" fontId="53" fillId="9" borderId="1" xfId="3" applyFont="1" applyFill="1" applyBorder="1" applyAlignment="1">
      <alignment wrapText="1"/>
    </xf>
    <xf numFmtId="49" fontId="55" fillId="0" borderId="1" xfId="3" applyNumberFormat="1" applyFont="1" applyBorder="1" applyAlignment="1">
      <alignment horizontal="left" vertical="center" wrapText="1"/>
    </xf>
    <xf numFmtId="0" fontId="54" fillId="10" borderId="1" xfId="3" applyNumberFormat="1" applyFont="1" applyFill="1" applyBorder="1" applyAlignment="1" applyProtection="1">
      <alignment vertical="center" wrapText="1"/>
    </xf>
    <xf numFmtId="0" fontId="53" fillId="9" borderId="1" xfId="3" applyFont="1" applyFill="1" applyBorder="1" applyAlignment="1">
      <alignment vertical="center" wrapText="1"/>
    </xf>
    <xf numFmtId="49" fontId="55" fillId="10" borderId="1" xfId="3" applyNumberFormat="1" applyFont="1" applyFill="1" applyBorder="1" applyAlignment="1">
      <alignment horizontal="left" vertical="center" wrapText="1"/>
    </xf>
    <xf numFmtId="49" fontId="55" fillId="0" borderId="1" xfId="3" applyNumberFormat="1" applyFont="1" applyFill="1" applyBorder="1" applyAlignment="1">
      <alignment horizontal="left" vertical="center" wrapText="1"/>
    </xf>
    <xf numFmtId="0" fontId="59" fillId="0" borderId="1" xfId="3" applyNumberFormat="1" applyFont="1" applyFill="1" applyBorder="1" applyAlignment="1" applyProtection="1">
      <alignment vertical="center" wrapText="1"/>
    </xf>
    <xf numFmtId="0" fontId="55" fillId="10" borderId="1" xfId="3" applyFont="1" applyFill="1" applyBorder="1" applyAlignment="1">
      <alignment horizontal="left" vertical="center" wrapText="1"/>
    </xf>
    <xf numFmtId="0" fontId="54" fillId="11" borderId="1" xfId="3" applyNumberFormat="1" applyFont="1" applyFill="1" applyBorder="1" applyAlignment="1" applyProtection="1">
      <alignment vertical="center" wrapText="1"/>
    </xf>
    <xf numFmtId="0" fontId="55" fillId="11" borderId="1" xfId="3" applyFont="1" applyFill="1" applyBorder="1" applyAlignment="1">
      <alignment horizontal="left" vertical="center" wrapText="1"/>
    </xf>
    <xf numFmtId="0" fontId="60" fillId="9" borderId="1" xfId="3" applyFont="1" applyFill="1" applyBorder="1" applyAlignment="1">
      <alignment horizontal="center" vertical="center" wrapText="1"/>
    </xf>
    <xf numFmtId="0" fontId="60" fillId="9" borderId="11" xfId="0" applyFont="1" applyFill="1" applyBorder="1" applyAlignment="1">
      <alignment horizontal="center" wrapText="1"/>
    </xf>
    <xf numFmtId="0" fontId="60" fillId="9" borderId="1" xfId="0" applyFont="1" applyFill="1" applyBorder="1" applyAlignment="1">
      <alignment wrapText="1"/>
    </xf>
    <xf numFmtId="0" fontId="55" fillId="0" borderId="1" xfId="3" applyFont="1" applyBorder="1" applyAlignment="1">
      <alignment horizontal="left" wrapText="1"/>
    </xf>
    <xf numFmtId="0" fontId="54" fillId="0" borderId="1" xfId="3" applyNumberFormat="1" applyFont="1" applyFill="1" applyBorder="1" applyAlignment="1" applyProtection="1">
      <alignment wrapText="1"/>
    </xf>
    <xf numFmtId="0" fontId="60" fillId="9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/>
    <xf numFmtId="0" fontId="61" fillId="0" borderId="1" xfId="0" applyFont="1" applyFill="1" applyBorder="1" applyAlignment="1">
      <alignment vertical="center"/>
    </xf>
    <xf numFmtId="0" fontId="61" fillId="12" borderId="1" xfId="0" quotePrefix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right" vertical="center"/>
    </xf>
    <xf numFmtId="0" fontId="61" fillId="0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/>
    </xf>
    <xf numFmtId="164" fontId="61" fillId="12" borderId="1" xfId="0" applyNumberFormat="1" applyFont="1" applyFill="1" applyBorder="1" applyAlignment="1">
      <alignment horizontal="right" vertical="center"/>
    </xf>
    <xf numFmtId="164" fontId="61" fillId="0" borderId="1" xfId="0" applyNumberFormat="1" applyFont="1" applyFill="1" applyBorder="1" applyAlignment="1">
      <alignment horizontal="right" vertical="center"/>
    </xf>
    <xf numFmtId="0" fontId="27" fillId="10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center"/>
    </xf>
    <xf numFmtId="49" fontId="33" fillId="0" borderId="1" xfId="5" applyNumberFormat="1" applyFont="1" applyFill="1" applyBorder="1" applyAlignment="1"/>
    <xf numFmtId="0" fontId="40" fillId="0" borderId="1" xfId="5" applyFont="1" applyFill="1" applyBorder="1"/>
    <xf numFmtId="0" fontId="0" fillId="0" borderId="1" xfId="0" applyFill="1" applyBorder="1"/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0" fontId="11" fillId="0" borderId="0" xfId="0" quotePrefix="1" applyFont="1" applyFill="1" applyBorder="1" applyAlignment="1">
      <alignment horizontal="center" vertical="center"/>
    </xf>
    <xf numFmtId="0" fontId="11" fillId="0" borderId="11" xfId="0" quotePrefix="1" applyFont="1" applyFill="1" applyBorder="1" applyAlignment="1">
      <alignment horizontal="center" vertical="center"/>
    </xf>
    <xf numFmtId="0" fontId="11" fillId="0" borderId="18" xfId="0" quotePrefix="1" applyFont="1" applyFill="1" applyBorder="1" applyAlignment="1">
      <alignment horizontal="center" vertical="center"/>
    </xf>
    <xf numFmtId="0" fontId="11" fillId="0" borderId="6" xfId="0" quotePrefix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 wrapText="1"/>
    </xf>
    <xf numFmtId="0" fontId="62" fillId="0" borderId="16" xfId="0" applyFont="1" applyBorder="1"/>
    <xf numFmtId="0" fontId="26" fillId="0" borderId="21" xfId="0" applyFont="1" applyFill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6" fontId="43" fillId="0" borderId="53" xfId="12" applyNumberFormat="1" applyFont="1" applyBorder="1" applyAlignment="1" applyProtection="1">
      <alignment horizontal="left" vertical="center"/>
    </xf>
    <xf numFmtId="0" fontId="63" fillId="0" borderId="32" xfId="0" applyFont="1" applyBorder="1"/>
    <xf numFmtId="0" fontId="4" fillId="0" borderId="32" xfId="0" applyFont="1" applyBorder="1"/>
    <xf numFmtId="0" fontId="63" fillId="0" borderId="0" xfId="0" applyFont="1" applyBorder="1"/>
    <xf numFmtId="166" fontId="63" fillId="0" borderId="0" xfId="12" applyNumberFormat="1" applyFont="1" applyBorder="1" applyAlignment="1" applyProtection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166" fontId="63" fillId="10" borderId="0" xfId="12" applyNumberFormat="1" applyFont="1" applyFill="1" applyBorder="1" applyAlignment="1" applyProtection="1">
      <alignment horizontal="left" vertical="center"/>
    </xf>
    <xf numFmtId="16" fontId="25" fillId="0" borderId="16" xfId="0" quotePrefix="1" applyNumberFormat="1" applyFont="1" applyFill="1" applyBorder="1" applyAlignment="1">
      <alignment vertical="center"/>
    </xf>
    <xf numFmtId="16" fontId="11" fillId="0" borderId="12" xfId="0" quotePrefix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Alignment="1">
      <alignment horizontal="left" vertical="center"/>
    </xf>
    <xf numFmtId="0" fontId="11" fillId="0" borderId="12" xfId="0" quotePrefix="1" applyFont="1" applyFill="1" applyBorder="1" applyAlignment="1">
      <alignment horizontal="left" vertical="center" wrapText="1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 wrapText="1"/>
    </xf>
    <xf numFmtId="166" fontId="42" fillId="0" borderId="35" xfId="12" applyNumberFormat="1" applyFont="1" applyBorder="1" applyAlignment="1" applyProtection="1">
      <alignment horizontal="left" vertical="center" indent="1"/>
    </xf>
    <xf numFmtId="166" fontId="43" fillId="0" borderId="35" xfId="12" applyNumberFormat="1" applyFont="1" applyBorder="1" applyAlignment="1" applyProtection="1">
      <alignment horizontal="left" vertical="center"/>
    </xf>
    <xf numFmtId="166" fontId="42" fillId="0" borderId="36" xfId="12" applyNumberFormat="1" applyFont="1" applyBorder="1" applyAlignment="1" applyProtection="1">
      <alignment horizontal="left" vertical="center" indent="1"/>
    </xf>
    <xf numFmtId="166" fontId="43" fillId="0" borderId="36" xfId="12" applyNumberFormat="1" applyFont="1" applyBorder="1" applyAlignment="1" applyProtection="1">
      <alignment horizontal="left" vertical="center"/>
    </xf>
    <xf numFmtId="166" fontId="42" fillId="0" borderId="37" xfId="12" applyNumberFormat="1" applyFont="1" applyBorder="1" applyAlignment="1" applyProtection="1">
      <alignment horizontal="left" vertical="center" indent="1"/>
    </xf>
    <xf numFmtId="166" fontId="43" fillId="0" borderId="37" xfId="12" applyNumberFormat="1" applyFont="1" applyBorder="1" applyAlignment="1" applyProtection="1">
      <alignment horizontal="left" vertical="center"/>
    </xf>
    <xf numFmtId="165" fontId="41" fillId="5" borderId="35" xfId="11" applyNumberFormat="1" applyFont="1" applyFill="1" applyBorder="1" applyProtection="1">
      <alignment vertical="center"/>
    </xf>
    <xf numFmtId="165" fontId="41" fillId="5" borderId="37" xfId="11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>
      <alignment vertical="center" wrapText="1"/>
    </xf>
    <xf numFmtId="16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0" fontId="64" fillId="0" borderId="1" xfId="0" applyFont="1" applyFill="1" applyBorder="1" applyAlignment="1">
      <alignment vertical="center"/>
    </xf>
    <xf numFmtId="0" fontId="27" fillId="0" borderId="2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9" fillId="0" borderId="55" xfId="13" applyBorder="1"/>
    <xf numFmtId="0" fontId="65" fillId="10" borderId="55" xfId="0" applyFont="1" applyFill="1" applyBorder="1" applyAlignment="1">
      <alignment horizontal="left" vertical="center" wrapText="1"/>
    </xf>
    <xf numFmtId="0" fontId="0" fillId="0" borderId="57" xfId="0" applyBorder="1"/>
    <xf numFmtId="166" fontId="42" fillId="0" borderId="53" xfId="12" applyNumberFormat="1" applyFont="1" applyBorder="1" applyAlignment="1" applyProtection="1">
      <alignment horizontal="left" vertical="center" indent="1"/>
    </xf>
    <xf numFmtId="166" fontId="42" fillId="0" borderId="59" xfId="12" applyNumberFormat="1" applyFont="1" applyBorder="1" applyAlignment="1" applyProtection="1">
      <alignment horizontal="left" vertical="center" indent="1"/>
    </xf>
    <xf numFmtId="0" fontId="21" fillId="10" borderId="60" xfId="0" applyFont="1" applyFill="1" applyBorder="1" applyAlignment="1"/>
    <xf numFmtId="0" fontId="21" fillId="10" borderId="60" xfId="0" applyFont="1" applyFill="1" applyBorder="1"/>
    <xf numFmtId="0" fontId="0" fillId="10" borderId="60" xfId="0" applyFill="1" applyBorder="1"/>
    <xf numFmtId="0" fontId="21" fillId="10" borderId="61" xfId="0" applyFont="1" applyFill="1" applyBorder="1" applyAlignment="1"/>
    <xf numFmtId="0" fontId="21" fillId="10" borderId="61" xfId="0" applyFont="1" applyFill="1" applyBorder="1"/>
    <xf numFmtId="0" fontId="0" fillId="10" borderId="61" xfId="0" applyFill="1" applyBorder="1"/>
    <xf numFmtId="0" fontId="2" fillId="2" borderId="61" xfId="2" applyFill="1" applyBorder="1" applyAlignment="1" applyProtection="1"/>
    <xf numFmtId="0" fontId="21" fillId="0" borderId="60" xfId="0" applyFont="1" applyFill="1" applyBorder="1" applyAlignment="1"/>
    <xf numFmtId="0" fontId="21" fillId="0" borderId="60" xfId="0" applyFont="1" applyBorder="1"/>
    <xf numFmtId="0" fontId="0" fillId="0" borderId="60" xfId="0" applyBorder="1"/>
    <xf numFmtId="166" fontId="42" fillId="0" borderId="58" xfId="12" applyNumberFormat="1" applyFont="1" applyBorder="1" applyAlignment="1" applyProtection="1">
      <alignment horizontal="left" vertical="center" indent="1"/>
    </xf>
    <xf numFmtId="166" fontId="43" fillId="0" borderId="58" xfId="12" applyNumberFormat="1" applyFont="1" applyBorder="1" applyAlignment="1" applyProtection="1">
      <alignment horizontal="left" vertical="center"/>
    </xf>
    <xf numFmtId="0" fontId="4" fillId="0" borderId="62" xfId="0" applyFont="1" applyBorder="1" applyAlignment="1">
      <alignment horizontal="right"/>
    </xf>
    <xf numFmtId="0" fontId="49" fillId="0" borderId="63" xfId="13" applyBorder="1"/>
    <xf numFmtId="0" fontId="49" fillId="0" borderId="63" xfId="13" applyBorder="1" applyAlignment="1">
      <alignment vertical="center" wrapText="1"/>
    </xf>
    <xf numFmtId="0" fontId="65" fillId="10" borderId="64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right"/>
    </xf>
    <xf numFmtId="0" fontId="49" fillId="0" borderId="48" xfId="13" applyAlignment="1">
      <alignment wrapText="1"/>
    </xf>
    <xf numFmtId="0" fontId="0" fillId="10" borderId="56" xfId="0" applyFill="1" applyBorder="1"/>
    <xf numFmtId="0" fontId="0" fillId="0" borderId="65" xfId="0" applyBorder="1"/>
    <xf numFmtId="0" fontId="0" fillId="10" borderId="66" xfId="0" applyFill="1" applyBorder="1"/>
    <xf numFmtId="0" fontId="26" fillId="0" borderId="16" xfId="0" applyFont="1" applyFill="1" applyBorder="1" applyAlignment="1">
      <alignment horizontal="left" vertical="center"/>
    </xf>
    <xf numFmtId="0" fontId="11" fillId="0" borderId="79" xfId="0" applyFont="1" applyBorder="1" applyAlignment="1">
      <alignment horizontal="center" vertical="center" wrapText="1"/>
    </xf>
    <xf numFmtId="0" fontId="49" fillId="10" borderId="63" xfId="13" applyFill="1" applyBorder="1" applyAlignment="1">
      <alignment vertical="center" wrapText="1"/>
    </xf>
    <xf numFmtId="3" fontId="25" fillId="3" borderId="1" xfId="3" applyNumberFormat="1" applyFont="1" applyFill="1" applyBorder="1" applyAlignment="1" applyProtection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6" fontId="42" fillId="0" borderId="36" xfId="12" applyNumberFormat="1" applyFont="1" applyFill="1" applyBorder="1" applyAlignment="1" applyProtection="1">
      <alignment horizontal="left" vertical="center" indent="1"/>
    </xf>
    <xf numFmtId="0" fontId="27" fillId="0" borderId="2" xfId="0" applyFont="1" applyFill="1" applyBorder="1" applyAlignment="1">
      <alignment horizontal="center" vertical="center" wrapText="1"/>
    </xf>
    <xf numFmtId="166" fontId="51" fillId="0" borderId="49" xfId="12" applyNumberFormat="1" applyFont="1" applyFill="1" applyBorder="1" applyAlignment="1" applyProtection="1">
      <alignment horizontal="left" vertical="center" indent="1"/>
    </xf>
    <xf numFmtId="0" fontId="27" fillId="13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66" fillId="0" borderId="16" xfId="0" applyFont="1" applyFill="1" applyBorder="1" applyAlignment="1">
      <alignment vertical="center"/>
    </xf>
    <xf numFmtId="0" fontId="66" fillId="0" borderId="12" xfId="0" applyFont="1" applyFill="1" applyBorder="1" applyAlignment="1">
      <alignment vertical="center"/>
    </xf>
    <xf numFmtId="0" fontId="66" fillId="0" borderId="12" xfId="0" quotePrefix="1" applyFont="1" applyFill="1" applyBorder="1" applyAlignment="1">
      <alignment horizontal="center" vertical="center"/>
    </xf>
    <xf numFmtId="0" fontId="66" fillId="0" borderId="1" xfId="0" quotePrefix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26" fillId="0" borderId="30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11" fillId="0" borderId="12" xfId="0" quotePrefix="1" applyFont="1" applyFill="1" applyBorder="1" applyAlignment="1">
      <alignment horizontal="right" vertical="center"/>
    </xf>
    <xf numFmtId="0" fontId="11" fillId="0" borderId="1" xfId="0" quotePrefix="1" applyFont="1" applyFill="1" applyBorder="1" applyAlignment="1">
      <alignment horizontal="right" vertical="center"/>
    </xf>
    <xf numFmtId="0" fontId="11" fillId="0" borderId="11" xfId="0" quotePrefix="1" applyFont="1" applyFill="1" applyBorder="1" applyAlignment="1">
      <alignment horizontal="right" vertical="center"/>
    </xf>
    <xf numFmtId="3" fontId="11" fillId="0" borderId="1" xfId="0" quotePrefix="1" applyNumberFormat="1" applyFont="1" applyFill="1" applyBorder="1" applyAlignment="1">
      <alignment horizontal="right" vertical="center"/>
    </xf>
    <xf numFmtId="0" fontId="66" fillId="0" borderId="12" xfId="0" quotePrefix="1" applyFont="1" applyFill="1" applyBorder="1" applyAlignment="1">
      <alignment horizontal="left" vertical="center" wrapText="1"/>
    </xf>
    <xf numFmtId="3" fontId="11" fillId="0" borderId="12" xfId="0" quotePrefix="1" applyNumberFormat="1" applyFont="1" applyFill="1" applyBorder="1" applyAlignment="1">
      <alignment horizontal="right" vertical="center" wrapText="1"/>
    </xf>
    <xf numFmtId="3" fontId="66" fillId="0" borderId="1" xfId="0" quotePrefix="1" applyNumberFormat="1" applyFont="1" applyFill="1" applyBorder="1" applyAlignment="1">
      <alignment horizontal="right" vertical="center" wrapText="1"/>
    </xf>
    <xf numFmtId="3" fontId="66" fillId="0" borderId="12" xfId="0" quotePrefix="1" applyNumberFormat="1" applyFont="1" applyFill="1" applyBorder="1" applyAlignment="1">
      <alignment horizontal="right" vertical="center" wrapText="1"/>
    </xf>
    <xf numFmtId="3" fontId="67" fillId="0" borderId="30" xfId="0" applyNumberFormat="1" applyFont="1" applyFill="1" applyBorder="1" applyAlignment="1">
      <alignment vertical="center"/>
    </xf>
    <xf numFmtId="3" fontId="66" fillId="0" borderId="12" xfId="0" quotePrefix="1" applyNumberFormat="1" applyFont="1" applyFill="1" applyBorder="1" applyAlignment="1">
      <alignment horizontal="left" vertical="center" wrapText="1"/>
    </xf>
    <xf numFmtId="49" fontId="61" fillId="0" borderId="1" xfId="0" applyNumberFormat="1" applyFont="1" applyFill="1" applyBorder="1"/>
    <xf numFmtId="0" fontId="61" fillId="0" borderId="1" xfId="0" applyFont="1" applyFill="1" applyBorder="1" applyAlignment="1">
      <alignment wrapText="1"/>
    </xf>
    <xf numFmtId="0" fontId="62" fillId="0" borderId="11" xfId="0" applyFont="1" applyFill="1" applyBorder="1" applyAlignment="1">
      <alignment horizontal="left" vertical="center"/>
    </xf>
    <xf numFmtId="0" fontId="61" fillId="0" borderId="22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center"/>
    </xf>
    <xf numFmtId="0" fontId="61" fillId="0" borderId="12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2" xfId="0" quotePrefix="1" applyNumberFormat="1" applyFont="1" applyFill="1" applyBorder="1" applyAlignment="1">
      <alignment horizontal="right" vertical="center"/>
    </xf>
    <xf numFmtId="4" fontId="27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4" fontId="11" fillId="0" borderId="1" xfId="0" applyNumberFormat="1" applyFont="1" applyBorder="1"/>
    <xf numFmtId="0" fontId="33" fillId="0" borderId="1" xfId="5" applyFont="1" applyBorder="1"/>
    <xf numFmtId="4" fontId="66" fillId="0" borderId="1" xfId="0" applyNumberFormat="1" applyFont="1" applyBorder="1"/>
    <xf numFmtId="49" fontId="68" fillId="0" borderId="1" xfId="5" applyNumberFormat="1" applyFont="1" applyBorder="1" applyAlignment="1">
      <alignment horizontal="center"/>
    </xf>
    <xf numFmtId="49" fontId="68" fillId="0" borderId="1" xfId="5" applyNumberFormat="1" applyFont="1" applyBorder="1" applyAlignment="1">
      <alignment horizontal="right"/>
    </xf>
    <xf numFmtId="0" fontId="68" fillId="0" borderId="1" xfId="5" applyFont="1" applyBorder="1" applyAlignment="1">
      <alignment horizontal="right"/>
    </xf>
    <xf numFmtId="4" fontId="66" fillId="0" borderId="1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" fontId="66" fillId="0" borderId="1" xfId="0" applyNumberFormat="1" applyFont="1" applyBorder="1" applyAlignment="1">
      <alignment horizontal="right" vertical="center"/>
    </xf>
    <xf numFmtId="0" fontId="66" fillId="0" borderId="1" xfId="0" applyFont="1" applyBorder="1" applyAlignment="1">
      <alignment horizontal="right" vertical="center"/>
    </xf>
    <xf numFmtId="16" fontId="11" fillId="2" borderId="1" xfId="0" quotePrefix="1" applyNumberFormat="1" applyFont="1" applyFill="1" applyBorder="1" applyAlignment="1">
      <alignment horizontal="left" vertical="center"/>
    </xf>
    <xf numFmtId="3" fontId="66" fillId="0" borderId="1" xfId="0" applyNumberFormat="1" applyFont="1" applyBorder="1" applyAlignment="1">
      <alignment vertical="center"/>
    </xf>
    <xf numFmtId="3" fontId="61" fillId="0" borderId="1" xfId="0" applyNumberFormat="1" applyFont="1" applyBorder="1" applyAlignment="1">
      <alignment horizontal="right" vertical="center"/>
    </xf>
    <xf numFmtId="0" fontId="69" fillId="0" borderId="0" xfId="0" applyFont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66" fillId="0" borderId="25" xfId="0" applyNumberFormat="1" applyFont="1" applyBorder="1" applyAlignment="1">
      <alignment horizontal="right" vertical="center"/>
    </xf>
    <xf numFmtId="0" fontId="11" fillId="14" borderId="11" xfId="0" applyFont="1" applyFill="1" applyBorder="1" applyAlignment="1">
      <alignment vertical="center"/>
    </xf>
    <xf numFmtId="0" fontId="11" fillId="14" borderId="1" xfId="0" applyFont="1" applyFill="1" applyBorder="1" applyAlignment="1">
      <alignment vertical="center"/>
    </xf>
    <xf numFmtId="0" fontId="11" fillId="14" borderId="12" xfId="0" applyFont="1" applyFill="1" applyBorder="1" applyAlignment="1">
      <alignment vertical="center"/>
    </xf>
    <xf numFmtId="0" fontId="11" fillId="14" borderId="16" xfId="0" applyFont="1" applyFill="1" applyBorder="1" applyAlignment="1">
      <alignment vertical="center"/>
    </xf>
    <xf numFmtId="3" fontId="66" fillId="14" borderId="1" xfId="0" applyNumberFormat="1" applyFont="1" applyFill="1" applyBorder="1" applyAlignment="1">
      <alignment vertical="center"/>
    </xf>
    <xf numFmtId="3" fontId="66" fillId="14" borderId="11" xfId="0" applyNumberFormat="1" applyFont="1" applyFill="1" applyBorder="1" applyAlignment="1">
      <alignment vertical="center"/>
    </xf>
    <xf numFmtId="3" fontId="0" fillId="0" borderId="1" xfId="0" applyNumberFormat="1" applyBorder="1" applyAlignment="1"/>
    <xf numFmtId="0" fontId="27" fillId="0" borderId="1" xfId="0" applyFont="1" applyFill="1" applyBorder="1" applyAlignment="1" applyProtection="1">
      <alignment horizontal="center" vertical="center" textRotation="90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61" fillId="0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vertical="center"/>
    </xf>
    <xf numFmtId="3" fontId="66" fillId="15" borderId="1" xfId="0" applyNumberFormat="1" applyFont="1" applyFill="1" applyBorder="1" applyAlignment="1">
      <alignment vertical="center"/>
    </xf>
    <xf numFmtId="3" fontId="66" fillId="15" borderId="1" xfId="0" applyNumberFormat="1" applyFont="1" applyFill="1" applyBorder="1" applyAlignment="1">
      <alignment horizontal="right" vertical="center"/>
    </xf>
    <xf numFmtId="0" fontId="11" fillId="16" borderId="1" xfId="0" applyFont="1" applyFill="1" applyBorder="1" applyAlignment="1">
      <alignment vertical="center"/>
    </xf>
    <xf numFmtId="3" fontId="66" fillId="16" borderId="1" xfId="0" applyNumberFormat="1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center" vertical="center" wrapText="1"/>
    </xf>
    <xf numFmtId="16" fontId="71" fillId="0" borderId="1" xfId="0" applyNumberFormat="1" applyFont="1" applyBorder="1" applyAlignment="1">
      <alignment horizontal="center" vertical="center" wrapText="1"/>
    </xf>
    <xf numFmtId="0" fontId="71" fillId="0" borderId="1" xfId="0" applyFont="1" applyBorder="1" applyAlignment="1">
      <alignment vertical="center" wrapText="1"/>
    </xf>
    <xf numFmtId="0" fontId="71" fillId="20" borderId="82" xfId="0" applyFont="1" applyFill="1" applyBorder="1" applyAlignment="1">
      <alignment vertical="center"/>
    </xf>
    <xf numFmtId="16" fontId="71" fillId="0" borderId="84" xfId="0" applyNumberFormat="1" applyFont="1" applyBorder="1" applyAlignment="1">
      <alignment horizontal="center" vertical="center"/>
    </xf>
    <xf numFmtId="0" fontId="71" fillId="0" borderId="84" xfId="0" applyFont="1" applyBorder="1" applyAlignment="1">
      <alignment vertical="center"/>
    </xf>
    <xf numFmtId="0" fontId="71" fillId="21" borderId="83" xfId="0" applyFont="1" applyFill="1" applyBorder="1" applyAlignment="1">
      <alignment horizontal="center" vertical="center"/>
    </xf>
    <xf numFmtId="0" fontId="71" fillId="21" borderId="82" xfId="0" applyFont="1" applyFill="1" applyBorder="1" applyAlignment="1">
      <alignment vertical="center"/>
    </xf>
    <xf numFmtId="3" fontId="66" fillId="19" borderId="30" xfId="0" applyNumberFormat="1" applyFont="1" applyFill="1" applyBorder="1" applyAlignment="1">
      <alignment horizontal="right" vertical="center"/>
    </xf>
    <xf numFmtId="3" fontId="66" fillId="19" borderId="30" xfId="0" applyNumberFormat="1" applyFont="1" applyFill="1" applyBorder="1" applyAlignment="1">
      <alignment horizontal="right" vertical="center" shrinkToFit="1"/>
    </xf>
    <xf numFmtId="3" fontId="66" fillId="19" borderId="1" xfId="0" applyNumberFormat="1" applyFont="1" applyFill="1" applyBorder="1" applyAlignment="1">
      <alignment horizontal="right" vertical="center"/>
    </xf>
    <xf numFmtId="3" fontId="66" fillId="19" borderId="1" xfId="0" applyNumberFormat="1" applyFont="1" applyFill="1" applyBorder="1" applyAlignment="1">
      <alignment horizontal="right" vertical="center" shrinkToFit="1"/>
    </xf>
    <xf numFmtId="3" fontId="66" fillId="22" borderId="1" xfId="0" applyNumberFormat="1" applyFont="1" applyFill="1" applyBorder="1" applyAlignment="1">
      <alignment horizontal="right" vertical="center"/>
    </xf>
    <xf numFmtId="3" fontId="0" fillId="0" borderId="84" xfId="0" applyNumberFormat="1" applyBorder="1" applyAlignment="1">
      <alignment horizontal="right"/>
    </xf>
    <xf numFmtId="0" fontId="72" fillId="0" borderId="84" xfId="0" applyFont="1" applyBorder="1" applyAlignment="1">
      <alignment horizontal="left"/>
    </xf>
    <xf numFmtId="0" fontId="71" fillId="0" borderId="84" xfId="0" applyFont="1" applyBorder="1" applyAlignment="1">
      <alignment horizontal="left"/>
    </xf>
    <xf numFmtId="16" fontId="71" fillId="22" borderId="84" xfId="0" applyNumberFormat="1" applyFont="1" applyFill="1" applyBorder="1" applyAlignment="1">
      <alignment horizontal="center" vertical="center"/>
    </xf>
    <xf numFmtId="3" fontId="66" fillId="22" borderId="1" xfId="0" applyNumberFormat="1" applyFont="1" applyFill="1" applyBorder="1" applyAlignment="1">
      <alignment vertical="center"/>
    </xf>
    <xf numFmtId="3" fontId="0" fillId="0" borderId="84" xfId="0" applyNumberFormat="1" applyBorder="1" applyAlignment="1"/>
    <xf numFmtId="0" fontId="66" fillId="22" borderId="38" xfId="0" applyFont="1" applyFill="1" applyBorder="1" applyAlignment="1">
      <alignment vertical="center"/>
    </xf>
    <xf numFmtId="0" fontId="66" fillId="22" borderId="28" xfId="0" applyFont="1" applyFill="1" applyBorder="1" applyAlignment="1">
      <alignment vertical="center"/>
    </xf>
    <xf numFmtId="0" fontId="66" fillId="22" borderId="16" xfId="0" applyFont="1" applyFill="1" applyBorder="1" applyAlignment="1">
      <alignment vertical="center"/>
    </xf>
    <xf numFmtId="0" fontId="66" fillId="22" borderId="12" xfId="0" applyFont="1" applyFill="1" applyBorder="1" applyAlignment="1">
      <alignment vertical="center"/>
    </xf>
    <xf numFmtId="16" fontId="66" fillId="22" borderId="39" xfId="0" applyNumberFormat="1" applyFont="1" applyFill="1" applyBorder="1" applyAlignment="1">
      <alignment vertical="center"/>
    </xf>
    <xf numFmtId="16" fontId="66" fillId="22" borderId="26" xfId="0" applyNumberFormat="1" applyFont="1" applyFill="1" applyBorder="1" applyAlignment="1">
      <alignment vertical="center"/>
    </xf>
    <xf numFmtId="3" fontId="66" fillId="22" borderId="11" xfId="0" applyNumberFormat="1" applyFont="1" applyFill="1" applyBorder="1" applyAlignment="1">
      <alignment horizontal="right" vertical="center"/>
    </xf>
    <xf numFmtId="3" fontId="66" fillId="22" borderId="22" xfId="0" applyNumberFormat="1" applyFont="1" applyFill="1" applyBorder="1" applyAlignment="1">
      <alignment horizontal="right" vertical="center"/>
    </xf>
    <xf numFmtId="3" fontId="66" fillId="22" borderId="12" xfId="0" applyNumberFormat="1" applyFont="1" applyFill="1" applyBorder="1" applyAlignment="1">
      <alignment horizontal="right" vertical="center"/>
    </xf>
    <xf numFmtId="3" fontId="66" fillId="22" borderId="29" xfId="0" applyNumberFormat="1" applyFont="1" applyFill="1" applyBorder="1" applyAlignment="1">
      <alignment horizontal="right" vertical="center"/>
    </xf>
    <xf numFmtId="3" fontId="66" fillId="22" borderId="26" xfId="0" applyNumberFormat="1" applyFont="1" applyFill="1" applyBorder="1" applyAlignment="1">
      <alignment horizontal="right" vertical="center"/>
    </xf>
    <xf numFmtId="0" fontId="73" fillId="0" borderId="1" xfId="0" applyFont="1" applyFill="1" applyBorder="1" applyAlignment="1" applyProtection="1">
      <alignment horizontal="left" vertical="center" wrapText="1"/>
      <protection locked="0"/>
    </xf>
    <xf numFmtId="0" fontId="74" fillId="0" borderId="1" xfId="0" applyFont="1" applyBorder="1" applyProtection="1">
      <protection locked="0"/>
    </xf>
    <xf numFmtId="3" fontId="75" fillId="0" borderId="82" xfId="0" applyNumberFormat="1" applyFont="1" applyBorder="1" applyAlignment="1" applyProtection="1">
      <alignment horizontal="center" vertical="center" wrapText="1"/>
      <protection locked="0"/>
    </xf>
    <xf numFmtId="0" fontId="75" fillId="0" borderId="82" xfId="0" applyFont="1" applyFill="1" applyBorder="1" applyProtection="1">
      <protection locked="0"/>
    </xf>
    <xf numFmtId="0" fontId="73" fillId="2" borderId="1" xfId="0" applyFont="1" applyFill="1" applyBorder="1" applyAlignment="1" applyProtection="1">
      <alignment horizontal="left" vertical="center" wrapText="1"/>
      <protection locked="0"/>
    </xf>
    <xf numFmtId="0" fontId="74" fillId="0" borderId="1" xfId="0" applyFont="1" applyFill="1" applyBorder="1" applyProtection="1">
      <protection locked="0"/>
    </xf>
    <xf numFmtId="3" fontId="74" fillId="0" borderId="1" xfId="0" applyNumberFormat="1" applyFont="1" applyBorder="1" applyAlignment="1" applyProtection="1">
      <alignment horizontal="center" vertical="center" wrapText="1"/>
      <protection locked="0"/>
    </xf>
    <xf numFmtId="0" fontId="75" fillId="0" borderId="82" xfId="3" applyFont="1" applyBorder="1" applyAlignment="1" applyProtection="1">
      <alignment horizontal="center" vertical="center" wrapText="1"/>
      <protection locked="0"/>
    </xf>
    <xf numFmtId="0" fontId="74" fillId="0" borderId="1" xfId="0" applyFont="1" applyBorder="1" applyAlignment="1" applyProtection="1">
      <alignment horizontal="center" vertical="center" wrapText="1"/>
      <protection locked="0"/>
    </xf>
    <xf numFmtId="0" fontId="74" fillId="0" borderId="1" xfId="0" applyFont="1" applyFill="1" applyBorder="1" applyAlignment="1" applyProtection="1">
      <alignment horizontal="center" vertical="center" wrapText="1"/>
      <protection locked="0"/>
    </xf>
    <xf numFmtId="0" fontId="74" fillId="3" borderId="1" xfId="0" applyFont="1" applyFill="1" applyBorder="1" applyAlignment="1" applyProtection="1">
      <alignment horizontal="center" vertical="center" wrapText="1"/>
    </xf>
    <xf numFmtId="0" fontId="75" fillId="23" borderId="82" xfId="3" applyFont="1" applyFill="1" applyBorder="1" applyAlignment="1" applyProtection="1">
      <alignment horizontal="center" vertical="center" wrapText="1"/>
      <protection locked="0"/>
    </xf>
    <xf numFmtId="3" fontId="74" fillId="0" borderId="1" xfId="3" applyNumberFormat="1" applyFont="1" applyFill="1" applyBorder="1" applyAlignment="1" applyProtection="1">
      <alignment horizontal="center" vertical="center" wrapText="1"/>
    </xf>
    <xf numFmtId="0" fontId="25" fillId="24" borderId="1" xfId="0" applyFont="1" applyFill="1" applyBorder="1" applyAlignment="1" applyProtection="1">
      <alignment horizontal="left" wrapText="1"/>
    </xf>
    <xf numFmtId="0" fontId="25" fillId="24" borderId="1" xfId="0" applyFont="1" applyFill="1" applyBorder="1" applyAlignment="1" applyProtection="1">
      <alignment horizontal="center" vertical="center" wrapText="1"/>
      <protection locked="0"/>
    </xf>
    <xf numFmtId="0" fontId="25" fillId="24" borderId="1" xfId="0" applyFont="1" applyFill="1" applyBorder="1" applyAlignment="1" applyProtection="1">
      <alignment horizontal="center" wrapText="1"/>
      <protection locked="0"/>
    </xf>
    <xf numFmtId="3" fontId="25" fillId="24" borderId="1" xfId="3" applyNumberFormat="1" applyFont="1" applyFill="1" applyBorder="1" applyAlignment="1" applyProtection="1">
      <alignment horizontal="center" vertical="center" wrapText="1"/>
    </xf>
    <xf numFmtId="0" fontId="25" fillId="24" borderId="1" xfId="0" applyFont="1" applyFill="1" applyBorder="1" applyAlignment="1" applyProtection="1">
      <alignment horizontal="center"/>
      <protection locked="0"/>
    </xf>
    <xf numFmtId="0" fontId="74" fillId="0" borderId="1" xfId="9" applyFont="1" applyBorder="1" applyProtection="1">
      <protection locked="0"/>
    </xf>
    <xf numFmtId="0" fontId="74" fillId="0" borderId="1" xfId="9" applyFont="1" applyBorder="1" applyAlignment="1" applyProtection="1">
      <alignment wrapText="1"/>
      <protection locked="0"/>
    </xf>
    <xf numFmtId="0" fontId="75" fillId="0" borderId="82" xfId="3" applyFont="1" applyBorder="1" applyProtection="1">
      <protection locked="0"/>
    </xf>
    <xf numFmtId="0" fontId="74" fillId="0" borderId="1" xfId="9" applyFont="1" applyFill="1" applyBorder="1" applyAlignment="1" applyProtection="1">
      <alignment horizontal="right"/>
      <protection locked="0"/>
    </xf>
    <xf numFmtId="0" fontId="74" fillId="0" borderId="1" xfId="3" applyFont="1" applyBorder="1" applyAlignment="1" applyProtection="1">
      <alignment horizontal="center" vertical="center" wrapText="1"/>
      <protection locked="0"/>
    </xf>
    <xf numFmtId="0" fontId="61" fillId="12" borderId="1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center"/>
    </xf>
    <xf numFmtId="0" fontId="11" fillId="0" borderId="87" xfId="0" applyFont="1" applyFill="1" applyBorder="1" applyAlignment="1">
      <alignment horizontal="center" vertical="center"/>
    </xf>
    <xf numFmtId="0" fontId="11" fillId="0" borderId="87" xfId="0" applyFont="1" applyFill="1" applyBorder="1" applyAlignment="1">
      <alignment vertical="center"/>
    </xf>
    <xf numFmtId="0" fontId="70" fillId="23" borderId="89" xfId="0" applyFont="1" applyFill="1" applyBorder="1" applyAlignment="1">
      <alignment horizontal="center" vertical="center"/>
    </xf>
    <xf numFmtId="0" fontId="70" fillId="0" borderId="89" xfId="0" applyFont="1" applyFill="1" applyBorder="1" applyAlignment="1">
      <alignment vertical="center"/>
    </xf>
    <xf numFmtId="0" fontId="70" fillId="0" borderId="90" xfId="0" applyFont="1" applyFill="1" applyBorder="1" applyAlignment="1">
      <alignment horizontal="center" vertical="center"/>
    </xf>
    <xf numFmtId="0" fontId="70" fillId="0" borderId="90" xfId="0" applyFont="1" applyFill="1" applyBorder="1" applyAlignment="1">
      <alignment vertical="center"/>
    </xf>
    <xf numFmtId="0" fontId="70" fillId="0" borderId="89" xfId="0" applyFont="1" applyFill="1" applyBorder="1" applyAlignment="1">
      <alignment horizontal="center" vertical="center"/>
    </xf>
    <xf numFmtId="0" fontId="70" fillId="0" borderId="90" xfId="0" applyFont="1" applyFill="1" applyBorder="1" applyAlignment="1">
      <alignment vertical="center" wrapText="1"/>
    </xf>
    <xf numFmtId="0" fontId="70" fillId="0" borderId="82" xfId="0" applyFont="1" applyFill="1" applyBorder="1" applyAlignment="1">
      <alignment horizontal="center" vertical="center"/>
    </xf>
    <xf numFmtId="0" fontId="75" fillId="0" borderId="82" xfId="0" applyFont="1" applyFill="1" applyBorder="1" applyAlignment="1">
      <alignment horizontal="center" vertical="center"/>
    </xf>
    <xf numFmtId="0" fontId="70" fillId="0" borderId="82" xfId="0" applyFont="1" applyFill="1" applyBorder="1" applyAlignment="1">
      <alignment vertical="center"/>
    </xf>
    <xf numFmtId="0" fontId="75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/>
    </xf>
    <xf numFmtId="0" fontId="25" fillId="0" borderId="92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Continuous" vertical="center"/>
    </xf>
    <xf numFmtId="0" fontId="75" fillId="0" borderId="94" xfId="0" applyFont="1" applyFill="1" applyBorder="1" applyAlignment="1">
      <alignment horizontal="center" vertical="center"/>
    </xf>
    <xf numFmtId="0" fontId="28" fillId="0" borderId="95" xfId="0" applyFont="1" applyFill="1" applyBorder="1" applyAlignment="1">
      <alignment horizontal="center" vertical="center"/>
    </xf>
    <xf numFmtId="0" fontId="28" fillId="0" borderId="9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75" fillId="0" borderId="97" xfId="0" applyFont="1" applyFill="1" applyBorder="1" applyAlignment="1">
      <alignment horizontal="center" vertical="center"/>
    </xf>
    <xf numFmtId="0" fontId="28" fillId="0" borderId="98" xfId="0" applyFont="1" applyFill="1" applyBorder="1" applyAlignment="1">
      <alignment horizontal="center" vertical="center"/>
    </xf>
    <xf numFmtId="0" fontId="28" fillId="0" borderId="99" xfId="0" applyFont="1" applyFill="1" applyBorder="1" applyAlignment="1">
      <alignment horizontal="center" vertical="center"/>
    </xf>
    <xf numFmtId="0" fontId="75" fillId="0" borderId="100" xfId="0" applyFont="1" applyFill="1" applyBorder="1" applyAlignment="1">
      <alignment horizontal="center" vertical="center"/>
    </xf>
    <xf numFmtId="0" fontId="75" fillId="0" borderId="101" xfId="0" applyFont="1" applyFill="1" applyBorder="1" applyAlignment="1">
      <alignment horizontal="center" vertical="center"/>
    </xf>
    <xf numFmtId="0" fontId="75" fillId="0" borderId="102" xfId="0" applyFont="1" applyFill="1" applyBorder="1" applyAlignment="1">
      <alignment horizontal="center" vertical="center"/>
    </xf>
    <xf numFmtId="0" fontId="75" fillId="0" borderId="10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right" vertical="center"/>
    </xf>
    <xf numFmtId="0" fontId="75" fillId="0" borderId="104" xfId="0" applyFont="1" applyFill="1" applyBorder="1" applyAlignment="1">
      <alignment horizontal="center" vertical="center"/>
    </xf>
    <xf numFmtId="0" fontId="75" fillId="0" borderId="84" xfId="0" applyFont="1" applyFill="1" applyBorder="1" applyAlignment="1">
      <alignment horizontal="center" vertical="center"/>
    </xf>
    <xf numFmtId="0" fontId="75" fillId="0" borderId="105" xfId="0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2" fontId="25" fillId="0" borderId="2" xfId="0" applyNumberFormat="1" applyFont="1" applyFill="1" applyBorder="1" applyAlignment="1">
      <alignment horizontal="center" vertical="center"/>
    </xf>
    <xf numFmtId="2" fontId="25" fillId="0" borderId="8" xfId="0" applyNumberFormat="1" applyFont="1" applyFill="1" applyBorder="1" applyAlignment="1">
      <alignment horizontal="center" vertical="center"/>
    </xf>
    <xf numFmtId="2" fontId="25" fillId="0" borderId="5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2" fontId="25" fillId="0" borderId="13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right" vertical="center"/>
    </xf>
    <xf numFmtId="3" fontId="11" fillId="0" borderId="86" xfId="0" applyNumberFormat="1" applyFont="1" applyFill="1" applyBorder="1" applyAlignment="1">
      <alignment horizontal="right" vertical="center"/>
    </xf>
    <xf numFmtId="3" fontId="11" fillId="0" borderId="15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11" fillId="0" borderId="88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70" fillId="0" borderId="82" xfId="0" applyNumberFormat="1" applyFont="1" applyFill="1" applyBorder="1" applyAlignment="1">
      <alignment horizontal="right" vertical="center"/>
    </xf>
    <xf numFmtId="3" fontId="70" fillId="0" borderId="91" xfId="0" applyNumberFormat="1" applyFont="1" applyFill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horizontal="right" vertical="center"/>
    </xf>
    <xf numFmtId="0" fontId="76" fillId="0" borderId="82" xfId="0" applyFont="1" applyBorder="1" applyAlignment="1" applyProtection="1">
      <alignment vertical="top" wrapText="1" readingOrder="1"/>
      <protection locked="0"/>
    </xf>
    <xf numFmtId="0" fontId="78" fillId="9" borderId="1" xfId="0" applyFont="1" applyFill="1" applyBorder="1"/>
    <xf numFmtId="0" fontId="79" fillId="0" borderId="1" xfId="0" applyFont="1" applyBorder="1"/>
    <xf numFmtId="0" fontId="78" fillId="9" borderId="1" xfId="0" applyFont="1" applyFill="1" applyBorder="1" applyAlignment="1">
      <alignment wrapText="1"/>
    </xf>
    <xf numFmtId="0" fontId="80" fillId="0" borderId="82" xfId="0" applyFont="1" applyBorder="1" applyAlignment="1" applyProtection="1">
      <alignment vertical="top" wrapText="1" readingOrder="1"/>
      <protection locked="0"/>
    </xf>
    <xf numFmtId="3" fontId="77" fillId="9" borderId="1" xfId="0" applyNumberFormat="1" applyFont="1" applyFill="1" applyBorder="1"/>
    <xf numFmtId="0" fontId="61" fillId="0" borderId="84" xfId="0" applyFont="1" applyFill="1" applyBorder="1" applyAlignment="1">
      <alignment horizontal="left" vertical="center"/>
    </xf>
    <xf numFmtId="0" fontId="61" fillId="0" borderId="84" xfId="0" applyFont="1" applyFill="1" applyBorder="1" applyAlignment="1">
      <alignment horizontal="left" vertical="center" wrapText="1"/>
    </xf>
    <xf numFmtId="4" fontId="81" fillId="0" borderId="0" xfId="15" applyNumberFormat="1"/>
    <xf numFmtId="0" fontId="81" fillId="0" borderId="0" xfId="15"/>
    <xf numFmtId="0" fontId="7" fillId="0" borderId="0" xfId="15" applyFont="1" applyBorder="1" applyAlignment="1"/>
    <xf numFmtId="4" fontId="7" fillId="0" borderId="0" xfId="15" applyNumberFormat="1" applyFont="1" applyBorder="1" applyAlignment="1"/>
    <xf numFmtId="4" fontId="4" fillId="0" borderId="0" xfId="15" applyNumberFormat="1" applyFont="1" applyFill="1" applyAlignment="1">
      <alignment wrapText="1"/>
    </xf>
    <xf numFmtId="0" fontId="4" fillId="0" borderId="0" xfId="15" applyFont="1" applyFill="1" applyAlignment="1">
      <alignment wrapText="1"/>
    </xf>
    <xf numFmtId="0" fontId="4" fillId="0" borderId="0" xfId="15" applyFont="1" applyFill="1"/>
    <xf numFmtId="0" fontId="27" fillId="0" borderId="1" xfId="15" applyFont="1" applyBorder="1" applyAlignment="1">
      <alignment horizontal="center" vertical="center"/>
    </xf>
    <xf numFmtId="0" fontId="27" fillId="0" borderId="1" xfId="15" applyFont="1" applyBorder="1" applyAlignment="1">
      <alignment horizontal="center" vertical="center" wrapText="1"/>
    </xf>
    <xf numFmtId="4" fontId="27" fillId="0" borderId="17" xfId="15" applyNumberFormat="1" applyFont="1" applyBorder="1" applyAlignment="1">
      <alignment horizontal="center" vertical="center" wrapText="1"/>
    </xf>
    <xf numFmtId="4" fontId="4" fillId="0" borderId="0" xfId="15" applyNumberFormat="1" applyFont="1" applyFill="1"/>
    <xf numFmtId="0" fontId="11" fillId="25" borderId="1" xfId="15" applyFont="1" applyFill="1" applyBorder="1" applyAlignment="1">
      <alignment vertical="center"/>
    </xf>
    <xf numFmtId="0" fontId="11" fillId="25" borderId="17" xfId="15" applyFont="1" applyFill="1" applyBorder="1" applyAlignment="1">
      <alignment vertical="center"/>
    </xf>
    <xf numFmtId="0" fontId="11" fillId="25" borderId="106" xfId="15" applyFont="1" applyFill="1" applyBorder="1" applyAlignment="1">
      <alignment vertical="center"/>
    </xf>
    <xf numFmtId="4" fontId="11" fillId="25" borderId="107" xfId="15" applyNumberFormat="1" applyFont="1" applyFill="1" applyBorder="1" applyAlignment="1">
      <alignment vertical="center"/>
    </xf>
    <xf numFmtId="0" fontId="11" fillId="6" borderId="18" xfId="15" applyFont="1" applyFill="1" applyBorder="1" applyAlignment="1">
      <alignment vertical="center"/>
    </xf>
    <xf numFmtId="0" fontId="11" fillId="6" borderId="106" xfId="15" applyFont="1" applyFill="1" applyBorder="1" applyAlignment="1">
      <alignment vertical="center"/>
    </xf>
    <xf numFmtId="4" fontId="11" fillId="26" borderId="107" xfId="15" applyNumberFormat="1" applyFont="1" applyFill="1" applyBorder="1" applyAlignment="1">
      <alignment vertical="center"/>
    </xf>
    <xf numFmtId="0" fontId="82" fillId="0" borderId="108" xfId="0" applyFont="1" applyFill="1" applyBorder="1" applyAlignment="1" applyProtection="1">
      <alignment horizontal="center" vertical="center" wrapText="1" readingOrder="1"/>
      <protection locked="0"/>
    </xf>
    <xf numFmtId="0" fontId="82" fillId="10" borderId="108" xfId="0" applyFont="1" applyFill="1" applyBorder="1" applyAlignment="1" applyProtection="1">
      <alignment horizontal="center" vertical="center" wrapText="1" readingOrder="1"/>
      <protection locked="0"/>
    </xf>
    <xf numFmtId="0" fontId="83" fillId="0" borderId="108" xfId="0" applyFont="1" applyFill="1" applyBorder="1" applyAlignment="1">
      <alignment horizontal="center" vertical="center" wrapText="1" readingOrder="1"/>
    </xf>
    <xf numFmtId="0" fontId="82" fillId="0" borderId="1" xfId="0" applyFont="1" applyBorder="1" applyAlignment="1" applyProtection="1">
      <alignment horizontal="center" vertical="center" wrapText="1" readingOrder="1"/>
      <protection locked="0"/>
    </xf>
    <xf numFmtId="4" fontId="8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2" fillId="8" borderId="1" xfId="0" applyFont="1" applyFill="1" applyBorder="1" applyAlignment="1" applyProtection="1">
      <alignment horizontal="center" vertical="center" wrapText="1" readingOrder="1"/>
      <protection locked="0"/>
    </xf>
    <xf numFmtId="4" fontId="8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1" fillId="8" borderId="1" xfId="15" applyNumberFormat="1" applyFont="1" applyFill="1" applyBorder="1" applyAlignment="1">
      <alignment vertical="center"/>
    </xf>
    <xf numFmtId="0" fontId="82" fillId="10" borderId="1" xfId="0" applyFont="1" applyFill="1" applyBorder="1" applyAlignment="1" applyProtection="1">
      <alignment horizontal="center" vertical="center" wrapText="1" readingOrder="1"/>
      <protection locked="0"/>
    </xf>
    <xf numFmtId="4" fontId="82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2" fillId="0" borderId="1" xfId="0" applyFont="1" applyFill="1" applyBorder="1" applyAlignment="1" applyProtection="1">
      <alignment horizontal="center" vertical="center" wrapText="1" readingOrder="1"/>
      <protection locked="0"/>
    </xf>
    <xf numFmtId="0" fontId="82" fillId="10" borderId="109" xfId="0" applyFont="1" applyFill="1" applyBorder="1" applyAlignment="1" applyProtection="1">
      <alignment horizontal="center" vertical="center" wrapText="1" readingOrder="1"/>
      <protection locked="0"/>
    </xf>
    <xf numFmtId="167" fontId="82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83" fillId="10" borderId="1" xfId="0" applyNumberFormat="1" applyFont="1" applyFill="1" applyBorder="1" applyAlignment="1">
      <alignment horizontal="center" vertical="center" readingOrder="1"/>
    </xf>
    <xf numFmtId="167" fontId="8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2" fillId="0" borderId="0" xfId="0" applyFont="1" applyFill="1" applyBorder="1" applyAlignment="1" applyProtection="1">
      <alignment horizontal="center" vertical="center" wrapText="1" readingOrder="1"/>
      <protection locked="0"/>
    </xf>
    <xf numFmtId="0" fontId="82" fillId="0" borderId="84" xfId="0" applyFont="1" applyFill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83" fillId="10" borderId="1" xfId="0" applyFont="1" applyFill="1" applyBorder="1" applyAlignment="1">
      <alignment horizontal="center" vertical="center" readingOrder="1"/>
    </xf>
    <xf numFmtId="0" fontId="83" fillId="8" borderId="1" xfId="0" applyFont="1" applyFill="1" applyBorder="1" applyAlignment="1">
      <alignment horizontal="center" vertical="center" readingOrder="1"/>
    </xf>
    <xf numFmtId="0" fontId="83" fillId="0" borderId="108" xfId="0" applyFont="1" applyFill="1" applyBorder="1" applyAlignment="1" applyProtection="1">
      <alignment horizontal="center" vertical="center" wrapText="1" readingOrder="1"/>
      <protection locked="0"/>
    </xf>
    <xf numFmtId="0" fontId="82" fillId="0" borderId="110" xfId="0" applyFont="1" applyFill="1" applyBorder="1" applyAlignment="1" applyProtection="1">
      <alignment horizontal="center" vertical="center" wrapText="1" readingOrder="1"/>
      <protection locked="0"/>
    </xf>
    <xf numFmtId="0" fontId="83" fillId="0" borderId="109" xfId="0" applyFont="1" applyFill="1" applyBorder="1" applyAlignment="1">
      <alignment horizontal="center" vertical="center" wrapText="1" readingOrder="1"/>
    </xf>
    <xf numFmtId="0" fontId="82" fillId="23" borderId="108" xfId="0" applyFont="1" applyFill="1" applyBorder="1" applyAlignment="1" applyProtection="1">
      <alignment horizontal="center" vertical="center" wrapText="1" readingOrder="1"/>
      <protection locked="0"/>
    </xf>
    <xf numFmtId="0" fontId="84" fillId="10" borderId="1" xfId="0" applyFont="1" applyFill="1" applyBorder="1" applyAlignment="1" applyProtection="1">
      <alignment horizontal="center" vertical="center" wrapText="1" readingOrder="1"/>
      <protection locked="0"/>
    </xf>
    <xf numFmtId="4" fontId="84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4" fillId="8" borderId="1" xfId="0" applyFont="1" applyFill="1" applyBorder="1" applyAlignment="1" applyProtection="1">
      <alignment horizontal="center" vertical="center" wrapText="1" readingOrder="1"/>
      <protection locked="0"/>
    </xf>
    <xf numFmtId="168" fontId="82" fillId="23" borderId="108" xfId="0" applyNumberFormat="1" applyFont="1" applyFill="1" applyBorder="1" applyAlignment="1" applyProtection="1">
      <alignment horizontal="center" vertical="center" wrapText="1" readingOrder="1"/>
      <protection locked="0"/>
    </xf>
    <xf numFmtId="0" fontId="82" fillId="0" borderId="108" xfId="0" applyFont="1" applyBorder="1" applyAlignment="1" applyProtection="1">
      <alignment horizontal="center" vertical="center" wrapText="1" readingOrder="1"/>
      <protection locked="0"/>
    </xf>
    <xf numFmtId="169" fontId="8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2" fillId="27" borderId="108" xfId="0" applyFont="1" applyFill="1" applyBorder="1" applyAlignment="1" applyProtection="1">
      <alignment horizontal="center" vertical="center" wrapText="1" readingOrder="1"/>
      <protection locked="0"/>
    </xf>
    <xf numFmtId="0" fontId="83" fillId="23" borderId="108" xfId="0" applyFont="1" applyFill="1" applyBorder="1" applyAlignment="1">
      <alignment horizontal="center" vertical="center" wrapText="1" readingOrder="1"/>
    </xf>
    <xf numFmtId="170" fontId="82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170" fontId="8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15" applyFont="1" applyBorder="1"/>
    <xf numFmtId="0" fontId="11" fillId="10" borderId="1" xfId="15" applyFont="1" applyFill="1" applyBorder="1"/>
    <xf numFmtId="4" fontId="11" fillId="10" borderId="1" xfId="15" applyNumberFormat="1" applyFont="1" applyFill="1" applyBorder="1"/>
    <xf numFmtId="0" fontId="11" fillId="8" borderId="1" xfId="15" applyFont="1" applyFill="1" applyBorder="1"/>
    <xf numFmtId="0" fontId="11" fillId="0" borderId="11" xfId="15" applyFont="1" applyBorder="1"/>
    <xf numFmtId="0" fontId="11" fillId="0" borderId="40" xfId="15" applyFont="1" applyBorder="1" applyAlignment="1">
      <alignment vertical="center"/>
    </xf>
    <xf numFmtId="4" fontId="11" fillId="0" borderId="1" xfId="15" applyNumberFormat="1" applyFont="1" applyBorder="1"/>
    <xf numFmtId="0" fontId="11" fillId="6" borderId="1" xfId="15" applyFont="1" applyFill="1" applyBorder="1" applyAlignment="1">
      <alignment vertical="center"/>
    </xf>
    <xf numFmtId="0" fontId="11" fillId="0" borderId="1" xfId="15" applyFont="1" applyFill="1" applyBorder="1" applyAlignment="1">
      <alignment vertical="center"/>
    </xf>
    <xf numFmtId="0" fontId="11" fillId="0" borderId="1" xfId="15" applyFont="1" applyBorder="1" applyAlignment="1">
      <alignment vertical="center"/>
    </xf>
    <xf numFmtId="4" fontId="11" fillId="0" borderId="111" xfId="15" applyNumberFormat="1" applyFont="1" applyBorder="1" applyAlignment="1">
      <alignment vertical="center"/>
    </xf>
    <xf numFmtId="0" fontId="11" fillId="6" borderId="31" xfId="15" applyFont="1" applyFill="1" applyBorder="1" applyAlignment="1">
      <alignment vertical="center"/>
    </xf>
    <xf numFmtId="0" fontId="11" fillId="6" borderId="14" xfId="15" applyFont="1" applyFill="1" applyBorder="1" applyAlignment="1">
      <alignment vertical="center"/>
    </xf>
    <xf numFmtId="0" fontId="11" fillId="0" borderId="1" xfId="15" applyFont="1" applyBorder="1" applyAlignment="1"/>
    <xf numFmtId="0" fontId="11" fillId="0" borderId="16" xfId="15" applyFont="1" applyBorder="1" applyAlignment="1">
      <alignment vertical="center"/>
    </xf>
    <xf numFmtId="0" fontId="11" fillId="25" borderId="1" xfId="15" applyFont="1" applyFill="1" applyBorder="1"/>
    <xf numFmtId="4" fontId="11" fillId="25" borderId="111" xfId="15" applyNumberFormat="1" applyFont="1" applyFill="1" applyBorder="1" applyAlignment="1">
      <alignment vertical="center"/>
    </xf>
    <xf numFmtId="4" fontId="11" fillId="26" borderId="111" xfId="15" applyNumberFormat="1" applyFont="1" applyFill="1" applyBorder="1" applyAlignment="1">
      <alignment vertical="center"/>
    </xf>
    <xf numFmtId="0" fontId="11" fillId="0" borderId="1" xfId="15" applyFont="1" applyBorder="1" applyAlignment="1">
      <alignment vertical="center" wrapText="1"/>
    </xf>
    <xf numFmtId="0" fontId="11" fillId="0" borderId="1" xfId="15" applyFont="1" applyBorder="1" applyAlignment="1">
      <alignment horizontal="center" vertical="center"/>
    </xf>
    <xf numFmtId="0" fontId="11" fillId="0" borderId="16" xfId="15" applyFont="1" applyBorder="1" applyAlignment="1">
      <alignment horizontal="center" vertical="center"/>
    </xf>
    <xf numFmtId="4" fontId="11" fillId="0" borderId="1" xfId="15" applyNumberFormat="1" applyFont="1" applyBorder="1" applyAlignment="1">
      <alignment horizontal="center" vertical="center"/>
    </xf>
    <xf numFmtId="0" fontId="11" fillId="8" borderId="1" xfId="15" applyFont="1" applyFill="1" applyBorder="1" applyAlignment="1">
      <alignment horizontal="center" vertical="center"/>
    </xf>
    <xf numFmtId="0" fontId="11" fillId="8" borderId="16" xfId="15" applyFont="1" applyFill="1" applyBorder="1" applyAlignment="1">
      <alignment horizontal="center" vertical="center"/>
    </xf>
    <xf numFmtId="0" fontId="11" fillId="10" borderId="1" xfId="15" applyFont="1" applyFill="1" applyBorder="1" applyAlignment="1">
      <alignment horizontal="center" vertical="center"/>
    </xf>
    <xf numFmtId="0" fontId="11" fillId="10" borderId="16" xfId="15" applyFont="1" applyFill="1" applyBorder="1" applyAlignment="1">
      <alignment horizontal="center" vertical="center"/>
    </xf>
    <xf numFmtId="4" fontId="11" fillId="10" borderId="1" xfId="15" applyNumberFormat="1" applyFont="1" applyFill="1" applyBorder="1" applyAlignment="1">
      <alignment horizontal="center" vertical="center"/>
    </xf>
    <xf numFmtId="0" fontId="11" fillId="0" borderId="1" xfId="15" applyFont="1" applyBorder="1" applyAlignment="1">
      <alignment wrapText="1"/>
    </xf>
    <xf numFmtId="0" fontId="11" fillId="10" borderId="16" xfId="15" applyFont="1" applyFill="1" applyBorder="1" applyAlignment="1">
      <alignment horizontal="center" vertical="center" wrapText="1"/>
    </xf>
    <xf numFmtId="0" fontId="11" fillId="8" borderId="16" xfId="15" applyFont="1" applyFill="1" applyBorder="1" applyAlignment="1">
      <alignment horizontal="center" vertical="center" wrapText="1"/>
    </xf>
    <xf numFmtId="0" fontId="0" fillId="10" borderId="0" xfId="0" applyFill="1"/>
    <xf numFmtId="0" fontId="11" fillId="25" borderId="1" xfId="15" applyFont="1" applyFill="1" applyBorder="1" applyAlignment="1">
      <alignment wrapText="1"/>
    </xf>
    <xf numFmtId="4" fontId="11" fillId="25" borderId="112" xfId="15" applyNumberFormat="1" applyFont="1" applyFill="1" applyBorder="1" applyAlignment="1">
      <alignment vertical="center"/>
    </xf>
    <xf numFmtId="0" fontId="11" fillId="6" borderId="22" xfId="15" applyFont="1" applyFill="1" applyBorder="1" applyAlignment="1">
      <alignment vertical="center"/>
    </xf>
    <xf numFmtId="0" fontId="11" fillId="6" borderId="40" xfId="15" applyFont="1" applyFill="1" applyBorder="1" applyAlignment="1">
      <alignment vertical="center"/>
    </xf>
    <xf numFmtId="4" fontId="11" fillId="26" borderId="112" xfId="15" applyNumberFormat="1" applyFont="1" applyFill="1" applyBorder="1" applyAlignment="1">
      <alignment vertical="center"/>
    </xf>
    <xf numFmtId="4" fontId="11" fillId="10" borderId="112" xfId="15" applyNumberFormat="1" applyFont="1" applyFill="1" applyBorder="1" applyAlignment="1">
      <alignment vertical="center"/>
    </xf>
    <xf numFmtId="4" fontId="11" fillId="0" borderId="11" xfId="15" applyNumberFormat="1" applyFont="1" applyBorder="1"/>
    <xf numFmtId="0" fontId="11" fillId="6" borderId="1" xfId="15" applyFont="1" applyFill="1" applyBorder="1"/>
    <xf numFmtId="0" fontId="11" fillId="6" borderId="1" xfId="15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1" fillId="0" borderId="17" xfId="15" applyNumberFormat="1" applyFont="1" applyBorder="1"/>
    <xf numFmtId="0" fontId="26" fillId="0" borderId="1" xfId="15" applyFont="1" applyBorder="1" applyAlignment="1">
      <alignment horizontal="center" vertical="center"/>
    </xf>
    <xf numFmtId="0" fontId="26" fillId="6" borderId="1" xfId="15" applyFont="1" applyFill="1" applyBorder="1" applyAlignment="1">
      <alignment horizontal="center" vertical="center"/>
    </xf>
    <xf numFmtId="0" fontId="27" fillId="6" borderId="1" xfId="15" applyFont="1" applyFill="1" applyBorder="1"/>
    <xf numFmtId="0" fontId="27" fillId="6" borderId="16" xfId="15" applyFont="1" applyFill="1" applyBorder="1"/>
    <xf numFmtId="4" fontId="0" fillId="25" borderId="0" xfId="0" applyNumberFormat="1" applyFill="1"/>
    <xf numFmtId="0" fontId="27" fillId="6" borderId="12" xfId="15" applyFont="1" applyFill="1" applyBorder="1"/>
    <xf numFmtId="4" fontId="24" fillId="26" borderId="33" xfId="15" applyNumberFormat="1" applyFont="1" applyFill="1" applyBorder="1"/>
    <xf numFmtId="0" fontId="4" fillId="0" borderId="0" xfId="15" applyFont="1" applyBorder="1"/>
    <xf numFmtId="4" fontId="7" fillId="0" borderId="0" xfId="15" applyNumberFormat="1" applyFont="1" applyBorder="1"/>
    <xf numFmtId="0" fontId="7" fillId="0" borderId="0" xfId="15" applyFont="1" applyBorder="1"/>
    <xf numFmtId="4" fontId="27" fillId="0" borderId="1" xfId="15" applyNumberFormat="1" applyFont="1" applyBorder="1"/>
    <xf numFmtId="4" fontId="27" fillId="25" borderId="1" xfId="15" applyNumberFormat="1" applyFont="1" applyFill="1" applyBorder="1"/>
    <xf numFmtId="4" fontId="27" fillId="0" borderId="1" xfId="15" applyNumberFormat="1" applyFont="1" applyFill="1" applyBorder="1"/>
    <xf numFmtId="4" fontId="27" fillId="0" borderId="1" xfId="0" applyNumberFormat="1" applyFont="1" applyBorder="1"/>
    <xf numFmtId="49" fontId="85" fillId="0" borderId="1" xfId="0" applyNumberFormat="1" applyFont="1" applyBorder="1" applyAlignment="1">
      <alignment horizontal="center"/>
    </xf>
    <xf numFmtId="9" fontId="0" fillId="0" borderId="0" xfId="0" applyNumberFormat="1"/>
    <xf numFmtId="0" fontId="66" fillId="0" borderId="12" xfId="0" quotePrefix="1" applyFont="1" applyFill="1" applyBorder="1" applyAlignment="1">
      <alignment horizontal="right" vertical="center" wrapText="1"/>
    </xf>
    <xf numFmtId="49" fontId="81" fillId="0" borderId="1" xfId="16" applyNumberFormat="1" applyBorder="1" applyAlignment="1">
      <alignment horizontal="center"/>
    </xf>
    <xf numFmtId="0" fontId="81" fillId="0" borderId="1" xfId="16" applyBorder="1" applyAlignment="1">
      <alignment horizontal="left"/>
    </xf>
    <xf numFmtId="3" fontId="81" fillId="0" borderId="1" xfId="16" applyNumberFormat="1" applyBorder="1" applyAlignment="1">
      <alignment horizontal="right"/>
    </xf>
    <xf numFmtId="0" fontId="11" fillId="0" borderId="1" xfId="16" applyFont="1" applyBorder="1" applyAlignment="1">
      <alignment horizontal="right" vertical="center"/>
    </xf>
    <xf numFmtId="0" fontId="13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22" fillId="0" borderId="0" xfId="3" applyFont="1" applyFill="1" applyAlignment="1">
      <alignment horizontal="center"/>
    </xf>
    <xf numFmtId="0" fontId="27" fillId="0" borderId="1" xfId="0" applyFont="1" applyFill="1" applyBorder="1" applyAlignment="1" applyProtection="1">
      <alignment horizontal="center" vertical="center" textRotation="90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25" fillId="2" borderId="1" xfId="3" applyFont="1" applyFill="1" applyBorder="1" applyAlignment="1" applyProtection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Alignment="1" applyProtection="1">
      <alignment horizontal="center" vertical="center" wrapText="1"/>
    </xf>
    <xf numFmtId="0" fontId="25" fillId="2" borderId="1" xfId="9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left" vertical="center" wrapText="1"/>
    </xf>
    <xf numFmtId="0" fontId="70" fillId="17" borderId="30" xfId="0" applyFont="1" applyFill="1" applyBorder="1" applyAlignment="1">
      <alignment horizontal="center" vertical="center"/>
    </xf>
    <xf numFmtId="16" fontId="70" fillId="17" borderId="1" xfId="0" applyNumberFormat="1" applyFont="1" applyFill="1" applyBorder="1" applyAlignment="1">
      <alignment horizontal="center" vertical="center"/>
    </xf>
    <xf numFmtId="16" fontId="70" fillId="18" borderId="1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49" fontId="37" fillId="5" borderId="16" xfId="0" applyNumberFormat="1" applyFont="1" applyFill="1" applyBorder="1" applyAlignment="1">
      <alignment horizontal="left" vertical="center" wrapText="1"/>
    </xf>
    <xf numFmtId="49" fontId="37" fillId="5" borderId="23" xfId="0" applyNumberFormat="1" applyFont="1" applyFill="1" applyBorder="1" applyAlignment="1">
      <alignment horizontal="left" vertical="center" wrapText="1"/>
    </xf>
    <xf numFmtId="49" fontId="37" fillId="5" borderId="12" xfId="0" applyNumberFormat="1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1" fillId="0" borderId="76" xfId="0" quotePrefix="1" applyFont="1" applyFill="1" applyBorder="1" applyAlignment="1">
      <alignment horizontal="center" vertical="center" wrapText="1"/>
    </xf>
    <xf numFmtId="0" fontId="11" fillId="0" borderId="68" xfId="0" quotePrefix="1" applyFont="1" applyFill="1" applyBorder="1" applyAlignment="1">
      <alignment horizontal="center" vertical="center" wrapText="1"/>
    </xf>
    <xf numFmtId="0" fontId="11" fillId="0" borderId="74" xfId="0" quotePrefix="1" applyFont="1" applyFill="1" applyBorder="1" applyAlignment="1">
      <alignment horizontal="center" vertical="center" wrapText="1"/>
    </xf>
    <xf numFmtId="0" fontId="11" fillId="0" borderId="69" xfId="0" quotePrefix="1" applyFont="1" applyFill="1" applyBorder="1" applyAlignment="1">
      <alignment horizontal="center" vertical="center" wrapText="1"/>
    </xf>
    <xf numFmtId="0" fontId="11" fillId="0" borderId="73" xfId="0" quotePrefix="1" applyFont="1" applyFill="1" applyBorder="1" applyAlignment="1">
      <alignment horizontal="center" vertical="center" wrapText="1"/>
    </xf>
    <xf numFmtId="0" fontId="11" fillId="0" borderId="70" xfId="0" quotePrefix="1" applyFont="1" applyFill="1" applyBorder="1" applyAlignment="1">
      <alignment horizontal="center" vertical="center" wrapText="1"/>
    </xf>
    <xf numFmtId="0" fontId="11" fillId="0" borderId="75" xfId="0" quotePrefix="1" applyFont="1" applyFill="1" applyBorder="1" applyAlignment="1">
      <alignment horizontal="center" vertical="center" wrapText="1"/>
    </xf>
    <xf numFmtId="166" fontId="43" fillId="0" borderId="54" xfId="12" applyNumberFormat="1" applyFont="1" applyBorder="1" applyAlignment="1" applyProtection="1">
      <alignment horizontal="center" vertical="center" wrapText="1"/>
    </xf>
    <xf numFmtId="166" fontId="43" fillId="0" borderId="0" xfId="12" applyNumberFormat="1" applyFont="1" applyBorder="1" applyAlignment="1" applyProtection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80" xfId="0" quotePrefix="1" applyFont="1" applyFill="1" applyBorder="1" applyAlignment="1">
      <alignment horizontal="center" vertical="center" wrapText="1"/>
    </xf>
    <xf numFmtId="0" fontId="11" fillId="0" borderId="81" xfId="0" quotePrefix="1" applyFont="1" applyFill="1" applyBorder="1" applyAlignment="1">
      <alignment horizontal="center" vertical="center" wrapText="1"/>
    </xf>
    <xf numFmtId="0" fontId="11" fillId="0" borderId="72" xfId="0" quotePrefix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/>
    </xf>
  </cellXfs>
  <cellStyles count="20">
    <cellStyle name="ContentsHyperlink" xfId="1"/>
    <cellStyle name="Hyperlink" xfId="2" builtinId="8"/>
    <cellStyle name="Normal" xfId="0" builtinId="0"/>
    <cellStyle name="Normal 2" xfId="3"/>
    <cellStyle name="Normal 2 2" xfId="4"/>
    <cellStyle name="Normal 2 2 2" xfId="17"/>
    <cellStyle name="Normal 2 2 2 2" xfId="18"/>
    <cellStyle name="Normal 2 3" xfId="16"/>
    <cellStyle name="Normal 3" xfId="5"/>
    <cellStyle name="Normal 3 2" xfId="6"/>
    <cellStyle name="Normal 4" xfId="7"/>
    <cellStyle name="Normal 4 2" xfId="14"/>
    <cellStyle name="Normal 4 3" xfId="19"/>
    <cellStyle name="Normal 5" xfId="15"/>
    <cellStyle name="Normal_normativ kadra _ tabel_1" xfId="8"/>
    <cellStyle name="Normal_TAB DZ 1-10 (1)" xfId="9"/>
    <cellStyle name="Normal_TAB DZ 1-10 (1) 2" xfId="10"/>
    <cellStyle name="Student Information" xfId="11"/>
    <cellStyle name="Student Information - user entered" xfId="12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/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an/Desktop/Kad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Pratioci"/>
      <sheetName val="Dnevne.bolnice"/>
      <sheetName val="Neonatologija"/>
      <sheetName val="Pregledi"/>
      <sheetName val="Operacije"/>
      <sheetName val="DSG"/>
      <sheetName val="Usluge"/>
      <sheetName val="Dijagnostika"/>
      <sheetName val="Lab"/>
      <sheetName val="Dijalize"/>
      <sheetName val="Krv"/>
      <sheetName val="Lekovi"/>
      <sheetName val="Implantati"/>
      <sheetName val="Sanitet.mat"/>
      <sheetName val="Liste.čekanja"/>
      <sheetName val="Zbirno_usluge"/>
    </sheetNames>
    <sheetDataSet>
      <sheetData sheetId="0" refreshError="1"/>
      <sheetData sheetId="1">
        <row r="1">
          <cell r="C1" t="str">
            <v>Општа болница Јагодина</v>
          </cell>
        </row>
        <row r="2">
          <cell r="C2">
            <v>17688383</v>
          </cell>
        </row>
        <row r="3">
          <cell r="C3" t="str">
            <v>01.01.2023.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I33"/>
  <sheetViews>
    <sheetView workbookViewId="0">
      <selection activeCell="B6" sqref="B6:I6"/>
    </sheetView>
  </sheetViews>
  <sheetFormatPr defaultRowHeight="12.75"/>
  <cols>
    <col min="1" max="1" width="5" style="11" customWidth="1"/>
    <col min="2" max="2" width="12.28515625" style="11" customWidth="1"/>
    <col min="3" max="16384" width="9.140625" style="11"/>
  </cols>
  <sheetData>
    <row r="2" spans="1:9" ht="14.25">
      <c r="C2" s="729" t="s">
        <v>19</v>
      </c>
      <c r="D2" s="729"/>
      <c r="E2" s="729"/>
      <c r="F2" s="729"/>
      <c r="G2" s="729"/>
      <c r="H2" s="729"/>
      <c r="I2" s="729"/>
    </row>
    <row r="3" spans="1:9" ht="15.75">
      <c r="C3" s="730" t="s">
        <v>20</v>
      </c>
      <c r="D3" s="730"/>
      <c r="E3" s="730"/>
      <c r="F3" s="730"/>
      <c r="G3" s="730"/>
      <c r="H3" s="730"/>
      <c r="I3" s="730"/>
    </row>
    <row r="6" spans="1:9" ht="18.75">
      <c r="B6" s="731" t="s">
        <v>21</v>
      </c>
      <c r="C6" s="731"/>
      <c r="D6" s="731"/>
      <c r="E6" s="731"/>
      <c r="F6" s="731"/>
      <c r="G6" s="731"/>
      <c r="H6" s="731"/>
      <c r="I6" s="731"/>
    </row>
    <row r="7" spans="1:9" ht="18.75">
      <c r="B7" s="731" t="s">
        <v>22</v>
      </c>
      <c r="C7" s="731"/>
      <c r="D7" s="731"/>
      <c r="E7" s="731"/>
      <c r="F7" s="731"/>
      <c r="G7" s="731"/>
      <c r="H7" s="731"/>
      <c r="I7" s="731"/>
    </row>
    <row r="8" spans="1:9" ht="18.75">
      <c r="B8" s="732" t="s">
        <v>1883</v>
      </c>
      <c r="C8" s="732"/>
      <c r="D8" s="732"/>
      <c r="E8" s="732"/>
      <c r="F8" s="732"/>
      <c r="G8" s="732"/>
      <c r="H8" s="732"/>
      <c r="I8" s="732"/>
    </row>
    <row r="9" spans="1:9" ht="18.75">
      <c r="B9" s="731"/>
      <c r="C9" s="731"/>
      <c r="D9" s="731"/>
      <c r="E9" s="731"/>
      <c r="F9" s="731"/>
      <c r="G9" s="731"/>
      <c r="H9" s="731"/>
      <c r="I9" s="731"/>
    </row>
    <row r="10" spans="1:9" ht="15">
      <c r="A10" s="351"/>
      <c r="B10" s="351"/>
      <c r="C10" s="351" t="s">
        <v>67</v>
      </c>
      <c r="D10" s="351"/>
      <c r="E10" s="12"/>
      <c r="F10" s="12"/>
      <c r="G10" s="12"/>
      <c r="H10" s="12"/>
      <c r="I10" s="12"/>
    </row>
    <row r="11" spans="1:9" ht="15">
      <c r="A11" s="349" t="s">
        <v>1829</v>
      </c>
      <c r="B11" s="349" t="s">
        <v>1830</v>
      </c>
      <c r="C11" s="349"/>
      <c r="D11" s="349"/>
      <c r="E11" s="350"/>
      <c r="F11" s="350"/>
      <c r="G11" s="350"/>
      <c r="H11" s="350"/>
      <c r="I11" s="350"/>
    </row>
    <row r="12" spans="1:9" ht="15">
      <c r="A12" s="351" t="s">
        <v>1809</v>
      </c>
      <c r="B12" s="352" t="s">
        <v>327</v>
      </c>
      <c r="C12" s="352"/>
      <c r="D12" s="352"/>
      <c r="E12" s="261"/>
      <c r="F12" s="261"/>
      <c r="G12" s="261"/>
      <c r="H12" s="261"/>
      <c r="I12" s="261"/>
    </row>
    <row r="13" spans="1:9" ht="15">
      <c r="A13" s="351" t="s">
        <v>1810</v>
      </c>
      <c r="B13" s="352" t="s">
        <v>328</v>
      </c>
      <c r="C13" s="352"/>
      <c r="D13" s="352"/>
      <c r="E13" s="261"/>
      <c r="F13" s="261"/>
      <c r="G13" s="261"/>
      <c r="H13" s="261"/>
      <c r="I13" s="261"/>
    </row>
    <row r="14" spans="1:9" ht="15">
      <c r="A14" s="351" t="s">
        <v>1811</v>
      </c>
      <c r="B14" s="352" t="s">
        <v>329</v>
      </c>
      <c r="C14" s="352"/>
      <c r="D14" s="352"/>
      <c r="E14" s="261"/>
      <c r="F14" s="261"/>
      <c r="G14" s="261"/>
      <c r="H14" s="261"/>
      <c r="I14" s="261"/>
    </row>
    <row r="15" spans="1:9" ht="15">
      <c r="A15" s="351" t="s">
        <v>1812</v>
      </c>
      <c r="B15" s="352" t="s">
        <v>330</v>
      </c>
      <c r="C15" s="352"/>
      <c r="D15" s="352"/>
      <c r="E15" s="261"/>
      <c r="F15" s="261"/>
      <c r="G15" s="261"/>
      <c r="H15" s="261"/>
      <c r="I15" s="261"/>
    </row>
    <row r="16" spans="1:9" ht="15">
      <c r="A16" s="351" t="s">
        <v>1813</v>
      </c>
      <c r="B16" s="352" t="s">
        <v>219</v>
      </c>
      <c r="C16" s="352"/>
      <c r="D16" s="352"/>
      <c r="E16" s="261"/>
      <c r="F16" s="261"/>
      <c r="G16" s="261"/>
      <c r="H16" s="261"/>
      <c r="I16" s="261"/>
    </row>
    <row r="17" spans="1:9" ht="15.75" customHeight="1">
      <c r="A17" s="351" t="s">
        <v>1814</v>
      </c>
      <c r="B17" s="352" t="s">
        <v>226</v>
      </c>
      <c r="C17" s="352"/>
      <c r="D17" s="352"/>
      <c r="E17" s="261"/>
      <c r="F17" s="261"/>
      <c r="G17" s="261"/>
      <c r="H17" s="261"/>
      <c r="I17" s="261"/>
    </row>
    <row r="18" spans="1:9" ht="15.75" customHeight="1">
      <c r="A18" s="351" t="s">
        <v>1815</v>
      </c>
      <c r="B18" s="352" t="s">
        <v>227</v>
      </c>
      <c r="C18" s="352"/>
      <c r="D18" s="352"/>
      <c r="E18" s="261"/>
      <c r="F18" s="261"/>
      <c r="G18" s="261"/>
      <c r="H18" s="261"/>
      <c r="I18" s="261"/>
    </row>
    <row r="19" spans="1:9" ht="15">
      <c r="A19" s="351" t="s">
        <v>91</v>
      </c>
      <c r="B19" s="352" t="s">
        <v>313</v>
      </c>
      <c r="C19" s="352"/>
      <c r="D19" s="352"/>
      <c r="E19" s="261"/>
      <c r="F19" s="261"/>
      <c r="G19" s="261"/>
      <c r="H19" s="261"/>
      <c r="I19" s="261"/>
    </row>
    <row r="20" spans="1:9" ht="15">
      <c r="A20" s="351" t="s">
        <v>1816</v>
      </c>
      <c r="B20" s="352" t="s">
        <v>235</v>
      </c>
      <c r="C20" s="352"/>
      <c r="D20" s="352"/>
      <c r="E20" s="261"/>
      <c r="F20" s="261"/>
      <c r="G20" s="261"/>
      <c r="H20" s="261"/>
      <c r="I20" s="261"/>
    </row>
    <row r="21" spans="1:9" ht="15">
      <c r="A21" s="351" t="s">
        <v>1817</v>
      </c>
      <c r="B21" s="353" t="s">
        <v>1808</v>
      </c>
      <c r="C21" s="353"/>
      <c r="D21" s="353"/>
      <c r="E21" s="354"/>
      <c r="F21" s="354"/>
      <c r="G21" s="354"/>
      <c r="H21" s="261"/>
      <c r="I21" s="261"/>
    </row>
    <row r="22" spans="1:9" ht="15">
      <c r="A22" s="351" t="s">
        <v>1818</v>
      </c>
      <c r="B22" s="355" t="s">
        <v>237</v>
      </c>
      <c r="C22" s="352"/>
      <c r="D22" s="352"/>
      <c r="E22" s="261"/>
      <c r="F22" s="261"/>
      <c r="G22" s="261"/>
      <c r="H22" s="261"/>
      <c r="I22" s="261"/>
    </row>
    <row r="23" spans="1:9" ht="15">
      <c r="A23" s="351" t="s">
        <v>1819</v>
      </c>
      <c r="B23" s="355" t="s">
        <v>1777</v>
      </c>
      <c r="C23" s="352"/>
      <c r="D23" s="352"/>
      <c r="E23" s="261"/>
      <c r="F23" s="261"/>
      <c r="G23" s="261"/>
      <c r="H23" s="261"/>
      <c r="I23" s="261"/>
    </row>
    <row r="24" spans="1:9" ht="15">
      <c r="A24" s="351" t="s">
        <v>1820</v>
      </c>
      <c r="B24" s="353" t="s">
        <v>1802</v>
      </c>
      <c r="C24" s="353"/>
      <c r="D24" s="353"/>
      <c r="E24" s="354"/>
      <c r="F24" s="354"/>
      <c r="G24" s="354"/>
      <c r="H24" s="261"/>
      <c r="I24" s="261"/>
    </row>
    <row r="25" spans="1:9" ht="15">
      <c r="A25" s="351" t="s">
        <v>1821</v>
      </c>
      <c r="B25" s="353" t="s">
        <v>1803</v>
      </c>
      <c r="C25" s="353"/>
      <c r="D25" s="353"/>
      <c r="E25" s="354"/>
      <c r="F25" s="354"/>
      <c r="G25" s="354"/>
      <c r="H25" s="261"/>
      <c r="I25" s="261"/>
    </row>
    <row r="26" spans="1:9" ht="15">
      <c r="A26" s="351" t="s">
        <v>1822</v>
      </c>
      <c r="B26" s="353" t="s">
        <v>1807</v>
      </c>
      <c r="C26" s="353"/>
      <c r="D26" s="353"/>
      <c r="E26" s="354"/>
      <c r="F26" s="354"/>
      <c r="G26" s="354"/>
      <c r="H26" s="261"/>
      <c r="I26" s="261"/>
    </row>
    <row r="27" spans="1:9" ht="15">
      <c r="A27" s="351" t="s">
        <v>1823</v>
      </c>
      <c r="B27" s="352" t="s">
        <v>141</v>
      </c>
      <c r="C27" s="352"/>
      <c r="D27" s="352"/>
      <c r="E27" s="261"/>
      <c r="F27" s="261"/>
      <c r="G27" s="261"/>
      <c r="H27" s="261"/>
      <c r="I27" s="261"/>
    </row>
    <row r="28" spans="1:9" ht="15">
      <c r="A28" s="351" t="s">
        <v>1824</v>
      </c>
      <c r="B28" s="379" t="s">
        <v>300</v>
      </c>
      <c r="C28" s="379"/>
      <c r="D28" s="379"/>
      <c r="E28" s="380"/>
      <c r="F28" s="380"/>
      <c r="G28" s="380"/>
      <c r="H28" s="261"/>
      <c r="I28" s="261"/>
    </row>
    <row r="29" spans="1:9" ht="15">
      <c r="A29" s="351" t="s">
        <v>1825</v>
      </c>
      <c r="B29" s="352" t="s">
        <v>308</v>
      </c>
      <c r="C29" s="352"/>
      <c r="D29" s="352"/>
      <c r="E29" s="261"/>
      <c r="F29" s="261"/>
      <c r="G29" s="261"/>
      <c r="H29" s="261"/>
      <c r="I29" s="261"/>
    </row>
    <row r="30" spans="1:9" ht="15">
      <c r="A30" s="351" t="s">
        <v>1826</v>
      </c>
      <c r="B30" s="352" t="s">
        <v>310</v>
      </c>
      <c r="C30" s="352"/>
      <c r="D30" s="352"/>
      <c r="E30" s="261"/>
      <c r="F30" s="261"/>
      <c r="G30" s="261"/>
      <c r="H30" s="261"/>
      <c r="I30" s="261"/>
    </row>
    <row r="31" spans="1:9" ht="15">
      <c r="A31" s="351" t="s">
        <v>1827</v>
      </c>
      <c r="B31" s="352" t="s">
        <v>311</v>
      </c>
      <c r="C31" s="352"/>
      <c r="D31" s="352"/>
      <c r="E31" s="261"/>
      <c r="F31" s="261"/>
      <c r="G31" s="261"/>
      <c r="H31" s="261"/>
      <c r="I31" s="261"/>
    </row>
    <row r="32" spans="1:9" ht="15">
      <c r="A32" s="351" t="s">
        <v>1828</v>
      </c>
      <c r="B32" s="352" t="s">
        <v>312</v>
      </c>
      <c r="C32" s="352"/>
      <c r="D32" s="352"/>
      <c r="E32" s="261"/>
      <c r="F32" s="261"/>
      <c r="G32" s="261"/>
      <c r="H32" s="261"/>
      <c r="I32" s="261"/>
    </row>
    <row r="33" spans="1:9" ht="15">
      <c r="A33" s="351" t="s">
        <v>1877</v>
      </c>
      <c r="B33" s="352" t="s">
        <v>1875</v>
      </c>
      <c r="C33" s="348"/>
      <c r="D33" s="348"/>
      <c r="E33" s="348"/>
      <c r="F33" s="348"/>
      <c r="G33" s="348"/>
      <c r="H33" s="348"/>
      <c r="I33" s="348"/>
    </row>
  </sheetData>
  <mergeCells count="6">
    <mergeCell ref="C2:I2"/>
    <mergeCell ref="C3:I3"/>
    <mergeCell ref="B9:I9"/>
    <mergeCell ref="B6:I6"/>
    <mergeCell ref="B7:I7"/>
    <mergeCell ref="B8:I8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12"/>
  <sheetViews>
    <sheetView zoomScaleSheetLayoutView="100" workbookViewId="0">
      <selection activeCell="D11" sqref="D11"/>
    </sheetView>
  </sheetViews>
  <sheetFormatPr defaultRowHeight="12.75"/>
  <cols>
    <col min="1" max="1" width="22.28515625" style="11" customWidth="1"/>
    <col min="2" max="2" width="7.5703125" style="11" customWidth="1"/>
    <col min="3" max="3" width="11.42578125" style="11" customWidth="1"/>
    <col min="4" max="4" width="12.5703125" style="11" customWidth="1"/>
    <col min="5" max="5" width="10.7109375" style="11" customWidth="1"/>
    <col min="6" max="6" width="13" style="11" customWidth="1"/>
    <col min="7" max="16384" width="9.140625" style="11"/>
  </cols>
  <sheetData>
    <row r="1" spans="1:6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4"/>
    </row>
    <row r="2" spans="1:6">
      <c r="A2" s="206"/>
      <c r="B2" s="207" t="s">
        <v>195</v>
      </c>
      <c r="C2" s="198">
        <f>Kadar.ode.!C2</f>
        <v>17688383</v>
      </c>
      <c r="D2" s="202"/>
      <c r="E2" s="202"/>
      <c r="F2" s="204"/>
    </row>
    <row r="3" spans="1:6">
      <c r="A3" s="206"/>
      <c r="B3" s="207"/>
      <c r="C3" s="198"/>
      <c r="D3" s="202"/>
      <c r="E3" s="202"/>
      <c r="F3" s="204"/>
    </row>
    <row r="4" spans="1:6" ht="14.25">
      <c r="A4" s="206"/>
      <c r="B4" s="207" t="s">
        <v>1839</v>
      </c>
      <c r="C4" s="199" t="s">
        <v>235</v>
      </c>
      <c r="D4" s="203"/>
      <c r="E4" s="203"/>
      <c r="F4" s="205"/>
    </row>
    <row r="6" spans="1:6" ht="27.75" customHeight="1">
      <c r="A6" s="767" t="s">
        <v>232</v>
      </c>
      <c r="B6" s="768"/>
      <c r="C6" s="767" t="s">
        <v>233</v>
      </c>
      <c r="D6" s="768"/>
      <c r="E6" s="767" t="s">
        <v>234</v>
      </c>
      <c r="F6" s="768"/>
    </row>
    <row r="7" spans="1:6" s="2" customFormat="1" ht="34.5" customHeight="1">
      <c r="A7" s="118" t="s">
        <v>230</v>
      </c>
      <c r="B7" s="210" t="s">
        <v>231</v>
      </c>
      <c r="C7" s="418" t="s">
        <v>1888</v>
      </c>
      <c r="D7" s="418" t="s">
        <v>1889</v>
      </c>
      <c r="E7" s="418" t="s">
        <v>1888</v>
      </c>
      <c r="F7" s="418" t="s">
        <v>1889</v>
      </c>
    </row>
    <row r="8" spans="1:6" s="2" customFormat="1" ht="15" customHeight="1">
      <c r="A8" s="211" t="s">
        <v>2</v>
      </c>
      <c r="B8" s="118">
        <f>+B9+B10+B11+B12</f>
        <v>22</v>
      </c>
      <c r="C8" s="118">
        <f>+C9+C10+C11+C12</f>
        <v>591</v>
      </c>
      <c r="D8" s="118">
        <f>+D9+D10+D11+D12</f>
        <v>600</v>
      </c>
      <c r="E8" s="118">
        <f>+E9+E10+E11+E12</f>
        <v>1954</v>
      </c>
      <c r="F8" s="118">
        <f>+F9+F10+F11+F12</f>
        <v>2400</v>
      </c>
    </row>
    <row r="9" spans="1:6" s="2" customFormat="1">
      <c r="A9" s="281" t="s">
        <v>99</v>
      </c>
      <c r="B9" s="118"/>
      <c r="C9" s="118"/>
      <c r="D9" s="213"/>
      <c r="E9" s="118"/>
      <c r="F9" s="213"/>
    </row>
    <row r="10" spans="1:6" s="2" customFormat="1">
      <c r="A10" s="281" t="s">
        <v>100</v>
      </c>
      <c r="B10" s="118"/>
      <c r="C10" s="118"/>
      <c r="D10" s="213"/>
      <c r="E10" s="118"/>
      <c r="F10" s="213"/>
    </row>
    <row r="11" spans="1:6" s="2" customFormat="1">
      <c r="A11" s="212" t="s">
        <v>101</v>
      </c>
      <c r="B11" s="118">
        <v>22</v>
      </c>
      <c r="C11" s="118">
        <v>591</v>
      </c>
      <c r="D11" s="213">
        <v>600</v>
      </c>
      <c r="E11" s="118">
        <v>1954</v>
      </c>
      <c r="F11" s="213">
        <v>2400</v>
      </c>
    </row>
    <row r="12" spans="1:6" s="2" customFormat="1">
      <c r="A12" s="282" t="s">
        <v>102</v>
      </c>
      <c r="B12" s="118"/>
      <c r="C12" s="118"/>
      <c r="D12" s="213"/>
      <c r="E12" s="118"/>
      <c r="F12" s="213"/>
    </row>
  </sheetData>
  <mergeCells count="3">
    <mergeCell ref="A6:B6"/>
    <mergeCell ref="C6:D6"/>
    <mergeCell ref="E6:F6"/>
  </mergeCells>
  <phoneticPr fontId="12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2:H474"/>
  <sheetViews>
    <sheetView view="pageBreakPreview" topLeftCell="A301" zoomScaleSheetLayoutView="100" workbookViewId="0">
      <selection activeCell="G16" sqref="G16"/>
    </sheetView>
  </sheetViews>
  <sheetFormatPr defaultRowHeight="12.75"/>
  <cols>
    <col min="1" max="1" width="13.140625" style="358" customWidth="1"/>
    <col min="2" max="2" width="40" style="358" customWidth="1"/>
    <col min="3" max="8" width="16" style="358" customWidth="1"/>
    <col min="9" max="9" width="28.7109375" style="358" customWidth="1"/>
    <col min="10" max="16384" width="9.140625" style="358"/>
  </cols>
  <sheetData>
    <row r="2" spans="1:8">
      <c r="A2" s="372"/>
      <c r="B2" s="373" t="s">
        <v>194</v>
      </c>
      <c r="C2" s="366" t="s">
        <v>1900</v>
      </c>
      <c r="D2" s="368"/>
      <c r="E2" s="368"/>
      <c r="F2" s="368"/>
      <c r="G2" s="370"/>
    </row>
    <row r="3" spans="1:8">
      <c r="A3" s="372"/>
      <c r="B3" s="373" t="s">
        <v>195</v>
      </c>
      <c r="C3" s="366">
        <v>17688383</v>
      </c>
      <c r="D3" s="368"/>
      <c r="E3" s="368"/>
      <c r="F3" s="368"/>
      <c r="G3" s="370"/>
    </row>
    <row r="4" spans="1:8">
      <c r="A4" s="372"/>
      <c r="B4" s="373"/>
      <c r="C4" s="366"/>
      <c r="D4" s="368"/>
      <c r="E4" s="368"/>
      <c r="F4" s="368"/>
      <c r="G4" s="370"/>
    </row>
    <row r="5" spans="1:8" ht="14.25">
      <c r="A5" s="372"/>
      <c r="B5" s="373" t="s">
        <v>1840</v>
      </c>
      <c r="C5" s="367" t="s">
        <v>1808</v>
      </c>
      <c r="D5" s="369"/>
      <c r="E5" s="369"/>
      <c r="F5" s="369"/>
      <c r="G5" s="371"/>
    </row>
    <row r="6" spans="1:8" ht="14.25">
      <c r="A6" s="372"/>
      <c r="B6" s="373" t="s">
        <v>236</v>
      </c>
      <c r="C6" s="367" t="s">
        <v>1905</v>
      </c>
      <c r="D6" s="369"/>
      <c r="E6" s="369"/>
      <c r="F6" s="369"/>
      <c r="G6" s="371"/>
    </row>
    <row r="8" spans="1:8" ht="21.75" customHeight="1">
      <c r="A8" s="763" t="s">
        <v>55</v>
      </c>
      <c r="B8" s="763" t="s">
        <v>244</v>
      </c>
      <c r="C8" s="770" t="s">
        <v>1801</v>
      </c>
      <c r="D8" s="771"/>
      <c r="E8" s="770" t="s">
        <v>1800</v>
      </c>
      <c r="F8" s="771"/>
      <c r="G8" s="757" t="s">
        <v>90</v>
      </c>
      <c r="H8" s="757"/>
    </row>
    <row r="9" spans="1:8" ht="32.25" customHeight="1" thickBot="1">
      <c r="A9" s="764"/>
      <c r="B9" s="764"/>
      <c r="C9" s="425" t="s">
        <v>1888</v>
      </c>
      <c r="D9" s="425" t="s">
        <v>1889</v>
      </c>
      <c r="E9" s="425" t="s">
        <v>1888</v>
      </c>
      <c r="F9" s="425" t="s">
        <v>1889</v>
      </c>
      <c r="G9" s="420" t="s">
        <v>1888</v>
      </c>
      <c r="H9" s="420" t="s">
        <v>1889</v>
      </c>
    </row>
    <row r="10" spans="1:8" ht="15.75" customHeight="1" thickTop="1">
      <c r="A10" s="378" t="s">
        <v>1901</v>
      </c>
      <c r="B10" s="362" t="s">
        <v>1902</v>
      </c>
      <c r="C10" s="363">
        <v>10446</v>
      </c>
      <c r="D10" s="363">
        <v>12000</v>
      </c>
      <c r="E10" s="363"/>
      <c r="F10" s="363"/>
      <c r="G10" s="364">
        <f>C10+E10</f>
        <v>10446</v>
      </c>
      <c r="H10" s="364">
        <f>D10+F10</f>
        <v>12000</v>
      </c>
    </row>
    <row r="11" spans="1:8" ht="15.75" customHeight="1">
      <c r="A11" s="378" t="s">
        <v>1903</v>
      </c>
      <c r="B11" s="362" t="s">
        <v>1904</v>
      </c>
      <c r="C11" s="363">
        <v>3542</v>
      </c>
      <c r="D11" s="363">
        <v>4000</v>
      </c>
      <c r="E11" s="363"/>
      <c r="F11" s="363"/>
      <c r="G11" s="364">
        <f>C11+E11</f>
        <v>3542</v>
      </c>
      <c r="H11" s="364">
        <f>D11+F11</f>
        <v>4000</v>
      </c>
    </row>
    <row r="12" spans="1:8" ht="15.75" customHeight="1">
      <c r="A12" s="612" t="s">
        <v>1913</v>
      </c>
      <c r="B12" s="613" t="s">
        <v>4208</v>
      </c>
      <c r="C12" s="363"/>
      <c r="D12" s="363"/>
      <c r="E12" s="363"/>
      <c r="F12" s="363"/>
      <c r="G12" s="364">
        <f t="shared" ref="G12:G14" si="0">C12+E12</f>
        <v>0</v>
      </c>
      <c r="H12" s="364">
        <f t="shared" ref="H12:H14" si="1">D12+F12</f>
        <v>0</v>
      </c>
    </row>
    <row r="13" spans="1:8" s="360" customFormat="1" ht="15.75" customHeight="1">
      <c r="A13" s="378"/>
      <c r="B13" s="362"/>
      <c r="C13" s="363"/>
      <c r="D13" s="363"/>
      <c r="E13" s="363"/>
      <c r="F13" s="363"/>
      <c r="G13" s="364">
        <f t="shared" si="0"/>
        <v>0</v>
      </c>
      <c r="H13" s="364">
        <f t="shared" si="1"/>
        <v>0</v>
      </c>
    </row>
    <row r="14" spans="1:8" s="360" customFormat="1" ht="15.75" customHeight="1">
      <c r="A14" s="428" t="s">
        <v>90</v>
      </c>
      <c r="B14" s="429"/>
      <c r="C14" s="430">
        <f>SUM(C10:C13)</f>
        <v>13988</v>
      </c>
      <c r="D14" s="430">
        <f>SUM(D10:D13)</f>
        <v>16000</v>
      </c>
      <c r="E14" s="430">
        <f>SUM(E10:E13)</f>
        <v>0</v>
      </c>
      <c r="F14" s="430">
        <f>SUM(F10:F13)</f>
        <v>0</v>
      </c>
      <c r="G14" s="431">
        <f t="shared" si="0"/>
        <v>13988</v>
      </c>
      <c r="H14" s="431">
        <f t="shared" si="1"/>
        <v>16000</v>
      </c>
    </row>
    <row r="15" spans="1:8" s="360" customFormat="1" ht="12.75" customHeight="1">
      <c r="A15" s="359" t="s">
        <v>240</v>
      </c>
      <c r="B15" s="365"/>
      <c r="C15" s="365"/>
      <c r="D15" s="365"/>
      <c r="E15" s="365"/>
      <c r="F15" s="365"/>
      <c r="G15" s="365"/>
      <c r="H15" s="374"/>
    </row>
    <row r="16" spans="1:8" s="360" customFormat="1" ht="12.75" customHeight="1">
      <c r="A16" s="381">
        <v>280005</v>
      </c>
      <c r="B16" s="381" t="s">
        <v>1852</v>
      </c>
      <c r="C16" s="365"/>
      <c r="D16" s="365"/>
      <c r="E16" s="365"/>
      <c r="F16" s="365"/>
      <c r="G16" s="365"/>
      <c r="H16" s="374"/>
    </row>
    <row r="17" spans="1:8" s="360" customFormat="1" ht="12.75" customHeight="1">
      <c r="A17" s="381">
        <v>280006</v>
      </c>
      <c r="B17" s="381" t="s">
        <v>1853</v>
      </c>
      <c r="C17" s="365"/>
      <c r="D17" s="365"/>
      <c r="E17" s="365"/>
      <c r="F17" s="365"/>
      <c r="G17" s="365"/>
      <c r="H17" s="374"/>
    </row>
    <row r="18" spans="1:8" s="360" customFormat="1">
      <c r="A18" s="381">
        <v>280007</v>
      </c>
      <c r="B18" s="381" t="s">
        <v>1854</v>
      </c>
      <c r="C18" s="364"/>
      <c r="D18" s="364"/>
      <c r="E18" s="363"/>
      <c r="F18" s="363"/>
      <c r="G18" s="364"/>
      <c r="H18" s="363"/>
    </row>
    <row r="19" spans="1:8" s="360" customFormat="1">
      <c r="A19" s="381">
        <v>280008</v>
      </c>
      <c r="B19" s="381" t="s">
        <v>1855</v>
      </c>
      <c r="C19" s="364"/>
      <c r="D19" s="364"/>
      <c r="E19" s="363"/>
      <c r="F19" s="363"/>
      <c r="G19" s="364"/>
      <c r="H19" s="363"/>
    </row>
    <row r="20" spans="1:8" s="360" customFormat="1" ht="27" customHeight="1">
      <c r="A20" s="378"/>
      <c r="B20" s="362"/>
      <c r="C20" s="364"/>
      <c r="D20" s="364"/>
      <c r="E20" s="363"/>
      <c r="F20" s="363"/>
      <c r="G20" s="364"/>
      <c r="H20" s="363"/>
    </row>
    <row r="21" spans="1:8" s="360" customFormat="1" ht="11.1" customHeight="1">
      <c r="A21" s="359" t="s">
        <v>90</v>
      </c>
      <c r="B21" s="377"/>
      <c r="C21" s="363"/>
      <c r="D21" s="363"/>
      <c r="E21" s="363"/>
      <c r="F21" s="363"/>
      <c r="G21" s="364"/>
      <c r="H21" s="363"/>
    </row>
    <row r="22" spans="1:8">
      <c r="A22" s="359" t="s">
        <v>241</v>
      </c>
      <c r="B22" s="377"/>
      <c r="C22" s="363"/>
      <c r="D22" s="363"/>
      <c r="E22" s="363"/>
      <c r="F22" s="363"/>
      <c r="G22" s="364"/>
      <c r="H22" s="363"/>
    </row>
    <row r="23" spans="1:8" s="361" customFormat="1" ht="33.75" customHeight="1">
      <c r="A23" s="769" t="s">
        <v>179</v>
      </c>
      <c r="B23" s="769"/>
      <c r="C23" s="769"/>
      <c r="D23" s="769"/>
      <c r="E23" s="769"/>
      <c r="F23" s="769"/>
      <c r="G23" s="769"/>
      <c r="H23" s="769"/>
    </row>
    <row r="24" spans="1:8" ht="11.1" customHeight="1"/>
    <row r="25" spans="1:8">
      <c r="A25" s="372"/>
      <c r="B25" s="373" t="s">
        <v>194</v>
      </c>
      <c r="C25" s="366" t="s">
        <v>1900</v>
      </c>
      <c r="D25" s="368"/>
      <c r="E25" s="368"/>
      <c r="F25" s="368"/>
      <c r="G25" s="370"/>
    </row>
    <row r="26" spans="1:8">
      <c r="A26" s="372"/>
      <c r="B26" s="373" t="s">
        <v>195</v>
      </c>
      <c r="C26" s="366">
        <v>17688383</v>
      </c>
      <c r="D26" s="368"/>
      <c r="E26" s="368"/>
      <c r="F26" s="368"/>
      <c r="G26" s="370"/>
    </row>
    <row r="27" spans="1:8">
      <c r="A27" s="372"/>
      <c r="B27" s="373"/>
      <c r="C27" s="366"/>
      <c r="D27" s="368"/>
      <c r="E27" s="368"/>
      <c r="F27" s="368"/>
      <c r="G27" s="370"/>
    </row>
    <row r="28" spans="1:8" ht="14.25">
      <c r="A28" s="372"/>
      <c r="B28" s="373" t="s">
        <v>1840</v>
      </c>
      <c r="C28" s="367" t="s">
        <v>1808</v>
      </c>
      <c r="D28" s="369"/>
      <c r="E28" s="369"/>
      <c r="F28" s="369"/>
      <c r="G28" s="371"/>
    </row>
    <row r="29" spans="1:8" ht="14.25">
      <c r="A29" s="372"/>
      <c r="B29" s="373" t="s">
        <v>236</v>
      </c>
      <c r="C29" s="367" t="s">
        <v>1906</v>
      </c>
      <c r="D29" s="369"/>
      <c r="E29" s="369"/>
      <c r="F29" s="369"/>
      <c r="G29" s="371"/>
    </row>
    <row r="31" spans="1:8" ht="21.75" customHeight="1">
      <c r="A31" s="763" t="s">
        <v>55</v>
      </c>
      <c r="B31" s="763" t="s">
        <v>244</v>
      </c>
      <c r="C31" s="770" t="s">
        <v>1801</v>
      </c>
      <c r="D31" s="771"/>
      <c r="E31" s="770" t="s">
        <v>1800</v>
      </c>
      <c r="F31" s="771"/>
      <c r="G31" s="757" t="s">
        <v>90</v>
      </c>
      <c r="H31" s="757"/>
    </row>
    <row r="32" spans="1:8" ht="32.25" customHeight="1" thickBot="1">
      <c r="A32" s="764"/>
      <c r="B32" s="764"/>
      <c r="C32" s="425" t="s">
        <v>1888</v>
      </c>
      <c r="D32" s="425" t="s">
        <v>1889</v>
      </c>
      <c r="E32" s="425" t="s">
        <v>1888</v>
      </c>
      <c r="F32" s="425" t="s">
        <v>1889</v>
      </c>
      <c r="G32" s="420" t="s">
        <v>1888</v>
      </c>
      <c r="H32" s="420" t="s">
        <v>1889</v>
      </c>
    </row>
    <row r="33" spans="1:8" ht="15.75" customHeight="1" thickTop="1">
      <c r="A33" s="378" t="s">
        <v>1901</v>
      </c>
      <c r="B33" s="362" t="s">
        <v>1902</v>
      </c>
      <c r="C33" s="363">
        <v>7704</v>
      </c>
      <c r="D33" s="363">
        <v>9000</v>
      </c>
      <c r="E33" s="363"/>
      <c r="F33" s="363"/>
      <c r="G33" s="364">
        <f>C33+E33</f>
        <v>7704</v>
      </c>
      <c r="H33" s="364">
        <f>D33+F33</f>
        <v>9000</v>
      </c>
    </row>
    <row r="34" spans="1:8" ht="15.75" customHeight="1">
      <c r="A34" s="378" t="s">
        <v>1903</v>
      </c>
      <c r="B34" s="362" t="s">
        <v>1904</v>
      </c>
      <c r="C34" s="363">
        <v>3652</v>
      </c>
      <c r="D34" s="363">
        <v>4200</v>
      </c>
      <c r="E34" s="363"/>
      <c r="F34" s="363"/>
      <c r="G34" s="364">
        <f>C34+E34</f>
        <v>3652</v>
      </c>
      <c r="H34" s="364">
        <f>D34+F34</f>
        <v>4200</v>
      </c>
    </row>
    <row r="35" spans="1:8" ht="15.75" customHeight="1">
      <c r="A35" s="612" t="s">
        <v>1913</v>
      </c>
      <c r="B35" s="613" t="s">
        <v>4208</v>
      </c>
      <c r="C35" s="363"/>
      <c r="D35" s="363"/>
      <c r="E35" s="363"/>
      <c r="F35" s="363"/>
      <c r="G35" s="364">
        <f t="shared" ref="G35:G37" si="2">C35+E35</f>
        <v>0</v>
      </c>
      <c r="H35" s="364">
        <f t="shared" ref="H35:H37" si="3">D35+F35</f>
        <v>0</v>
      </c>
    </row>
    <row r="36" spans="1:8" s="360" customFormat="1" ht="15.75" customHeight="1">
      <c r="A36" s="378"/>
      <c r="B36" s="362"/>
      <c r="C36" s="363"/>
      <c r="D36" s="363"/>
      <c r="E36" s="363"/>
      <c r="F36" s="363"/>
      <c r="G36" s="364">
        <f t="shared" si="2"/>
        <v>0</v>
      </c>
      <c r="H36" s="364">
        <f t="shared" si="3"/>
        <v>0</v>
      </c>
    </row>
    <row r="37" spans="1:8" s="360" customFormat="1" ht="15.75" customHeight="1">
      <c r="A37" s="428" t="s">
        <v>90</v>
      </c>
      <c r="B37" s="429"/>
      <c r="C37" s="430">
        <f>SUM(C33:C36)</f>
        <v>11356</v>
      </c>
      <c r="D37" s="430">
        <f>SUM(D33:D36)</f>
        <v>13200</v>
      </c>
      <c r="E37" s="430">
        <f>SUM(E33:E36)</f>
        <v>0</v>
      </c>
      <c r="F37" s="430">
        <f>SUM(F33:F36)</f>
        <v>0</v>
      </c>
      <c r="G37" s="431">
        <f t="shared" si="2"/>
        <v>11356</v>
      </c>
      <c r="H37" s="431">
        <f t="shared" si="3"/>
        <v>13200</v>
      </c>
    </row>
    <row r="38" spans="1:8" s="360" customFormat="1" ht="12.75" customHeight="1">
      <c r="A38" s="359" t="s">
        <v>240</v>
      </c>
      <c r="B38" s="365"/>
      <c r="C38" s="365"/>
      <c r="D38" s="365"/>
      <c r="E38" s="365"/>
      <c r="F38" s="365"/>
      <c r="G38" s="365"/>
      <c r="H38" s="374"/>
    </row>
    <row r="39" spans="1:8" s="360" customFormat="1" ht="12.75" customHeight="1">
      <c r="A39" s="381">
        <v>280005</v>
      </c>
      <c r="B39" s="381" t="s">
        <v>1852</v>
      </c>
      <c r="C39" s="365"/>
      <c r="D39" s="365"/>
      <c r="E39" s="365"/>
      <c r="F39" s="365"/>
      <c r="G39" s="365"/>
      <c r="H39" s="374"/>
    </row>
    <row r="40" spans="1:8" s="360" customFormat="1" ht="12.75" customHeight="1">
      <c r="A40" s="381">
        <v>280006</v>
      </c>
      <c r="B40" s="381" t="s">
        <v>1853</v>
      </c>
      <c r="C40" s="365"/>
      <c r="D40" s="365"/>
      <c r="E40" s="365"/>
      <c r="F40" s="365"/>
      <c r="G40" s="365"/>
      <c r="H40" s="374"/>
    </row>
    <row r="41" spans="1:8" s="360" customFormat="1">
      <c r="A41" s="381">
        <v>280007</v>
      </c>
      <c r="B41" s="381" t="s">
        <v>1854</v>
      </c>
      <c r="C41" s="364"/>
      <c r="D41" s="364"/>
      <c r="E41" s="363"/>
      <c r="F41" s="363"/>
      <c r="G41" s="364"/>
      <c r="H41" s="363"/>
    </row>
    <row r="42" spans="1:8" s="360" customFormat="1">
      <c r="A42" s="381">
        <v>280008</v>
      </c>
      <c r="B42" s="381" t="s">
        <v>1855</v>
      </c>
      <c r="C42" s="364"/>
      <c r="D42" s="364"/>
      <c r="E42" s="363"/>
      <c r="F42" s="363"/>
      <c r="G42" s="364"/>
      <c r="H42" s="363"/>
    </row>
    <row r="43" spans="1:8" s="360" customFormat="1" ht="27" customHeight="1">
      <c r="A43" s="378"/>
      <c r="B43" s="362"/>
      <c r="C43" s="364"/>
      <c r="D43" s="364"/>
      <c r="E43" s="363"/>
      <c r="F43" s="363"/>
      <c r="G43" s="364"/>
      <c r="H43" s="363"/>
    </row>
    <row r="44" spans="1:8" s="360" customFormat="1" ht="11.1" customHeight="1">
      <c r="A44" s="359" t="s">
        <v>90</v>
      </c>
      <c r="B44" s="377"/>
      <c r="C44" s="363"/>
      <c r="D44" s="363"/>
      <c r="E44" s="363"/>
      <c r="F44" s="363"/>
      <c r="G44" s="364"/>
      <c r="H44" s="363"/>
    </row>
    <row r="45" spans="1:8">
      <c r="A45" s="359" t="s">
        <v>241</v>
      </c>
      <c r="B45" s="377"/>
      <c r="C45" s="363"/>
      <c r="D45" s="363"/>
      <c r="E45" s="363"/>
      <c r="F45" s="363"/>
      <c r="G45" s="364"/>
      <c r="H45" s="363"/>
    </row>
    <row r="46" spans="1:8" s="361" customFormat="1" ht="33.75" customHeight="1">
      <c r="A46" s="769" t="s">
        <v>179</v>
      </c>
      <c r="B46" s="769"/>
      <c r="C46" s="769"/>
      <c r="D46" s="769"/>
      <c r="E46" s="769"/>
      <c r="F46" s="769"/>
      <c r="G46" s="769"/>
      <c r="H46" s="769"/>
    </row>
    <row r="47" spans="1:8" ht="11.1" customHeight="1"/>
    <row r="48" spans="1:8">
      <c r="A48" s="372"/>
      <c r="B48" s="373" t="s">
        <v>194</v>
      </c>
      <c r="C48" s="366" t="s">
        <v>1900</v>
      </c>
      <c r="D48" s="368"/>
      <c r="E48" s="368"/>
      <c r="F48" s="368"/>
      <c r="G48" s="370"/>
    </row>
    <row r="49" spans="1:8">
      <c r="A49" s="372"/>
      <c r="B49" s="373" t="s">
        <v>195</v>
      </c>
      <c r="C49" s="366">
        <v>17688383</v>
      </c>
      <c r="D49" s="368"/>
      <c r="E49" s="368"/>
      <c r="F49" s="368"/>
      <c r="G49" s="370"/>
    </row>
    <row r="50" spans="1:8">
      <c r="A50" s="372"/>
      <c r="B50" s="373"/>
      <c r="C50" s="366"/>
      <c r="D50" s="368"/>
      <c r="E50" s="368"/>
      <c r="F50" s="368"/>
      <c r="G50" s="370"/>
    </row>
    <row r="51" spans="1:8" ht="14.25">
      <c r="A51" s="372"/>
      <c r="B51" s="373" t="s">
        <v>1840</v>
      </c>
      <c r="C51" s="367" t="s">
        <v>1808</v>
      </c>
      <c r="D51" s="369"/>
      <c r="E51" s="369"/>
      <c r="F51" s="369"/>
      <c r="G51" s="371"/>
    </row>
    <row r="52" spans="1:8" ht="14.25">
      <c r="A52" s="372"/>
      <c r="B52" s="373" t="s">
        <v>236</v>
      </c>
      <c r="C52" s="367" t="s">
        <v>1907</v>
      </c>
      <c r="D52" s="369"/>
      <c r="E52" s="369"/>
      <c r="F52" s="369"/>
      <c r="G52" s="371"/>
    </row>
    <row r="54" spans="1:8" ht="21.75" customHeight="1">
      <c r="A54" s="763" t="s">
        <v>55</v>
      </c>
      <c r="B54" s="763" t="s">
        <v>244</v>
      </c>
      <c r="C54" s="770" t="s">
        <v>1801</v>
      </c>
      <c r="D54" s="771"/>
      <c r="E54" s="770" t="s">
        <v>1800</v>
      </c>
      <c r="F54" s="771"/>
      <c r="G54" s="757" t="s">
        <v>90</v>
      </c>
      <c r="H54" s="757"/>
    </row>
    <row r="55" spans="1:8" ht="32.25" customHeight="1" thickBot="1">
      <c r="A55" s="764"/>
      <c r="B55" s="764"/>
      <c r="C55" s="425" t="s">
        <v>1888</v>
      </c>
      <c r="D55" s="425" t="s">
        <v>1889</v>
      </c>
      <c r="E55" s="425" t="s">
        <v>1888</v>
      </c>
      <c r="F55" s="425" t="s">
        <v>1889</v>
      </c>
      <c r="G55" s="420" t="s">
        <v>1888</v>
      </c>
      <c r="H55" s="420" t="s">
        <v>1889</v>
      </c>
    </row>
    <row r="56" spans="1:8" ht="15.75" customHeight="1" thickTop="1">
      <c r="A56" s="378" t="s">
        <v>1901</v>
      </c>
      <c r="B56" s="362" t="s">
        <v>1902</v>
      </c>
      <c r="C56" s="363">
        <v>10115</v>
      </c>
      <c r="D56" s="363">
        <v>11600</v>
      </c>
      <c r="E56" s="363"/>
      <c r="F56" s="363"/>
      <c r="G56" s="364">
        <f>C56+E56</f>
        <v>10115</v>
      </c>
      <c r="H56" s="364">
        <f>D56+F56</f>
        <v>11600</v>
      </c>
    </row>
    <row r="57" spans="1:8" ht="15.75" customHeight="1">
      <c r="A57" s="378" t="s">
        <v>1903</v>
      </c>
      <c r="B57" s="362" t="s">
        <v>1904</v>
      </c>
      <c r="C57" s="363">
        <v>4937</v>
      </c>
      <c r="D57" s="363">
        <v>5700</v>
      </c>
      <c r="E57" s="363"/>
      <c r="F57" s="363"/>
      <c r="G57" s="364">
        <f>C57+E57</f>
        <v>4937</v>
      </c>
      <c r="H57" s="364">
        <f>D57+F57</f>
        <v>5700</v>
      </c>
    </row>
    <row r="58" spans="1:8" ht="15.75" customHeight="1">
      <c r="A58" s="612" t="s">
        <v>1913</v>
      </c>
      <c r="B58" s="613" t="s">
        <v>4208</v>
      </c>
      <c r="C58" s="363"/>
      <c r="D58" s="363"/>
      <c r="E58" s="363"/>
      <c r="F58" s="363"/>
      <c r="G58" s="364">
        <f t="shared" ref="G58:G60" si="4">C58+E58</f>
        <v>0</v>
      </c>
      <c r="H58" s="364">
        <f t="shared" ref="H58:H60" si="5">D58+F58</f>
        <v>0</v>
      </c>
    </row>
    <row r="59" spans="1:8" s="360" customFormat="1" ht="15.75" customHeight="1">
      <c r="A59" s="378"/>
      <c r="B59" s="362"/>
      <c r="C59" s="363"/>
      <c r="D59" s="363"/>
      <c r="E59" s="363"/>
      <c r="F59" s="363"/>
      <c r="G59" s="364">
        <f t="shared" si="4"/>
        <v>0</v>
      </c>
      <c r="H59" s="364">
        <f t="shared" si="5"/>
        <v>0</v>
      </c>
    </row>
    <row r="60" spans="1:8" s="360" customFormat="1" ht="15.75" customHeight="1">
      <c r="A60" s="428" t="s">
        <v>90</v>
      </c>
      <c r="B60" s="429"/>
      <c r="C60" s="430">
        <f>SUM(C56:C59)</f>
        <v>15052</v>
      </c>
      <c r="D60" s="430">
        <f>SUM(D56:D59)</f>
        <v>17300</v>
      </c>
      <c r="E60" s="430">
        <f>SUM(E56:E59)</f>
        <v>0</v>
      </c>
      <c r="F60" s="430">
        <f>SUM(F56:F59)</f>
        <v>0</v>
      </c>
      <c r="G60" s="431">
        <f t="shared" si="4"/>
        <v>15052</v>
      </c>
      <c r="H60" s="431">
        <f t="shared" si="5"/>
        <v>17300</v>
      </c>
    </row>
    <row r="61" spans="1:8" s="360" customFormat="1" ht="12.75" customHeight="1">
      <c r="A61" s="359" t="s">
        <v>240</v>
      </c>
      <c r="B61" s="365"/>
      <c r="C61" s="365"/>
      <c r="D61" s="365"/>
      <c r="E61" s="365"/>
      <c r="F61" s="365"/>
      <c r="G61" s="365"/>
      <c r="H61" s="374"/>
    </row>
    <row r="62" spans="1:8" s="360" customFormat="1" ht="12.75" customHeight="1">
      <c r="A62" s="381">
        <v>280005</v>
      </c>
      <c r="B62" s="381" t="s">
        <v>1852</v>
      </c>
      <c r="C62" s="365"/>
      <c r="D62" s="365"/>
      <c r="E62" s="365"/>
      <c r="F62" s="365"/>
      <c r="G62" s="365"/>
      <c r="H62" s="374"/>
    </row>
    <row r="63" spans="1:8" s="360" customFormat="1" ht="12.75" customHeight="1">
      <c r="A63" s="381">
        <v>280006</v>
      </c>
      <c r="B63" s="381" t="s">
        <v>1853</v>
      </c>
      <c r="C63" s="365"/>
      <c r="D63" s="365"/>
      <c r="E63" s="365"/>
      <c r="F63" s="365"/>
      <c r="G63" s="365"/>
      <c r="H63" s="374"/>
    </row>
    <row r="64" spans="1:8" s="360" customFormat="1">
      <c r="A64" s="381">
        <v>280007</v>
      </c>
      <c r="B64" s="381" t="s">
        <v>1854</v>
      </c>
      <c r="C64" s="364"/>
      <c r="D64" s="364"/>
      <c r="E64" s="363"/>
      <c r="F64" s="363"/>
      <c r="G64" s="364"/>
      <c r="H64" s="363"/>
    </row>
    <row r="65" spans="1:8" s="360" customFormat="1">
      <c r="A65" s="381">
        <v>280008</v>
      </c>
      <c r="B65" s="381" t="s">
        <v>1855</v>
      </c>
      <c r="C65" s="364"/>
      <c r="D65" s="364"/>
      <c r="E65" s="363"/>
      <c r="F65" s="363"/>
      <c r="G65" s="364"/>
      <c r="H65" s="363"/>
    </row>
    <row r="66" spans="1:8" s="360" customFormat="1" ht="27" customHeight="1">
      <c r="A66" s="378"/>
      <c r="B66" s="362"/>
      <c r="C66" s="364"/>
      <c r="D66" s="364"/>
      <c r="E66" s="363"/>
      <c r="F66" s="363"/>
      <c r="G66" s="364"/>
      <c r="H66" s="363"/>
    </row>
    <row r="67" spans="1:8" s="360" customFormat="1" ht="11.1" customHeight="1">
      <c r="A67" s="359" t="s">
        <v>90</v>
      </c>
      <c r="B67" s="377"/>
      <c r="C67" s="363"/>
      <c r="D67" s="363"/>
      <c r="E67" s="363"/>
      <c r="F67" s="363"/>
      <c r="G67" s="364"/>
      <c r="H67" s="363"/>
    </row>
    <row r="68" spans="1:8">
      <c r="A68" s="359" t="s">
        <v>241</v>
      </c>
      <c r="B68" s="377"/>
      <c r="C68" s="363"/>
      <c r="D68" s="363"/>
      <c r="E68" s="363"/>
      <c r="F68" s="363"/>
      <c r="G68" s="364"/>
      <c r="H68" s="363"/>
    </row>
    <row r="69" spans="1:8" s="361" customFormat="1" ht="33.75" customHeight="1">
      <c r="A69" s="769" t="s">
        <v>179</v>
      </c>
      <c r="B69" s="769"/>
      <c r="C69" s="769"/>
      <c r="D69" s="769"/>
      <c r="E69" s="769"/>
      <c r="F69" s="769"/>
      <c r="G69" s="769"/>
      <c r="H69" s="769"/>
    </row>
    <row r="70" spans="1:8" ht="11.1" customHeight="1"/>
    <row r="71" spans="1:8">
      <c r="A71" s="372"/>
      <c r="B71" s="373" t="s">
        <v>194</v>
      </c>
      <c r="C71" s="366" t="s">
        <v>1900</v>
      </c>
      <c r="D71" s="368"/>
      <c r="E71" s="368"/>
      <c r="F71" s="368"/>
      <c r="G71" s="370"/>
    </row>
    <row r="72" spans="1:8">
      <c r="A72" s="372"/>
      <c r="B72" s="373" t="s">
        <v>195</v>
      </c>
      <c r="C72" s="366">
        <v>17688383</v>
      </c>
      <c r="D72" s="368"/>
      <c r="E72" s="368"/>
      <c r="F72" s="368"/>
      <c r="G72" s="370"/>
    </row>
    <row r="73" spans="1:8">
      <c r="A73" s="372"/>
      <c r="B73" s="373"/>
      <c r="C73" s="366"/>
      <c r="D73" s="368"/>
      <c r="E73" s="368"/>
      <c r="F73" s="368"/>
      <c r="G73" s="370"/>
    </row>
    <row r="74" spans="1:8" ht="14.25">
      <c r="A74" s="372"/>
      <c r="B74" s="373" t="s">
        <v>1840</v>
      </c>
      <c r="C74" s="367" t="s">
        <v>1808</v>
      </c>
      <c r="D74" s="369"/>
      <c r="E74" s="369"/>
      <c r="F74" s="369"/>
      <c r="G74" s="371"/>
    </row>
    <row r="75" spans="1:8" ht="14.25">
      <c r="A75" s="372"/>
      <c r="B75" s="373" t="s">
        <v>236</v>
      </c>
      <c r="C75" s="367" t="s">
        <v>1908</v>
      </c>
      <c r="D75" s="369"/>
      <c r="E75" s="369"/>
      <c r="F75" s="369"/>
      <c r="G75" s="371"/>
    </row>
    <row r="77" spans="1:8" ht="21.75" customHeight="1">
      <c r="A77" s="763" t="s">
        <v>55</v>
      </c>
      <c r="B77" s="763" t="s">
        <v>244</v>
      </c>
      <c r="C77" s="770" t="s">
        <v>1801</v>
      </c>
      <c r="D77" s="771"/>
      <c r="E77" s="770" t="s">
        <v>1800</v>
      </c>
      <c r="F77" s="771"/>
      <c r="G77" s="757" t="s">
        <v>90</v>
      </c>
      <c r="H77" s="757"/>
    </row>
    <row r="78" spans="1:8" ht="32.25" customHeight="1" thickBot="1">
      <c r="A78" s="764"/>
      <c r="B78" s="764"/>
      <c r="C78" s="425" t="s">
        <v>1888</v>
      </c>
      <c r="D78" s="425" t="s">
        <v>1889</v>
      </c>
      <c r="E78" s="425" t="s">
        <v>1888</v>
      </c>
      <c r="F78" s="425" t="s">
        <v>1889</v>
      </c>
      <c r="G78" s="420" t="s">
        <v>1888</v>
      </c>
      <c r="H78" s="420" t="s">
        <v>1889</v>
      </c>
    </row>
    <row r="79" spans="1:8" ht="15.75" customHeight="1" thickTop="1">
      <c r="A79" s="378" t="s">
        <v>1901</v>
      </c>
      <c r="B79" s="362" t="s">
        <v>1902</v>
      </c>
      <c r="C79" s="363">
        <v>18583</v>
      </c>
      <c r="D79" s="363">
        <v>21530</v>
      </c>
      <c r="E79" s="363"/>
      <c r="F79" s="363"/>
      <c r="G79" s="364">
        <f>C79+E79</f>
        <v>18583</v>
      </c>
      <c r="H79" s="364">
        <f>D79+F79</f>
        <v>21530</v>
      </c>
    </row>
    <row r="80" spans="1:8" ht="15.75" customHeight="1">
      <c r="A80" s="378" t="s">
        <v>1903</v>
      </c>
      <c r="B80" s="362" t="s">
        <v>1904</v>
      </c>
      <c r="C80" s="363">
        <v>47</v>
      </c>
      <c r="D80" s="363">
        <v>55</v>
      </c>
      <c r="E80" s="363"/>
      <c r="F80" s="363"/>
      <c r="G80" s="364">
        <f>C80+E80</f>
        <v>47</v>
      </c>
      <c r="H80" s="364">
        <f>D80+F80</f>
        <v>55</v>
      </c>
    </row>
    <row r="81" spans="1:8" ht="15.75" customHeight="1">
      <c r="A81" s="378" t="s">
        <v>1909</v>
      </c>
      <c r="B81" s="362" t="s">
        <v>1910</v>
      </c>
      <c r="C81" s="363">
        <v>7</v>
      </c>
      <c r="D81" s="363">
        <v>10</v>
      </c>
      <c r="E81" s="363"/>
      <c r="F81" s="363"/>
      <c r="G81" s="364">
        <f t="shared" ref="G81" si="6">C81+E81</f>
        <v>7</v>
      </c>
      <c r="H81" s="364">
        <f t="shared" ref="H81" si="7">D81+F81</f>
        <v>10</v>
      </c>
    </row>
    <row r="82" spans="1:8" ht="15.75" customHeight="1">
      <c r="A82" s="378" t="s">
        <v>1911</v>
      </c>
      <c r="B82" s="362" t="s">
        <v>1912</v>
      </c>
      <c r="C82" s="363">
        <v>2</v>
      </c>
      <c r="D82" s="363">
        <v>5</v>
      </c>
      <c r="E82" s="363"/>
      <c r="F82" s="363"/>
      <c r="G82" s="364">
        <f>C82+E82</f>
        <v>2</v>
      </c>
      <c r="H82" s="364">
        <f>D82+F82</f>
        <v>5</v>
      </c>
    </row>
    <row r="83" spans="1:8" ht="15.75" customHeight="1">
      <c r="A83" s="612" t="s">
        <v>1913</v>
      </c>
      <c r="B83" s="613" t="s">
        <v>4208</v>
      </c>
      <c r="C83" s="363"/>
      <c r="D83" s="363"/>
      <c r="E83" s="363"/>
      <c r="F83" s="363"/>
      <c r="G83" s="364">
        <f t="shared" ref="G83" si="8">C83+E83</f>
        <v>0</v>
      </c>
      <c r="H83" s="364">
        <f t="shared" ref="H83" si="9">D83+F83</f>
        <v>0</v>
      </c>
    </row>
    <row r="84" spans="1:8" s="360" customFormat="1" ht="15.75" customHeight="1">
      <c r="A84" s="378"/>
      <c r="B84" s="362"/>
      <c r="C84" s="363"/>
      <c r="D84" s="363"/>
      <c r="E84" s="363"/>
      <c r="F84" s="363"/>
      <c r="G84" s="364">
        <f t="shared" ref="G84:G85" si="10">C84+E84</f>
        <v>0</v>
      </c>
      <c r="H84" s="364">
        <f t="shared" ref="H84:H85" si="11">D84+F84</f>
        <v>0</v>
      </c>
    </row>
    <row r="85" spans="1:8" s="360" customFormat="1" ht="15.75" customHeight="1">
      <c r="A85" s="428" t="s">
        <v>90</v>
      </c>
      <c r="B85" s="429"/>
      <c r="C85" s="430">
        <f>SUM(C79:C84)</f>
        <v>18639</v>
      </c>
      <c r="D85" s="430">
        <f>SUM(D79:D84)</f>
        <v>21600</v>
      </c>
      <c r="E85" s="430">
        <f>SUM(E79:E84)</f>
        <v>0</v>
      </c>
      <c r="F85" s="430">
        <f>SUM(F79:F84)</f>
        <v>0</v>
      </c>
      <c r="G85" s="431">
        <f t="shared" si="10"/>
        <v>18639</v>
      </c>
      <c r="H85" s="431">
        <f t="shared" si="11"/>
        <v>21600</v>
      </c>
    </row>
    <row r="86" spans="1:8" s="360" customFormat="1" ht="12.75" customHeight="1">
      <c r="A86" s="359" t="s">
        <v>240</v>
      </c>
      <c r="B86" s="365"/>
      <c r="C86" s="365"/>
      <c r="D86" s="365"/>
      <c r="E86" s="365"/>
      <c r="F86" s="365"/>
      <c r="G86" s="365"/>
      <c r="H86" s="374"/>
    </row>
    <row r="87" spans="1:8" s="360" customFormat="1" ht="12.75" customHeight="1">
      <c r="A87" s="381">
        <v>280005</v>
      </c>
      <c r="B87" s="381" t="s">
        <v>1852</v>
      </c>
      <c r="C87" s="365"/>
      <c r="D87" s="365"/>
      <c r="E87" s="365"/>
      <c r="F87" s="365"/>
      <c r="G87" s="365"/>
      <c r="H87" s="374"/>
    </row>
    <row r="88" spans="1:8" s="360" customFormat="1" ht="12.75" customHeight="1">
      <c r="A88" s="381">
        <v>280006</v>
      </c>
      <c r="B88" s="381" t="s">
        <v>1853</v>
      </c>
      <c r="C88" s="365"/>
      <c r="D88" s="365"/>
      <c r="E88" s="365"/>
      <c r="F88" s="365"/>
      <c r="G88" s="365"/>
      <c r="H88" s="374"/>
    </row>
    <row r="89" spans="1:8" s="360" customFormat="1">
      <c r="A89" s="381">
        <v>280007</v>
      </c>
      <c r="B89" s="381" t="s">
        <v>1854</v>
      </c>
      <c r="C89" s="364"/>
      <c r="D89" s="364"/>
      <c r="E89" s="363"/>
      <c r="F89" s="363"/>
      <c r="G89" s="364"/>
      <c r="H89" s="363"/>
    </row>
    <row r="90" spans="1:8" s="360" customFormat="1">
      <c r="A90" s="381">
        <v>280008</v>
      </c>
      <c r="B90" s="381" t="s">
        <v>1855</v>
      </c>
      <c r="C90" s="364"/>
      <c r="D90" s="364"/>
      <c r="E90" s="363"/>
      <c r="F90" s="363"/>
      <c r="G90" s="364"/>
      <c r="H90" s="363"/>
    </row>
    <row r="91" spans="1:8" s="360" customFormat="1" ht="27" customHeight="1">
      <c r="A91" s="378"/>
      <c r="B91" s="362"/>
      <c r="C91" s="364"/>
      <c r="D91" s="364"/>
      <c r="E91" s="363"/>
      <c r="F91" s="363"/>
      <c r="G91" s="364"/>
      <c r="H91" s="363"/>
    </row>
    <row r="92" spans="1:8" s="360" customFormat="1" ht="11.1" customHeight="1">
      <c r="A92" s="359" t="s">
        <v>90</v>
      </c>
      <c r="B92" s="377"/>
      <c r="C92" s="363"/>
      <c r="D92" s="363"/>
      <c r="E92" s="363"/>
      <c r="F92" s="363"/>
      <c r="G92" s="364"/>
      <c r="H92" s="363"/>
    </row>
    <row r="93" spans="1:8">
      <c r="A93" s="359" t="s">
        <v>241</v>
      </c>
      <c r="B93" s="377"/>
      <c r="C93" s="363"/>
      <c r="D93" s="363"/>
      <c r="E93" s="363"/>
      <c r="F93" s="363"/>
      <c r="G93" s="364"/>
      <c r="H93" s="363"/>
    </row>
    <row r="94" spans="1:8" s="361" customFormat="1" ht="33.75" customHeight="1">
      <c r="A94" s="769" t="s">
        <v>179</v>
      </c>
      <c r="B94" s="769"/>
      <c r="C94" s="769"/>
      <c r="D94" s="769"/>
      <c r="E94" s="769"/>
      <c r="F94" s="769"/>
      <c r="G94" s="769"/>
      <c r="H94" s="769"/>
    </row>
    <row r="95" spans="1:8" ht="11.1" customHeight="1"/>
    <row r="96" spans="1:8">
      <c r="A96" s="372"/>
      <c r="B96" s="373" t="s">
        <v>194</v>
      </c>
      <c r="C96" s="366" t="s">
        <v>1900</v>
      </c>
      <c r="D96" s="368"/>
      <c r="E96" s="368"/>
      <c r="F96" s="368"/>
      <c r="G96" s="370"/>
    </row>
    <row r="97" spans="1:8">
      <c r="A97" s="372"/>
      <c r="B97" s="373" t="s">
        <v>195</v>
      </c>
      <c r="C97" s="366">
        <v>17688383</v>
      </c>
      <c r="D97" s="368"/>
      <c r="E97" s="368"/>
      <c r="F97" s="368"/>
      <c r="G97" s="370"/>
    </row>
    <row r="98" spans="1:8">
      <c r="A98" s="372"/>
      <c r="B98" s="373"/>
      <c r="C98" s="366"/>
      <c r="D98" s="368"/>
      <c r="E98" s="368"/>
      <c r="F98" s="368"/>
      <c r="G98" s="370"/>
    </row>
    <row r="99" spans="1:8" ht="14.25">
      <c r="A99" s="372"/>
      <c r="B99" s="373" t="s">
        <v>1840</v>
      </c>
      <c r="C99" s="367" t="s">
        <v>1808</v>
      </c>
      <c r="D99" s="369"/>
      <c r="E99" s="369"/>
      <c r="F99" s="369"/>
      <c r="G99" s="371"/>
    </row>
    <row r="100" spans="1:8" ht="14.25">
      <c r="A100" s="372"/>
      <c r="B100" s="373" t="s">
        <v>236</v>
      </c>
      <c r="C100" s="367" t="s">
        <v>1915</v>
      </c>
      <c r="D100" s="369"/>
      <c r="E100" s="369"/>
      <c r="F100" s="369"/>
      <c r="G100" s="371"/>
    </row>
    <row r="102" spans="1:8" ht="21.75" customHeight="1">
      <c r="A102" s="763" t="s">
        <v>55</v>
      </c>
      <c r="B102" s="763" t="s">
        <v>244</v>
      </c>
      <c r="C102" s="770" t="s">
        <v>1801</v>
      </c>
      <c r="D102" s="771"/>
      <c r="E102" s="770" t="s">
        <v>1800</v>
      </c>
      <c r="F102" s="771"/>
      <c r="G102" s="757" t="s">
        <v>90</v>
      </c>
      <c r="H102" s="757"/>
    </row>
    <row r="103" spans="1:8" ht="32.25" customHeight="1" thickBot="1">
      <c r="A103" s="764"/>
      <c r="B103" s="764"/>
      <c r="C103" s="425" t="s">
        <v>1888</v>
      </c>
      <c r="D103" s="425" t="s">
        <v>1889</v>
      </c>
      <c r="E103" s="425" t="s">
        <v>1888</v>
      </c>
      <c r="F103" s="425" t="s">
        <v>1889</v>
      </c>
      <c r="G103" s="420" t="s">
        <v>1888</v>
      </c>
      <c r="H103" s="420" t="s">
        <v>1889</v>
      </c>
    </row>
    <row r="104" spans="1:8" ht="15.75" customHeight="1" thickTop="1">
      <c r="A104" s="378" t="s">
        <v>1901</v>
      </c>
      <c r="B104" s="362" t="s">
        <v>1902</v>
      </c>
      <c r="C104" s="363">
        <v>1106</v>
      </c>
      <c r="D104" s="363">
        <v>1330</v>
      </c>
      <c r="E104" s="363">
        <v>6</v>
      </c>
      <c r="F104" s="363"/>
      <c r="G104" s="364">
        <f>C104+E104</f>
        <v>1112</v>
      </c>
      <c r="H104" s="364">
        <f>D104+F104</f>
        <v>1330</v>
      </c>
    </row>
    <row r="105" spans="1:8" ht="15.75" customHeight="1">
      <c r="A105" s="378" t="s">
        <v>1903</v>
      </c>
      <c r="B105" s="362" t="s">
        <v>1904</v>
      </c>
      <c r="C105" s="363">
        <v>481</v>
      </c>
      <c r="D105" s="363">
        <v>555</v>
      </c>
      <c r="E105" s="363">
        <v>5</v>
      </c>
      <c r="F105" s="363"/>
      <c r="G105" s="364">
        <f>C105+E105</f>
        <v>486</v>
      </c>
      <c r="H105" s="364">
        <f>D105+F105</f>
        <v>555</v>
      </c>
    </row>
    <row r="106" spans="1:8" ht="15.75" customHeight="1">
      <c r="A106" s="612" t="s">
        <v>1913</v>
      </c>
      <c r="B106" s="613" t="s">
        <v>4208</v>
      </c>
      <c r="C106" s="363"/>
      <c r="D106" s="363"/>
      <c r="E106" s="363"/>
      <c r="F106" s="363">
        <v>15</v>
      </c>
      <c r="G106" s="364">
        <f t="shared" ref="G106" si="12">C106+E106</f>
        <v>0</v>
      </c>
      <c r="H106" s="364">
        <f t="shared" ref="H106" si="13">D106+F106</f>
        <v>15</v>
      </c>
    </row>
    <row r="107" spans="1:8" s="360" customFormat="1" ht="15.75" customHeight="1">
      <c r="A107" s="378"/>
      <c r="B107" s="362"/>
      <c r="C107" s="363"/>
      <c r="D107" s="363"/>
      <c r="E107" s="363"/>
      <c r="F107" s="363"/>
      <c r="G107" s="364">
        <f t="shared" ref="G107:G108" si="14">C107+E107</f>
        <v>0</v>
      </c>
      <c r="H107" s="364">
        <f t="shared" ref="H107:H108" si="15">D107+F107</f>
        <v>0</v>
      </c>
    </row>
    <row r="108" spans="1:8" s="360" customFormat="1" ht="15.75" customHeight="1">
      <c r="A108" s="428" t="s">
        <v>90</v>
      </c>
      <c r="B108" s="429"/>
      <c r="C108" s="430">
        <f>SUM(C104:C107)</f>
        <v>1587</v>
      </c>
      <c r="D108" s="430">
        <f>SUM(D104:D107)</f>
        <v>1885</v>
      </c>
      <c r="E108" s="430">
        <f>SUM(E104:E107)</f>
        <v>11</v>
      </c>
      <c r="F108" s="430">
        <f>SUM(F104:F107)</f>
        <v>15</v>
      </c>
      <c r="G108" s="431">
        <f t="shared" si="14"/>
        <v>1598</v>
      </c>
      <c r="H108" s="431">
        <f t="shared" si="15"/>
        <v>1900</v>
      </c>
    </row>
    <row r="109" spans="1:8" s="360" customFormat="1" ht="12.75" customHeight="1">
      <c r="A109" s="359" t="s">
        <v>240</v>
      </c>
      <c r="B109" s="365"/>
      <c r="C109" s="365"/>
      <c r="D109" s="365"/>
      <c r="E109" s="365"/>
      <c r="F109" s="365"/>
      <c r="G109" s="365"/>
      <c r="H109" s="374"/>
    </row>
    <row r="110" spans="1:8" s="360" customFormat="1" ht="12.75" customHeight="1">
      <c r="A110" s="381">
        <v>280005</v>
      </c>
      <c r="B110" s="381" t="s">
        <v>1852</v>
      </c>
      <c r="C110" s="365"/>
      <c r="D110" s="365"/>
      <c r="E110" s="365"/>
      <c r="F110" s="365"/>
      <c r="G110" s="365"/>
      <c r="H110" s="374"/>
    </row>
    <row r="111" spans="1:8" s="360" customFormat="1" ht="12.75" customHeight="1">
      <c r="A111" s="381">
        <v>280006</v>
      </c>
      <c r="B111" s="381" t="s">
        <v>1853</v>
      </c>
      <c r="C111" s="365"/>
      <c r="D111" s="365"/>
      <c r="E111" s="365"/>
      <c r="F111" s="365"/>
      <c r="G111" s="365"/>
      <c r="H111" s="374"/>
    </row>
    <row r="112" spans="1:8" s="360" customFormat="1">
      <c r="A112" s="381">
        <v>280007</v>
      </c>
      <c r="B112" s="381" t="s">
        <v>1854</v>
      </c>
      <c r="C112" s="364"/>
      <c r="D112" s="364"/>
      <c r="E112" s="363"/>
      <c r="F112" s="363"/>
      <c r="G112" s="364"/>
      <c r="H112" s="363"/>
    </row>
    <row r="113" spans="1:8" s="360" customFormat="1">
      <c r="A113" s="381">
        <v>280008</v>
      </c>
      <c r="B113" s="381" t="s">
        <v>1855</v>
      </c>
      <c r="C113" s="364"/>
      <c r="D113" s="364"/>
      <c r="E113" s="363"/>
      <c r="F113" s="363"/>
      <c r="G113" s="364"/>
      <c r="H113" s="363"/>
    </row>
    <row r="114" spans="1:8" s="360" customFormat="1" ht="27" customHeight="1">
      <c r="A114" s="378"/>
      <c r="B114" s="362"/>
      <c r="C114" s="364"/>
      <c r="D114" s="364"/>
      <c r="E114" s="363"/>
      <c r="F114" s="363"/>
      <c r="G114" s="364"/>
      <c r="H114" s="363"/>
    </row>
    <row r="115" spans="1:8" s="360" customFormat="1" ht="11.1" customHeight="1">
      <c r="A115" s="359" t="s">
        <v>90</v>
      </c>
      <c r="B115" s="377"/>
      <c r="C115" s="363"/>
      <c r="D115" s="363"/>
      <c r="E115" s="363"/>
      <c r="F115" s="363"/>
      <c r="G115" s="364"/>
      <c r="H115" s="363"/>
    </row>
    <row r="116" spans="1:8">
      <c r="A116" s="359" t="s">
        <v>241</v>
      </c>
      <c r="B116" s="377"/>
      <c r="C116" s="363"/>
      <c r="D116" s="363"/>
      <c r="E116" s="363"/>
      <c r="F116" s="363"/>
      <c r="G116" s="364"/>
      <c r="H116" s="363"/>
    </row>
    <row r="117" spans="1:8" s="361" customFormat="1" ht="33.75" customHeight="1">
      <c r="A117" s="769" t="s">
        <v>179</v>
      </c>
      <c r="B117" s="769"/>
      <c r="C117" s="769"/>
      <c r="D117" s="769"/>
      <c r="E117" s="769"/>
      <c r="F117" s="769"/>
      <c r="G117" s="769"/>
      <c r="H117" s="769"/>
    </row>
    <row r="118" spans="1:8" ht="11.1" customHeight="1"/>
    <row r="119" spans="1:8">
      <c r="A119" s="372"/>
      <c r="B119" s="373" t="s">
        <v>194</v>
      </c>
      <c r="C119" s="366" t="s">
        <v>1900</v>
      </c>
      <c r="D119" s="368"/>
      <c r="E119" s="368"/>
      <c r="F119" s="368"/>
      <c r="G119" s="370"/>
    </row>
    <row r="120" spans="1:8">
      <c r="A120" s="372"/>
      <c r="B120" s="373" t="s">
        <v>195</v>
      </c>
      <c r="C120" s="366">
        <v>17688383</v>
      </c>
      <c r="D120" s="368"/>
      <c r="E120" s="368"/>
      <c r="F120" s="368"/>
      <c r="G120" s="370"/>
    </row>
    <row r="121" spans="1:8">
      <c r="A121" s="372"/>
      <c r="B121" s="373"/>
      <c r="C121" s="366"/>
      <c r="D121" s="368"/>
      <c r="E121" s="368"/>
      <c r="F121" s="368"/>
      <c r="G121" s="370"/>
    </row>
    <row r="122" spans="1:8" ht="14.25">
      <c r="A122" s="372"/>
      <c r="B122" s="373" t="s">
        <v>1840</v>
      </c>
      <c r="C122" s="367" t="s">
        <v>1808</v>
      </c>
      <c r="D122" s="369"/>
      <c r="E122" s="369"/>
      <c r="F122" s="369"/>
      <c r="G122" s="371"/>
    </row>
    <row r="123" spans="1:8" ht="14.25">
      <c r="A123" s="372"/>
      <c r="B123" s="373" t="s">
        <v>236</v>
      </c>
      <c r="C123" s="367" t="s">
        <v>1920</v>
      </c>
      <c r="D123" s="369"/>
      <c r="E123" s="369"/>
      <c r="F123" s="369"/>
      <c r="G123" s="371"/>
    </row>
    <row r="125" spans="1:8" ht="21.75" customHeight="1">
      <c r="A125" s="763" t="s">
        <v>55</v>
      </c>
      <c r="B125" s="763" t="s">
        <v>244</v>
      </c>
      <c r="C125" s="770" t="s">
        <v>1801</v>
      </c>
      <c r="D125" s="771"/>
      <c r="E125" s="770" t="s">
        <v>1800</v>
      </c>
      <c r="F125" s="771"/>
      <c r="G125" s="757" t="s">
        <v>90</v>
      </c>
      <c r="H125" s="757"/>
    </row>
    <row r="126" spans="1:8" ht="32.25" customHeight="1" thickBot="1">
      <c r="A126" s="764"/>
      <c r="B126" s="764"/>
      <c r="C126" s="425" t="s">
        <v>1888</v>
      </c>
      <c r="D126" s="425" t="s">
        <v>1889</v>
      </c>
      <c r="E126" s="425" t="s">
        <v>1888</v>
      </c>
      <c r="F126" s="425" t="s">
        <v>1889</v>
      </c>
      <c r="G126" s="420" t="s">
        <v>1888</v>
      </c>
      <c r="H126" s="420" t="s">
        <v>1889</v>
      </c>
    </row>
    <row r="127" spans="1:8" ht="15.75" customHeight="1" thickTop="1">
      <c r="A127" s="378" t="s">
        <v>1901</v>
      </c>
      <c r="B127" s="362" t="s">
        <v>1902</v>
      </c>
      <c r="C127" s="363">
        <v>2471</v>
      </c>
      <c r="D127" s="363">
        <v>2910</v>
      </c>
      <c r="E127" s="432">
        <v>934</v>
      </c>
      <c r="F127" s="363"/>
      <c r="G127" s="364">
        <f>C127+E127</f>
        <v>3405</v>
      </c>
      <c r="H127" s="364">
        <f>D127+F127</f>
        <v>2910</v>
      </c>
    </row>
    <row r="128" spans="1:8" ht="15.75" customHeight="1">
      <c r="A128" s="378" t="s">
        <v>1903</v>
      </c>
      <c r="B128" s="362" t="s">
        <v>1904</v>
      </c>
      <c r="C128" s="363">
        <v>657</v>
      </c>
      <c r="D128" s="363">
        <v>750</v>
      </c>
      <c r="E128" s="432">
        <v>1271</v>
      </c>
      <c r="F128" s="363"/>
      <c r="G128" s="364">
        <f>C128+E128</f>
        <v>1928</v>
      </c>
      <c r="H128" s="364">
        <f>D128+F128</f>
        <v>750</v>
      </c>
    </row>
    <row r="129" spans="1:8" ht="15.75" customHeight="1">
      <c r="A129" s="378" t="s">
        <v>1909</v>
      </c>
      <c r="B129" s="362" t="s">
        <v>1910</v>
      </c>
      <c r="C129" s="363">
        <v>353</v>
      </c>
      <c r="D129" s="363">
        <v>400</v>
      </c>
      <c r="E129" s="432">
        <v>98</v>
      </c>
      <c r="F129" s="363"/>
      <c r="G129" s="364">
        <f t="shared" ref="G129" si="16">C129+E129</f>
        <v>451</v>
      </c>
      <c r="H129" s="364">
        <f t="shared" ref="H129" si="17">D129+F129</f>
        <v>400</v>
      </c>
    </row>
    <row r="130" spans="1:8" ht="15.75" customHeight="1">
      <c r="A130" s="378" t="s">
        <v>1916</v>
      </c>
      <c r="B130" s="362" t="s">
        <v>1917</v>
      </c>
      <c r="C130" s="363">
        <v>106</v>
      </c>
      <c r="D130" s="363">
        <v>120</v>
      </c>
      <c r="E130" s="432">
        <v>339</v>
      </c>
      <c r="F130" s="363"/>
      <c r="G130" s="364">
        <f>C130+E130</f>
        <v>445</v>
      </c>
      <c r="H130" s="364">
        <f>D130+F130</f>
        <v>120</v>
      </c>
    </row>
    <row r="131" spans="1:8" ht="15.75" customHeight="1">
      <c r="A131" s="378" t="s">
        <v>1911</v>
      </c>
      <c r="B131" s="362" t="s">
        <v>1912</v>
      </c>
      <c r="C131" s="363">
        <v>306</v>
      </c>
      <c r="D131" s="363">
        <v>350</v>
      </c>
      <c r="E131" s="432">
        <v>605</v>
      </c>
      <c r="F131" s="363"/>
      <c r="G131" s="364">
        <f t="shared" ref="G131" si="18">C131+E131</f>
        <v>911</v>
      </c>
      <c r="H131" s="364">
        <f t="shared" ref="H131" si="19">D131+F131</f>
        <v>350</v>
      </c>
    </row>
    <row r="132" spans="1:8" ht="15.75" customHeight="1">
      <c r="A132" s="378" t="s">
        <v>1918</v>
      </c>
      <c r="B132" s="362" t="s">
        <v>1919</v>
      </c>
      <c r="C132" s="363">
        <v>20</v>
      </c>
      <c r="D132" s="363">
        <v>25</v>
      </c>
      <c r="E132" s="432">
        <v>596</v>
      </c>
      <c r="F132" s="363"/>
      <c r="G132" s="364">
        <f>C132+E132</f>
        <v>616</v>
      </c>
      <c r="H132" s="364">
        <f>D132+F132</f>
        <v>25</v>
      </c>
    </row>
    <row r="133" spans="1:8" ht="15.75" customHeight="1">
      <c r="A133" s="612" t="s">
        <v>1913</v>
      </c>
      <c r="B133" s="613" t="s">
        <v>4208</v>
      </c>
      <c r="C133" s="363"/>
      <c r="D133" s="363"/>
      <c r="E133" s="363"/>
      <c r="F133" s="363">
        <v>4445</v>
      </c>
      <c r="G133" s="364">
        <f t="shared" ref="G133" si="20">C133+E133</f>
        <v>0</v>
      </c>
      <c r="H133" s="364">
        <f t="shared" ref="H133" si="21">D133+F133</f>
        <v>4445</v>
      </c>
    </row>
    <row r="134" spans="1:8" s="360" customFormat="1" ht="15.75" customHeight="1">
      <c r="A134" s="378"/>
      <c r="B134" s="362"/>
      <c r="C134" s="363"/>
      <c r="D134" s="363"/>
      <c r="E134" s="363"/>
      <c r="F134" s="363"/>
      <c r="G134" s="364">
        <f t="shared" ref="G134:G135" si="22">C134+E134</f>
        <v>0</v>
      </c>
      <c r="H134" s="364">
        <f t="shared" ref="H134:H135" si="23">D134+F134</f>
        <v>0</v>
      </c>
    </row>
    <row r="135" spans="1:8" s="360" customFormat="1" ht="15.75" customHeight="1">
      <c r="A135" s="428" t="s">
        <v>90</v>
      </c>
      <c r="B135" s="429"/>
      <c r="C135" s="430">
        <f>SUM(C127:C134)</f>
        <v>3913</v>
      </c>
      <c r="D135" s="430">
        <f>SUM(D127:D134)</f>
        <v>4555</v>
      </c>
      <c r="E135" s="430">
        <f>SUM(E127:E134)</f>
        <v>3843</v>
      </c>
      <c r="F135" s="430">
        <f>SUM(F127:F134)</f>
        <v>4445</v>
      </c>
      <c r="G135" s="431">
        <f t="shared" si="22"/>
        <v>7756</v>
      </c>
      <c r="H135" s="431">
        <f t="shared" si="23"/>
        <v>9000</v>
      </c>
    </row>
    <row r="136" spans="1:8" s="360" customFormat="1" ht="12.75" customHeight="1">
      <c r="A136" s="359" t="s">
        <v>240</v>
      </c>
      <c r="B136" s="365"/>
      <c r="C136" s="365"/>
      <c r="D136" s="365"/>
      <c r="E136" s="365"/>
      <c r="F136" s="365"/>
      <c r="G136" s="365"/>
      <c r="H136" s="374"/>
    </row>
    <row r="137" spans="1:8" s="360" customFormat="1" ht="12.75" customHeight="1">
      <c r="A137" s="381">
        <v>280005</v>
      </c>
      <c r="B137" s="381" t="s">
        <v>1852</v>
      </c>
      <c r="C137" s="365"/>
      <c r="D137" s="365"/>
      <c r="E137" s="365"/>
      <c r="F137" s="365"/>
      <c r="G137" s="365"/>
      <c r="H137" s="374"/>
    </row>
    <row r="138" spans="1:8" s="360" customFormat="1" ht="12.75" customHeight="1">
      <c r="A138" s="381">
        <v>280006</v>
      </c>
      <c r="B138" s="381" t="s">
        <v>1853</v>
      </c>
      <c r="C138" s="365"/>
      <c r="D138" s="365"/>
      <c r="E138" s="365"/>
      <c r="F138" s="365"/>
      <c r="G138" s="365"/>
      <c r="H138" s="374"/>
    </row>
    <row r="139" spans="1:8" s="360" customFormat="1">
      <c r="A139" s="381">
        <v>280007</v>
      </c>
      <c r="B139" s="381" t="s">
        <v>1854</v>
      </c>
      <c r="C139" s="364"/>
      <c r="D139" s="364"/>
      <c r="E139" s="363"/>
      <c r="F139" s="363"/>
      <c r="G139" s="364"/>
      <c r="H139" s="363"/>
    </row>
    <row r="140" spans="1:8" s="360" customFormat="1">
      <c r="A140" s="381">
        <v>280008</v>
      </c>
      <c r="B140" s="381" t="s">
        <v>1855</v>
      </c>
      <c r="C140" s="364"/>
      <c r="D140" s="364"/>
      <c r="E140" s="363"/>
      <c r="F140" s="363"/>
      <c r="G140" s="364"/>
      <c r="H140" s="363"/>
    </row>
    <row r="141" spans="1:8" s="360" customFormat="1" ht="27" customHeight="1">
      <c r="A141" s="378"/>
      <c r="B141" s="362"/>
      <c r="C141" s="364"/>
      <c r="D141" s="364"/>
      <c r="E141" s="363"/>
      <c r="F141" s="363"/>
      <c r="G141" s="364"/>
      <c r="H141" s="363"/>
    </row>
    <row r="142" spans="1:8" s="360" customFormat="1" ht="11.1" customHeight="1">
      <c r="A142" s="359" t="s">
        <v>90</v>
      </c>
      <c r="B142" s="377"/>
      <c r="C142" s="363"/>
      <c r="D142" s="363"/>
      <c r="E142" s="363"/>
      <c r="F142" s="363"/>
      <c r="G142" s="364"/>
      <c r="H142" s="363"/>
    </row>
    <row r="143" spans="1:8">
      <c r="A143" s="359" t="s">
        <v>241</v>
      </c>
      <c r="B143" s="377"/>
      <c r="C143" s="363"/>
      <c r="D143" s="363"/>
      <c r="E143" s="363"/>
      <c r="F143" s="363"/>
      <c r="G143" s="364"/>
      <c r="H143" s="363"/>
    </row>
    <row r="144" spans="1:8" s="361" customFormat="1" ht="33.75" customHeight="1">
      <c r="A144" s="769" t="s">
        <v>179</v>
      </c>
      <c r="B144" s="769"/>
      <c r="C144" s="769"/>
      <c r="D144" s="769"/>
      <c r="E144" s="769"/>
      <c r="F144" s="769"/>
      <c r="G144" s="769"/>
      <c r="H144" s="769"/>
    </row>
    <row r="145" spans="1:8" ht="11.1" customHeight="1"/>
    <row r="146" spans="1:8">
      <c r="A146" s="372"/>
      <c r="B146" s="373" t="s">
        <v>194</v>
      </c>
      <c r="C146" s="366" t="s">
        <v>1900</v>
      </c>
      <c r="D146" s="368"/>
      <c r="E146" s="368"/>
      <c r="F146" s="368"/>
      <c r="G146" s="370"/>
    </row>
    <row r="147" spans="1:8">
      <c r="A147" s="372"/>
      <c r="B147" s="373" t="s">
        <v>195</v>
      </c>
      <c r="C147" s="366">
        <v>17688383</v>
      </c>
      <c r="D147" s="368"/>
      <c r="E147" s="368"/>
      <c r="F147" s="368"/>
      <c r="G147" s="370"/>
    </row>
    <row r="148" spans="1:8">
      <c r="A148" s="372"/>
      <c r="B148" s="373"/>
      <c r="C148" s="366"/>
      <c r="D148" s="368"/>
      <c r="E148" s="368"/>
      <c r="F148" s="368"/>
      <c r="G148" s="370"/>
    </row>
    <row r="149" spans="1:8" ht="14.25">
      <c r="A149" s="372"/>
      <c r="B149" s="373" t="s">
        <v>1840</v>
      </c>
      <c r="C149" s="367" t="s">
        <v>1808</v>
      </c>
      <c r="D149" s="369"/>
      <c r="E149" s="369"/>
      <c r="F149" s="369"/>
      <c r="G149" s="371"/>
    </row>
    <row r="150" spans="1:8" ht="14.25">
      <c r="A150" s="372"/>
      <c r="B150" s="373" t="s">
        <v>236</v>
      </c>
      <c r="C150" s="367" t="s">
        <v>1921</v>
      </c>
      <c r="D150" s="369"/>
      <c r="E150" s="369"/>
      <c r="F150" s="369"/>
      <c r="G150" s="371"/>
    </row>
    <row r="152" spans="1:8" ht="21.75" customHeight="1">
      <c r="A152" s="763" t="s">
        <v>55</v>
      </c>
      <c r="B152" s="763" t="s">
        <v>244</v>
      </c>
      <c r="C152" s="770" t="s">
        <v>1801</v>
      </c>
      <c r="D152" s="771"/>
      <c r="E152" s="770" t="s">
        <v>1800</v>
      </c>
      <c r="F152" s="771"/>
      <c r="G152" s="757" t="s">
        <v>90</v>
      </c>
      <c r="H152" s="757"/>
    </row>
    <row r="153" spans="1:8" ht="32.25" customHeight="1" thickBot="1">
      <c r="A153" s="764"/>
      <c r="B153" s="764"/>
      <c r="C153" s="425" t="s">
        <v>1888</v>
      </c>
      <c r="D153" s="425" t="s">
        <v>1889</v>
      </c>
      <c r="E153" s="425" t="s">
        <v>1888</v>
      </c>
      <c r="F153" s="425" t="s">
        <v>1889</v>
      </c>
      <c r="G153" s="420" t="s">
        <v>1888</v>
      </c>
      <c r="H153" s="420" t="s">
        <v>1889</v>
      </c>
    </row>
    <row r="154" spans="1:8" ht="15.75" customHeight="1" thickTop="1">
      <c r="A154" s="378" t="s">
        <v>1901</v>
      </c>
      <c r="B154" s="362" t="s">
        <v>1902</v>
      </c>
      <c r="C154" s="363">
        <v>29</v>
      </c>
      <c r="D154" s="363">
        <v>30</v>
      </c>
      <c r="E154" s="432"/>
      <c r="F154" s="363"/>
      <c r="G154" s="364">
        <f>C154+E154</f>
        <v>29</v>
      </c>
      <c r="H154" s="364">
        <f>D154+F154</f>
        <v>30</v>
      </c>
    </row>
    <row r="155" spans="1:8" ht="15.75" customHeight="1">
      <c r="A155" s="378" t="s">
        <v>1922</v>
      </c>
      <c r="B155" s="362" t="s">
        <v>1923</v>
      </c>
      <c r="C155" s="363">
        <v>6622</v>
      </c>
      <c r="D155" s="363">
        <v>7600</v>
      </c>
      <c r="E155" s="432"/>
      <c r="F155" s="363"/>
      <c r="G155" s="364">
        <f>C155+E155</f>
        <v>6622</v>
      </c>
      <c r="H155" s="364">
        <f>D155+F155</f>
        <v>7600</v>
      </c>
    </row>
    <row r="156" spans="1:8" ht="15.75" customHeight="1">
      <c r="A156" s="378" t="s">
        <v>1924</v>
      </c>
      <c r="B156" s="362" t="s">
        <v>1925</v>
      </c>
      <c r="C156" s="363">
        <v>3023</v>
      </c>
      <c r="D156" s="363">
        <v>3470</v>
      </c>
      <c r="E156" s="432"/>
      <c r="F156" s="363"/>
      <c r="G156" s="364">
        <f t="shared" ref="G156" si="24">C156+E156</f>
        <v>3023</v>
      </c>
      <c r="H156" s="364">
        <f t="shared" ref="H156" si="25">D156+F156</f>
        <v>3470</v>
      </c>
    </row>
    <row r="157" spans="1:8" ht="15.75" customHeight="1">
      <c r="A157" s="612" t="s">
        <v>1913</v>
      </c>
      <c r="B157" s="613" t="s">
        <v>4208</v>
      </c>
      <c r="C157" s="363"/>
      <c r="D157" s="363"/>
      <c r="E157" s="432"/>
      <c r="F157" s="363"/>
      <c r="G157" s="364">
        <f>C157+E157</f>
        <v>0</v>
      </c>
      <c r="H157" s="364">
        <f>D157+F157</f>
        <v>0</v>
      </c>
    </row>
    <row r="158" spans="1:8" s="360" customFormat="1" ht="15.75" customHeight="1">
      <c r="A158" s="378"/>
      <c r="B158" s="362"/>
      <c r="C158" s="363"/>
      <c r="D158" s="363"/>
      <c r="E158" s="363"/>
      <c r="F158" s="363"/>
      <c r="G158" s="364">
        <f t="shared" ref="G158:G159" si="26">C158+E158</f>
        <v>0</v>
      </c>
      <c r="H158" s="364">
        <f t="shared" ref="H158:H159" si="27">D158+F158</f>
        <v>0</v>
      </c>
    </row>
    <row r="159" spans="1:8" s="360" customFormat="1" ht="15.75" customHeight="1">
      <c r="A159" s="428" t="s">
        <v>90</v>
      </c>
      <c r="B159" s="429"/>
      <c r="C159" s="430">
        <f>SUM(C154:C158)</f>
        <v>9674</v>
      </c>
      <c r="D159" s="430">
        <f>SUM(D154:D158)</f>
        <v>11100</v>
      </c>
      <c r="E159" s="430">
        <f>SUM(E154:E158)</f>
        <v>0</v>
      </c>
      <c r="F159" s="430">
        <f>SUM(F154:F158)</f>
        <v>0</v>
      </c>
      <c r="G159" s="431">
        <f t="shared" si="26"/>
        <v>9674</v>
      </c>
      <c r="H159" s="431">
        <f t="shared" si="27"/>
        <v>11100</v>
      </c>
    </row>
    <row r="160" spans="1:8" s="360" customFormat="1" ht="12.75" customHeight="1">
      <c r="A160" s="359" t="s">
        <v>240</v>
      </c>
      <c r="B160" s="365"/>
      <c r="C160" s="365"/>
      <c r="D160" s="365"/>
      <c r="E160" s="365"/>
      <c r="F160" s="365"/>
      <c r="G160" s="365"/>
      <c r="H160" s="374"/>
    </row>
    <row r="161" spans="1:8" s="360" customFormat="1" ht="12.75" customHeight="1">
      <c r="A161" s="381">
        <v>280005</v>
      </c>
      <c r="B161" s="381" t="s">
        <v>1852</v>
      </c>
      <c r="C161" s="365"/>
      <c r="D161" s="365"/>
      <c r="E161" s="365"/>
      <c r="F161" s="365"/>
      <c r="G161" s="365"/>
      <c r="H161" s="374"/>
    </row>
    <row r="162" spans="1:8" s="360" customFormat="1" ht="12.75" customHeight="1">
      <c r="A162" s="381">
        <v>280006</v>
      </c>
      <c r="B162" s="381" t="s">
        <v>1853</v>
      </c>
      <c r="C162" s="365"/>
      <c r="D162" s="365"/>
      <c r="E162" s="365"/>
      <c r="F162" s="365"/>
      <c r="G162" s="365"/>
      <c r="H162" s="374"/>
    </row>
    <row r="163" spans="1:8" s="360" customFormat="1">
      <c r="A163" s="381">
        <v>280007</v>
      </c>
      <c r="B163" s="381" t="s">
        <v>1854</v>
      </c>
      <c r="C163" s="364"/>
      <c r="D163" s="364"/>
      <c r="E163" s="363"/>
      <c r="F163" s="363"/>
      <c r="G163" s="364"/>
      <c r="H163" s="363"/>
    </row>
    <row r="164" spans="1:8" s="360" customFormat="1">
      <c r="A164" s="381">
        <v>280008</v>
      </c>
      <c r="B164" s="381" t="s">
        <v>1855</v>
      </c>
      <c r="C164" s="364"/>
      <c r="D164" s="364"/>
      <c r="E164" s="363"/>
      <c r="F164" s="363"/>
      <c r="G164" s="364"/>
      <c r="H164" s="363"/>
    </row>
    <row r="165" spans="1:8" s="360" customFormat="1" ht="27" customHeight="1">
      <c r="A165" s="378"/>
      <c r="B165" s="362"/>
      <c r="C165" s="364"/>
      <c r="D165" s="364"/>
      <c r="E165" s="363"/>
      <c r="F165" s="363"/>
      <c r="G165" s="364"/>
      <c r="H165" s="363"/>
    </row>
    <row r="166" spans="1:8" s="360" customFormat="1" ht="11.1" customHeight="1">
      <c r="A166" s="359" t="s">
        <v>90</v>
      </c>
      <c r="B166" s="377"/>
      <c r="C166" s="363"/>
      <c r="D166" s="363"/>
      <c r="E166" s="363"/>
      <c r="F166" s="363"/>
      <c r="G166" s="364"/>
      <c r="H166" s="363"/>
    </row>
    <row r="167" spans="1:8">
      <c r="A167" s="359" t="s">
        <v>241</v>
      </c>
      <c r="B167" s="377"/>
      <c r="C167" s="363"/>
      <c r="D167" s="363"/>
      <c r="E167" s="363"/>
      <c r="F167" s="363"/>
      <c r="G167" s="364"/>
      <c r="H167" s="363"/>
    </row>
    <row r="168" spans="1:8" s="361" customFormat="1" ht="33.75" customHeight="1">
      <c r="A168" s="769" t="s">
        <v>179</v>
      </c>
      <c r="B168" s="769"/>
      <c r="C168" s="769"/>
      <c r="D168" s="769"/>
      <c r="E168" s="769"/>
      <c r="F168" s="769"/>
      <c r="G168" s="769"/>
      <c r="H168" s="769"/>
    </row>
    <row r="169" spans="1:8" ht="11.1" customHeight="1"/>
    <row r="170" spans="1:8">
      <c r="A170" s="372"/>
      <c r="B170" s="373" t="s">
        <v>194</v>
      </c>
      <c r="C170" s="366" t="s">
        <v>1900</v>
      </c>
      <c r="D170" s="368"/>
      <c r="E170" s="368"/>
      <c r="F170" s="368"/>
      <c r="G170" s="370"/>
    </row>
    <row r="171" spans="1:8">
      <c r="A171" s="372"/>
      <c r="B171" s="373" t="s">
        <v>195</v>
      </c>
      <c r="C171" s="366">
        <v>17688383</v>
      </c>
      <c r="D171" s="368"/>
      <c r="E171" s="368"/>
      <c r="F171" s="368"/>
      <c r="G171" s="370"/>
    </row>
    <row r="172" spans="1:8">
      <c r="A172" s="372"/>
      <c r="B172" s="373"/>
      <c r="C172" s="366"/>
      <c r="D172" s="368"/>
      <c r="E172" s="368"/>
      <c r="F172" s="368"/>
      <c r="G172" s="370"/>
    </row>
    <row r="173" spans="1:8" ht="14.25">
      <c r="A173" s="372"/>
      <c r="B173" s="373" t="s">
        <v>1840</v>
      </c>
      <c r="C173" s="367" t="s">
        <v>1808</v>
      </c>
      <c r="D173" s="369"/>
      <c r="E173" s="369"/>
      <c r="F173" s="369"/>
      <c r="G173" s="371"/>
    </row>
    <row r="174" spans="1:8" ht="14.25">
      <c r="A174" s="372"/>
      <c r="B174" s="373" t="s">
        <v>236</v>
      </c>
      <c r="C174" s="367" t="s">
        <v>1926</v>
      </c>
      <c r="D174" s="369"/>
      <c r="E174" s="369"/>
      <c r="F174" s="369"/>
      <c r="G174" s="371"/>
    </row>
    <row r="176" spans="1:8" ht="21.75" customHeight="1">
      <c r="A176" s="763" t="s">
        <v>55</v>
      </c>
      <c r="B176" s="763" t="s">
        <v>244</v>
      </c>
      <c r="C176" s="770" t="s">
        <v>1801</v>
      </c>
      <c r="D176" s="771"/>
      <c r="E176" s="770" t="s">
        <v>1800</v>
      </c>
      <c r="F176" s="771"/>
      <c r="G176" s="757" t="s">
        <v>90</v>
      </c>
      <c r="H176" s="757"/>
    </row>
    <row r="177" spans="1:8" ht="32.25" customHeight="1" thickBot="1">
      <c r="A177" s="764"/>
      <c r="B177" s="764"/>
      <c r="C177" s="425" t="s">
        <v>1888</v>
      </c>
      <c r="D177" s="425" t="s">
        <v>1889</v>
      </c>
      <c r="E177" s="425" t="s">
        <v>1888</v>
      </c>
      <c r="F177" s="425" t="s">
        <v>1889</v>
      </c>
      <c r="G177" s="420" t="s">
        <v>1888</v>
      </c>
      <c r="H177" s="420" t="s">
        <v>1889</v>
      </c>
    </row>
    <row r="178" spans="1:8" ht="15.75" customHeight="1" thickTop="1">
      <c r="A178" s="378" t="s">
        <v>1901</v>
      </c>
      <c r="B178" s="362" t="s">
        <v>1902</v>
      </c>
      <c r="C178" s="363">
        <v>4194</v>
      </c>
      <c r="D178" s="363">
        <v>4800</v>
      </c>
      <c r="E178" s="432">
        <v>238</v>
      </c>
      <c r="F178" s="363"/>
      <c r="G178" s="364">
        <f>C178+E178</f>
        <v>4432</v>
      </c>
      <c r="H178" s="364">
        <f>D178+F178</f>
        <v>4800</v>
      </c>
    </row>
    <row r="179" spans="1:8" ht="15.75" customHeight="1">
      <c r="A179" s="378" t="s">
        <v>1903</v>
      </c>
      <c r="B179" s="362" t="s">
        <v>1904</v>
      </c>
      <c r="C179" s="363">
        <v>1580</v>
      </c>
      <c r="D179" s="363">
        <v>1840</v>
      </c>
      <c r="E179" s="432">
        <v>14</v>
      </c>
      <c r="F179" s="363"/>
      <c r="G179" s="364">
        <f>C179+E179</f>
        <v>1594</v>
      </c>
      <c r="H179" s="364">
        <f>D179+F179</f>
        <v>1840</v>
      </c>
    </row>
    <row r="180" spans="1:8" ht="15.75" customHeight="1">
      <c r="A180" s="612" t="s">
        <v>1913</v>
      </c>
      <c r="B180" s="613" t="s">
        <v>4208</v>
      </c>
      <c r="C180" s="363"/>
      <c r="D180" s="363"/>
      <c r="E180" s="432"/>
      <c r="F180" s="363">
        <v>260</v>
      </c>
      <c r="G180" s="364">
        <f t="shared" ref="G180" si="28">C180+E180</f>
        <v>0</v>
      </c>
      <c r="H180" s="364">
        <f t="shared" ref="H180" si="29">D180+F180</f>
        <v>260</v>
      </c>
    </row>
    <row r="181" spans="1:8" s="360" customFormat="1" ht="15.75" customHeight="1">
      <c r="A181" s="378"/>
      <c r="B181" s="362"/>
      <c r="C181" s="363"/>
      <c r="D181" s="363"/>
      <c r="E181" s="363"/>
      <c r="F181" s="363"/>
      <c r="G181" s="364">
        <f t="shared" ref="G181:G182" si="30">C181+E181</f>
        <v>0</v>
      </c>
      <c r="H181" s="364">
        <f t="shared" ref="H181:H182" si="31">D181+F181</f>
        <v>0</v>
      </c>
    </row>
    <row r="182" spans="1:8" s="360" customFormat="1" ht="15.75" customHeight="1">
      <c r="A182" s="428" t="s">
        <v>90</v>
      </c>
      <c r="B182" s="429"/>
      <c r="C182" s="430">
        <f>SUM(C178:C181)</f>
        <v>5774</v>
      </c>
      <c r="D182" s="430">
        <f>SUM(D178:D181)</f>
        <v>6640</v>
      </c>
      <c r="E182" s="430">
        <f>SUM(E178:E181)</f>
        <v>252</v>
      </c>
      <c r="F182" s="430">
        <f>SUM(F178:F181)</f>
        <v>260</v>
      </c>
      <c r="G182" s="431">
        <f t="shared" si="30"/>
        <v>6026</v>
      </c>
      <c r="H182" s="431">
        <f t="shared" si="31"/>
        <v>6900</v>
      </c>
    </row>
    <row r="183" spans="1:8" s="360" customFormat="1" ht="12.75" customHeight="1">
      <c r="A183" s="359" t="s">
        <v>240</v>
      </c>
      <c r="B183" s="365"/>
      <c r="C183" s="365"/>
      <c r="D183" s="365"/>
      <c r="E183" s="365"/>
      <c r="F183" s="365"/>
      <c r="G183" s="365"/>
      <c r="H183" s="374"/>
    </row>
    <row r="184" spans="1:8" s="360" customFormat="1" ht="12.75" customHeight="1">
      <c r="A184" s="381">
        <v>280005</v>
      </c>
      <c r="B184" s="381" t="s">
        <v>1852</v>
      </c>
      <c r="C184" s="365"/>
      <c r="D184" s="365"/>
      <c r="E184" s="365"/>
      <c r="F184" s="365"/>
      <c r="G184" s="365"/>
      <c r="H184" s="374"/>
    </row>
    <row r="185" spans="1:8" s="360" customFormat="1" ht="12.75" customHeight="1">
      <c r="A185" s="381">
        <v>280006</v>
      </c>
      <c r="B185" s="381" t="s">
        <v>1853</v>
      </c>
      <c r="C185" s="365"/>
      <c r="D185" s="365"/>
      <c r="E185" s="365"/>
      <c r="F185" s="365"/>
      <c r="G185" s="365"/>
      <c r="H185" s="374"/>
    </row>
    <row r="186" spans="1:8" s="360" customFormat="1">
      <c r="A186" s="381">
        <v>280007</v>
      </c>
      <c r="B186" s="381" t="s">
        <v>1854</v>
      </c>
      <c r="C186" s="364"/>
      <c r="D186" s="364"/>
      <c r="E186" s="363"/>
      <c r="F186" s="363"/>
      <c r="G186" s="364"/>
      <c r="H186" s="363"/>
    </row>
    <row r="187" spans="1:8" s="360" customFormat="1">
      <c r="A187" s="381">
        <v>280008</v>
      </c>
      <c r="B187" s="381" t="s">
        <v>1855</v>
      </c>
      <c r="C187" s="364"/>
      <c r="D187" s="364"/>
      <c r="E187" s="363"/>
      <c r="F187" s="363"/>
      <c r="G187" s="364"/>
      <c r="H187" s="363"/>
    </row>
    <row r="188" spans="1:8" s="360" customFormat="1" ht="27" customHeight="1">
      <c r="A188" s="378"/>
      <c r="B188" s="362"/>
      <c r="C188" s="364"/>
      <c r="D188" s="364"/>
      <c r="E188" s="363"/>
      <c r="F188" s="363"/>
      <c r="G188" s="364"/>
      <c r="H188" s="363"/>
    </row>
    <row r="189" spans="1:8" s="360" customFormat="1" ht="11.1" customHeight="1">
      <c r="A189" s="359" t="s">
        <v>90</v>
      </c>
      <c r="B189" s="377"/>
      <c r="C189" s="363"/>
      <c r="D189" s="363"/>
      <c r="E189" s="363"/>
      <c r="F189" s="363"/>
      <c r="G189" s="364"/>
      <c r="H189" s="363"/>
    </row>
    <row r="190" spans="1:8">
      <c r="A190" s="359" t="s">
        <v>241</v>
      </c>
      <c r="B190" s="377"/>
      <c r="C190" s="363"/>
      <c r="D190" s="363"/>
      <c r="E190" s="363"/>
      <c r="F190" s="363"/>
      <c r="G190" s="364"/>
      <c r="H190" s="363"/>
    </row>
    <row r="191" spans="1:8" s="361" customFormat="1" ht="33.75" customHeight="1">
      <c r="A191" s="769" t="s">
        <v>179</v>
      </c>
      <c r="B191" s="769"/>
      <c r="C191" s="769"/>
      <c r="D191" s="769"/>
      <c r="E191" s="769"/>
      <c r="F191" s="769"/>
      <c r="G191" s="769"/>
      <c r="H191" s="769"/>
    </row>
    <row r="192" spans="1:8" ht="11.1" customHeight="1"/>
    <row r="193" spans="1:8">
      <c r="A193" s="372"/>
      <c r="B193" s="373" t="s">
        <v>194</v>
      </c>
      <c r="C193" s="366" t="s">
        <v>1900</v>
      </c>
      <c r="D193" s="368"/>
      <c r="E193" s="368"/>
      <c r="F193" s="368"/>
      <c r="G193" s="370"/>
    </row>
    <row r="194" spans="1:8">
      <c r="A194" s="372"/>
      <c r="B194" s="373" t="s">
        <v>195</v>
      </c>
      <c r="C194" s="366">
        <v>17688383</v>
      </c>
      <c r="D194" s="368"/>
      <c r="E194" s="368"/>
      <c r="F194" s="368"/>
      <c r="G194" s="370"/>
    </row>
    <row r="195" spans="1:8">
      <c r="A195" s="372"/>
      <c r="B195" s="373"/>
      <c r="C195" s="366"/>
      <c r="D195" s="368"/>
      <c r="E195" s="368"/>
      <c r="F195" s="368"/>
      <c r="G195" s="370"/>
    </row>
    <row r="196" spans="1:8" ht="14.25">
      <c r="A196" s="372"/>
      <c r="B196" s="373" t="s">
        <v>1840</v>
      </c>
      <c r="C196" s="367" t="s">
        <v>1808</v>
      </c>
      <c r="D196" s="369"/>
      <c r="E196" s="369"/>
      <c r="F196" s="369"/>
      <c r="G196" s="371"/>
    </row>
    <row r="197" spans="1:8" ht="14.25">
      <c r="A197" s="372"/>
      <c r="B197" s="373" t="s">
        <v>236</v>
      </c>
      <c r="C197" s="367" t="s">
        <v>1927</v>
      </c>
      <c r="D197" s="369"/>
      <c r="E197" s="369"/>
      <c r="F197" s="369"/>
      <c r="G197" s="371"/>
    </row>
    <row r="199" spans="1:8" ht="21.75" customHeight="1">
      <c r="A199" s="763" t="s">
        <v>55</v>
      </c>
      <c r="B199" s="763" t="s">
        <v>244</v>
      </c>
      <c r="C199" s="770" t="s">
        <v>1801</v>
      </c>
      <c r="D199" s="771"/>
      <c r="E199" s="770" t="s">
        <v>1800</v>
      </c>
      <c r="F199" s="771"/>
      <c r="G199" s="757" t="s">
        <v>90</v>
      </c>
      <c r="H199" s="757"/>
    </row>
    <row r="200" spans="1:8" ht="32.25" customHeight="1" thickBot="1">
      <c r="A200" s="764"/>
      <c r="B200" s="764"/>
      <c r="C200" s="425" t="s">
        <v>1888</v>
      </c>
      <c r="D200" s="425" t="s">
        <v>1889</v>
      </c>
      <c r="E200" s="425" t="s">
        <v>1888</v>
      </c>
      <c r="F200" s="425" t="s">
        <v>1889</v>
      </c>
      <c r="G200" s="420" t="s">
        <v>1888</v>
      </c>
      <c r="H200" s="420" t="s">
        <v>1889</v>
      </c>
    </row>
    <row r="201" spans="1:8" ht="15.75" customHeight="1" thickTop="1">
      <c r="A201" s="378" t="s">
        <v>1901</v>
      </c>
      <c r="B201" s="362" t="s">
        <v>1902</v>
      </c>
      <c r="C201" s="363">
        <v>1483</v>
      </c>
      <c r="D201" s="363">
        <v>1710</v>
      </c>
      <c r="E201" s="432">
        <v>626</v>
      </c>
      <c r="F201" s="363"/>
      <c r="G201" s="364">
        <f>C201+E201</f>
        <v>2109</v>
      </c>
      <c r="H201" s="364">
        <f>D201+F201</f>
        <v>1710</v>
      </c>
    </row>
    <row r="202" spans="1:8" ht="15.75" customHeight="1">
      <c r="A202" s="378" t="s">
        <v>1903</v>
      </c>
      <c r="B202" s="362" t="s">
        <v>1904</v>
      </c>
      <c r="C202" s="363">
        <v>42</v>
      </c>
      <c r="D202" s="363">
        <v>50</v>
      </c>
      <c r="E202" s="432">
        <v>20</v>
      </c>
      <c r="F202" s="363"/>
      <c r="G202" s="364">
        <f>C202+E202</f>
        <v>62</v>
      </c>
      <c r="H202" s="364">
        <f>D202+F202</f>
        <v>50</v>
      </c>
    </row>
    <row r="203" spans="1:8" ht="15.75" customHeight="1">
      <c r="A203" s="612" t="s">
        <v>1913</v>
      </c>
      <c r="B203" s="613" t="s">
        <v>4208</v>
      </c>
      <c r="C203" s="363"/>
      <c r="D203" s="363"/>
      <c r="E203" s="432"/>
      <c r="F203" s="363">
        <v>740</v>
      </c>
      <c r="G203" s="364">
        <f t="shared" ref="G203:G205" si="32">C203+E203</f>
        <v>0</v>
      </c>
      <c r="H203" s="364">
        <f t="shared" ref="H203:H205" si="33">D203+F203</f>
        <v>740</v>
      </c>
    </row>
    <row r="204" spans="1:8" s="360" customFormat="1" ht="15.75" customHeight="1">
      <c r="A204" s="378"/>
      <c r="B204" s="362"/>
      <c r="C204" s="363"/>
      <c r="D204" s="363"/>
      <c r="E204" s="363"/>
      <c r="F204" s="363"/>
      <c r="G204" s="364">
        <f t="shared" si="32"/>
        <v>0</v>
      </c>
      <c r="H204" s="364">
        <f t="shared" si="33"/>
        <v>0</v>
      </c>
    </row>
    <row r="205" spans="1:8" s="360" customFormat="1" ht="15.75" customHeight="1">
      <c r="A205" s="428" t="s">
        <v>90</v>
      </c>
      <c r="B205" s="429"/>
      <c r="C205" s="430">
        <f>SUM(C201:C204)</f>
        <v>1525</v>
      </c>
      <c r="D205" s="430">
        <f>SUM(D201:D204)</f>
        <v>1760</v>
      </c>
      <c r="E205" s="430">
        <f>SUM(E201:E204)</f>
        <v>646</v>
      </c>
      <c r="F205" s="430">
        <f>SUM(F201:F204)</f>
        <v>740</v>
      </c>
      <c r="G205" s="431">
        <f t="shared" si="32"/>
        <v>2171</v>
      </c>
      <c r="H205" s="431">
        <f t="shared" si="33"/>
        <v>2500</v>
      </c>
    </row>
    <row r="206" spans="1:8" s="360" customFormat="1" ht="12.75" customHeight="1">
      <c r="A206" s="359" t="s">
        <v>240</v>
      </c>
      <c r="B206" s="365"/>
      <c r="C206" s="365"/>
      <c r="D206" s="365"/>
      <c r="E206" s="365"/>
      <c r="F206" s="365"/>
      <c r="G206" s="365"/>
      <c r="H206" s="374"/>
    </row>
    <row r="207" spans="1:8" s="360" customFormat="1" ht="12.75" customHeight="1">
      <c r="A207" s="381">
        <v>280005</v>
      </c>
      <c r="B207" s="381" t="s">
        <v>1852</v>
      </c>
      <c r="C207" s="365"/>
      <c r="D207" s="365"/>
      <c r="E207" s="365"/>
      <c r="F207" s="365"/>
      <c r="G207" s="365"/>
      <c r="H207" s="374"/>
    </row>
    <row r="208" spans="1:8" s="360" customFormat="1" ht="12.75" customHeight="1">
      <c r="A208" s="381">
        <v>280006</v>
      </c>
      <c r="B208" s="381" t="s">
        <v>1853</v>
      </c>
      <c r="C208" s="365"/>
      <c r="D208" s="365"/>
      <c r="E208" s="365"/>
      <c r="F208" s="365"/>
      <c r="G208" s="365"/>
      <c r="H208" s="374"/>
    </row>
    <row r="209" spans="1:8" s="360" customFormat="1">
      <c r="A209" s="381">
        <v>280007</v>
      </c>
      <c r="B209" s="381" t="s">
        <v>1854</v>
      </c>
      <c r="C209" s="364"/>
      <c r="D209" s="364"/>
      <c r="E209" s="363"/>
      <c r="F209" s="363"/>
      <c r="G209" s="364"/>
      <c r="H209" s="363"/>
    </row>
    <row r="210" spans="1:8" s="360" customFormat="1">
      <c r="A210" s="381">
        <v>280008</v>
      </c>
      <c r="B210" s="381" t="s">
        <v>1855</v>
      </c>
      <c r="C210" s="364"/>
      <c r="D210" s="364"/>
      <c r="E210" s="363"/>
      <c r="F210" s="363"/>
      <c r="G210" s="364"/>
      <c r="H210" s="363"/>
    </row>
    <row r="211" spans="1:8" s="360" customFormat="1" ht="27" customHeight="1">
      <c r="A211" s="378"/>
      <c r="B211" s="362"/>
      <c r="C211" s="364"/>
      <c r="D211" s="364"/>
      <c r="E211" s="363"/>
      <c r="F211" s="363"/>
      <c r="G211" s="364"/>
      <c r="H211" s="363"/>
    </row>
    <row r="212" spans="1:8" s="360" customFormat="1" ht="11.1" customHeight="1">
      <c r="A212" s="359" t="s">
        <v>90</v>
      </c>
      <c r="B212" s="377"/>
      <c r="C212" s="363"/>
      <c r="D212" s="363"/>
      <c r="E212" s="363"/>
      <c r="F212" s="363"/>
      <c r="G212" s="364"/>
      <c r="H212" s="363"/>
    </row>
    <row r="213" spans="1:8">
      <c r="A213" s="359" t="s">
        <v>241</v>
      </c>
      <c r="B213" s="377"/>
      <c r="C213" s="363"/>
      <c r="D213" s="363"/>
      <c r="E213" s="363"/>
      <c r="F213" s="363"/>
      <c r="G213" s="364"/>
      <c r="H213" s="363"/>
    </row>
    <row r="214" spans="1:8" s="361" customFormat="1" ht="33.75" customHeight="1">
      <c r="A214" s="769" t="s">
        <v>179</v>
      </c>
      <c r="B214" s="769"/>
      <c r="C214" s="769"/>
      <c r="D214" s="769"/>
      <c r="E214" s="769"/>
      <c r="F214" s="769"/>
      <c r="G214" s="769"/>
      <c r="H214" s="769"/>
    </row>
    <row r="215" spans="1:8" ht="11.1" customHeight="1"/>
    <row r="216" spans="1:8">
      <c r="A216" s="372"/>
      <c r="B216" s="373" t="s">
        <v>194</v>
      </c>
      <c r="C216" s="366" t="s">
        <v>1900</v>
      </c>
      <c r="D216" s="368"/>
      <c r="E216" s="368"/>
      <c r="F216" s="368"/>
      <c r="G216" s="370"/>
    </row>
    <row r="217" spans="1:8">
      <c r="A217" s="372"/>
      <c r="B217" s="373" t="s">
        <v>195</v>
      </c>
      <c r="C217" s="366">
        <v>17688383</v>
      </c>
      <c r="D217" s="368"/>
      <c r="E217" s="368"/>
      <c r="F217" s="368"/>
      <c r="G217" s="370"/>
    </row>
    <row r="218" spans="1:8">
      <c r="A218" s="372"/>
      <c r="B218" s="373"/>
      <c r="C218" s="366"/>
      <c r="D218" s="368"/>
      <c r="E218" s="368"/>
      <c r="F218" s="368"/>
      <c r="G218" s="370"/>
    </row>
    <row r="219" spans="1:8" ht="14.25">
      <c r="A219" s="372"/>
      <c r="B219" s="373" t="s">
        <v>1840</v>
      </c>
      <c r="C219" s="367" t="s">
        <v>1808</v>
      </c>
      <c r="D219" s="369"/>
      <c r="E219" s="369"/>
      <c r="F219" s="369"/>
      <c r="G219" s="371"/>
    </row>
    <row r="220" spans="1:8" ht="14.25">
      <c r="A220" s="372"/>
      <c r="B220" s="373" t="s">
        <v>236</v>
      </c>
      <c r="C220" s="367" t="s">
        <v>1928</v>
      </c>
      <c r="D220" s="369"/>
      <c r="E220" s="369"/>
      <c r="F220" s="369"/>
      <c r="G220" s="371"/>
    </row>
    <row r="222" spans="1:8" ht="21.75" customHeight="1">
      <c r="A222" s="763" t="s">
        <v>55</v>
      </c>
      <c r="B222" s="763" t="s">
        <v>244</v>
      </c>
      <c r="C222" s="770" t="s">
        <v>1801</v>
      </c>
      <c r="D222" s="771"/>
      <c r="E222" s="770" t="s">
        <v>1800</v>
      </c>
      <c r="F222" s="771"/>
      <c r="G222" s="757" t="s">
        <v>90</v>
      </c>
      <c r="H222" s="757"/>
    </row>
    <row r="223" spans="1:8" ht="32.25" customHeight="1" thickBot="1">
      <c r="A223" s="764"/>
      <c r="B223" s="764"/>
      <c r="C223" s="425" t="s">
        <v>1888</v>
      </c>
      <c r="D223" s="425" t="s">
        <v>1889</v>
      </c>
      <c r="E223" s="425" t="s">
        <v>1888</v>
      </c>
      <c r="F223" s="425" t="s">
        <v>1889</v>
      </c>
      <c r="G223" s="420" t="s">
        <v>1888</v>
      </c>
      <c r="H223" s="420" t="s">
        <v>1889</v>
      </c>
    </row>
    <row r="224" spans="1:8" ht="15.75" customHeight="1" thickTop="1">
      <c r="A224" s="378" t="s">
        <v>1901</v>
      </c>
      <c r="B224" s="362" t="s">
        <v>1902</v>
      </c>
      <c r="C224" s="363">
        <v>4874</v>
      </c>
      <c r="D224" s="363">
        <v>5630</v>
      </c>
      <c r="E224" s="432">
        <v>29</v>
      </c>
      <c r="F224" s="363"/>
      <c r="G224" s="364">
        <f>C224+E224</f>
        <v>4903</v>
      </c>
      <c r="H224" s="364">
        <f>D224+F224</f>
        <v>5630</v>
      </c>
    </row>
    <row r="225" spans="1:8" ht="15.75" customHeight="1">
      <c r="A225" s="378" t="s">
        <v>1903</v>
      </c>
      <c r="B225" s="362" t="s">
        <v>1904</v>
      </c>
      <c r="C225" s="363">
        <v>1213</v>
      </c>
      <c r="D225" s="363">
        <v>1400</v>
      </c>
      <c r="E225" s="432">
        <v>1</v>
      </c>
      <c r="F225" s="363"/>
      <c r="G225" s="364">
        <f>C225+E225</f>
        <v>1214</v>
      </c>
      <c r="H225" s="364">
        <f>D225+F225</f>
        <v>1400</v>
      </c>
    </row>
    <row r="226" spans="1:8" ht="15.75" customHeight="1">
      <c r="A226" s="378" t="s">
        <v>1929</v>
      </c>
      <c r="B226" s="362" t="s">
        <v>1930</v>
      </c>
      <c r="C226" s="363">
        <v>4176</v>
      </c>
      <c r="D226" s="363">
        <v>4800</v>
      </c>
      <c r="E226" s="432"/>
      <c r="F226" s="363"/>
      <c r="G226" s="364">
        <f t="shared" ref="G226" si="34">C226+E226</f>
        <v>4176</v>
      </c>
      <c r="H226" s="364">
        <f t="shared" ref="H226" si="35">D226+F226</f>
        <v>4800</v>
      </c>
    </row>
    <row r="227" spans="1:8" ht="15.75" customHeight="1">
      <c r="A227" s="378" t="s">
        <v>1931</v>
      </c>
      <c r="B227" s="362" t="s">
        <v>1932</v>
      </c>
      <c r="C227" s="363">
        <v>464</v>
      </c>
      <c r="D227" s="363">
        <v>535</v>
      </c>
      <c r="E227" s="432"/>
      <c r="F227" s="363"/>
      <c r="G227" s="364">
        <f>C227+E227</f>
        <v>464</v>
      </c>
      <c r="H227" s="364">
        <f>D227+F227</f>
        <v>535</v>
      </c>
    </row>
    <row r="228" spans="1:8" ht="15.75" customHeight="1">
      <c r="A228" s="612" t="s">
        <v>1913</v>
      </c>
      <c r="B228" s="613" t="s">
        <v>4208</v>
      </c>
      <c r="C228" s="363"/>
      <c r="D228" s="363"/>
      <c r="E228" s="432"/>
      <c r="F228" s="363">
        <v>35</v>
      </c>
      <c r="G228" s="364">
        <f t="shared" ref="G228" si="36">C228+E228</f>
        <v>0</v>
      </c>
      <c r="H228" s="364">
        <f t="shared" ref="H228" si="37">D228+F228</f>
        <v>35</v>
      </c>
    </row>
    <row r="229" spans="1:8" s="360" customFormat="1" ht="15.75" customHeight="1">
      <c r="A229" s="378"/>
      <c r="B229" s="362"/>
      <c r="C229" s="363"/>
      <c r="D229" s="363"/>
      <c r="E229" s="363"/>
      <c r="F229" s="363"/>
      <c r="G229" s="364">
        <f t="shared" ref="G229:G230" si="38">C229+E229</f>
        <v>0</v>
      </c>
      <c r="H229" s="364">
        <f t="shared" ref="H229:H230" si="39">D229+F229</f>
        <v>0</v>
      </c>
    </row>
    <row r="230" spans="1:8" s="360" customFormat="1" ht="15.75" customHeight="1">
      <c r="A230" s="428" t="s">
        <v>90</v>
      </c>
      <c r="B230" s="429"/>
      <c r="C230" s="430">
        <f>SUM(C224:C229)</f>
        <v>10727</v>
      </c>
      <c r="D230" s="430">
        <f>SUM(D224:D229)</f>
        <v>12365</v>
      </c>
      <c r="E230" s="430">
        <f>SUM(E224:E229)</f>
        <v>30</v>
      </c>
      <c r="F230" s="430">
        <f>SUM(F224:F229)</f>
        <v>35</v>
      </c>
      <c r="G230" s="431">
        <f t="shared" si="38"/>
        <v>10757</v>
      </c>
      <c r="H230" s="431">
        <f t="shared" si="39"/>
        <v>12400</v>
      </c>
    </row>
    <row r="231" spans="1:8" s="360" customFormat="1" ht="12.75" customHeight="1">
      <c r="A231" s="359" t="s">
        <v>240</v>
      </c>
      <c r="B231" s="365"/>
      <c r="C231" s="365"/>
      <c r="D231" s="365"/>
      <c r="E231" s="365"/>
      <c r="F231" s="365"/>
      <c r="G231" s="365"/>
      <c r="H231" s="374"/>
    </row>
    <row r="232" spans="1:8" s="360" customFormat="1" ht="12.75" customHeight="1">
      <c r="A232" s="381">
        <v>280005</v>
      </c>
      <c r="B232" s="381" t="s">
        <v>1852</v>
      </c>
      <c r="C232" s="365"/>
      <c r="D232" s="365"/>
      <c r="E232" s="365"/>
      <c r="F232" s="365"/>
      <c r="G232" s="365"/>
      <c r="H232" s="374"/>
    </row>
    <row r="233" spans="1:8" s="360" customFormat="1" ht="12.75" customHeight="1">
      <c r="A233" s="381">
        <v>280006</v>
      </c>
      <c r="B233" s="381" t="s">
        <v>1853</v>
      </c>
      <c r="C233" s="365"/>
      <c r="D233" s="365"/>
      <c r="E233" s="365"/>
      <c r="F233" s="365"/>
      <c r="G233" s="365"/>
      <c r="H233" s="374"/>
    </row>
    <row r="234" spans="1:8" s="360" customFormat="1">
      <c r="A234" s="381">
        <v>280007</v>
      </c>
      <c r="B234" s="381" t="s">
        <v>1854</v>
      </c>
      <c r="C234" s="364"/>
      <c r="D234" s="364"/>
      <c r="E234" s="363"/>
      <c r="F234" s="363"/>
      <c r="G234" s="364"/>
      <c r="H234" s="363"/>
    </row>
    <row r="235" spans="1:8" s="360" customFormat="1">
      <c r="A235" s="381">
        <v>280008</v>
      </c>
      <c r="B235" s="381" t="s">
        <v>1855</v>
      </c>
      <c r="C235" s="364"/>
      <c r="D235" s="364"/>
      <c r="E235" s="363"/>
      <c r="F235" s="363"/>
      <c r="G235" s="364"/>
      <c r="H235" s="363"/>
    </row>
    <row r="236" spans="1:8" s="360" customFormat="1" ht="27" customHeight="1">
      <c r="A236" s="378"/>
      <c r="B236" s="362"/>
      <c r="C236" s="364"/>
      <c r="D236" s="364"/>
      <c r="E236" s="363"/>
      <c r="F236" s="363"/>
      <c r="G236" s="364"/>
      <c r="H236" s="363"/>
    </row>
    <row r="237" spans="1:8" s="360" customFormat="1" ht="11.1" customHeight="1">
      <c r="A237" s="359" t="s">
        <v>90</v>
      </c>
      <c r="B237" s="377"/>
      <c r="C237" s="363"/>
      <c r="D237" s="363"/>
      <c r="E237" s="363"/>
      <c r="F237" s="363"/>
      <c r="G237" s="364"/>
      <c r="H237" s="363"/>
    </row>
    <row r="238" spans="1:8">
      <c r="A238" s="359" t="s">
        <v>241</v>
      </c>
      <c r="B238" s="377"/>
      <c r="C238" s="363"/>
      <c r="D238" s="363"/>
      <c r="E238" s="363"/>
      <c r="F238" s="363"/>
      <c r="G238" s="364"/>
      <c r="H238" s="363"/>
    </row>
    <row r="239" spans="1:8" s="361" customFormat="1" ht="33.75" customHeight="1">
      <c r="A239" s="769" t="s">
        <v>179</v>
      </c>
      <c r="B239" s="769"/>
      <c r="C239" s="769"/>
      <c r="D239" s="769"/>
      <c r="E239" s="769"/>
      <c r="F239" s="769"/>
      <c r="G239" s="769"/>
      <c r="H239" s="769"/>
    </row>
    <row r="240" spans="1:8" ht="11.1" customHeight="1"/>
    <row r="241" spans="1:8">
      <c r="A241" s="372"/>
      <c r="B241" s="373" t="s">
        <v>194</v>
      </c>
      <c r="C241" s="366" t="s">
        <v>1900</v>
      </c>
      <c r="D241" s="368"/>
      <c r="E241" s="368"/>
      <c r="F241" s="368"/>
      <c r="G241" s="370"/>
    </row>
    <row r="242" spans="1:8">
      <c r="A242" s="372"/>
      <c r="B242" s="373" t="s">
        <v>195</v>
      </c>
      <c r="C242" s="366">
        <v>17688383</v>
      </c>
      <c r="D242" s="368"/>
      <c r="E242" s="368"/>
      <c r="F242" s="368"/>
      <c r="G242" s="370"/>
    </row>
    <row r="243" spans="1:8">
      <c r="A243" s="372"/>
      <c r="B243" s="373"/>
      <c r="C243" s="366"/>
      <c r="D243" s="368"/>
      <c r="E243" s="368"/>
      <c r="F243" s="368"/>
      <c r="G243" s="370"/>
    </row>
    <row r="244" spans="1:8" ht="14.25">
      <c r="A244" s="372"/>
      <c r="B244" s="373" t="s">
        <v>1840</v>
      </c>
      <c r="C244" s="367" t="s">
        <v>1808</v>
      </c>
      <c r="D244" s="369"/>
      <c r="E244" s="369"/>
      <c r="F244" s="369"/>
      <c r="G244" s="371"/>
    </row>
    <row r="245" spans="1:8" ht="14.25">
      <c r="A245" s="372"/>
      <c r="B245" s="373" t="s">
        <v>236</v>
      </c>
      <c r="C245" s="367" t="s">
        <v>1933</v>
      </c>
      <c r="D245" s="369"/>
      <c r="E245" s="369"/>
      <c r="F245" s="369"/>
      <c r="G245" s="371"/>
    </row>
    <row r="247" spans="1:8" ht="21.75" customHeight="1">
      <c r="A247" s="763" t="s">
        <v>55</v>
      </c>
      <c r="B247" s="763" t="s">
        <v>244</v>
      </c>
      <c r="C247" s="770" t="s">
        <v>1801</v>
      </c>
      <c r="D247" s="771"/>
      <c r="E247" s="770" t="s">
        <v>1800</v>
      </c>
      <c r="F247" s="771"/>
      <c r="G247" s="757" t="s">
        <v>90</v>
      </c>
      <c r="H247" s="757"/>
    </row>
    <row r="248" spans="1:8" ht="32.25" customHeight="1" thickBot="1">
      <c r="A248" s="764"/>
      <c r="B248" s="764"/>
      <c r="C248" s="425" t="s">
        <v>1888</v>
      </c>
      <c r="D248" s="425" t="s">
        <v>1889</v>
      </c>
      <c r="E248" s="425" t="s">
        <v>1888</v>
      </c>
      <c r="F248" s="425" t="s">
        <v>1889</v>
      </c>
      <c r="G248" s="420" t="s">
        <v>1888</v>
      </c>
      <c r="H248" s="420" t="s">
        <v>1889</v>
      </c>
    </row>
    <row r="249" spans="1:8" ht="15.75" customHeight="1" thickTop="1">
      <c r="A249" s="378" t="s">
        <v>1901</v>
      </c>
      <c r="B249" s="362" t="s">
        <v>1902</v>
      </c>
      <c r="C249" s="363">
        <v>8209</v>
      </c>
      <c r="D249" s="363">
        <v>9450</v>
      </c>
      <c r="E249" s="432">
        <v>136</v>
      </c>
      <c r="F249" s="363"/>
      <c r="G249" s="364">
        <f>C249+E249</f>
        <v>8345</v>
      </c>
      <c r="H249" s="364">
        <f>D249+F249</f>
        <v>9450</v>
      </c>
    </row>
    <row r="250" spans="1:8" ht="15.75" customHeight="1">
      <c r="A250" s="378" t="s">
        <v>1903</v>
      </c>
      <c r="B250" s="362" t="s">
        <v>1904</v>
      </c>
      <c r="C250" s="363">
        <v>6079</v>
      </c>
      <c r="D250" s="363">
        <v>7000</v>
      </c>
      <c r="E250" s="432">
        <v>8</v>
      </c>
      <c r="F250" s="363"/>
      <c r="G250" s="364">
        <f>C250+E250</f>
        <v>6087</v>
      </c>
      <c r="H250" s="364">
        <f>D250+F250</f>
        <v>7000</v>
      </c>
    </row>
    <row r="251" spans="1:8" ht="15.75" customHeight="1">
      <c r="A251" s="612" t="s">
        <v>1913</v>
      </c>
      <c r="B251" s="613" t="s">
        <v>4208</v>
      </c>
      <c r="C251" s="363"/>
      <c r="D251" s="363"/>
      <c r="E251" s="432"/>
      <c r="F251" s="363">
        <v>150</v>
      </c>
      <c r="G251" s="364">
        <f t="shared" ref="G251:G253" si="40">C251+E251</f>
        <v>0</v>
      </c>
      <c r="H251" s="364">
        <f t="shared" ref="H251:H253" si="41">D251+F251</f>
        <v>150</v>
      </c>
    </row>
    <row r="252" spans="1:8" s="360" customFormat="1" ht="15.75" customHeight="1">
      <c r="A252" s="378"/>
      <c r="B252" s="362"/>
      <c r="C252" s="363"/>
      <c r="D252" s="363"/>
      <c r="E252" s="363"/>
      <c r="F252" s="363"/>
      <c r="G252" s="364">
        <f t="shared" si="40"/>
        <v>0</v>
      </c>
      <c r="H252" s="364">
        <f t="shared" si="41"/>
        <v>0</v>
      </c>
    </row>
    <row r="253" spans="1:8" s="360" customFormat="1" ht="15.75" customHeight="1">
      <c r="A253" s="428" t="s">
        <v>90</v>
      </c>
      <c r="B253" s="429"/>
      <c r="C253" s="430">
        <f>SUM(C249:C252)</f>
        <v>14288</v>
      </c>
      <c r="D253" s="430">
        <f>SUM(D249:D252)</f>
        <v>16450</v>
      </c>
      <c r="E253" s="430">
        <f>SUM(E249:E252)</f>
        <v>144</v>
      </c>
      <c r="F253" s="430">
        <f>SUM(F249:F252)</f>
        <v>150</v>
      </c>
      <c r="G253" s="431">
        <f t="shared" si="40"/>
        <v>14432</v>
      </c>
      <c r="H253" s="431">
        <f t="shared" si="41"/>
        <v>16600</v>
      </c>
    </row>
    <row r="254" spans="1:8" s="360" customFormat="1" ht="12.75" customHeight="1">
      <c r="A254" s="359" t="s">
        <v>240</v>
      </c>
      <c r="B254" s="365"/>
      <c r="C254" s="365"/>
      <c r="D254" s="365"/>
      <c r="E254" s="365"/>
      <c r="F254" s="365"/>
      <c r="G254" s="365"/>
      <c r="H254" s="374"/>
    </row>
    <row r="255" spans="1:8" s="360" customFormat="1" ht="12.75" customHeight="1">
      <c r="A255" s="381">
        <v>280005</v>
      </c>
      <c r="B255" s="381" t="s">
        <v>1852</v>
      </c>
      <c r="C255" s="365"/>
      <c r="D255" s="365"/>
      <c r="E255" s="365"/>
      <c r="F255" s="365"/>
      <c r="G255" s="365"/>
      <c r="H255" s="374"/>
    </row>
    <row r="256" spans="1:8" s="360" customFormat="1" ht="12.75" customHeight="1">
      <c r="A256" s="381">
        <v>280006</v>
      </c>
      <c r="B256" s="381" t="s">
        <v>1853</v>
      </c>
      <c r="C256" s="365"/>
      <c r="D256" s="365"/>
      <c r="E256" s="365"/>
      <c r="F256" s="365"/>
      <c r="G256" s="365"/>
      <c r="H256" s="374"/>
    </row>
    <row r="257" spans="1:8" s="360" customFormat="1">
      <c r="A257" s="381">
        <v>280007</v>
      </c>
      <c r="B257" s="381" t="s">
        <v>1854</v>
      </c>
      <c r="C257" s="364"/>
      <c r="D257" s="364"/>
      <c r="E257" s="363"/>
      <c r="F257" s="363"/>
      <c r="G257" s="364"/>
      <c r="H257" s="363"/>
    </row>
    <row r="258" spans="1:8" s="360" customFormat="1">
      <c r="A258" s="381">
        <v>280008</v>
      </c>
      <c r="B258" s="381" t="s">
        <v>1855</v>
      </c>
      <c r="C258" s="364"/>
      <c r="D258" s="364"/>
      <c r="E258" s="363"/>
      <c r="F258" s="363"/>
      <c r="G258" s="364"/>
      <c r="H258" s="363"/>
    </row>
    <row r="259" spans="1:8" s="360" customFormat="1" ht="27" customHeight="1">
      <c r="A259" s="378"/>
      <c r="B259" s="362"/>
      <c r="C259" s="364"/>
      <c r="D259" s="364"/>
      <c r="E259" s="363"/>
      <c r="F259" s="363"/>
      <c r="G259" s="364"/>
      <c r="H259" s="363"/>
    </row>
    <row r="260" spans="1:8" s="360" customFormat="1" ht="11.1" customHeight="1">
      <c r="A260" s="359" t="s">
        <v>90</v>
      </c>
      <c r="B260" s="377"/>
      <c r="C260" s="363"/>
      <c r="D260" s="363"/>
      <c r="E260" s="363"/>
      <c r="F260" s="363"/>
      <c r="G260" s="364"/>
      <c r="H260" s="363"/>
    </row>
    <row r="261" spans="1:8">
      <c r="A261" s="359" t="s">
        <v>241</v>
      </c>
      <c r="B261" s="377"/>
      <c r="C261" s="363"/>
      <c r="D261" s="363"/>
      <c r="E261" s="363"/>
      <c r="F261" s="363"/>
      <c r="G261" s="364"/>
      <c r="H261" s="363"/>
    </row>
    <row r="262" spans="1:8" s="361" customFormat="1" ht="33.75" customHeight="1">
      <c r="A262" s="769" t="s">
        <v>179</v>
      </c>
      <c r="B262" s="769"/>
      <c r="C262" s="769"/>
      <c r="D262" s="769"/>
      <c r="E262" s="769"/>
      <c r="F262" s="769"/>
      <c r="G262" s="769"/>
      <c r="H262" s="769"/>
    </row>
    <row r="263" spans="1:8" ht="11.1" customHeight="1"/>
    <row r="264" spans="1:8">
      <c r="A264" s="372"/>
      <c r="B264" s="373" t="s">
        <v>194</v>
      </c>
      <c r="C264" s="366" t="s">
        <v>1900</v>
      </c>
      <c r="D264" s="368"/>
      <c r="E264" s="368"/>
      <c r="F264" s="368"/>
      <c r="G264" s="370"/>
    </row>
    <row r="265" spans="1:8">
      <c r="A265" s="372"/>
      <c r="B265" s="373" t="s">
        <v>195</v>
      </c>
      <c r="C265" s="366">
        <v>17688383</v>
      </c>
      <c r="D265" s="368"/>
      <c r="E265" s="368"/>
      <c r="F265" s="368"/>
      <c r="G265" s="370"/>
    </row>
    <row r="266" spans="1:8">
      <c r="A266" s="372"/>
      <c r="B266" s="373"/>
      <c r="C266" s="366"/>
      <c r="D266" s="368"/>
      <c r="E266" s="368"/>
      <c r="F266" s="368"/>
      <c r="G266" s="370"/>
    </row>
    <row r="267" spans="1:8" ht="14.25">
      <c r="A267" s="372"/>
      <c r="B267" s="373" t="s">
        <v>1840</v>
      </c>
      <c r="C267" s="367" t="s">
        <v>1808</v>
      </c>
      <c r="D267" s="369"/>
      <c r="E267" s="369"/>
      <c r="F267" s="369"/>
      <c r="G267" s="371"/>
    </row>
    <row r="268" spans="1:8" ht="14.25">
      <c r="A268" s="372"/>
      <c r="B268" s="373" t="s">
        <v>236</v>
      </c>
      <c r="C268" s="367" t="s">
        <v>1934</v>
      </c>
      <c r="D268" s="369"/>
      <c r="E268" s="369"/>
      <c r="F268" s="369"/>
      <c r="G268" s="371"/>
    </row>
    <row r="270" spans="1:8" ht="21.75" customHeight="1">
      <c r="A270" s="763" t="s">
        <v>55</v>
      </c>
      <c r="B270" s="763" t="s">
        <v>244</v>
      </c>
      <c r="C270" s="770" t="s">
        <v>1801</v>
      </c>
      <c r="D270" s="771"/>
      <c r="E270" s="770" t="s">
        <v>1800</v>
      </c>
      <c r="F270" s="771"/>
      <c r="G270" s="757" t="s">
        <v>90</v>
      </c>
      <c r="H270" s="757"/>
    </row>
    <row r="271" spans="1:8" ht="32.25" customHeight="1" thickBot="1">
      <c r="A271" s="764"/>
      <c r="B271" s="764"/>
      <c r="C271" s="425" t="s">
        <v>1888</v>
      </c>
      <c r="D271" s="425" t="s">
        <v>1889</v>
      </c>
      <c r="E271" s="425" t="s">
        <v>1888</v>
      </c>
      <c r="F271" s="425" t="s">
        <v>1889</v>
      </c>
      <c r="G271" s="420" t="s">
        <v>1888</v>
      </c>
      <c r="H271" s="420" t="s">
        <v>1889</v>
      </c>
    </row>
    <row r="272" spans="1:8" ht="15.75" customHeight="1" thickTop="1">
      <c r="A272" s="378" t="s">
        <v>1901</v>
      </c>
      <c r="B272" s="362" t="s">
        <v>1902</v>
      </c>
      <c r="C272" s="363">
        <v>7543</v>
      </c>
      <c r="D272" s="363">
        <v>8650</v>
      </c>
      <c r="E272" s="432">
        <v>418</v>
      </c>
      <c r="F272" s="363"/>
      <c r="G272" s="364">
        <f>C272+E272</f>
        <v>7961</v>
      </c>
      <c r="H272" s="364">
        <f>D272+F272</f>
        <v>8650</v>
      </c>
    </row>
    <row r="273" spans="1:8" ht="15.75" customHeight="1">
      <c r="A273" s="378" t="s">
        <v>1903</v>
      </c>
      <c r="B273" s="362" t="s">
        <v>1904</v>
      </c>
      <c r="C273" s="363">
        <v>1932</v>
      </c>
      <c r="D273" s="363">
        <v>2230</v>
      </c>
      <c r="E273" s="432">
        <v>400</v>
      </c>
      <c r="F273" s="363"/>
      <c r="G273" s="364">
        <f>C273+E273</f>
        <v>2332</v>
      </c>
      <c r="H273" s="364">
        <f>D273+F273</f>
        <v>2230</v>
      </c>
    </row>
    <row r="274" spans="1:8" ht="15.75" customHeight="1">
      <c r="A274" s="612" t="s">
        <v>1913</v>
      </c>
      <c r="B274" s="613" t="s">
        <v>4208</v>
      </c>
      <c r="C274" s="363"/>
      <c r="D274" s="363"/>
      <c r="E274" s="432"/>
      <c r="F274" s="363">
        <v>820</v>
      </c>
      <c r="G274" s="364">
        <f t="shared" ref="G274:G276" si="42">C274+E274</f>
        <v>0</v>
      </c>
      <c r="H274" s="364">
        <f t="shared" ref="H274:H276" si="43">D274+F274</f>
        <v>820</v>
      </c>
    </row>
    <row r="275" spans="1:8" s="360" customFormat="1" ht="15.75" customHeight="1">
      <c r="A275" s="378"/>
      <c r="B275" s="362"/>
      <c r="C275" s="363"/>
      <c r="D275" s="363"/>
      <c r="E275" s="363"/>
      <c r="F275" s="363"/>
      <c r="G275" s="364">
        <f t="shared" si="42"/>
        <v>0</v>
      </c>
      <c r="H275" s="364">
        <f t="shared" si="43"/>
        <v>0</v>
      </c>
    </row>
    <row r="276" spans="1:8" s="360" customFormat="1" ht="15.75" customHeight="1">
      <c r="A276" s="428" t="s">
        <v>90</v>
      </c>
      <c r="B276" s="429"/>
      <c r="C276" s="430">
        <f>SUM(C272:C275)</f>
        <v>9475</v>
      </c>
      <c r="D276" s="430">
        <f>SUM(D272:D275)</f>
        <v>10880</v>
      </c>
      <c r="E276" s="430">
        <f>SUM(E272:E275)</f>
        <v>818</v>
      </c>
      <c r="F276" s="430">
        <f>SUM(F272:F275)</f>
        <v>820</v>
      </c>
      <c r="G276" s="431">
        <f t="shared" si="42"/>
        <v>10293</v>
      </c>
      <c r="H276" s="431">
        <f t="shared" si="43"/>
        <v>11700</v>
      </c>
    </row>
    <row r="277" spans="1:8" s="360" customFormat="1" ht="12.75" customHeight="1">
      <c r="A277" s="359" t="s">
        <v>240</v>
      </c>
      <c r="B277" s="365"/>
      <c r="C277" s="365"/>
      <c r="D277" s="365"/>
      <c r="E277" s="365"/>
      <c r="F277" s="365"/>
      <c r="G277" s="365"/>
      <c r="H277" s="374"/>
    </row>
    <row r="278" spans="1:8" s="360" customFormat="1" ht="12.75" customHeight="1">
      <c r="A278" s="381">
        <v>280005</v>
      </c>
      <c r="B278" s="381" t="s">
        <v>1852</v>
      </c>
      <c r="C278" s="365"/>
      <c r="D278" s="365"/>
      <c r="E278" s="365"/>
      <c r="F278" s="365"/>
      <c r="G278" s="365"/>
      <c r="H278" s="374"/>
    </row>
    <row r="279" spans="1:8" s="360" customFormat="1" ht="12.75" customHeight="1">
      <c r="A279" s="381">
        <v>280006</v>
      </c>
      <c r="B279" s="381" t="s">
        <v>1853</v>
      </c>
      <c r="C279" s="365"/>
      <c r="D279" s="365"/>
      <c r="E279" s="365"/>
      <c r="F279" s="365"/>
      <c r="G279" s="365"/>
      <c r="H279" s="374"/>
    </row>
    <row r="280" spans="1:8" s="360" customFormat="1">
      <c r="A280" s="381">
        <v>280007</v>
      </c>
      <c r="B280" s="381" t="s">
        <v>1854</v>
      </c>
      <c r="C280" s="364"/>
      <c r="D280" s="364"/>
      <c r="E280" s="363"/>
      <c r="F280" s="363"/>
      <c r="G280" s="364"/>
      <c r="H280" s="363"/>
    </row>
    <row r="281" spans="1:8" s="360" customFormat="1">
      <c r="A281" s="381">
        <v>280008</v>
      </c>
      <c r="B281" s="381" t="s">
        <v>1855</v>
      </c>
      <c r="C281" s="364"/>
      <c r="D281" s="364"/>
      <c r="E281" s="363"/>
      <c r="F281" s="363"/>
      <c r="G281" s="364"/>
      <c r="H281" s="363"/>
    </row>
    <row r="282" spans="1:8" s="360" customFormat="1" ht="27" customHeight="1">
      <c r="A282" s="378"/>
      <c r="B282" s="362"/>
      <c r="C282" s="364"/>
      <c r="D282" s="364"/>
      <c r="E282" s="363"/>
      <c r="F282" s="363"/>
      <c r="G282" s="364"/>
      <c r="H282" s="363"/>
    </row>
    <row r="283" spans="1:8" s="360" customFormat="1" ht="11.1" customHeight="1">
      <c r="A283" s="359" t="s">
        <v>90</v>
      </c>
      <c r="B283" s="377"/>
      <c r="C283" s="363"/>
      <c r="D283" s="363"/>
      <c r="E283" s="363"/>
      <c r="F283" s="363"/>
      <c r="G283" s="364"/>
      <c r="H283" s="363"/>
    </row>
    <row r="284" spans="1:8">
      <c r="A284" s="359" t="s">
        <v>241</v>
      </c>
      <c r="B284" s="377"/>
      <c r="C284" s="363"/>
      <c r="D284" s="363"/>
      <c r="E284" s="363"/>
      <c r="F284" s="363"/>
      <c r="G284" s="364"/>
      <c r="H284" s="363"/>
    </row>
    <row r="285" spans="1:8" s="361" customFormat="1" ht="33.75" customHeight="1">
      <c r="A285" s="769" t="s">
        <v>179</v>
      </c>
      <c r="B285" s="769"/>
      <c r="C285" s="769"/>
      <c r="D285" s="769"/>
      <c r="E285" s="769"/>
      <c r="F285" s="769"/>
      <c r="G285" s="769"/>
      <c r="H285" s="769"/>
    </row>
    <row r="286" spans="1:8" ht="11.1" customHeight="1"/>
    <row r="287" spans="1:8">
      <c r="A287" s="372"/>
      <c r="B287" s="373" t="s">
        <v>194</v>
      </c>
      <c r="C287" s="366" t="s">
        <v>1900</v>
      </c>
      <c r="D287" s="368"/>
      <c r="E287" s="368"/>
      <c r="F287" s="368"/>
      <c r="G287" s="370"/>
    </row>
    <row r="288" spans="1:8">
      <c r="A288" s="372"/>
      <c r="B288" s="373" t="s">
        <v>195</v>
      </c>
      <c r="C288" s="366">
        <v>17688383</v>
      </c>
      <c r="D288" s="368"/>
      <c r="E288" s="368"/>
      <c r="F288" s="368"/>
      <c r="G288" s="370"/>
    </row>
    <row r="289" spans="1:8">
      <c r="A289" s="372"/>
      <c r="B289" s="373"/>
      <c r="C289" s="366"/>
      <c r="D289" s="368"/>
      <c r="E289" s="368"/>
      <c r="F289" s="368"/>
      <c r="G289" s="370"/>
    </row>
    <row r="290" spans="1:8" ht="14.25">
      <c r="A290" s="372"/>
      <c r="B290" s="373" t="s">
        <v>1840</v>
      </c>
      <c r="C290" s="367" t="s">
        <v>1808</v>
      </c>
      <c r="D290" s="369"/>
      <c r="E290" s="369"/>
      <c r="F290" s="369"/>
      <c r="G290" s="371"/>
    </row>
    <row r="291" spans="1:8" ht="14.25">
      <c r="A291" s="372"/>
      <c r="B291" s="373" t="s">
        <v>236</v>
      </c>
      <c r="C291" s="367" t="s">
        <v>1935</v>
      </c>
      <c r="D291" s="369"/>
      <c r="E291" s="369"/>
      <c r="F291" s="369"/>
      <c r="G291" s="371"/>
    </row>
    <row r="293" spans="1:8" ht="21.75" customHeight="1">
      <c r="A293" s="763" t="s">
        <v>55</v>
      </c>
      <c r="B293" s="763" t="s">
        <v>244</v>
      </c>
      <c r="C293" s="770" t="s">
        <v>1801</v>
      </c>
      <c r="D293" s="771"/>
      <c r="E293" s="770" t="s">
        <v>1800</v>
      </c>
      <c r="F293" s="771"/>
      <c r="G293" s="757" t="s">
        <v>90</v>
      </c>
      <c r="H293" s="757"/>
    </row>
    <row r="294" spans="1:8" ht="32.25" customHeight="1" thickBot="1">
      <c r="A294" s="764"/>
      <c r="B294" s="764"/>
      <c r="C294" s="425" t="s">
        <v>1888</v>
      </c>
      <c r="D294" s="425" t="s">
        <v>1889</v>
      </c>
      <c r="E294" s="425" t="s">
        <v>1888</v>
      </c>
      <c r="F294" s="425" t="s">
        <v>1889</v>
      </c>
      <c r="G294" s="420" t="s">
        <v>1888</v>
      </c>
      <c r="H294" s="420" t="s">
        <v>1889</v>
      </c>
    </row>
    <row r="295" spans="1:8" ht="15.75" customHeight="1" thickTop="1">
      <c r="A295" s="378" t="s">
        <v>1901</v>
      </c>
      <c r="B295" s="362" t="s">
        <v>1902</v>
      </c>
      <c r="C295" s="363">
        <v>4333</v>
      </c>
      <c r="D295" s="363">
        <v>5000</v>
      </c>
      <c r="E295" s="432">
        <v>50</v>
      </c>
      <c r="F295" s="363"/>
      <c r="G295" s="364">
        <f>C295+E295</f>
        <v>4383</v>
      </c>
      <c r="H295" s="364">
        <f>D295+F295</f>
        <v>5000</v>
      </c>
    </row>
    <row r="296" spans="1:8" ht="15.75" customHeight="1">
      <c r="A296" s="378" t="s">
        <v>1903</v>
      </c>
      <c r="B296" s="362" t="s">
        <v>1904</v>
      </c>
      <c r="C296" s="363">
        <v>1238</v>
      </c>
      <c r="D296" s="363">
        <v>1440</v>
      </c>
      <c r="E296" s="432">
        <v>7</v>
      </c>
      <c r="F296" s="363"/>
      <c r="G296" s="364">
        <f>C296+E296</f>
        <v>1245</v>
      </c>
      <c r="H296" s="364">
        <f>D296+F296</f>
        <v>1440</v>
      </c>
    </row>
    <row r="297" spans="1:8" ht="15.75" customHeight="1">
      <c r="A297" s="612" t="s">
        <v>1913</v>
      </c>
      <c r="B297" s="613" t="s">
        <v>4208</v>
      </c>
      <c r="C297" s="363"/>
      <c r="D297" s="363"/>
      <c r="E297" s="432"/>
      <c r="F297" s="363">
        <v>60</v>
      </c>
      <c r="G297" s="364">
        <f t="shared" ref="G297:G299" si="44">C297+E297</f>
        <v>0</v>
      </c>
      <c r="H297" s="364">
        <f t="shared" ref="H297:H299" si="45">D297+F297</f>
        <v>60</v>
      </c>
    </row>
    <row r="298" spans="1:8" s="360" customFormat="1" ht="15.75" customHeight="1">
      <c r="A298" s="378"/>
      <c r="B298" s="362"/>
      <c r="C298" s="363"/>
      <c r="D298" s="363"/>
      <c r="E298" s="363"/>
      <c r="F298" s="363"/>
      <c r="G298" s="364">
        <f t="shared" si="44"/>
        <v>0</v>
      </c>
      <c r="H298" s="364">
        <f t="shared" si="45"/>
        <v>0</v>
      </c>
    </row>
    <row r="299" spans="1:8" s="360" customFormat="1" ht="15.75" customHeight="1">
      <c r="A299" s="428" t="s">
        <v>90</v>
      </c>
      <c r="B299" s="429"/>
      <c r="C299" s="430">
        <f>SUM(C295:C298)</f>
        <v>5571</v>
      </c>
      <c r="D299" s="430">
        <f>SUM(D295:D298)</f>
        <v>6440</v>
      </c>
      <c r="E299" s="430">
        <f>SUM(E295:E298)</f>
        <v>57</v>
      </c>
      <c r="F299" s="430">
        <f>SUM(F295:F298)</f>
        <v>60</v>
      </c>
      <c r="G299" s="431">
        <f t="shared" si="44"/>
        <v>5628</v>
      </c>
      <c r="H299" s="431">
        <f t="shared" si="45"/>
        <v>6500</v>
      </c>
    </row>
    <row r="300" spans="1:8" s="360" customFormat="1" ht="12.75" customHeight="1">
      <c r="A300" s="359" t="s">
        <v>240</v>
      </c>
      <c r="B300" s="365"/>
      <c r="C300" s="365"/>
      <c r="D300" s="365"/>
      <c r="E300" s="365"/>
      <c r="F300" s="365"/>
      <c r="G300" s="365"/>
      <c r="H300" s="374"/>
    </row>
    <row r="301" spans="1:8" s="360" customFormat="1" ht="12.75" customHeight="1">
      <c r="A301" s="381">
        <v>280005</v>
      </c>
      <c r="B301" s="381" t="s">
        <v>1852</v>
      </c>
      <c r="C301" s="365"/>
      <c r="D301" s="365"/>
      <c r="E301" s="365"/>
      <c r="F301" s="365"/>
      <c r="G301" s="365"/>
      <c r="H301" s="374"/>
    </row>
    <row r="302" spans="1:8" s="360" customFormat="1" ht="12.75" customHeight="1">
      <c r="A302" s="381">
        <v>280006</v>
      </c>
      <c r="B302" s="381" t="s">
        <v>1853</v>
      </c>
      <c r="C302" s="365"/>
      <c r="D302" s="365"/>
      <c r="E302" s="365"/>
      <c r="F302" s="365"/>
      <c r="G302" s="365"/>
      <c r="H302" s="374"/>
    </row>
    <row r="303" spans="1:8" s="360" customFormat="1">
      <c r="A303" s="381">
        <v>280007</v>
      </c>
      <c r="B303" s="381" t="s">
        <v>1854</v>
      </c>
      <c r="C303" s="364"/>
      <c r="D303" s="364"/>
      <c r="E303" s="363"/>
      <c r="F303" s="363"/>
      <c r="G303" s="364"/>
      <c r="H303" s="363"/>
    </row>
    <row r="304" spans="1:8" s="360" customFormat="1">
      <c r="A304" s="381">
        <v>280008</v>
      </c>
      <c r="B304" s="381" t="s">
        <v>1855</v>
      </c>
      <c r="C304" s="364"/>
      <c r="D304" s="364"/>
      <c r="E304" s="363"/>
      <c r="F304" s="363"/>
      <c r="G304" s="364"/>
      <c r="H304" s="363"/>
    </row>
    <row r="305" spans="1:8" s="360" customFormat="1" ht="27" customHeight="1">
      <c r="A305" s="378"/>
      <c r="B305" s="362"/>
      <c r="C305" s="364"/>
      <c r="D305" s="364"/>
      <c r="E305" s="363"/>
      <c r="F305" s="363"/>
      <c r="G305" s="364"/>
      <c r="H305" s="363"/>
    </row>
    <row r="306" spans="1:8" s="360" customFormat="1" ht="11.1" customHeight="1">
      <c r="A306" s="359" t="s">
        <v>90</v>
      </c>
      <c r="B306" s="377"/>
      <c r="C306" s="363"/>
      <c r="D306" s="363"/>
      <c r="E306" s="363"/>
      <c r="F306" s="363"/>
      <c r="G306" s="364"/>
      <c r="H306" s="363"/>
    </row>
    <row r="307" spans="1:8">
      <c r="A307" s="359" t="s">
        <v>241</v>
      </c>
      <c r="B307" s="377"/>
      <c r="C307" s="363"/>
      <c r="D307" s="363"/>
      <c r="E307" s="363"/>
      <c r="F307" s="363"/>
      <c r="G307" s="364"/>
      <c r="H307" s="363"/>
    </row>
    <row r="308" spans="1:8" s="361" customFormat="1" ht="33.75" customHeight="1">
      <c r="A308" s="769" t="s">
        <v>179</v>
      </c>
      <c r="B308" s="769"/>
      <c r="C308" s="769"/>
      <c r="D308" s="769"/>
      <c r="E308" s="769"/>
      <c r="F308" s="769"/>
      <c r="G308" s="769"/>
      <c r="H308" s="769"/>
    </row>
    <row r="309" spans="1:8" ht="11.1" customHeight="1"/>
    <row r="310" spans="1:8">
      <c r="A310" s="372"/>
      <c r="B310" s="373" t="s">
        <v>194</v>
      </c>
      <c r="C310" s="366" t="s">
        <v>1900</v>
      </c>
      <c r="D310" s="368"/>
      <c r="E310" s="368"/>
      <c r="F310" s="368"/>
      <c r="G310" s="370"/>
    </row>
    <row r="311" spans="1:8">
      <c r="A311" s="372"/>
      <c r="B311" s="373" t="s">
        <v>195</v>
      </c>
      <c r="C311" s="366">
        <v>17688383</v>
      </c>
      <c r="D311" s="368"/>
      <c r="E311" s="368"/>
      <c r="F311" s="368"/>
      <c r="G311" s="370"/>
    </row>
    <row r="312" spans="1:8">
      <c r="A312" s="372"/>
      <c r="B312" s="373"/>
      <c r="C312" s="366"/>
      <c r="D312" s="368"/>
      <c r="E312" s="368"/>
      <c r="F312" s="368"/>
      <c r="G312" s="370"/>
    </row>
    <row r="313" spans="1:8" ht="14.25">
      <c r="A313" s="372"/>
      <c r="B313" s="373" t="s">
        <v>1840</v>
      </c>
      <c r="C313" s="367" t="s">
        <v>1808</v>
      </c>
      <c r="D313" s="369"/>
      <c r="E313" s="369"/>
      <c r="F313" s="369"/>
      <c r="G313" s="371"/>
    </row>
    <row r="314" spans="1:8" ht="14.25">
      <c r="A314" s="372"/>
      <c r="B314" s="373" t="s">
        <v>236</v>
      </c>
      <c r="C314" s="367" t="s">
        <v>1936</v>
      </c>
      <c r="D314" s="369"/>
      <c r="E314" s="369"/>
      <c r="F314" s="369"/>
      <c r="G314" s="371"/>
    </row>
    <row r="316" spans="1:8" ht="21.75" customHeight="1">
      <c r="A316" s="763" t="s">
        <v>55</v>
      </c>
      <c r="B316" s="763" t="s">
        <v>244</v>
      </c>
      <c r="C316" s="770" t="s">
        <v>1801</v>
      </c>
      <c r="D316" s="771"/>
      <c r="E316" s="770" t="s">
        <v>1800</v>
      </c>
      <c r="F316" s="771"/>
      <c r="G316" s="757" t="s">
        <v>90</v>
      </c>
      <c r="H316" s="757"/>
    </row>
    <row r="317" spans="1:8" ht="32.25" customHeight="1" thickBot="1">
      <c r="A317" s="764"/>
      <c r="B317" s="764"/>
      <c r="C317" s="425" t="s">
        <v>1888</v>
      </c>
      <c r="D317" s="425" t="s">
        <v>1889</v>
      </c>
      <c r="E317" s="425" t="s">
        <v>1888</v>
      </c>
      <c r="F317" s="425" t="s">
        <v>1889</v>
      </c>
      <c r="G317" s="420" t="s">
        <v>1888</v>
      </c>
      <c r="H317" s="420" t="s">
        <v>1889</v>
      </c>
    </row>
    <row r="318" spans="1:8" ht="15.75" customHeight="1" thickTop="1">
      <c r="A318" s="378" t="s">
        <v>1901</v>
      </c>
      <c r="B318" s="362" t="s">
        <v>1902</v>
      </c>
      <c r="C318" s="363">
        <v>12392</v>
      </c>
      <c r="D318" s="363">
        <v>14250</v>
      </c>
      <c r="E318" s="432">
        <v>291</v>
      </c>
      <c r="F318" s="363"/>
      <c r="G318" s="364">
        <f>C318+E318</f>
        <v>12683</v>
      </c>
      <c r="H318" s="364">
        <f>D318+F318</f>
        <v>14250</v>
      </c>
    </row>
    <row r="319" spans="1:8" ht="15.75" customHeight="1">
      <c r="A319" s="378" t="s">
        <v>1903</v>
      </c>
      <c r="B319" s="362" t="s">
        <v>1904</v>
      </c>
      <c r="C319" s="363">
        <v>1195</v>
      </c>
      <c r="D319" s="363">
        <v>1380</v>
      </c>
      <c r="E319" s="432">
        <v>189</v>
      </c>
      <c r="F319" s="363"/>
      <c r="G319" s="364">
        <f>C319+E319</f>
        <v>1384</v>
      </c>
      <c r="H319" s="364">
        <f>D319+F319</f>
        <v>1380</v>
      </c>
    </row>
    <row r="320" spans="1:8" ht="15.75" customHeight="1">
      <c r="A320" s="378" t="s">
        <v>1909</v>
      </c>
      <c r="B320" s="362" t="s">
        <v>1910</v>
      </c>
      <c r="C320" s="363">
        <v>1</v>
      </c>
      <c r="D320" s="363">
        <v>3</v>
      </c>
      <c r="E320" s="432">
        <v>1</v>
      </c>
      <c r="F320" s="363"/>
      <c r="G320" s="364">
        <f t="shared" ref="G320" si="46">C320+E320</f>
        <v>2</v>
      </c>
      <c r="H320" s="364">
        <f t="shared" ref="H320" si="47">D320+F320</f>
        <v>3</v>
      </c>
    </row>
    <row r="321" spans="1:8" ht="15.75" customHeight="1">
      <c r="A321" s="378" t="s">
        <v>1911</v>
      </c>
      <c r="B321" s="362" t="s">
        <v>1912</v>
      </c>
      <c r="C321" s="363">
        <v>0</v>
      </c>
      <c r="D321" s="363">
        <v>1</v>
      </c>
      <c r="E321" s="432">
        <v>2</v>
      </c>
      <c r="F321" s="363"/>
      <c r="G321" s="364">
        <f>C321+E321</f>
        <v>2</v>
      </c>
      <c r="H321" s="364">
        <f>D321+F321</f>
        <v>1</v>
      </c>
    </row>
    <row r="322" spans="1:8" ht="15.75" customHeight="1">
      <c r="A322" s="612" t="s">
        <v>1913</v>
      </c>
      <c r="B322" s="613" t="s">
        <v>4208</v>
      </c>
      <c r="C322" s="363"/>
      <c r="D322" s="363"/>
      <c r="E322" s="432"/>
      <c r="F322" s="363">
        <v>566</v>
      </c>
      <c r="G322" s="364">
        <f t="shared" ref="G322" si="48">C322+E322</f>
        <v>0</v>
      </c>
      <c r="H322" s="364">
        <f t="shared" ref="H322" si="49">D322+F322</f>
        <v>566</v>
      </c>
    </row>
    <row r="323" spans="1:8" s="360" customFormat="1" ht="15.75" customHeight="1">
      <c r="A323" s="378"/>
      <c r="B323" s="362"/>
      <c r="C323" s="363"/>
      <c r="D323" s="363"/>
      <c r="E323" s="363"/>
      <c r="F323" s="363"/>
      <c r="G323" s="364">
        <f t="shared" ref="G323:G324" si="50">C323+E323</f>
        <v>0</v>
      </c>
      <c r="H323" s="364">
        <f t="shared" ref="H323:H324" si="51">D323+F323</f>
        <v>0</v>
      </c>
    </row>
    <row r="324" spans="1:8" s="360" customFormat="1" ht="15.75" customHeight="1">
      <c r="A324" s="428" t="s">
        <v>90</v>
      </c>
      <c r="B324" s="429"/>
      <c r="C324" s="430">
        <f>SUM(C318:C323)</f>
        <v>13588</v>
      </c>
      <c r="D324" s="430">
        <f>SUM(D318:D323)</f>
        <v>15634</v>
      </c>
      <c r="E324" s="430">
        <f>SUM(E318:E323)</f>
        <v>483</v>
      </c>
      <c r="F324" s="430">
        <f>SUM(F318:F323)</f>
        <v>566</v>
      </c>
      <c r="G324" s="431">
        <f t="shared" si="50"/>
        <v>14071</v>
      </c>
      <c r="H324" s="431">
        <f t="shared" si="51"/>
        <v>16200</v>
      </c>
    </row>
    <row r="325" spans="1:8" s="360" customFormat="1" ht="12.75" customHeight="1">
      <c r="A325" s="359" t="s">
        <v>240</v>
      </c>
      <c r="B325" s="365"/>
      <c r="C325" s="365"/>
      <c r="D325" s="365"/>
      <c r="E325" s="365"/>
      <c r="F325" s="365"/>
      <c r="G325" s="365"/>
      <c r="H325" s="374"/>
    </row>
    <row r="326" spans="1:8" s="360" customFormat="1" ht="12.75" customHeight="1">
      <c r="A326" s="381">
        <v>280005</v>
      </c>
      <c r="B326" s="381" t="s">
        <v>1852</v>
      </c>
      <c r="C326" s="365"/>
      <c r="D326" s="365"/>
      <c r="E326" s="365"/>
      <c r="F326" s="365"/>
      <c r="G326" s="365"/>
      <c r="H326" s="374"/>
    </row>
    <row r="327" spans="1:8" s="360" customFormat="1" ht="12.75" customHeight="1">
      <c r="A327" s="381">
        <v>280006</v>
      </c>
      <c r="B327" s="381" t="s">
        <v>1853</v>
      </c>
      <c r="C327" s="365"/>
      <c r="D327" s="365"/>
      <c r="E327" s="365"/>
      <c r="F327" s="365"/>
      <c r="G327" s="365"/>
      <c r="H327" s="374"/>
    </row>
    <row r="328" spans="1:8" s="360" customFormat="1">
      <c r="A328" s="381">
        <v>280007</v>
      </c>
      <c r="B328" s="381" t="s">
        <v>1854</v>
      </c>
      <c r="C328" s="364"/>
      <c r="D328" s="364"/>
      <c r="E328" s="363"/>
      <c r="F328" s="363"/>
      <c r="G328" s="364"/>
      <c r="H328" s="363"/>
    </row>
    <row r="329" spans="1:8" s="360" customFormat="1">
      <c r="A329" s="381">
        <v>280008</v>
      </c>
      <c r="B329" s="381" t="s">
        <v>1855</v>
      </c>
      <c r="C329" s="364"/>
      <c r="D329" s="364"/>
      <c r="E329" s="363"/>
      <c r="F329" s="363"/>
      <c r="G329" s="364"/>
      <c r="H329" s="363"/>
    </row>
    <row r="330" spans="1:8" s="360" customFormat="1" ht="27" customHeight="1">
      <c r="A330" s="378"/>
      <c r="B330" s="362"/>
      <c r="C330" s="364"/>
      <c r="D330" s="364"/>
      <c r="E330" s="363"/>
      <c r="F330" s="363"/>
      <c r="G330" s="364"/>
      <c r="H330" s="363"/>
    </row>
    <row r="331" spans="1:8" s="360" customFormat="1" ht="11.1" customHeight="1">
      <c r="A331" s="359" t="s">
        <v>90</v>
      </c>
      <c r="B331" s="377"/>
      <c r="C331" s="363"/>
      <c r="D331" s="363"/>
      <c r="E331" s="363"/>
      <c r="F331" s="363"/>
      <c r="G331" s="364"/>
      <c r="H331" s="363"/>
    </row>
    <row r="332" spans="1:8">
      <c r="A332" s="359" t="s">
        <v>241</v>
      </c>
      <c r="B332" s="377"/>
      <c r="C332" s="363"/>
      <c r="D332" s="363"/>
      <c r="E332" s="363"/>
      <c r="F332" s="363"/>
      <c r="G332" s="364"/>
      <c r="H332" s="363"/>
    </row>
    <row r="333" spans="1:8" s="361" customFormat="1" ht="33.75" customHeight="1">
      <c r="A333" s="769" t="s">
        <v>179</v>
      </c>
      <c r="B333" s="769"/>
      <c r="C333" s="769"/>
      <c r="D333" s="769"/>
      <c r="E333" s="769"/>
      <c r="F333" s="769"/>
      <c r="G333" s="769"/>
      <c r="H333" s="769"/>
    </row>
    <row r="334" spans="1:8" ht="11.1" customHeight="1"/>
    <row r="335" spans="1:8" ht="11.1" customHeight="1"/>
    <row r="336" spans="1:8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</sheetData>
  <mergeCells count="84">
    <mergeCell ref="A8:A9"/>
    <mergeCell ref="B8:B9"/>
    <mergeCell ref="C8:D8"/>
    <mergeCell ref="E8:F8"/>
    <mergeCell ref="G8:H8"/>
    <mergeCell ref="A23:H23"/>
    <mergeCell ref="A31:A32"/>
    <mergeCell ref="B31:B32"/>
    <mergeCell ref="C31:D31"/>
    <mergeCell ref="E31:F31"/>
    <mergeCell ref="G31:H31"/>
    <mergeCell ref="A46:H46"/>
    <mergeCell ref="A54:A55"/>
    <mergeCell ref="B54:B55"/>
    <mergeCell ref="C54:D54"/>
    <mergeCell ref="E54:F54"/>
    <mergeCell ref="G54:H54"/>
    <mergeCell ref="A69:H69"/>
    <mergeCell ref="A77:A78"/>
    <mergeCell ref="B77:B78"/>
    <mergeCell ref="C77:D77"/>
    <mergeCell ref="E77:F77"/>
    <mergeCell ref="G77:H77"/>
    <mergeCell ref="A94:H94"/>
    <mergeCell ref="A102:A103"/>
    <mergeCell ref="B102:B103"/>
    <mergeCell ref="C102:D102"/>
    <mergeCell ref="E102:F102"/>
    <mergeCell ref="G102:H102"/>
    <mergeCell ref="A117:H117"/>
    <mergeCell ref="A125:A126"/>
    <mergeCell ref="B125:B126"/>
    <mergeCell ref="C125:D125"/>
    <mergeCell ref="E125:F125"/>
    <mergeCell ref="G125:H125"/>
    <mergeCell ref="A144:H144"/>
    <mergeCell ref="A152:A153"/>
    <mergeCell ref="B152:B153"/>
    <mergeCell ref="C152:D152"/>
    <mergeCell ref="E152:F152"/>
    <mergeCell ref="G152:H152"/>
    <mergeCell ref="A168:H168"/>
    <mergeCell ref="A176:A177"/>
    <mergeCell ref="B176:B177"/>
    <mergeCell ref="C176:D176"/>
    <mergeCell ref="E176:F176"/>
    <mergeCell ref="G176:H176"/>
    <mergeCell ref="A191:H191"/>
    <mergeCell ref="A199:A200"/>
    <mergeCell ref="B199:B200"/>
    <mergeCell ref="C199:D199"/>
    <mergeCell ref="E199:F199"/>
    <mergeCell ref="G199:H199"/>
    <mergeCell ref="A214:H214"/>
    <mergeCell ref="A222:A223"/>
    <mergeCell ref="B222:B223"/>
    <mergeCell ref="C222:D222"/>
    <mergeCell ref="E222:F222"/>
    <mergeCell ref="G222:H222"/>
    <mergeCell ref="A239:H239"/>
    <mergeCell ref="A247:A248"/>
    <mergeCell ref="B247:B248"/>
    <mergeCell ref="C247:D247"/>
    <mergeCell ref="E247:F247"/>
    <mergeCell ref="G247:H247"/>
    <mergeCell ref="A262:H262"/>
    <mergeCell ref="A270:A271"/>
    <mergeCell ref="B270:B271"/>
    <mergeCell ref="C270:D270"/>
    <mergeCell ref="E270:F270"/>
    <mergeCell ref="G270:H270"/>
    <mergeCell ref="A285:H285"/>
    <mergeCell ref="A293:A294"/>
    <mergeCell ref="B293:B294"/>
    <mergeCell ref="C293:D293"/>
    <mergeCell ref="E293:F293"/>
    <mergeCell ref="G293:H293"/>
    <mergeCell ref="A333:H333"/>
    <mergeCell ref="A308:H308"/>
    <mergeCell ref="A316:A317"/>
    <mergeCell ref="B316:B317"/>
    <mergeCell ref="C316:D316"/>
    <mergeCell ref="E316:F316"/>
    <mergeCell ref="G316:H316"/>
  </mergeCells>
  <pageMargins left="0.75" right="0.75" top="1" bottom="1" header="0.5" footer="0.5"/>
  <pageSetup paperSize="9" scale="88" orientation="landscape" r:id="rId1"/>
  <headerFooter alignWithMargins="0"/>
  <rowBreaks count="13" manualBreakCount="13">
    <brk id="24" max="16383" man="1"/>
    <brk id="47" max="16383" man="1"/>
    <brk id="70" max="16383" man="1"/>
    <brk id="95" max="16383" man="1"/>
    <brk id="118" max="16383" man="1"/>
    <brk id="145" max="16383" man="1"/>
    <brk id="169" max="16383" man="1"/>
    <brk id="192" max="16383" man="1"/>
    <brk id="215" max="16383" man="1"/>
    <brk id="240" max="16383" man="1"/>
    <brk id="263" max="16383" man="1"/>
    <brk id="286" max="16383" man="1"/>
    <brk id="30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44"/>
  <sheetViews>
    <sheetView view="pageBreakPreview" zoomScaleSheetLayoutView="100" workbookViewId="0">
      <selection activeCell="P11" sqref="P11"/>
    </sheetView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285"/>
      <c r="B1" s="286" t="s">
        <v>194</v>
      </c>
      <c r="C1" s="287" t="str">
        <f>Kadar.ode.!C1</f>
        <v>Општа болница Јагодина</v>
      </c>
      <c r="D1" s="288"/>
      <c r="E1" s="288"/>
      <c r="F1" s="289"/>
    </row>
    <row r="2" spans="1:17">
      <c r="A2" s="285"/>
      <c r="B2" s="286" t="s">
        <v>195</v>
      </c>
      <c r="C2" s="287">
        <f>Kadar.ode.!C2</f>
        <v>17688383</v>
      </c>
      <c r="D2" s="288"/>
      <c r="E2" s="288"/>
      <c r="F2" s="289"/>
    </row>
    <row r="3" spans="1:17">
      <c r="A3" s="285"/>
      <c r="B3" s="286" t="s">
        <v>196</v>
      </c>
      <c r="C3" s="421" t="str">
        <f>Kadar.ode.!C3</f>
        <v>01.01.2023.</v>
      </c>
      <c r="D3" s="288"/>
      <c r="E3" s="288"/>
      <c r="F3" s="289"/>
    </row>
    <row r="4" spans="1:17" ht="14.25">
      <c r="A4" s="285"/>
      <c r="B4" s="286" t="s">
        <v>1841</v>
      </c>
      <c r="C4" s="290" t="s">
        <v>237</v>
      </c>
      <c r="D4" s="291"/>
      <c r="E4" s="291"/>
      <c r="F4" s="292"/>
    </row>
    <row r="5" spans="1:17" ht="14.25">
      <c r="A5" s="285"/>
      <c r="B5" s="286" t="s">
        <v>236</v>
      </c>
      <c r="C5" s="290"/>
      <c r="D5" s="291"/>
      <c r="E5" s="291"/>
      <c r="F5" s="292"/>
    </row>
    <row r="8" spans="1:17">
      <c r="O8" s="2"/>
      <c r="Q8" s="317"/>
    </row>
    <row r="9" spans="1:17" ht="23.25" customHeight="1">
      <c r="A9" s="774" t="s">
        <v>6</v>
      </c>
      <c r="B9" s="772" t="s">
        <v>56</v>
      </c>
      <c r="C9" s="772" t="s">
        <v>193</v>
      </c>
      <c r="D9" s="772" t="s">
        <v>1781</v>
      </c>
      <c r="E9" s="772" t="s">
        <v>1782</v>
      </c>
      <c r="F9" s="772"/>
      <c r="G9" s="772" t="s">
        <v>1783</v>
      </c>
      <c r="H9" s="772"/>
      <c r="I9" s="772" t="s">
        <v>1784</v>
      </c>
      <c r="J9" s="772"/>
      <c r="K9" s="772" t="s">
        <v>1785</v>
      </c>
      <c r="L9" s="772"/>
      <c r="M9" s="772" t="s">
        <v>1786</v>
      </c>
      <c r="N9" s="772"/>
      <c r="O9" s="772" t="s">
        <v>1787</v>
      </c>
      <c r="P9" s="772"/>
      <c r="Q9"/>
    </row>
    <row r="10" spans="1:17" ht="25.5">
      <c r="A10" s="774"/>
      <c r="B10" s="772"/>
      <c r="C10" s="772"/>
      <c r="D10" s="772"/>
      <c r="E10" s="417" t="s">
        <v>1888</v>
      </c>
      <c r="F10" s="417" t="s">
        <v>1889</v>
      </c>
      <c r="G10" s="417" t="s">
        <v>1888</v>
      </c>
      <c r="H10" s="417" t="s">
        <v>1889</v>
      </c>
      <c r="I10" s="417" t="s">
        <v>1888</v>
      </c>
      <c r="J10" s="417" t="s">
        <v>1889</v>
      </c>
      <c r="K10" s="417" t="s">
        <v>1888</v>
      </c>
      <c r="L10" s="417" t="s">
        <v>1889</v>
      </c>
      <c r="M10" s="417" t="s">
        <v>1888</v>
      </c>
      <c r="N10" s="417" t="s">
        <v>1889</v>
      </c>
      <c r="O10" s="417" t="s">
        <v>1888</v>
      </c>
      <c r="P10" s="417" t="s">
        <v>1889</v>
      </c>
      <c r="Q10"/>
    </row>
    <row r="11" spans="1:17">
      <c r="A11" s="490">
        <v>1</v>
      </c>
      <c r="B11" s="321" t="s">
        <v>4183</v>
      </c>
      <c r="C11" s="490">
        <v>53</v>
      </c>
      <c r="D11" s="549">
        <v>3</v>
      </c>
      <c r="E11" s="322"/>
      <c r="F11" s="322"/>
      <c r="G11" s="322"/>
      <c r="H11" s="322"/>
      <c r="I11" s="323">
        <v>765</v>
      </c>
      <c r="J11" s="323">
        <v>1100</v>
      </c>
      <c r="K11" s="323">
        <v>1036</v>
      </c>
      <c r="L11" s="323">
        <v>1500</v>
      </c>
      <c r="M11" s="323">
        <f>I11+E11</f>
        <v>765</v>
      </c>
      <c r="N11" s="323">
        <f t="shared" ref="N11:P13" si="0">J11+F11</f>
        <v>1100</v>
      </c>
      <c r="O11" s="323">
        <f t="shared" si="0"/>
        <v>1036</v>
      </c>
      <c r="P11" s="323">
        <f t="shared" si="0"/>
        <v>1500</v>
      </c>
      <c r="Q11"/>
    </row>
    <row r="12" spans="1:17">
      <c r="A12" s="490">
        <v>2</v>
      </c>
      <c r="B12" s="321" t="s">
        <v>1780</v>
      </c>
      <c r="C12" s="490">
        <v>15</v>
      </c>
      <c r="D12" s="549">
        <v>2</v>
      </c>
      <c r="E12" s="322"/>
      <c r="F12" s="322"/>
      <c r="G12" s="322"/>
      <c r="H12" s="322"/>
      <c r="I12" s="323">
        <v>238</v>
      </c>
      <c r="J12" s="323">
        <v>315</v>
      </c>
      <c r="K12" s="323">
        <v>238</v>
      </c>
      <c r="L12" s="323">
        <v>315</v>
      </c>
      <c r="M12" s="323">
        <f t="shared" ref="M12:M13" si="1">I12+E12</f>
        <v>238</v>
      </c>
      <c r="N12" s="323">
        <f t="shared" si="0"/>
        <v>315</v>
      </c>
      <c r="O12" s="323">
        <f t="shared" si="0"/>
        <v>238</v>
      </c>
      <c r="P12" s="323">
        <f t="shared" si="0"/>
        <v>315</v>
      </c>
      <c r="Q12"/>
    </row>
    <row r="13" spans="1:17">
      <c r="A13" s="325">
        <v>3</v>
      </c>
      <c r="B13" s="321" t="s">
        <v>4184</v>
      </c>
      <c r="C13" s="490">
        <v>44</v>
      </c>
      <c r="D13" s="549">
        <v>2</v>
      </c>
      <c r="E13" s="322"/>
      <c r="F13" s="322"/>
      <c r="G13" s="322"/>
      <c r="H13" s="322"/>
      <c r="I13" s="323">
        <v>465</v>
      </c>
      <c r="J13" s="323">
        <v>600</v>
      </c>
      <c r="K13" s="323">
        <v>465</v>
      </c>
      <c r="L13" s="323">
        <v>600</v>
      </c>
      <c r="M13" s="323">
        <f t="shared" si="1"/>
        <v>465</v>
      </c>
      <c r="N13" s="323">
        <f t="shared" si="0"/>
        <v>600</v>
      </c>
      <c r="O13" s="323">
        <f t="shared" si="0"/>
        <v>465</v>
      </c>
      <c r="P13" s="323">
        <f t="shared" si="0"/>
        <v>600</v>
      </c>
      <c r="Q13"/>
    </row>
    <row r="14" spans="1:17">
      <c r="A14" s="324">
        <v>4</v>
      </c>
      <c r="B14" s="321"/>
      <c r="C14" s="324"/>
      <c r="D14" s="322"/>
      <c r="E14" s="322"/>
      <c r="F14" s="322"/>
      <c r="G14" s="322"/>
      <c r="H14" s="322"/>
      <c r="I14" s="323"/>
      <c r="J14" s="323"/>
      <c r="K14" s="323"/>
      <c r="L14" s="323"/>
      <c r="M14" s="323"/>
      <c r="N14" s="323"/>
      <c r="O14" s="323"/>
      <c r="P14" s="323"/>
      <c r="Q14"/>
    </row>
    <row r="15" spans="1:17">
      <c r="A15" s="324">
        <v>5</v>
      </c>
      <c r="B15" s="321"/>
      <c r="C15" s="324"/>
      <c r="D15" s="322"/>
      <c r="E15" s="322"/>
      <c r="F15" s="322"/>
      <c r="G15" s="322"/>
      <c r="H15" s="322"/>
      <c r="I15" s="323"/>
      <c r="J15" s="323"/>
      <c r="K15" s="323"/>
      <c r="L15" s="323"/>
      <c r="M15" s="323"/>
      <c r="N15" s="323"/>
      <c r="O15" s="323"/>
      <c r="P15" s="323"/>
      <c r="Q15"/>
    </row>
    <row r="16" spans="1:17">
      <c r="A16" s="324">
        <v>6</v>
      </c>
      <c r="B16" s="321"/>
      <c r="C16" s="324"/>
      <c r="D16" s="322"/>
      <c r="E16" s="322"/>
      <c r="F16" s="322"/>
      <c r="G16" s="322"/>
      <c r="H16" s="322"/>
      <c r="I16" s="323"/>
      <c r="J16" s="323"/>
      <c r="K16" s="323"/>
      <c r="L16" s="323"/>
      <c r="M16" s="323"/>
      <c r="N16" s="323"/>
      <c r="O16" s="323"/>
      <c r="P16" s="323"/>
      <c r="Q16"/>
    </row>
    <row r="17" spans="1:17">
      <c r="A17" s="324">
        <v>7</v>
      </c>
      <c r="B17" s="321"/>
      <c r="C17" s="326"/>
      <c r="D17" s="322"/>
      <c r="E17" s="322"/>
      <c r="F17" s="322"/>
      <c r="G17" s="322"/>
      <c r="H17" s="322"/>
      <c r="I17" s="323"/>
      <c r="J17" s="323"/>
      <c r="K17" s="323"/>
      <c r="L17" s="323"/>
      <c r="M17" s="323"/>
      <c r="N17" s="323"/>
      <c r="O17" s="323"/>
      <c r="P17" s="323"/>
      <c r="Q17"/>
    </row>
    <row r="18" spans="1:17">
      <c r="A18" s="324">
        <v>8</v>
      </c>
      <c r="B18" s="321"/>
      <c r="C18" s="326"/>
      <c r="D18" s="322"/>
      <c r="E18" s="322"/>
      <c r="F18" s="322"/>
      <c r="G18" s="322"/>
      <c r="H18" s="322"/>
      <c r="I18" s="323"/>
      <c r="J18" s="323"/>
      <c r="K18" s="323"/>
      <c r="L18" s="323"/>
      <c r="M18" s="323"/>
      <c r="N18" s="323"/>
      <c r="O18" s="323"/>
      <c r="P18" s="323"/>
      <c r="Q18"/>
    </row>
    <row r="19" spans="1:17">
      <c r="A19" s="324">
        <v>9</v>
      </c>
      <c r="B19" s="321"/>
      <c r="C19" s="326"/>
      <c r="D19" s="322"/>
      <c r="E19" s="322"/>
      <c r="F19" s="322"/>
      <c r="G19" s="322"/>
      <c r="H19" s="322"/>
      <c r="I19" s="323"/>
      <c r="J19" s="323"/>
      <c r="K19" s="323"/>
      <c r="L19" s="323"/>
      <c r="M19" s="323"/>
      <c r="N19" s="323"/>
      <c r="O19" s="323"/>
      <c r="P19" s="323"/>
      <c r="Q19"/>
    </row>
    <row r="20" spans="1:17">
      <c r="A20" s="324">
        <v>10</v>
      </c>
      <c r="B20" s="321"/>
      <c r="C20" s="321"/>
      <c r="D20" s="327"/>
      <c r="E20" s="327"/>
      <c r="F20" s="327"/>
      <c r="G20" s="327"/>
      <c r="H20" s="327"/>
      <c r="I20" s="328"/>
      <c r="J20" s="328"/>
      <c r="K20" s="328"/>
      <c r="L20" s="328"/>
      <c r="M20" s="328"/>
      <c r="N20" s="328"/>
      <c r="O20" s="328"/>
      <c r="P20" s="328"/>
      <c r="Q20"/>
    </row>
    <row r="21" spans="1:17">
      <c r="A21" s="321" t="s">
        <v>2</v>
      </c>
      <c r="B21" s="321"/>
      <c r="C21" s="324">
        <f>SUM(C11:C20)</f>
        <v>112</v>
      </c>
      <c r="D21" s="324">
        <f t="shared" ref="D21:P21" si="2">SUM(D11:D20)</f>
        <v>7</v>
      </c>
      <c r="E21" s="324">
        <f t="shared" si="2"/>
        <v>0</v>
      </c>
      <c r="F21" s="324">
        <f t="shared" si="2"/>
        <v>0</v>
      </c>
      <c r="G21" s="324">
        <f t="shared" si="2"/>
        <v>0</v>
      </c>
      <c r="H21" s="324">
        <f t="shared" si="2"/>
        <v>0</v>
      </c>
      <c r="I21" s="324">
        <f t="shared" si="2"/>
        <v>1468</v>
      </c>
      <c r="J21" s="324">
        <f t="shared" si="2"/>
        <v>2015</v>
      </c>
      <c r="K21" s="324">
        <f t="shared" si="2"/>
        <v>1739</v>
      </c>
      <c r="L21" s="324">
        <f t="shared" si="2"/>
        <v>2415</v>
      </c>
      <c r="M21" s="324">
        <f t="shared" si="2"/>
        <v>1468</v>
      </c>
      <c r="N21" s="324">
        <f t="shared" si="2"/>
        <v>2015</v>
      </c>
      <c r="O21" s="324">
        <f t="shared" si="2"/>
        <v>1739</v>
      </c>
      <c r="P21" s="324">
        <f t="shared" si="2"/>
        <v>2415</v>
      </c>
      <c r="Q21"/>
    </row>
    <row r="22" spans="1:17">
      <c r="A22" s="3"/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/>
    </row>
    <row r="23" spans="1:17" s="320" customFormat="1">
      <c r="A23" s="1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1"/>
      <c r="N23" s="1"/>
      <c r="O23" s="1"/>
      <c r="P23" s="1"/>
      <c r="Q23" s="1"/>
    </row>
    <row r="24" spans="1:17">
      <c r="A24" s="773"/>
      <c r="B24" s="773"/>
      <c r="C24" s="773"/>
      <c r="D24" s="773"/>
      <c r="E24" s="773"/>
      <c r="F24" s="773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</row>
    <row r="25" spans="1:17">
      <c r="A25" s="773"/>
      <c r="B25" s="773"/>
      <c r="C25" s="773"/>
      <c r="D25" s="773"/>
      <c r="E25" s="773"/>
      <c r="F25" s="773"/>
    </row>
    <row r="32" spans="1:17">
      <c r="I32" s="330"/>
    </row>
    <row r="44" spans="14:14">
      <c r="N44" s="330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734"/>
  <sheetViews>
    <sheetView view="pageBreakPreview" zoomScaleSheetLayoutView="100" workbookViewId="0">
      <selection activeCell="G26" sqref="G26"/>
    </sheetView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285"/>
      <c r="B1" s="286" t="s">
        <v>194</v>
      </c>
      <c r="C1" s="287" t="str">
        <f>Kadar.ode.!C1</f>
        <v>Општа болница Јагодина</v>
      </c>
      <c r="D1" s="288"/>
      <c r="E1" s="288"/>
      <c r="F1" s="289"/>
      <c r="G1" s="99"/>
    </row>
    <row r="2" spans="1:7">
      <c r="A2" s="285"/>
      <c r="B2" s="286" t="s">
        <v>195</v>
      </c>
      <c r="C2" s="287">
        <f>Kadar.ode.!C2</f>
        <v>17688383</v>
      </c>
      <c r="D2" s="288"/>
      <c r="E2" s="288"/>
      <c r="F2" s="289"/>
      <c r="G2" s="99"/>
    </row>
    <row r="3" spans="1:7">
      <c r="A3" s="285"/>
      <c r="B3" s="286" t="s">
        <v>196</v>
      </c>
      <c r="C3" s="421" t="str">
        <f>Kadar.ode.!C3</f>
        <v>01.01.2023.</v>
      </c>
      <c r="D3" s="288"/>
      <c r="E3" s="288"/>
      <c r="F3" s="289"/>
      <c r="G3" s="99"/>
    </row>
    <row r="4" spans="1:7" ht="14.25">
      <c r="A4" s="285"/>
      <c r="B4" s="286" t="s">
        <v>1842</v>
      </c>
      <c r="C4" s="290" t="s">
        <v>1777</v>
      </c>
      <c r="D4" s="291"/>
      <c r="E4" s="291"/>
      <c r="F4" s="292"/>
      <c r="G4" s="99"/>
    </row>
    <row r="5" spans="1:7" ht="14.25">
      <c r="A5" s="285"/>
      <c r="B5" s="286" t="s">
        <v>236</v>
      </c>
      <c r="C5" s="290"/>
      <c r="D5" s="291"/>
      <c r="E5" s="291"/>
      <c r="F5" s="292"/>
      <c r="G5" s="99"/>
    </row>
    <row r="6" spans="1:7" ht="15.75">
      <c r="A6" s="167"/>
      <c r="B6" s="167"/>
      <c r="C6" s="167"/>
      <c r="D6" s="167"/>
      <c r="E6" s="167"/>
      <c r="F6" s="97"/>
      <c r="G6" s="97"/>
    </row>
    <row r="7" spans="1:7" ht="25.5">
      <c r="A7" s="283" t="s">
        <v>353</v>
      </c>
      <c r="B7" s="284" t="s">
        <v>354</v>
      </c>
      <c r="C7" s="418" t="s">
        <v>1888</v>
      </c>
      <c r="D7" s="418" t="s">
        <v>1889</v>
      </c>
      <c r="E7" s="293"/>
      <c r="F7" s="294"/>
      <c r="G7" s="51"/>
    </row>
    <row r="8" spans="1:7" ht="20.25">
      <c r="A8" s="283"/>
      <c r="B8" s="295" t="s">
        <v>355</v>
      </c>
      <c r="C8" s="611">
        <f>SUM(C9,C27,C89,C109,C138,C186,C267,C314,C343,C428,C463,C492,C530,C547,C566,C581,C607,C617,C636,C655,C667,C674,C704,C713,C727,C731)</f>
        <v>10502</v>
      </c>
      <c r="D8" s="611">
        <f>SUM(D9,D27,D89,D109,D138,D186,D267,D314,D343,D428,D463,D492,D530,D547,D566,D581,D607,D617,D636,D655,D667,D674,D704,D713,D727,D731)</f>
        <v>11630</v>
      </c>
      <c r="E8" s="293"/>
      <c r="F8" s="294"/>
      <c r="G8" s="51"/>
    </row>
    <row r="9" spans="1:7" ht="18.75">
      <c r="A9" s="296">
        <v>0</v>
      </c>
      <c r="B9" s="295" t="s">
        <v>1790</v>
      </c>
      <c r="C9" s="607">
        <f>SUM(C10:C26)</f>
        <v>18</v>
      </c>
      <c r="D9" s="607">
        <f>SUM(D10:D26)</f>
        <v>25</v>
      </c>
    </row>
    <row r="10" spans="1:7">
      <c r="A10" s="297" t="s">
        <v>356</v>
      </c>
      <c r="B10" s="298" t="s">
        <v>357</v>
      </c>
      <c r="C10" s="606">
        <v>0</v>
      </c>
      <c r="D10" s="606">
        <v>0</v>
      </c>
    </row>
    <row r="11" spans="1:7">
      <c r="A11" s="297" t="s">
        <v>358</v>
      </c>
      <c r="B11" s="298" t="s">
        <v>359</v>
      </c>
      <c r="C11" s="606">
        <v>0</v>
      </c>
      <c r="D11" s="606">
        <v>0</v>
      </c>
    </row>
    <row r="12" spans="1:7">
      <c r="A12" s="297" t="s">
        <v>360</v>
      </c>
      <c r="B12" s="298" t="s">
        <v>361</v>
      </c>
      <c r="C12" s="606">
        <v>0</v>
      </c>
      <c r="D12" s="606">
        <v>0</v>
      </c>
    </row>
    <row r="13" spans="1:7">
      <c r="A13" s="297" t="s">
        <v>362</v>
      </c>
      <c r="B13" s="298" t="s">
        <v>363</v>
      </c>
      <c r="C13" s="606">
        <v>0</v>
      </c>
      <c r="D13" s="606">
        <v>0</v>
      </c>
    </row>
    <row r="14" spans="1:7" ht="25.5">
      <c r="A14" s="297" t="s">
        <v>364</v>
      </c>
      <c r="B14" s="298" t="s">
        <v>365</v>
      </c>
      <c r="C14" s="606">
        <v>3</v>
      </c>
      <c r="D14" s="606">
        <v>5</v>
      </c>
    </row>
    <row r="15" spans="1:7">
      <c r="A15" s="297" t="s">
        <v>366</v>
      </c>
      <c r="B15" s="298" t="s">
        <v>367</v>
      </c>
      <c r="C15" s="606">
        <v>15</v>
      </c>
      <c r="D15" s="606">
        <v>20</v>
      </c>
    </row>
    <row r="16" spans="1:7">
      <c r="A16" s="297" t="s">
        <v>368</v>
      </c>
      <c r="B16" s="298" t="s">
        <v>369</v>
      </c>
      <c r="C16" s="606">
        <v>0</v>
      </c>
      <c r="D16" s="606">
        <v>0</v>
      </c>
    </row>
    <row r="17" spans="1:4">
      <c r="A17" s="297" t="s">
        <v>370</v>
      </c>
      <c r="B17" s="299" t="s">
        <v>371</v>
      </c>
      <c r="C17" s="606">
        <v>0</v>
      </c>
      <c r="D17" s="606">
        <v>0</v>
      </c>
    </row>
    <row r="18" spans="1:4">
      <c r="A18" s="297" t="s">
        <v>372</v>
      </c>
      <c r="B18" s="299" t="s">
        <v>373</v>
      </c>
      <c r="C18" s="606">
        <v>0</v>
      </c>
      <c r="D18" s="606">
        <v>0</v>
      </c>
    </row>
    <row r="19" spans="1:4">
      <c r="A19" s="297" t="s">
        <v>374</v>
      </c>
      <c r="B19" s="299" t="s">
        <v>375</v>
      </c>
      <c r="C19" s="606">
        <v>0</v>
      </c>
      <c r="D19" s="606">
        <v>0</v>
      </c>
    </row>
    <row r="20" spans="1:4">
      <c r="A20" s="297" t="s">
        <v>376</v>
      </c>
      <c r="B20" s="299" t="s">
        <v>377</v>
      </c>
      <c r="C20" s="606">
        <v>0</v>
      </c>
      <c r="D20" s="606">
        <v>0</v>
      </c>
    </row>
    <row r="21" spans="1:4">
      <c r="A21" s="297" t="s">
        <v>378</v>
      </c>
      <c r="B21" s="299" t="s">
        <v>379</v>
      </c>
      <c r="C21" s="606">
        <v>0</v>
      </c>
      <c r="D21" s="606">
        <v>0</v>
      </c>
    </row>
    <row r="22" spans="1:4">
      <c r="A22" s="297" t="s">
        <v>380</v>
      </c>
      <c r="B22" s="299" t="s">
        <v>381</v>
      </c>
      <c r="C22" s="606">
        <v>0</v>
      </c>
      <c r="D22" s="606">
        <v>0</v>
      </c>
    </row>
    <row r="23" spans="1:4">
      <c r="A23" s="297" t="s">
        <v>382</v>
      </c>
      <c r="B23" s="299" t="s">
        <v>383</v>
      </c>
      <c r="C23" s="606">
        <v>0</v>
      </c>
      <c r="D23" s="606">
        <v>0</v>
      </c>
    </row>
    <row r="24" spans="1:4">
      <c r="A24" s="297" t="s">
        <v>384</v>
      </c>
      <c r="B24" s="299" t="s">
        <v>385</v>
      </c>
      <c r="C24" s="606">
        <v>0</v>
      </c>
      <c r="D24" s="606">
        <v>0</v>
      </c>
    </row>
    <row r="25" spans="1:4">
      <c r="A25" s="297" t="s">
        <v>386</v>
      </c>
      <c r="B25" s="299" t="s">
        <v>387</v>
      </c>
      <c r="C25" s="606">
        <v>0</v>
      </c>
      <c r="D25" s="606">
        <v>0</v>
      </c>
    </row>
    <row r="26" spans="1:4">
      <c r="A26" s="297" t="s">
        <v>388</v>
      </c>
      <c r="B26" s="299" t="s">
        <v>389</v>
      </c>
      <c r="C26" s="606">
        <v>0</v>
      </c>
      <c r="D26" s="606">
        <v>0</v>
      </c>
    </row>
    <row r="27" spans="1:4" ht="18.75">
      <c r="A27" s="296">
        <v>1</v>
      </c>
      <c r="B27" s="300" t="s">
        <v>390</v>
      </c>
      <c r="C27" s="607">
        <f>SUM(C28:C88)</f>
        <v>495</v>
      </c>
      <c r="D27" s="607">
        <f>SUM(D28:D88)</f>
        <v>850</v>
      </c>
    </row>
    <row r="28" spans="1:4">
      <c r="A28" s="297" t="s">
        <v>391</v>
      </c>
      <c r="B28" s="299" t="s">
        <v>392</v>
      </c>
      <c r="C28" s="606">
        <v>0</v>
      </c>
      <c r="D28" s="606">
        <v>0</v>
      </c>
    </row>
    <row r="29" spans="1:4">
      <c r="A29" s="297" t="s">
        <v>393</v>
      </c>
      <c r="B29" s="299" t="s">
        <v>394</v>
      </c>
      <c r="C29" s="606">
        <v>0</v>
      </c>
      <c r="D29" s="606">
        <v>0</v>
      </c>
    </row>
    <row r="30" spans="1:4">
      <c r="A30" s="297" t="s">
        <v>395</v>
      </c>
      <c r="B30" s="298" t="s">
        <v>396</v>
      </c>
      <c r="C30" s="606">
        <v>0</v>
      </c>
      <c r="D30" s="606">
        <v>0</v>
      </c>
    </row>
    <row r="31" spans="1:4">
      <c r="A31" s="297" t="s">
        <v>397</v>
      </c>
      <c r="B31" s="298" t="s">
        <v>398</v>
      </c>
      <c r="C31" s="606">
        <v>0</v>
      </c>
      <c r="D31" s="606">
        <v>0</v>
      </c>
    </row>
    <row r="32" spans="1:4">
      <c r="A32" s="297" t="s">
        <v>399</v>
      </c>
      <c r="B32" s="298" t="s">
        <v>400</v>
      </c>
      <c r="C32" s="606">
        <v>0</v>
      </c>
      <c r="D32" s="606">
        <v>0</v>
      </c>
    </row>
    <row r="33" spans="1:4">
      <c r="A33" s="297" t="s">
        <v>401</v>
      </c>
      <c r="B33" s="298" t="s">
        <v>402</v>
      </c>
      <c r="C33" s="606">
        <v>0</v>
      </c>
      <c r="D33" s="606">
        <v>0</v>
      </c>
    </row>
    <row r="34" spans="1:4">
      <c r="A34" s="297" t="s">
        <v>403</v>
      </c>
      <c r="B34" s="298" t="s">
        <v>404</v>
      </c>
      <c r="C34" s="606">
        <v>0</v>
      </c>
      <c r="D34" s="606">
        <v>0</v>
      </c>
    </row>
    <row r="35" spans="1:4">
      <c r="A35" s="297" t="s">
        <v>405</v>
      </c>
      <c r="B35" s="298" t="s">
        <v>406</v>
      </c>
      <c r="C35" s="606">
        <v>0</v>
      </c>
      <c r="D35" s="606">
        <v>0</v>
      </c>
    </row>
    <row r="36" spans="1:4">
      <c r="A36" s="297" t="s">
        <v>407</v>
      </c>
      <c r="B36" s="298" t="s">
        <v>408</v>
      </c>
      <c r="C36" s="606">
        <v>0</v>
      </c>
      <c r="D36" s="606">
        <v>0</v>
      </c>
    </row>
    <row r="37" spans="1:4">
      <c r="A37" s="297" t="s">
        <v>409</v>
      </c>
      <c r="B37" s="298" t="s">
        <v>410</v>
      </c>
      <c r="C37" s="606">
        <v>0</v>
      </c>
      <c r="D37" s="606">
        <v>0</v>
      </c>
    </row>
    <row r="38" spans="1:4" ht="25.5">
      <c r="A38" s="297" t="s">
        <v>411</v>
      </c>
      <c r="B38" s="301" t="s">
        <v>412</v>
      </c>
      <c r="C38" s="606">
        <v>0</v>
      </c>
      <c r="D38" s="606">
        <v>0</v>
      </c>
    </row>
    <row r="39" spans="1:4" ht="25.5">
      <c r="A39" s="297" t="s">
        <v>413</v>
      </c>
      <c r="B39" s="301" t="s">
        <v>414</v>
      </c>
      <c r="C39" s="606">
        <v>0</v>
      </c>
      <c r="D39" s="606">
        <v>0</v>
      </c>
    </row>
    <row r="40" spans="1:4" ht="25.5">
      <c r="A40" s="297" t="s">
        <v>415</v>
      </c>
      <c r="B40" s="301" t="s">
        <v>416</v>
      </c>
      <c r="C40" s="606">
        <v>0</v>
      </c>
      <c r="D40" s="606">
        <v>0</v>
      </c>
    </row>
    <row r="41" spans="1:4" ht="25.5">
      <c r="A41" s="297" t="s">
        <v>417</v>
      </c>
      <c r="B41" s="301" t="s">
        <v>418</v>
      </c>
      <c r="C41" s="606">
        <v>1</v>
      </c>
      <c r="D41" s="606">
        <v>1</v>
      </c>
    </row>
    <row r="42" spans="1:4">
      <c r="A42" s="297" t="s">
        <v>419</v>
      </c>
      <c r="B42" s="298" t="s">
        <v>420</v>
      </c>
      <c r="C42" s="606">
        <v>0</v>
      </c>
      <c r="D42" s="606">
        <v>0</v>
      </c>
    </row>
    <row r="43" spans="1:4">
      <c r="A43" s="297" t="s">
        <v>421</v>
      </c>
      <c r="B43" s="299" t="s">
        <v>422</v>
      </c>
      <c r="C43" s="606">
        <v>0</v>
      </c>
      <c r="D43" s="606">
        <v>0</v>
      </c>
    </row>
    <row r="44" spans="1:4">
      <c r="A44" s="297" t="s">
        <v>423</v>
      </c>
      <c r="B44" s="299" t="s">
        <v>424</v>
      </c>
      <c r="C44" s="606">
        <v>0</v>
      </c>
      <c r="D44" s="606">
        <v>0</v>
      </c>
    </row>
    <row r="45" spans="1:4">
      <c r="A45" s="297" t="s">
        <v>425</v>
      </c>
      <c r="B45" s="299" t="s">
        <v>426</v>
      </c>
      <c r="C45" s="606">
        <v>0</v>
      </c>
      <c r="D45" s="606">
        <v>0</v>
      </c>
    </row>
    <row r="46" spans="1:4">
      <c r="A46" s="297" t="s">
        <v>427</v>
      </c>
      <c r="B46" s="298" t="s">
        <v>428</v>
      </c>
      <c r="C46" s="606">
        <v>0</v>
      </c>
      <c r="D46" s="606">
        <v>0</v>
      </c>
    </row>
    <row r="47" spans="1:4">
      <c r="A47" s="297" t="s">
        <v>429</v>
      </c>
      <c r="B47" s="298" t="s">
        <v>430</v>
      </c>
      <c r="C47" s="606">
        <v>0</v>
      </c>
      <c r="D47" s="606">
        <v>0</v>
      </c>
    </row>
    <row r="48" spans="1:4">
      <c r="A48" s="297" t="s">
        <v>431</v>
      </c>
      <c r="B48" s="301" t="s">
        <v>432</v>
      </c>
      <c r="C48" s="606">
        <v>0</v>
      </c>
      <c r="D48" s="606">
        <v>0</v>
      </c>
    </row>
    <row r="49" spans="1:4">
      <c r="A49" s="297" t="s">
        <v>433</v>
      </c>
      <c r="B49" s="301" t="s">
        <v>434</v>
      </c>
      <c r="C49" s="606">
        <v>0</v>
      </c>
      <c r="D49" s="606">
        <v>0</v>
      </c>
    </row>
    <row r="50" spans="1:4">
      <c r="A50" s="297" t="s">
        <v>435</v>
      </c>
      <c r="B50" s="298" t="s">
        <v>436</v>
      </c>
      <c r="C50" s="606">
        <v>0</v>
      </c>
      <c r="D50" s="606">
        <v>0</v>
      </c>
    </row>
    <row r="51" spans="1:4">
      <c r="A51" s="297" t="s">
        <v>437</v>
      </c>
      <c r="B51" s="298" t="s">
        <v>438</v>
      </c>
      <c r="C51" s="606">
        <v>8</v>
      </c>
      <c r="D51" s="606">
        <v>10</v>
      </c>
    </row>
    <row r="52" spans="1:4">
      <c r="A52" s="297" t="s">
        <v>439</v>
      </c>
      <c r="B52" s="298" t="s">
        <v>440</v>
      </c>
      <c r="C52" s="606">
        <v>0</v>
      </c>
      <c r="D52" s="606">
        <v>0</v>
      </c>
    </row>
    <row r="53" spans="1:4">
      <c r="A53" s="297" t="s">
        <v>441</v>
      </c>
      <c r="B53" s="298" t="s">
        <v>442</v>
      </c>
      <c r="C53" s="606">
        <v>3</v>
      </c>
      <c r="D53" s="606">
        <v>5</v>
      </c>
    </row>
    <row r="54" spans="1:4">
      <c r="A54" s="297" t="s">
        <v>443</v>
      </c>
      <c r="B54" s="298" t="s">
        <v>444</v>
      </c>
      <c r="C54" s="606">
        <v>0</v>
      </c>
      <c r="D54" s="606">
        <v>0</v>
      </c>
    </row>
    <row r="55" spans="1:4">
      <c r="A55" s="297" t="s">
        <v>445</v>
      </c>
      <c r="B55" s="298" t="s">
        <v>446</v>
      </c>
      <c r="C55" s="606">
        <v>2</v>
      </c>
      <c r="D55" s="606">
        <v>2</v>
      </c>
    </row>
    <row r="56" spans="1:4">
      <c r="A56" s="297" t="s">
        <v>447</v>
      </c>
      <c r="B56" s="298" t="s">
        <v>448</v>
      </c>
      <c r="C56" s="606">
        <v>21</v>
      </c>
      <c r="D56" s="606">
        <v>25</v>
      </c>
    </row>
    <row r="57" spans="1:4">
      <c r="A57" s="297" t="s">
        <v>449</v>
      </c>
      <c r="B57" s="301" t="s">
        <v>450</v>
      </c>
      <c r="C57" s="606">
        <v>1</v>
      </c>
      <c r="D57" s="606">
        <v>1</v>
      </c>
    </row>
    <row r="58" spans="1:4" ht="25.5">
      <c r="A58" s="297" t="s">
        <v>451</v>
      </c>
      <c r="B58" s="301" t="s">
        <v>452</v>
      </c>
      <c r="C58" s="606">
        <v>1</v>
      </c>
      <c r="D58" s="606">
        <v>1</v>
      </c>
    </row>
    <row r="59" spans="1:4" ht="25.5">
      <c r="A59" s="297" t="s">
        <v>453</v>
      </c>
      <c r="B59" s="301" t="s">
        <v>454</v>
      </c>
      <c r="C59" s="606">
        <v>12</v>
      </c>
      <c r="D59" s="606">
        <v>15</v>
      </c>
    </row>
    <row r="60" spans="1:4">
      <c r="A60" s="297" t="s">
        <v>455</v>
      </c>
      <c r="B60" s="298" t="s">
        <v>456</v>
      </c>
      <c r="C60" s="606">
        <v>0</v>
      </c>
      <c r="D60" s="606">
        <v>0</v>
      </c>
    </row>
    <row r="61" spans="1:4">
      <c r="A61" s="297" t="s">
        <v>457</v>
      </c>
      <c r="B61" s="298" t="s">
        <v>458</v>
      </c>
      <c r="C61" s="606">
        <v>20</v>
      </c>
      <c r="D61" s="606">
        <v>20</v>
      </c>
    </row>
    <row r="62" spans="1:4">
      <c r="A62" s="297" t="s">
        <v>459</v>
      </c>
      <c r="B62" s="298" t="s">
        <v>460</v>
      </c>
      <c r="C62" s="606">
        <v>0</v>
      </c>
      <c r="D62" s="606">
        <v>0</v>
      </c>
    </row>
    <row r="63" spans="1:4">
      <c r="A63" s="297" t="s">
        <v>461</v>
      </c>
      <c r="B63" s="298" t="s">
        <v>462</v>
      </c>
      <c r="C63" s="606">
        <v>3</v>
      </c>
      <c r="D63" s="606">
        <v>3</v>
      </c>
    </row>
    <row r="64" spans="1:4">
      <c r="A64" s="302" t="s">
        <v>463</v>
      </c>
      <c r="B64" s="298" t="s">
        <v>464</v>
      </c>
      <c r="C64" s="606">
        <v>1</v>
      </c>
      <c r="D64" s="606">
        <v>1</v>
      </c>
    </row>
    <row r="65" spans="1:4">
      <c r="A65" s="297" t="s">
        <v>465</v>
      </c>
      <c r="B65" s="298" t="s">
        <v>466</v>
      </c>
      <c r="C65" s="606">
        <v>5</v>
      </c>
      <c r="D65" s="606">
        <v>5</v>
      </c>
    </row>
    <row r="66" spans="1:4">
      <c r="A66" s="297" t="s">
        <v>467</v>
      </c>
      <c r="B66" s="298" t="s">
        <v>468</v>
      </c>
      <c r="C66" s="606">
        <v>78</v>
      </c>
      <c r="D66" s="606">
        <v>200</v>
      </c>
    </row>
    <row r="67" spans="1:4">
      <c r="A67" s="297" t="s">
        <v>469</v>
      </c>
      <c r="B67" s="298" t="s">
        <v>470</v>
      </c>
      <c r="C67" s="606">
        <v>8</v>
      </c>
      <c r="D67" s="606">
        <v>10</v>
      </c>
    </row>
    <row r="68" spans="1:4">
      <c r="A68" s="297" t="s">
        <v>471</v>
      </c>
      <c r="B68" s="298" t="s">
        <v>472</v>
      </c>
      <c r="C68" s="606">
        <v>0</v>
      </c>
      <c r="D68" s="606">
        <v>0</v>
      </c>
    </row>
    <row r="69" spans="1:4">
      <c r="A69" s="297" t="s">
        <v>473</v>
      </c>
      <c r="B69" s="298" t="s">
        <v>472</v>
      </c>
      <c r="C69" s="606">
        <v>21</v>
      </c>
      <c r="D69" s="606">
        <v>30</v>
      </c>
    </row>
    <row r="70" spans="1:4">
      <c r="A70" s="297" t="s">
        <v>474</v>
      </c>
      <c r="B70" s="298" t="s">
        <v>475</v>
      </c>
      <c r="C70" s="606">
        <v>0</v>
      </c>
      <c r="D70" s="606">
        <v>0</v>
      </c>
    </row>
    <row r="71" spans="1:4">
      <c r="A71" s="297" t="s">
        <v>476</v>
      </c>
      <c r="B71" s="298" t="s">
        <v>477</v>
      </c>
      <c r="C71" s="606">
        <v>0</v>
      </c>
      <c r="D71" s="606">
        <v>0</v>
      </c>
    </row>
    <row r="72" spans="1:4">
      <c r="A72" s="297" t="s">
        <v>478</v>
      </c>
      <c r="B72" s="298" t="s">
        <v>479</v>
      </c>
      <c r="C72" s="606">
        <v>0</v>
      </c>
      <c r="D72" s="606">
        <v>0</v>
      </c>
    </row>
    <row r="73" spans="1:4">
      <c r="A73" s="297" t="s">
        <v>480</v>
      </c>
      <c r="B73" s="298" t="s">
        <v>481</v>
      </c>
      <c r="C73" s="606">
        <v>1</v>
      </c>
      <c r="D73" s="606">
        <v>1</v>
      </c>
    </row>
    <row r="74" spans="1:4">
      <c r="A74" s="297" t="s">
        <v>482</v>
      </c>
      <c r="B74" s="298" t="s">
        <v>483</v>
      </c>
      <c r="C74" s="606">
        <v>2</v>
      </c>
      <c r="D74" s="606">
        <v>2</v>
      </c>
    </row>
    <row r="75" spans="1:4">
      <c r="A75" s="297" t="s">
        <v>484</v>
      </c>
      <c r="B75" s="298" t="s">
        <v>485</v>
      </c>
      <c r="C75" s="606">
        <v>5</v>
      </c>
      <c r="D75" s="606">
        <v>5</v>
      </c>
    </row>
    <row r="76" spans="1:4">
      <c r="A76" s="297" t="s">
        <v>486</v>
      </c>
      <c r="B76" s="298" t="s">
        <v>487</v>
      </c>
      <c r="C76" s="606">
        <v>4</v>
      </c>
      <c r="D76" s="606">
        <v>4</v>
      </c>
    </row>
    <row r="77" spans="1:4">
      <c r="A77" s="297" t="s">
        <v>488</v>
      </c>
      <c r="B77" s="298" t="s">
        <v>489</v>
      </c>
      <c r="C77" s="606">
        <v>179</v>
      </c>
      <c r="D77" s="606">
        <v>300</v>
      </c>
    </row>
    <row r="78" spans="1:4">
      <c r="A78" s="297" t="s">
        <v>490</v>
      </c>
      <c r="B78" s="298" t="s">
        <v>491</v>
      </c>
      <c r="C78" s="606">
        <v>29</v>
      </c>
      <c r="D78" s="606">
        <v>50</v>
      </c>
    </row>
    <row r="79" spans="1:4">
      <c r="A79" s="297" t="s">
        <v>492</v>
      </c>
      <c r="B79" s="298" t="s">
        <v>493</v>
      </c>
      <c r="C79" s="606">
        <v>0</v>
      </c>
      <c r="D79" s="606">
        <v>0</v>
      </c>
    </row>
    <row r="80" spans="1:4">
      <c r="A80" s="297" t="s">
        <v>494</v>
      </c>
      <c r="B80" s="298" t="s">
        <v>495</v>
      </c>
      <c r="C80" s="606">
        <v>0</v>
      </c>
      <c r="D80" s="606">
        <v>0</v>
      </c>
    </row>
    <row r="81" spans="1:4">
      <c r="A81" s="297" t="s">
        <v>496</v>
      </c>
      <c r="B81" s="298" t="s">
        <v>497</v>
      </c>
      <c r="C81" s="606">
        <v>0</v>
      </c>
      <c r="D81" s="606">
        <v>0</v>
      </c>
    </row>
    <row r="82" spans="1:4">
      <c r="A82" s="297" t="s">
        <v>498</v>
      </c>
      <c r="B82" s="298" t="s">
        <v>499</v>
      </c>
      <c r="C82" s="606">
        <v>0</v>
      </c>
      <c r="D82" s="606">
        <v>0</v>
      </c>
    </row>
    <row r="83" spans="1:4">
      <c r="A83" s="297" t="s">
        <v>500</v>
      </c>
      <c r="B83" s="298" t="s">
        <v>501</v>
      </c>
      <c r="C83" s="606">
        <v>0</v>
      </c>
      <c r="D83" s="606">
        <v>0</v>
      </c>
    </row>
    <row r="84" spans="1:4">
      <c r="A84" s="297" t="s">
        <v>502</v>
      </c>
      <c r="B84" s="298" t="s">
        <v>503</v>
      </c>
      <c r="C84" s="606">
        <v>4</v>
      </c>
      <c r="D84" s="606">
        <v>4</v>
      </c>
    </row>
    <row r="85" spans="1:4">
      <c r="A85" s="297" t="s">
        <v>504</v>
      </c>
      <c r="B85" s="298" t="s">
        <v>505</v>
      </c>
      <c r="C85" s="606">
        <v>81</v>
      </c>
      <c r="D85" s="606">
        <v>150</v>
      </c>
    </row>
    <row r="86" spans="1:4" ht="25.5">
      <c r="A86" s="297" t="s">
        <v>506</v>
      </c>
      <c r="B86" s="298" t="s">
        <v>507</v>
      </c>
      <c r="C86" s="606">
        <v>1</v>
      </c>
      <c r="D86" s="606">
        <v>1</v>
      </c>
    </row>
    <row r="87" spans="1:4" ht="25.5">
      <c r="A87" s="297" t="s">
        <v>508</v>
      </c>
      <c r="B87" s="298" t="s">
        <v>509</v>
      </c>
      <c r="C87" s="606">
        <v>1</v>
      </c>
      <c r="D87" s="606">
        <v>1</v>
      </c>
    </row>
    <row r="88" spans="1:4" ht="25.5">
      <c r="A88" s="297" t="s">
        <v>510</v>
      </c>
      <c r="B88" s="298" t="s">
        <v>511</v>
      </c>
      <c r="C88" s="606">
        <v>3</v>
      </c>
      <c r="D88" s="606">
        <v>3</v>
      </c>
    </row>
    <row r="89" spans="1:4" ht="18.75">
      <c r="A89" s="296">
        <v>2</v>
      </c>
      <c r="B89" s="303" t="s">
        <v>512</v>
      </c>
      <c r="C89" s="607">
        <f>SUM(C90:C108)</f>
        <v>4</v>
      </c>
      <c r="D89" s="607">
        <f>SUM(D90:D108)</f>
        <v>5</v>
      </c>
    </row>
    <row r="90" spans="1:4">
      <c r="A90" s="297" t="s">
        <v>513</v>
      </c>
      <c r="B90" s="298" t="s">
        <v>514</v>
      </c>
      <c r="C90" s="606">
        <v>0</v>
      </c>
      <c r="D90" s="606">
        <v>0</v>
      </c>
    </row>
    <row r="91" spans="1:4">
      <c r="A91" s="297" t="s">
        <v>515</v>
      </c>
      <c r="B91" s="298" t="s">
        <v>516</v>
      </c>
      <c r="C91" s="606">
        <v>0</v>
      </c>
      <c r="D91" s="606">
        <v>0</v>
      </c>
    </row>
    <row r="92" spans="1:4">
      <c r="A92" s="297" t="s">
        <v>517</v>
      </c>
      <c r="B92" s="298" t="s">
        <v>518</v>
      </c>
      <c r="C92" s="606">
        <v>0</v>
      </c>
      <c r="D92" s="606">
        <v>0</v>
      </c>
    </row>
    <row r="93" spans="1:4">
      <c r="A93" s="297" t="s">
        <v>519</v>
      </c>
      <c r="B93" s="301" t="s">
        <v>520</v>
      </c>
      <c r="C93" s="606">
        <v>0</v>
      </c>
      <c r="D93" s="606">
        <v>0</v>
      </c>
    </row>
    <row r="94" spans="1:4">
      <c r="A94" s="297" t="s">
        <v>521</v>
      </c>
      <c r="B94" s="301" t="s">
        <v>522</v>
      </c>
      <c r="C94" s="606">
        <v>0</v>
      </c>
      <c r="D94" s="606">
        <v>0</v>
      </c>
    </row>
    <row r="95" spans="1:4">
      <c r="A95" s="297" t="s">
        <v>523</v>
      </c>
      <c r="B95" s="301" t="s">
        <v>524</v>
      </c>
      <c r="C95" s="606">
        <v>0</v>
      </c>
      <c r="D95" s="606">
        <v>0</v>
      </c>
    </row>
    <row r="96" spans="1:4">
      <c r="A96" s="297" t="s">
        <v>525</v>
      </c>
      <c r="B96" s="301" t="s">
        <v>526</v>
      </c>
      <c r="C96" s="606">
        <v>0</v>
      </c>
      <c r="D96" s="606">
        <v>0</v>
      </c>
    </row>
    <row r="97" spans="1:4">
      <c r="A97" s="297" t="s">
        <v>527</v>
      </c>
      <c r="B97" s="301" t="s">
        <v>528</v>
      </c>
      <c r="C97" s="606">
        <v>0</v>
      </c>
      <c r="D97" s="606">
        <v>0</v>
      </c>
    </row>
    <row r="98" spans="1:4">
      <c r="A98" s="297" t="s">
        <v>529</v>
      </c>
      <c r="B98" s="301" t="s">
        <v>530</v>
      </c>
      <c r="C98" s="606">
        <v>0</v>
      </c>
      <c r="D98" s="606">
        <v>0</v>
      </c>
    </row>
    <row r="99" spans="1:4">
      <c r="A99" s="297" t="s">
        <v>531</v>
      </c>
      <c r="B99" s="301" t="s">
        <v>532</v>
      </c>
      <c r="C99" s="606">
        <v>0</v>
      </c>
      <c r="D99" s="606">
        <v>0</v>
      </c>
    </row>
    <row r="100" spans="1:4">
      <c r="A100" s="297" t="s">
        <v>533</v>
      </c>
      <c r="B100" s="301" t="s">
        <v>534</v>
      </c>
      <c r="C100" s="606">
        <v>0</v>
      </c>
      <c r="D100" s="606">
        <v>0</v>
      </c>
    </row>
    <row r="101" spans="1:4">
      <c r="A101" s="297" t="s">
        <v>535</v>
      </c>
      <c r="B101" s="301" t="s">
        <v>536</v>
      </c>
      <c r="C101" s="606">
        <v>0</v>
      </c>
      <c r="D101" s="606">
        <v>0</v>
      </c>
    </row>
    <row r="102" spans="1:4">
      <c r="A102" s="297" t="s">
        <v>537</v>
      </c>
      <c r="B102" s="301" t="s">
        <v>538</v>
      </c>
      <c r="C102" s="606">
        <v>0</v>
      </c>
      <c r="D102" s="606">
        <v>0</v>
      </c>
    </row>
    <row r="103" spans="1:4">
      <c r="A103" s="297" t="s">
        <v>539</v>
      </c>
      <c r="B103" s="301" t="s">
        <v>540</v>
      </c>
      <c r="C103" s="606">
        <v>0</v>
      </c>
      <c r="D103" s="606">
        <v>0</v>
      </c>
    </row>
    <row r="104" spans="1:4">
      <c r="A104" s="297" t="s">
        <v>541</v>
      </c>
      <c r="B104" s="301" t="s">
        <v>542</v>
      </c>
      <c r="C104" s="606">
        <v>0</v>
      </c>
      <c r="D104" s="606">
        <v>0</v>
      </c>
    </row>
    <row r="105" spans="1:4">
      <c r="A105" s="297" t="s">
        <v>543</v>
      </c>
      <c r="B105" s="301" t="s">
        <v>544</v>
      </c>
      <c r="C105" s="606">
        <v>1</v>
      </c>
      <c r="D105" s="606">
        <v>1</v>
      </c>
    </row>
    <row r="106" spans="1:4">
      <c r="A106" s="297" t="s">
        <v>545</v>
      </c>
      <c r="B106" s="301" t="s">
        <v>546</v>
      </c>
      <c r="C106" s="606">
        <v>2</v>
      </c>
      <c r="D106" s="606">
        <v>3</v>
      </c>
    </row>
    <row r="107" spans="1:4">
      <c r="A107" s="297" t="s">
        <v>547</v>
      </c>
      <c r="B107" s="301" t="s">
        <v>548</v>
      </c>
      <c r="C107" s="606">
        <v>1</v>
      </c>
      <c r="D107" s="606">
        <v>1</v>
      </c>
    </row>
    <row r="108" spans="1:4">
      <c r="A108" s="297" t="s">
        <v>549</v>
      </c>
      <c r="B108" s="301" t="s">
        <v>550</v>
      </c>
      <c r="C108" s="606">
        <v>0</v>
      </c>
      <c r="D108" s="606">
        <v>0</v>
      </c>
    </row>
    <row r="109" spans="1:4" ht="18.75">
      <c r="A109" s="296">
        <v>3</v>
      </c>
      <c r="B109" s="303" t="s">
        <v>551</v>
      </c>
      <c r="C109" s="607">
        <f>SUM(C110:C137)</f>
        <v>406</v>
      </c>
      <c r="D109" s="607">
        <f>SUM(D110:D137)</f>
        <v>622</v>
      </c>
    </row>
    <row r="110" spans="1:4">
      <c r="A110" s="297" t="s">
        <v>552</v>
      </c>
      <c r="B110" s="301" t="s">
        <v>553</v>
      </c>
      <c r="C110" s="606">
        <v>0</v>
      </c>
      <c r="D110" s="606">
        <v>0</v>
      </c>
    </row>
    <row r="111" spans="1:4">
      <c r="A111" s="297" t="s">
        <v>554</v>
      </c>
      <c r="B111" s="301" t="s">
        <v>555</v>
      </c>
      <c r="C111" s="606">
        <v>0</v>
      </c>
      <c r="D111" s="606">
        <v>0</v>
      </c>
    </row>
    <row r="112" spans="1:4">
      <c r="A112" s="297" t="s">
        <v>556</v>
      </c>
      <c r="B112" s="301" t="s">
        <v>557</v>
      </c>
      <c r="C112" s="606">
        <v>0</v>
      </c>
      <c r="D112" s="606">
        <v>0</v>
      </c>
    </row>
    <row r="113" spans="1:4">
      <c r="A113" s="297" t="s">
        <v>558</v>
      </c>
      <c r="B113" s="301" t="s">
        <v>559</v>
      </c>
      <c r="C113" s="606">
        <v>0</v>
      </c>
      <c r="D113" s="606">
        <v>0</v>
      </c>
    </row>
    <row r="114" spans="1:4">
      <c r="A114" s="297" t="s">
        <v>560</v>
      </c>
      <c r="B114" s="301" t="s">
        <v>561</v>
      </c>
      <c r="C114" s="606">
        <v>0</v>
      </c>
      <c r="D114" s="606">
        <v>0</v>
      </c>
    </row>
    <row r="115" spans="1:4">
      <c r="A115" s="297" t="s">
        <v>562</v>
      </c>
      <c r="B115" s="301" t="s">
        <v>563</v>
      </c>
      <c r="C115" s="606">
        <v>0</v>
      </c>
      <c r="D115" s="606">
        <v>0</v>
      </c>
    </row>
    <row r="116" spans="1:4">
      <c r="A116" s="297" t="s">
        <v>564</v>
      </c>
      <c r="B116" s="301" t="s">
        <v>565</v>
      </c>
      <c r="C116" s="606">
        <v>0</v>
      </c>
      <c r="D116" s="606">
        <v>0</v>
      </c>
    </row>
    <row r="117" spans="1:4">
      <c r="A117" s="297" t="s">
        <v>566</v>
      </c>
      <c r="B117" s="301" t="s">
        <v>567</v>
      </c>
      <c r="C117" s="606">
        <v>0</v>
      </c>
      <c r="D117" s="606">
        <v>0</v>
      </c>
    </row>
    <row r="118" spans="1:4" ht="25.5">
      <c r="A118" s="297" t="s">
        <v>568</v>
      </c>
      <c r="B118" s="301" t="s">
        <v>569</v>
      </c>
      <c r="C118" s="606">
        <v>0</v>
      </c>
      <c r="D118" s="606">
        <v>0</v>
      </c>
    </row>
    <row r="119" spans="1:4">
      <c r="A119" s="302" t="s">
        <v>570</v>
      </c>
      <c r="B119" s="304" t="s">
        <v>571</v>
      </c>
      <c r="C119" s="606">
        <v>0</v>
      </c>
      <c r="D119" s="606">
        <v>0</v>
      </c>
    </row>
    <row r="120" spans="1:4">
      <c r="A120" s="297" t="s">
        <v>572</v>
      </c>
      <c r="B120" s="301" t="s">
        <v>573</v>
      </c>
      <c r="C120" s="606">
        <v>0</v>
      </c>
      <c r="D120" s="606">
        <v>0</v>
      </c>
    </row>
    <row r="121" spans="1:4">
      <c r="A121" s="297" t="s">
        <v>574</v>
      </c>
      <c r="B121" s="301" t="s">
        <v>575</v>
      </c>
      <c r="C121" s="606">
        <v>0</v>
      </c>
      <c r="D121" s="606">
        <v>0</v>
      </c>
    </row>
    <row r="122" spans="1:4">
      <c r="A122" s="297" t="s">
        <v>576</v>
      </c>
      <c r="B122" s="301" t="s">
        <v>577</v>
      </c>
      <c r="C122" s="606">
        <v>0</v>
      </c>
      <c r="D122" s="606">
        <v>0</v>
      </c>
    </row>
    <row r="123" spans="1:4">
      <c r="A123" s="297" t="s">
        <v>578</v>
      </c>
      <c r="B123" s="301" t="s">
        <v>579</v>
      </c>
      <c r="C123" s="606">
        <v>0</v>
      </c>
      <c r="D123" s="606">
        <v>0</v>
      </c>
    </row>
    <row r="124" spans="1:4">
      <c r="A124" s="297" t="s">
        <v>580</v>
      </c>
      <c r="B124" s="301" t="s">
        <v>581</v>
      </c>
      <c r="C124" s="606">
        <v>0</v>
      </c>
      <c r="D124" s="606">
        <v>0</v>
      </c>
    </row>
    <row r="125" spans="1:4">
      <c r="A125" s="297" t="s">
        <v>582</v>
      </c>
      <c r="B125" s="301" t="s">
        <v>583</v>
      </c>
      <c r="C125" s="606">
        <v>0</v>
      </c>
      <c r="D125" s="606">
        <v>0</v>
      </c>
    </row>
    <row r="126" spans="1:4">
      <c r="A126" s="297" t="s">
        <v>584</v>
      </c>
      <c r="B126" s="305" t="s">
        <v>585</v>
      </c>
      <c r="C126" s="606">
        <v>0</v>
      </c>
      <c r="D126" s="606">
        <v>0</v>
      </c>
    </row>
    <row r="127" spans="1:4">
      <c r="A127" s="297" t="s">
        <v>586</v>
      </c>
      <c r="B127" s="301" t="s">
        <v>587</v>
      </c>
      <c r="C127" s="606">
        <v>4</v>
      </c>
      <c r="D127" s="606">
        <v>4</v>
      </c>
    </row>
    <row r="128" spans="1:4">
      <c r="A128" s="297" t="s">
        <v>588</v>
      </c>
      <c r="B128" s="301" t="s">
        <v>589</v>
      </c>
      <c r="C128" s="606">
        <v>9</v>
      </c>
      <c r="D128" s="606">
        <v>9</v>
      </c>
    </row>
    <row r="129" spans="1:4">
      <c r="A129" s="297" t="s">
        <v>590</v>
      </c>
      <c r="B129" s="301" t="s">
        <v>591</v>
      </c>
      <c r="C129" s="606">
        <v>1</v>
      </c>
      <c r="D129" s="606">
        <v>1</v>
      </c>
    </row>
    <row r="130" spans="1:4">
      <c r="A130" s="297" t="s">
        <v>592</v>
      </c>
      <c r="B130" s="301" t="s">
        <v>593</v>
      </c>
      <c r="C130" s="606">
        <v>384</v>
      </c>
      <c r="D130" s="606">
        <v>600</v>
      </c>
    </row>
    <row r="131" spans="1:4">
      <c r="A131" s="297" t="s">
        <v>594</v>
      </c>
      <c r="B131" s="301" t="s">
        <v>595</v>
      </c>
      <c r="C131" s="606">
        <v>4</v>
      </c>
      <c r="D131" s="606">
        <v>4</v>
      </c>
    </row>
    <row r="132" spans="1:4">
      <c r="A132" s="297" t="s">
        <v>596</v>
      </c>
      <c r="B132" s="301" t="s">
        <v>597</v>
      </c>
      <c r="C132" s="606">
        <v>1</v>
      </c>
      <c r="D132" s="606">
        <v>1</v>
      </c>
    </row>
    <row r="133" spans="1:4">
      <c r="A133" s="297" t="s">
        <v>598</v>
      </c>
      <c r="B133" s="301" t="s">
        <v>599</v>
      </c>
      <c r="C133" s="606">
        <v>0</v>
      </c>
      <c r="D133" s="606">
        <v>0</v>
      </c>
    </row>
    <row r="134" spans="1:4">
      <c r="A134" s="297" t="s">
        <v>600</v>
      </c>
      <c r="B134" s="301" t="s">
        <v>601</v>
      </c>
      <c r="C134" s="606">
        <v>2</v>
      </c>
      <c r="D134" s="606">
        <v>2</v>
      </c>
    </row>
    <row r="135" spans="1:4">
      <c r="A135" s="297" t="s">
        <v>602</v>
      </c>
      <c r="B135" s="301" t="s">
        <v>603</v>
      </c>
      <c r="C135" s="606">
        <v>1</v>
      </c>
      <c r="D135" s="606">
        <v>1</v>
      </c>
    </row>
    <row r="136" spans="1:4">
      <c r="A136" s="297" t="s">
        <v>604</v>
      </c>
      <c r="B136" s="305" t="s">
        <v>605</v>
      </c>
      <c r="C136" s="606">
        <v>0</v>
      </c>
      <c r="D136" s="606">
        <v>0</v>
      </c>
    </row>
    <row r="137" spans="1:4" ht="15.75">
      <c r="A137" s="297" t="s">
        <v>606</v>
      </c>
      <c r="B137" s="305" t="s">
        <v>607</v>
      </c>
      <c r="C137" s="608">
        <v>0</v>
      </c>
      <c r="D137" s="608">
        <v>0</v>
      </c>
    </row>
    <row r="138" spans="1:4" ht="18.75">
      <c r="A138" s="296">
        <v>4</v>
      </c>
      <c r="B138" s="303" t="s">
        <v>608</v>
      </c>
      <c r="C138" s="607">
        <f>SUM(C139:C185)</f>
        <v>1311</v>
      </c>
      <c r="D138" s="607">
        <f>SUM(D139:D185)</f>
        <v>1641</v>
      </c>
    </row>
    <row r="139" spans="1:4">
      <c r="A139" s="297" t="s">
        <v>609</v>
      </c>
      <c r="B139" s="301" t="s">
        <v>610</v>
      </c>
      <c r="C139" s="606">
        <v>0</v>
      </c>
      <c r="D139" s="606">
        <v>0</v>
      </c>
    </row>
    <row r="140" spans="1:4">
      <c r="A140" s="297" t="s">
        <v>611</v>
      </c>
      <c r="B140" s="301" t="s">
        <v>612</v>
      </c>
      <c r="C140" s="606">
        <v>0</v>
      </c>
      <c r="D140" s="606">
        <v>0</v>
      </c>
    </row>
    <row r="141" spans="1:4">
      <c r="A141" s="297" t="s">
        <v>613</v>
      </c>
      <c r="B141" s="301" t="s">
        <v>614</v>
      </c>
      <c r="C141" s="606">
        <v>0</v>
      </c>
      <c r="D141" s="606">
        <v>0</v>
      </c>
    </row>
    <row r="142" spans="1:4">
      <c r="A142" s="297" t="s">
        <v>615</v>
      </c>
      <c r="B142" s="301" t="s">
        <v>616</v>
      </c>
      <c r="C142" s="606">
        <v>0</v>
      </c>
      <c r="D142" s="606">
        <v>0</v>
      </c>
    </row>
    <row r="143" spans="1:4">
      <c r="A143" s="297" t="s">
        <v>617</v>
      </c>
      <c r="B143" s="301" t="s">
        <v>618</v>
      </c>
      <c r="C143" s="606">
        <v>1</v>
      </c>
      <c r="D143" s="606">
        <v>1</v>
      </c>
    </row>
    <row r="144" spans="1:4">
      <c r="A144" s="297" t="s">
        <v>619</v>
      </c>
      <c r="B144" s="301" t="s">
        <v>620</v>
      </c>
      <c r="C144" s="606">
        <v>1</v>
      </c>
      <c r="D144" s="606">
        <v>1</v>
      </c>
    </row>
    <row r="145" spans="1:4">
      <c r="A145" s="297" t="s">
        <v>621</v>
      </c>
      <c r="B145" s="301" t="s">
        <v>622</v>
      </c>
      <c r="C145" s="606">
        <v>3</v>
      </c>
      <c r="D145" s="606">
        <v>3</v>
      </c>
    </row>
    <row r="146" spans="1:4">
      <c r="A146" s="297" t="s">
        <v>623</v>
      </c>
      <c r="B146" s="301" t="s">
        <v>624</v>
      </c>
      <c r="C146" s="606">
        <v>0</v>
      </c>
      <c r="D146" s="606">
        <v>0</v>
      </c>
    </row>
    <row r="147" spans="1:4">
      <c r="A147" s="297" t="s">
        <v>625</v>
      </c>
      <c r="B147" s="301" t="s">
        <v>626</v>
      </c>
      <c r="C147" s="606">
        <v>0</v>
      </c>
      <c r="D147" s="606">
        <v>0</v>
      </c>
    </row>
    <row r="148" spans="1:4">
      <c r="A148" s="297" t="s">
        <v>627</v>
      </c>
      <c r="B148" s="301" t="s">
        <v>628</v>
      </c>
      <c r="C148" s="606">
        <v>0</v>
      </c>
      <c r="D148" s="606">
        <v>0</v>
      </c>
    </row>
    <row r="149" spans="1:4">
      <c r="A149" s="297" t="s">
        <v>629</v>
      </c>
      <c r="B149" s="301" t="s">
        <v>630</v>
      </c>
      <c r="C149" s="606">
        <v>0</v>
      </c>
      <c r="D149" s="606">
        <v>0</v>
      </c>
    </row>
    <row r="150" spans="1:4">
      <c r="A150" s="297" t="s">
        <v>631</v>
      </c>
      <c r="B150" s="301" t="s">
        <v>632</v>
      </c>
      <c r="C150" s="606">
        <v>0</v>
      </c>
      <c r="D150" s="606">
        <v>0</v>
      </c>
    </row>
    <row r="151" spans="1:4">
      <c r="A151" s="297" t="s">
        <v>633</v>
      </c>
      <c r="B151" s="301" t="s">
        <v>634</v>
      </c>
      <c r="C151" s="606">
        <v>3</v>
      </c>
      <c r="D151" s="606">
        <v>3</v>
      </c>
    </row>
    <row r="152" spans="1:4">
      <c r="A152" s="297" t="s">
        <v>635</v>
      </c>
      <c r="B152" s="301" t="s">
        <v>636</v>
      </c>
      <c r="C152" s="606">
        <v>2</v>
      </c>
      <c r="D152" s="606">
        <v>2</v>
      </c>
    </row>
    <row r="153" spans="1:4">
      <c r="A153" s="297" t="s">
        <v>637</v>
      </c>
      <c r="B153" s="301" t="s">
        <v>638</v>
      </c>
      <c r="C153" s="606">
        <v>8</v>
      </c>
      <c r="D153" s="606">
        <v>8</v>
      </c>
    </row>
    <row r="154" spans="1:4">
      <c r="A154" s="297" t="s">
        <v>639</v>
      </c>
      <c r="B154" s="301" t="s">
        <v>640</v>
      </c>
      <c r="C154" s="606">
        <v>7</v>
      </c>
      <c r="D154" s="606">
        <v>7</v>
      </c>
    </row>
    <row r="155" spans="1:4">
      <c r="A155" s="297" t="s">
        <v>641</v>
      </c>
      <c r="B155" s="301" t="s">
        <v>642</v>
      </c>
      <c r="C155" s="606">
        <v>102</v>
      </c>
      <c r="D155" s="606">
        <v>150</v>
      </c>
    </row>
    <row r="156" spans="1:4">
      <c r="A156" s="297" t="s">
        <v>643</v>
      </c>
      <c r="B156" s="301" t="s">
        <v>644</v>
      </c>
      <c r="C156" s="606">
        <v>933</v>
      </c>
      <c r="D156" s="606">
        <v>1200</v>
      </c>
    </row>
    <row r="157" spans="1:4">
      <c r="A157" s="297" t="s">
        <v>645</v>
      </c>
      <c r="B157" s="301" t="s">
        <v>646</v>
      </c>
      <c r="C157" s="606">
        <v>0</v>
      </c>
      <c r="D157" s="606">
        <v>0</v>
      </c>
    </row>
    <row r="158" spans="1:4">
      <c r="A158" s="297" t="s">
        <v>647</v>
      </c>
      <c r="B158" s="301" t="s">
        <v>648</v>
      </c>
      <c r="C158" s="606">
        <v>1</v>
      </c>
      <c r="D158" s="606">
        <v>1</v>
      </c>
    </row>
    <row r="159" spans="1:4">
      <c r="A159" s="297" t="s">
        <v>649</v>
      </c>
      <c r="B159" s="301" t="s">
        <v>650</v>
      </c>
      <c r="C159" s="606">
        <v>13</v>
      </c>
      <c r="D159" s="606">
        <v>13</v>
      </c>
    </row>
    <row r="160" spans="1:4">
      <c r="A160" s="297" t="s">
        <v>651</v>
      </c>
      <c r="B160" s="301" t="s">
        <v>652</v>
      </c>
      <c r="C160" s="606">
        <v>6</v>
      </c>
      <c r="D160" s="606">
        <v>6</v>
      </c>
    </row>
    <row r="161" spans="1:4">
      <c r="A161" s="297" t="s">
        <v>653</v>
      </c>
      <c r="B161" s="301" t="s">
        <v>654</v>
      </c>
      <c r="C161" s="606">
        <v>45</v>
      </c>
      <c r="D161" s="606">
        <v>50</v>
      </c>
    </row>
    <row r="162" spans="1:4">
      <c r="A162" s="297" t="s">
        <v>655</v>
      </c>
      <c r="B162" s="301" t="s">
        <v>656</v>
      </c>
      <c r="C162" s="606">
        <v>0</v>
      </c>
      <c r="D162" s="606">
        <v>0</v>
      </c>
    </row>
    <row r="163" spans="1:4">
      <c r="A163" s="297" t="s">
        <v>657</v>
      </c>
      <c r="B163" s="301" t="s">
        <v>658</v>
      </c>
      <c r="C163" s="606">
        <v>1</v>
      </c>
      <c r="D163" s="606">
        <v>1</v>
      </c>
    </row>
    <row r="164" spans="1:4">
      <c r="A164" s="297" t="s">
        <v>659</v>
      </c>
      <c r="B164" s="301" t="s">
        <v>660</v>
      </c>
      <c r="C164" s="606">
        <v>1</v>
      </c>
      <c r="D164" s="606">
        <v>1</v>
      </c>
    </row>
    <row r="165" spans="1:4">
      <c r="A165" s="297" t="s">
        <v>661</v>
      </c>
      <c r="B165" s="301" t="s">
        <v>662</v>
      </c>
      <c r="C165" s="606">
        <v>5</v>
      </c>
      <c r="D165" s="606">
        <v>5</v>
      </c>
    </row>
    <row r="166" spans="1:4">
      <c r="A166" s="297" t="s">
        <v>663</v>
      </c>
      <c r="B166" s="301" t="s">
        <v>664</v>
      </c>
      <c r="C166" s="606">
        <v>7</v>
      </c>
      <c r="D166" s="606">
        <v>7</v>
      </c>
    </row>
    <row r="167" spans="1:4">
      <c r="A167" s="297" t="s">
        <v>665</v>
      </c>
      <c r="B167" s="301" t="s">
        <v>666</v>
      </c>
      <c r="C167" s="606">
        <v>0</v>
      </c>
      <c r="D167" s="606">
        <v>0</v>
      </c>
    </row>
    <row r="168" spans="1:4">
      <c r="A168" s="297" t="s">
        <v>667</v>
      </c>
      <c r="B168" s="301" t="s">
        <v>668</v>
      </c>
      <c r="C168" s="606">
        <v>2</v>
      </c>
      <c r="D168" s="606">
        <v>2</v>
      </c>
    </row>
    <row r="169" spans="1:4">
      <c r="A169" s="297" t="s">
        <v>669</v>
      </c>
      <c r="B169" s="301" t="s">
        <v>670</v>
      </c>
      <c r="C169" s="606">
        <v>10</v>
      </c>
      <c r="D169" s="606">
        <v>10</v>
      </c>
    </row>
    <row r="170" spans="1:4">
      <c r="A170" s="297" t="s">
        <v>671</v>
      </c>
      <c r="B170" s="301" t="s">
        <v>672</v>
      </c>
      <c r="C170" s="606">
        <v>47</v>
      </c>
      <c r="D170" s="606">
        <v>50</v>
      </c>
    </row>
    <row r="171" spans="1:4">
      <c r="A171" s="297" t="s">
        <v>673</v>
      </c>
      <c r="B171" s="301" t="s">
        <v>674</v>
      </c>
      <c r="C171" s="606">
        <v>1</v>
      </c>
      <c r="D171" s="606">
        <v>1</v>
      </c>
    </row>
    <row r="172" spans="1:4">
      <c r="A172" s="297" t="s">
        <v>675</v>
      </c>
      <c r="B172" s="301" t="s">
        <v>676</v>
      </c>
      <c r="C172" s="606">
        <v>29</v>
      </c>
      <c r="D172" s="606">
        <v>30</v>
      </c>
    </row>
    <row r="173" spans="1:4">
      <c r="A173" s="297" t="s">
        <v>677</v>
      </c>
      <c r="B173" s="301" t="s">
        <v>678</v>
      </c>
      <c r="C173" s="606">
        <v>8</v>
      </c>
      <c r="D173" s="606">
        <v>8</v>
      </c>
    </row>
    <row r="174" spans="1:4">
      <c r="A174" s="297" t="s">
        <v>679</v>
      </c>
      <c r="B174" s="304" t="s">
        <v>680</v>
      </c>
      <c r="C174" s="606">
        <v>54</v>
      </c>
      <c r="D174" s="606">
        <v>60</v>
      </c>
    </row>
    <row r="175" spans="1:4">
      <c r="A175" s="297" t="s">
        <v>681</v>
      </c>
      <c r="B175" s="301" t="s">
        <v>682</v>
      </c>
      <c r="C175" s="606">
        <v>0</v>
      </c>
      <c r="D175" s="606">
        <v>0</v>
      </c>
    </row>
    <row r="176" spans="1:4">
      <c r="A176" s="297" t="s">
        <v>683</v>
      </c>
      <c r="B176" s="301" t="s">
        <v>684</v>
      </c>
      <c r="C176" s="606">
        <v>3</v>
      </c>
      <c r="D176" s="606">
        <v>3</v>
      </c>
    </row>
    <row r="177" spans="1:4">
      <c r="A177" s="297" t="s">
        <v>685</v>
      </c>
      <c r="B177" s="301" t="s">
        <v>686</v>
      </c>
      <c r="C177" s="606">
        <v>9</v>
      </c>
      <c r="D177" s="606">
        <v>9</v>
      </c>
    </row>
    <row r="178" spans="1:4">
      <c r="A178" s="297" t="s">
        <v>687</v>
      </c>
      <c r="B178" s="301" t="s">
        <v>688</v>
      </c>
      <c r="C178" s="606">
        <v>3</v>
      </c>
      <c r="D178" s="606">
        <v>3</v>
      </c>
    </row>
    <row r="179" spans="1:4">
      <c r="A179" s="297" t="s">
        <v>689</v>
      </c>
      <c r="B179" s="301" t="s">
        <v>690</v>
      </c>
      <c r="C179" s="606">
        <v>0</v>
      </c>
      <c r="D179" s="606">
        <v>0</v>
      </c>
    </row>
    <row r="180" spans="1:4">
      <c r="A180" s="297" t="s">
        <v>691</v>
      </c>
      <c r="B180" s="301" t="s">
        <v>692</v>
      </c>
      <c r="C180" s="606">
        <v>1</v>
      </c>
      <c r="D180" s="606">
        <v>1</v>
      </c>
    </row>
    <row r="181" spans="1:4">
      <c r="A181" s="297" t="s">
        <v>693</v>
      </c>
      <c r="B181" s="301" t="s">
        <v>694</v>
      </c>
      <c r="C181" s="606">
        <v>0</v>
      </c>
      <c r="D181" s="606">
        <v>0</v>
      </c>
    </row>
    <row r="182" spans="1:4">
      <c r="A182" s="297" t="s">
        <v>695</v>
      </c>
      <c r="B182" s="301" t="s">
        <v>696</v>
      </c>
      <c r="C182" s="606">
        <v>1</v>
      </c>
      <c r="D182" s="606">
        <v>1</v>
      </c>
    </row>
    <row r="183" spans="1:4">
      <c r="A183" s="297" t="s">
        <v>697</v>
      </c>
      <c r="B183" s="301" t="s">
        <v>698</v>
      </c>
      <c r="C183" s="606">
        <v>1</v>
      </c>
      <c r="D183" s="606">
        <v>1</v>
      </c>
    </row>
    <row r="184" spans="1:4">
      <c r="A184" s="297" t="s">
        <v>699</v>
      </c>
      <c r="B184" s="301" t="s">
        <v>700</v>
      </c>
      <c r="C184" s="606">
        <v>3</v>
      </c>
      <c r="D184" s="606">
        <v>3</v>
      </c>
    </row>
    <row r="185" spans="1:4">
      <c r="A185" s="297" t="s">
        <v>701</v>
      </c>
      <c r="B185" s="301" t="s">
        <v>702</v>
      </c>
      <c r="C185" s="606">
        <v>0</v>
      </c>
      <c r="D185" s="606">
        <v>0</v>
      </c>
    </row>
    <row r="186" spans="1:4" ht="18.75">
      <c r="A186" s="296">
        <v>5</v>
      </c>
      <c r="B186" s="303" t="s">
        <v>703</v>
      </c>
      <c r="C186" s="607">
        <f>SUM(C187:C266)</f>
        <v>886</v>
      </c>
      <c r="D186" s="607">
        <f>SUM(D187:D266)</f>
        <v>952</v>
      </c>
    </row>
    <row r="187" spans="1:4" ht="25.5">
      <c r="A187" s="297" t="s">
        <v>704</v>
      </c>
      <c r="B187" s="301" t="s">
        <v>705</v>
      </c>
      <c r="C187" s="606">
        <v>0</v>
      </c>
      <c r="D187" s="606">
        <v>0</v>
      </c>
    </row>
    <row r="188" spans="1:4" ht="25.5">
      <c r="A188" s="297" t="s">
        <v>706</v>
      </c>
      <c r="B188" s="301" t="s">
        <v>707</v>
      </c>
      <c r="C188" s="606">
        <v>0</v>
      </c>
      <c r="D188" s="606">
        <v>0</v>
      </c>
    </row>
    <row r="189" spans="1:4">
      <c r="A189" s="297" t="s">
        <v>708</v>
      </c>
      <c r="B189" s="301" t="s">
        <v>709</v>
      </c>
      <c r="C189" s="606">
        <v>0</v>
      </c>
      <c r="D189" s="606">
        <v>0</v>
      </c>
    </row>
    <row r="190" spans="1:4" ht="25.5">
      <c r="A190" s="302" t="s">
        <v>710</v>
      </c>
      <c r="B190" s="304" t="s">
        <v>711</v>
      </c>
      <c r="C190" s="606">
        <v>0</v>
      </c>
      <c r="D190" s="606">
        <v>0</v>
      </c>
    </row>
    <row r="191" spans="1:4" ht="25.5">
      <c r="A191" s="302" t="s">
        <v>712</v>
      </c>
      <c r="B191" s="304" t="s">
        <v>713</v>
      </c>
      <c r="C191" s="606">
        <v>0</v>
      </c>
      <c r="D191" s="606">
        <v>0</v>
      </c>
    </row>
    <row r="192" spans="1:4" ht="25.5">
      <c r="A192" s="302" t="s">
        <v>714</v>
      </c>
      <c r="B192" s="304" t="s">
        <v>711</v>
      </c>
      <c r="C192" s="606">
        <v>0</v>
      </c>
      <c r="D192" s="606">
        <v>0</v>
      </c>
    </row>
    <row r="193" spans="1:4" ht="25.5">
      <c r="A193" s="302" t="s">
        <v>715</v>
      </c>
      <c r="B193" s="304" t="s">
        <v>716</v>
      </c>
      <c r="C193" s="606">
        <v>0</v>
      </c>
      <c r="D193" s="606">
        <v>0</v>
      </c>
    </row>
    <row r="194" spans="1:4">
      <c r="A194" s="297" t="s">
        <v>717</v>
      </c>
      <c r="B194" s="301" t="s">
        <v>718</v>
      </c>
      <c r="C194" s="606">
        <v>0</v>
      </c>
      <c r="D194" s="606">
        <v>0</v>
      </c>
    </row>
    <row r="195" spans="1:4">
      <c r="A195" s="297" t="s">
        <v>719</v>
      </c>
      <c r="B195" s="301" t="s">
        <v>720</v>
      </c>
      <c r="C195" s="606">
        <v>0</v>
      </c>
      <c r="D195" s="606">
        <v>0</v>
      </c>
    </row>
    <row r="196" spans="1:4">
      <c r="A196" s="297" t="s">
        <v>721</v>
      </c>
      <c r="B196" s="301" t="s">
        <v>722</v>
      </c>
      <c r="C196" s="606">
        <v>0</v>
      </c>
      <c r="D196" s="606">
        <v>0</v>
      </c>
    </row>
    <row r="197" spans="1:4">
      <c r="A197" s="297" t="s">
        <v>723</v>
      </c>
      <c r="B197" s="301" t="s">
        <v>724</v>
      </c>
      <c r="C197" s="606">
        <v>0</v>
      </c>
      <c r="D197" s="606">
        <v>0</v>
      </c>
    </row>
    <row r="198" spans="1:4" ht="25.5">
      <c r="A198" s="297" t="s">
        <v>725</v>
      </c>
      <c r="B198" s="301" t="s">
        <v>726</v>
      </c>
      <c r="C198" s="606">
        <v>0</v>
      </c>
      <c r="D198" s="606">
        <v>0</v>
      </c>
    </row>
    <row r="199" spans="1:4" ht="25.5">
      <c r="A199" s="297" t="s">
        <v>727</v>
      </c>
      <c r="B199" s="301" t="s">
        <v>728</v>
      </c>
      <c r="C199" s="606">
        <v>0</v>
      </c>
      <c r="D199" s="606">
        <v>0</v>
      </c>
    </row>
    <row r="200" spans="1:4" ht="25.5">
      <c r="A200" s="297" t="s">
        <v>729</v>
      </c>
      <c r="B200" s="301" t="s">
        <v>730</v>
      </c>
      <c r="C200" s="606">
        <v>0</v>
      </c>
      <c r="D200" s="606">
        <v>0</v>
      </c>
    </row>
    <row r="201" spans="1:4" ht="25.5">
      <c r="A201" s="297" t="s">
        <v>731</v>
      </c>
      <c r="B201" s="301" t="s">
        <v>732</v>
      </c>
      <c r="C201" s="606">
        <v>1</v>
      </c>
      <c r="D201" s="606">
        <v>1</v>
      </c>
    </row>
    <row r="202" spans="1:4" ht="25.5">
      <c r="A202" s="297" t="s">
        <v>733</v>
      </c>
      <c r="B202" s="301" t="s">
        <v>734</v>
      </c>
      <c r="C202" s="606">
        <v>0</v>
      </c>
      <c r="D202" s="606">
        <v>0</v>
      </c>
    </row>
    <row r="203" spans="1:4" ht="25.5">
      <c r="A203" s="297" t="s">
        <v>735</v>
      </c>
      <c r="B203" s="301" t="s">
        <v>736</v>
      </c>
      <c r="C203" s="606">
        <v>0</v>
      </c>
      <c r="D203" s="606">
        <v>0</v>
      </c>
    </row>
    <row r="204" spans="1:4" ht="25.5">
      <c r="A204" s="297" t="s">
        <v>737</v>
      </c>
      <c r="B204" s="301" t="s">
        <v>738</v>
      </c>
      <c r="C204" s="606">
        <v>0</v>
      </c>
      <c r="D204" s="606">
        <v>0</v>
      </c>
    </row>
    <row r="205" spans="1:4">
      <c r="A205" s="297" t="s">
        <v>739</v>
      </c>
      <c r="B205" s="301" t="s">
        <v>740</v>
      </c>
      <c r="C205" s="606">
        <v>0</v>
      </c>
      <c r="D205" s="606">
        <v>0</v>
      </c>
    </row>
    <row r="206" spans="1:4" ht="25.5">
      <c r="A206" s="297" t="s">
        <v>741</v>
      </c>
      <c r="B206" s="301" t="s">
        <v>742</v>
      </c>
      <c r="C206" s="606">
        <v>0</v>
      </c>
      <c r="D206" s="606">
        <v>0</v>
      </c>
    </row>
    <row r="207" spans="1:4">
      <c r="A207" s="297" t="s">
        <v>743</v>
      </c>
      <c r="B207" s="301" t="s">
        <v>744</v>
      </c>
      <c r="C207" s="606">
        <v>0</v>
      </c>
      <c r="D207" s="606">
        <v>0</v>
      </c>
    </row>
    <row r="208" spans="1:4" ht="25.5">
      <c r="A208" s="297" t="s">
        <v>745</v>
      </c>
      <c r="B208" s="301" t="s">
        <v>746</v>
      </c>
      <c r="C208" s="606">
        <v>4</v>
      </c>
      <c r="D208" s="606">
        <v>4</v>
      </c>
    </row>
    <row r="209" spans="1:4" ht="25.5">
      <c r="A209" s="297" t="s">
        <v>747</v>
      </c>
      <c r="B209" s="301" t="s">
        <v>748</v>
      </c>
      <c r="C209" s="606">
        <v>16</v>
      </c>
      <c r="D209" s="606">
        <v>20</v>
      </c>
    </row>
    <row r="210" spans="1:4">
      <c r="A210" s="297" t="s">
        <v>749</v>
      </c>
      <c r="B210" s="301" t="s">
        <v>750</v>
      </c>
      <c r="C210" s="606">
        <v>0</v>
      </c>
      <c r="D210" s="606">
        <v>0</v>
      </c>
    </row>
    <row r="211" spans="1:4">
      <c r="A211" s="297" t="s">
        <v>751</v>
      </c>
      <c r="B211" s="301" t="s">
        <v>752</v>
      </c>
      <c r="C211" s="606">
        <v>0</v>
      </c>
      <c r="D211" s="606">
        <v>0</v>
      </c>
    </row>
    <row r="212" spans="1:4" ht="25.5">
      <c r="A212" s="302" t="s">
        <v>753</v>
      </c>
      <c r="B212" s="304" t="s">
        <v>754</v>
      </c>
      <c r="C212" s="606">
        <v>3</v>
      </c>
      <c r="D212" s="606">
        <v>3</v>
      </c>
    </row>
    <row r="213" spans="1:4" ht="25.5">
      <c r="A213" s="302" t="s">
        <v>755</v>
      </c>
      <c r="B213" s="304" t="s">
        <v>756</v>
      </c>
      <c r="C213" s="606">
        <v>5</v>
      </c>
      <c r="D213" s="606">
        <v>5</v>
      </c>
    </row>
    <row r="214" spans="1:4" ht="25.5">
      <c r="A214" s="297" t="s">
        <v>757</v>
      </c>
      <c r="B214" s="301" t="s">
        <v>758</v>
      </c>
      <c r="C214" s="606">
        <v>0</v>
      </c>
      <c r="D214" s="606">
        <v>0</v>
      </c>
    </row>
    <row r="215" spans="1:4" ht="25.5">
      <c r="A215" s="297" t="s">
        <v>759</v>
      </c>
      <c r="B215" s="301" t="s">
        <v>760</v>
      </c>
      <c r="C215" s="606">
        <v>0</v>
      </c>
      <c r="D215" s="606">
        <v>0</v>
      </c>
    </row>
    <row r="216" spans="1:4" ht="25.5">
      <c r="A216" s="297" t="s">
        <v>761</v>
      </c>
      <c r="B216" s="301" t="s">
        <v>762</v>
      </c>
      <c r="C216" s="606">
        <v>0</v>
      </c>
      <c r="D216" s="606">
        <v>0</v>
      </c>
    </row>
    <row r="217" spans="1:4" ht="25.5">
      <c r="A217" s="297" t="s">
        <v>763</v>
      </c>
      <c r="B217" s="301" t="s">
        <v>764</v>
      </c>
      <c r="C217" s="606">
        <v>0</v>
      </c>
      <c r="D217" s="606">
        <v>0</v>
      </c>
    </row>
    <row r="218" spans="1:4" ht="25.5">
      <c r="A218" s="297" t="s">
        <v>765</v>
      </c>
      <c r="B218" s="301" t="s">
        <v>766</v>
      </c>
      <c r="C218" s="606">
        <v>0</v>
      </c>
      <c r="D218" s="606">
        <v>0</v>
      </c>
    </row>
    <row r="219" spans="1:4" ht="25.5">
      <c r="A219" s="302" t="s">
        <v>767</v>
      </c>
      <c r="B219" s="304" t="s">
        <v>768</v>
      </c>
      <c r="C219" s="606">
        <v>0</v>
      </c>
      <c r="D219" s="606">
        <v>0</v>
      </c>
    </row>
    <row r="220" spans="1:4" ht="25.5">
      <c r="A220" s="302" t="s">
        <v>769</v>
      </c>
      <c r="B220" s="304" t="s">
        <v>770</v>
      </c>
      <c r="C220" s="606">
        <v>0</v>
      </c>
      <c r="D220" s="606">
        <v>0</v>
      </c>
    </row>
    <row r="221" spans="1:4">
      <c r="A221" s="297" t="s">
        <v>771</v>
      </c>
      <c r="B221" s="305" t="s">
        <v>772</v>
      </c>
      <c r="C221" s="606">
        <v>0</v>
      </c>
      <c r="D221" s="606">
        <v>0</v>
      </c>
    </row>
    <row r="222" spans="1:4">
      <c r="A222" s="297" t="s">
        <v>773</v>
      </c>
      <c r="B222" s="305" t="s">
        <v>772</v>
      </c>
      <c r="C222" s="606">
        <v>0</v>
      </c>
      <c r="D222" s="606">
        <v>0</v>
      </c>
    </row>
    <row r="223" spans="1:4">
      <c r="A223" s="297" t="s">
        <v>774</v>
      </c>
      <c r="B223" s="305" t="s">
        <v>775</v>
      </c>
      <c r="C223" s="606">
        <v>0</v>
      </c>
      <c r="D223" s="606">
        <v>0</v>
      </c>
    </row>
    <row r="224" spans="1:4">
      <c r="A224" s="297" t="s">
        <v>776</v>
      </c>
      <c r="B224" s="305" t="s">
        <v>777</v>
      </c>
      <c r="C224" s="606">
        <v>0</v>
      </c>
      <c r="D224" s="606">
        <v>0</v>
      </c>
    </row>
    <row r="225" spans="1:4">
      <c r="A225" s="297" t="s">
        <v>778</v>
      </c>
      <c r="B225" s="301" t="s">
        <v>779</v>
      </c>
      <c r="C225" s="606">
        <v>0</v>
      </c>
      <c r="D225" s="606">
        <v>0</v>
      </c>
    </row>
    <row r="226" spans="1:4">
      <c r="A226" s="297" t="s">
        <v>780</v>
      </c>
      <c r="B226" s="301" t="s">
        <v>781</v>
      </c>
      <c r="C226" s="606">
        <v>23</v>
      </c>
      <c r="D226" s="606">
        <v>25</v>
      </c>
    </row>
    <row r="227" spans="1:4">
      <c r="A227" s="297" t="s">
        <v>782</v>
      </c>
      <c r="B227" s="301" t="s">
        <v>783</v>
      </c>
      <c r="C227" s="606">
        <v>0</v>
      </c>
      <c r="D227" s="606">
        <v>0</v>
      </c>
    </row>
    <row r="228" spans="1:4">
      <c r="A228" s="297" t="s">
        <v>784</v>
      </c>
      <c r="B228" s="301" t="s">
        <v>785</v>
      </c>
      <c r="C228" s="606">
        <v>0</v>
      </c>
      <c r="D228" s="606">
        <v>0</v>
      </c>
    </row>
    <row r="229" spans="1:4">
      <c r="A229" s="297" t="s">
        <v>786</v>
      </c>
      <c r="B229" s="301" t="s">
        <v>787</v>
      </c>
      <c r="C229" s="606">
        <v>1</v>
      </c>
      <c r="D229" s="606">
        <v>1</v>
      </c>
    </row>
    <row r="230" spans="1:4">
      <c r="A230" s="297" t="s">
        <v>788</v>
      </c>
      <c r="B230" s="301" t="s">
        <v>789</v>
      </c>
      <c r="C230" s="606">
        <v>4</v>
      </c>
      <c r="D230" s="606">
        <v>4</v>
      </c>
    </row>
    <row r="231" spans="1:4" ht="25.5">
      <c r="A231" s="297" t="s">
        <v>790</v>
      </c>
      <c r="B231" s="301" t="s">
        <v>791</v>
      </c>
      <c r="C231" s="606">
        <v>0</v>
      </c>
      <c r="D231" s="606">
        <v>0</v>
      </c>
    </row>
    <row r="232" spans="1:4" ht="25.5">
      <c r="A232" s="297" t="s">
        <v>792</v>
      </c>
      <c r="B232" s="301" t="s">
        <v>793</v>
      </c>
      <c r="C232" s="606">
        <v>0</v>
      </c>
      <c r="D232" s="606">
        <v>0</v>
      </c>
    </row>
    <row r="233" spans="1:4" ht="25.5">
      <c r="A233" s="297" t="s">
        <v>794</v>
      </c>
      <c r="B233" s="301" t="s">
        <v>795</v>
      </c>
      <c r="C233" s="606">
        <v>0</v>
      </c>
      <c r="D233" s="606">
        <v>0</v>
      </c>
    </row>
    <row r="234" spans="1:4" ht="25.5">
      <c r="A234" s="297" t="s">
        <v>796</v>
      </c>
      <c r="B234" s="301" t="s">
        <v>797</v>
      </c>
      <c r="C234" s="606">
        <v>0</v>
      </c>
      <c r="D234" s="606">
        <v>0</v>
      </c>
    </row>
    <row r="235" spans="1:4">
      <c r="A235" s="297" t="s">
        <v>798</v>
      </c>
      <c r="B235" s="301" t="s">
        <v>799</v>
      </c>
      <c r="C235" s="606">
        <v>0</v>
      </c>
      <c r="D235" s="606">
        <v>0</v>
      </c>
    </row>
    <row r="236" spans="1:4">
      <c r="A236" s="297" t="s">
        <v>800</v>
      </c>
      <c r="B236" s="301" t="s">
        <v>801</v>
      </c>
      <c r="C236" s="606">
        <v>0</v>
      </c>
      <c r="D236" s="606">
        <v>0</v>
      </c>
    </row>
    <row r="237" spans="1:4" ht="25.5">
      <c r="A237" s="297" t="s">
        <v>802</v>
      </c>
      <c r="B237" s="301" t="s">
        <v>803</v>
      </c>
      <c r="C237" s="606">
        <v>1</v>
      </c>
      <c r="D237" s="606">
        <v>1</v>
      </c>
    </row>
    <row r="238" spans="1:4" ht="25.5">
      <c r="A238" s="297" t="s">
        <v>804</v>
      </c>
      <c r="B238" s="301" t="s">
        <v>805</v>
      </c>
      <c r="C238" s="606">
        <v>232</v>
      </c>
      <c r="D238" s="606">
        <v>250</v>
      </c>
    </row>
    <row r="239" spans="1:4">
      <c r="A239" s="297" t="s">
        <v>806</v>
      </c>
      <c r="B239" s="301" t="s">
        <v>807</v>
      </c>
      <c r="C239" s="606">
        <v>0</v>
      </c>
      <c r="D239" s="606">
        <v>0</v>
      </c>
    </row>
    <row r="240" spans="1:4">
      <c r="A240" s="297" t="s">
        <v>808</v>
      </c>
      <c r="B240" s="301" t="s">
        <v>809</v>
      </c>
      <c r="C240" s="606">
        <v>1</v>
      </c>
      <c r="D240" s="606">
        <v>1</v>
      </c>
    </row>
    <row r="241" spans="1:4">
      <c r="A241" s="297" t="s">
        <v>810</v>
      </c>
      <c r="B241" s="301" t="s">
        <v>811</v>
      </c>
      <c r="C241" s="606">
        <v>18</v>
      </c>
      <c r="D241" s="606">
        <v>18</v>
      </c>
    </row>
    <row r="242" spans="1:4">
      <c r="A242" s="297" t="s">
        <v>812</v>
      </c>
      <c r="B242" s="301" t="s">
        <v>813</v>
      </c>
      <c r="C242" s="606">
        <v>279</v>
      </c>
      <c r="D242" s="606">
        <v>300</v>
      </c>
    </row>
    <row r="243" spans="1:4">
      <c r="A243" s="297" t="s">
        <v>814</v>
      </c>
      <c r="B243" s="301" t="s">
        <v>815</v>
      </c>
      <c r="C243" s="606">
        <v>3</v>
      </c>
      <c r="D243" s="606">
        <v>3</v>
      </c>
    </row>
    <row r="244" spans="1:4">
      <c r="A244" s="297" t="s">
        <v>816</v>
      </c>
      <c r="B244" s="301" t="s">
        <v>817</v>
      </c>
      <c r="C244" s="606">
        <v>21</v>
      </c>
      <c r="D244" s="606">
        <v>21</v>
      </c>
    </row>
    <row r="245" spans="1:4">
      <c r="A245" s="297" t="s">
        <v>818</v>
      </c>
      <c r="B245" s="301" t="s">
        <v>819</v>
      </c>
      <c r="C245" s="606">
        <v>1</v>
      </c>
      <c r="D245" s="606">
        <v>1</v>
      </c>
    </row>
    <row r="246" spans="1:4">
      <c r="A246" s="297" t="s">
        <v>820</v>
      </c>
      <c r="B246" s="301" t="s">
        <v>821</v>
      </c>
      <c r="C246" s="606">
        <v>4</v>
      </c>
      <c r="D246" s="606">
        <v>4</v>
      </c>
    </row>
    <row r="247" spans="1:4">
      <c r="A247" s="297" t="s">
        <v>822</v>
      </c>
      <c r="B247" s="301" t="s">
        <v>823</v>
      </c>
      <c r="C247" s="606">
        <v>9</v>
      </c>
      <c r="D247" s="606">
        <v>9</v>
      </c>
    </row>
    <row r="248" spans="1:4">
      <c r="A248" s="297" t="s">
        <v>824</v>
      </c>
      <c r="B248" s="301" t="s">
        <v>825</v>
      </c>
      <c r="C248" s="606">
        <v>17</v>
      </c>
      <c r="D248" s="606">
        <v>17</v>
      </c>
    </row>
    <row r="249" spans="1:4">
      <c r="A249" s="297" t="s">
        <v>826</v>
      </c>
      <c r="B249" s="301" t="s">
        <v>827</v>
      </c>
      <c r="C249" s="606">
        <v>4</v>
      </c>
      <c r="D249" s="606">
        <v>4</v>
      </c>
    </row>
    <row r="250" spans="1:4">
      <c r="A250" s="297" t="s">
        <v>828</v>
      </c>
      <c r="B250" s="301" t="s">
        <v>829</v>
      </c>
      <c r="C250" s="606">
        <v>17</v>
      </c>
      <c r="D250" s="606">
        <v>17</v>
      </c>
    </row>
    <row r="251" spans="1:4">
      <c r="A251" s="297" t="s">
        <v>830</v>
      </c>
      <c r="B251" s="301" t="s">
        <v>831</v>
      </c>
      <c r="C251" s="606">
        <v>2</v>
      </c>
      <c r="D251" s="606">
        <v>2</v>
      </c>
    </row>
    <row r="252" spans="1:4">
      <c r="A252" s="297" t="s">
        <v>832</v>
      </c>
      <c r="B252" s="301" t="s">
        <v>833</v>
      </c>
      <c r="C252" s="606">
        <v>25</v>
      </c>
      <c r="D252" s="606">
        <v>25</v>
      </c>
    </row>
    <row r="253" spans="1:4">
      <c r="A253" s="297" t="s">
        <v>834</v>
      </c>
      <c r="B253" s="301" t="s">
        <v>835</v>
      </c>
      <c r="C253" s="606">
        <v>0</v>
      </c>
      <c r="D253" s="606">
        <v>0</v>
      </c>
    </row>
    <row r="254" spans="1:4">
      <c r="A254" s="297" t="s">
        <v>836</v>
      </c>
      <c r="B254" s="301" t="s">
        <v>837</v>
      </c>
      <c r="C254" s="606">
        <v>0</v>
      </c>
      <c r="D254" s="606">
        <v>0</v>
      </c>
    </row>
    <row r="255" spans="1:4">
      <c r="A255" s="297" t="s">
        <v>838</v>
      </c>
      <c r="B255" s="301" t="s">
        <v>839</v>
      </c>
      <c r="C255" s="606">
        <v>0</v>
      </c>
      <c r="D255" s="606">
        <v>0</v>
      </c>
    </row>
    <row r="256" spans="1:4">
      <c r="A256" s="297" t="s">
        <v>840</v>
      </c>
      <c r="B256" s="301" t="s">
        <v>841</v>
      </c>
      <c r="C256" s="606">
        <v>3</v>
      </c>
      <c r="D256" s="606">
        <v>3</v>
      </c>
    </row>
    <row r="257" spans="1:4">
      <c r="A257" s="297" t="s">
        <v>842</v>
      </c>
      <c r="B257" s="305" t="s">
        <v>843</v>
      </c>
      <c r="C257" s="606">
        <v>1</v>
      </c>
      <c r="D257" s="606">
        <v>1</v>
      </c>
    </row>
    <row r="258" spans="1:4">
      <c r="A258" s="297" t="s">
        <v>844</v>
      </c>
      <c r="B258" s="305" t="s">
        <v>845</v>
      </c>
      <c r="C258" s="606">
        <v>82</v>
      </c>
      <c r="D258" s="606">
        <v>100</v>
      </c>
    </row>
    <row r="259" spans="1:4">
      <c r="A259" s="297" t="s">
        <v>846</v>
      </c>
      <c r="B259" s="305" t="s">
        <v>847</v>
      </c>
      <c r="C259" s="606">
        <v>0</v>
      </c>
      <c r="D259" s="606">
        <v>0</v>
      </c>
    </row>
    <row r="260" spans="1:4">
      <c r="A260" s="297" t="s">
        <v>848</v>
      </c>
      <c r="B260" s="305" t="s">
        <v>849</v>
      </c>
      <c r="C260" s="606">
        <v>10</v>
      </c>
      <c r="D260" s="606">
        <v>10</v>
      </c>
    </row>
    <row r="261" spans="1:4">
      <c r="A261" s="297" t="s">
        <v>850</v>
      </c>
      <c r="B261" s="301" t="s">
        <v>851</v>
      </c>
      <c r="C261" s="606">
        <v>15</v>
      </c>
      <c r="D261" s="606">
        <v>15</v>
      </c>
    </row>
    <row r="262" spans="1:4">
      <c r="A262" s="297" t="s">
        <v>852</v>
      </c>
      <c r="B262" s="301" t="s">
        <v>853</v>
      </c>
      <c r="C262" s="606">
        <v>0</v>
      </c>
      <c r="D262" s="606">
        <v>0</v>
      </c>
    </row>
    <row r="263" spans="1:4">
      <c r="A263" s="297" t="s">
        <v>854</v>
      </c>
      <c r="B263" s="305" t="s">
        <v>855</v>
      </c>
      <c r="C263" s="606">
        <v>7</v>
      </c>
      <c r="D263" s="606">
        <v>7</v>
      </c>
    </row>
    <row r="264" spans="1:4">
      <c r="A264" s="297" t="s">
        <v>856</v>
      </c>
      <c r="B264" s="305" t="s">
        <v>857</v>
      </c>
      <c r="C264" s="606">
        <v>9</v>
      </c>
      <c r="D264" s="606">
        <v>9</v>
      </c>
    </row>
    <row r="265" spans="1:4">
      <c r="A265" s="297" t="s">
        <v>858</v>
      </c>
      <c r="B265" s="305" t="s">
        <v>859</v>
      </c>
      <c r="C265" s="606">
        <v>11</v>
      </c>
      <c r="D265" s="606">
        <v>11</v>
      </c>
    </row>
    <row r="266" spans="1:4">
      <c r="A266" s="297" t="s">
        <v>860</v>
      </c>
      <c r="B266" s="305" t="s">
        <v>861</v>
      </c>
      <c r="C266" s="606">
        <v>57</v>
      </c>
      <c r="D266" s="606">
        <v>60</v>
      </c>
    </row>
    <row r="267" spans="1:4" ht="18.75">
      <c r="A267" s="296">
        <v>6</v>
      </c>
      <c r="B267" s="303" t="s">
        <v>862</v>
      </c>
      <c r="C267" s="607">
        <f>SUM(C268:C313)</f>
        <v>947</v>
      </c>
      <c r="D267" s="607">
        <f>SUM(D268:D313)</f>
        <v>1035</v>
      </c>
    </row>
    <row r="268" spans="1:4">
      <c r="A268" s="297" t="s">
        <v>863</v>
      </c>
      <c r="B268" s="305" t="s">
        <v>864</v>
      </c>
      <c r="C268" s="606">
        <v>1</v>
      </c>
      <c r="D268" s="606">
        <v>1</v>
      </c>
    </row>
    <row r="269" spans="1:4">
      <c r="A269" s="297" t="s">
        <v>865</v>
      </c>
      <c r="B269" s="305" t="s">
        <v>866</v>
      </c>
      <c r="C269" s="606">
        <v>16</v>
      </c>
      <c r="D269" s="606">
        <v>16</v>
      </c>
    </row>
    <row r="270" spans="1:4">
      <c r="A270" s="297" t="s">
        <v>867</v>
      </c>
      <c r="B270" s="301" t="s">
        <v>868</v>
      </c>
      <c r="C270" s="606">
        <v>4</v>
      </c>
      <c r="D270" s="606">
        <v>4</v>
      </c>
    </row>
    <row r="271" spans="1:4">
      <c r="A271" s="297" t="s">
        <v>869</v>
      </c>
      <c r="B271" s="301" t="s">
        <v>870</v>
      </c>
      <c r="C271" s="606">
        <v>17</v>
      </c>
      <c r="D271" s="606">
        <v>17</v>
      </c>
    </row>
    <row r="272" spans="1:4">
      <c r="A272" s="297" t="s">
        <v>871</v>
      </c>
      <c r="B272" s="301" t="s">
        <v>872</v>
      </c>
      <c r="C272" s="606">
        <v>1</v>
      </c>
      <c r="D272" s="606">
        <v>1</v>
      </c>
    </row>
    <row r="273" spans="1:4" ht="25.5">
      <c r="A273" s="297" t="s">
        <v>873</v>
      </c>
      <c r="B273" s="301" t="s">
        <v>874</v>
      </c>
      <c r="C273" s="606">
        <v>6</v>
      </c>
      <c r="D273" s="606">
        <v>6</v>
      </c>
    </row>
    <row r="274" spans="1:4" ht="25.5">
      <c r="A274" s="297" t="s">
        <v>875</v>
      </c>
      <c r="B274" s="301" t="s">
        <v>876</v>
      </c>
      <c r="C274" s="606">
        <v>3</v>
      </c>
      <c r="D274" s="606">
        <v>3</v>
      </c>
    </row>
    <row r="275" spans="1:4">
      <c r="A275" s="297" t="s">
        <v>877</v>
      </c>
      <c r="B275" s="301" t="s">
        <v>878</v>
      </c>
      <c r="C275" s="606">
        <v>0</v>
      </c>
      <c r="D275" s="606">
        <v>0</v>
      </c>
    </row>
    <row r="276" spans="1:4">
      <c r="A276" s="297" t="s">
        <v>879</v>
      </c>
      <c r="B276" s="305" t="s">
        <v>880</v>
      </c>
      <c r="C276" s="606">
        <v>1</v>
      </c>
      <c r="D276" s="606">
        <v>1</v>
      </c>
    </row>
    <row r="277" spans="1:4">
      <c r="A277" s="297" t="s">
        <v>881</v>
      </c>
      <c r="B277" s="305" t="s">
        <v>882</v>
      </c>
      <c r="C277" s="606">
        <v>2</v>
      </c>
      <c r="D277" s="606">
        <v>2</v>
      </c>
    </row>
    <row r="278" spans="1:4">
      <c r="A278" s="297" t="s">
        <v>883</v>
      </c>
      <c r="B278" s="305" t="s">
        <v>884</v>
      </c>
      <c r="C278" s="606">
        <v>0</v>
      </c>
      <c r="D278" s="606">
        <v>0</v>
      </c>
    </row>
    <row r="279" spans="1:4">
      <c r="A279" s="297" t="s">
        <v>885</v>
      </c>
      <c r="B279" s="305" t="s">
        <v>886</v>
      </c>
      <c r="C279" s="606">
        <v>0</v>
      </c>
      <c r="D279" s="606">
        <v>0</v>
      </c>
    </row>
    <row r="280" spans="1:4">
      <c r="A280" s="297" t="s">
        <v>887</v>
      </c>
      <c r="B280" s="305" t="s">
        <v>888</v>
      </c>
      <c r="C280" s="606">
        <v>2</v>
      </c>
      <c r="D280" s="606">
        <v>2</v>
      </c>
    </row>
    <row r="281" spans="1:4">
      <c r="A281" s="297" t="s">
        <v>889</v>
      </c>
      <c r="B281" s="305" t="s">
        <v>890</v>
      </c>
      <c r="C281" s="606">
        <v>0</v>
      </c>
      <c r="D281" s="606">
        <v>0</v>
      </c>
    </row>
    <row r="282" spans="1:4">
      <c r="A282" s="297" t="s">
        <v>891</v>
      </c>
      <c r="B282" s="305" t="s">
        <v>892</v>
      </c>
      <c r="C282" s="606">
        <v>12</v>
      </c>
      <c r="D282" s="606">
        <v>12</v>
      </c>
    </row>
    <row r="283" spans="1:4">
      <c r="A283" s="297" t="s">
        <v>893</v>
      </c>
      <c r="B283" s="301" t="s">
        <v>894</v>
      </c>
      <c r="C283" s="606">
        <v>2</v>
      </c>
      <c r="D283" s="606">
        <v>2</v>
      </c>
    </row>
    <row r="284" spans="1:4">
      <c r="A284" s="302" t="s">
        <v>895</v>
      </c>
      <c r="B284" s="304" t="s">
        <v>896</v>
      </c>
      <c r="C284" s="606">
        <v>8</v>
      </c>
      <c r="D284" s="606">
        <v>8</v>
      </c>
    </row>
    <row r="285" spans="1:4">
      <c r="A285" s="302" t="s">
        <v>897</v>
      </c>
      <c r="B285" s="304" t="s">
        <v>898</v>
      </c>
      <c r="C285" s="606">
        <v>267</v>
      </c>
      <c r="D285" s="606">
        <v>300</v>
      </c>
    </row>
    <row r="286" spans="1:4">
      <c r="A286" s="297" t="s">
        <v>899</v>
      </c>
      <c r="B286" s="304" t="s">
        <v>900</v>
      </c>
      <c r="C286" s="606">
        <v>9</v>
      </c>
      <c r="D286" s="606">
        <v>9</v>
      </c>
    </row>
    <row r="287" spans="1:4">
      <c r="A287" s="297" t="s">
        <v>901</v>
      </c>
      <c r="B287" s="301" t="s">
        <v>902</v>
      </c>
      <c r="C287" s="606">
        <v>0</v>
      </c>
      <c r="D287" s="606">
        <v>0</v>
      </c>
    </row>
    <row r="288" spans="1:4">
      <c r="A288" s="297" t="s">
        <v>903</v>
      </c>
      <c r="B288" s="301" t="s">
        <v>904</v>
      </c>
      <c r="C288" s="606">
        <v>0</v>
      </c>
      <c r="D288" s="606">
        <v>0</v>
      </c>
    </row>
    <row r="289" spans="1:4">
      <c r="A289" s="297" t="s">
        <v>905</v>
      </c>
      <c r="B289" s="301" t="s">
        <v>906</v>
      </c>
      <c r="C289" s="606">
        <v>2</v>
      </c>
      <c r="D289" s="606">
        <v>2</v>
      </c>
    </row>
    <row r="290" spans="1:4">
      <c r="A290" s="297" t="s">
        <v>907</v>
      </c>
      <c r="B290" s="301" t="s">
        <v>908</v>
      </c>
      <c r="C290" s="606">
        <v>0</v>
      </c>
      <c r="D290" s="606">
        <v>0</v>
      </c>
    </row>
    <row r="291" spans="1:4">
      <c r="A291" s="297" t="s">
        <v>909</v>
      </c>
      <c r="B291" s="301" t="s">
        <v>910</v>
      </c>
      <c r="C291" s="606">
        <v>10</v>
      </c>
      <c r="D291" s="606">
        <v>10</v>
      </c>
    </row>
    <row r="292" spans="1:4">
      <c r="A292" s="297" t="s">
        <v>911</v>
      </c>
      <c r="B292" s="301" t="s">
        <v>912</v>
      </c>
      <c r="C292" s="606">
        <v>2</v>
      </c>
      <c r="D292" s="606">
        <v>2</v>
      </c>
    </row>
    <row r="293" spans="1:4">
      <c r="A293" s="297" t="s">
        <v>913</v>
      </c>
      <c r="B293" s="301" t="s">
        <v>914</v>
      </c>
      <c r="C293" s="606">
        <v>0</v>
      </c>
      <c r="D293" s="606">
        <v>0</v>
      </c>
    </row>
    <row r="294" spans="1:4">
      <c r="A294" s="297" t="s">
        <v>915</v>
      </c>
      <c r="B294" s="301" t="s">
        <v>916</v>
      </c>
      <c r="C294" s="606">
        <v>35</v>
      </c>
      <c r="D294" s="606">
        <v>35</v>
      </c>
    </row>
    <row r="295" spans="1:4">
      <c r="A295" s="297" t="s">
        <v>917</v>
      </c>
      <c r="B295" s="301" t="s">
        <v>918</v>
      </c>
      <c r="C295" s="606">
        <v>0</v>
      </c>
      <c r="D295" s="606">
        <v>0</v>
      </c>
    </row>
    <row r="296" spans="1:4">
      <c r="A296" s="297" t="s">
        <v>919</v>
      </c>
      <c r="B296" s="301" t="s">
        <v>920</v>
      </c>
      <c r="C296" s="606">
        <v>2</v>
      </c>
      <c r="D296" s="606">
        <v>2</v>
      </c>
    </row>
    <row r="297" spans="1:4">
      <c r="A297" s="297" t="s">
        <v>921</v>
      </c>
      <c r="B297" s="301" t="s">
        <v>922</v>
      </c>
      <c r="C297" s="606">
        <v>11</v>
      </c>
      <c r="D297" s="606">
        <v>11</v>
      </c>
    </row>
    <row r="298" spans="1:4">
      <c r="A298" s="297" t="s">
        <v>923</v>
      </c>
      <c r="B298" s="301" t="s">
        <v>924</v>
      </c>
      <c r="C298" s="606">
        <v>32</v>
      </c>
      <c r="D298" s="606">
        <v>32</v>
      </c>
    </row>
    <row r="299" spans="1:4">
      <c r="A299" s="297" t="s">
        <v>925</v>
      </c>
      <c r="B299" s="301" t="s">
        <v>926</v>
      </c>
      <c r="C299" s="606">
        <v>2</v>
      </c>
      <c r="D299" s="606">
        <v>2</v>
      </c>
    </row>
    <row r="300" spans="1:4">
      <c r="A300" s="297" t="s">
        <v>927</v>
      </c>
      <c r="B300" s="301" t="s">
        <v>928</v>
      </c>
      <c r="C300" s="606">
        <v>153</v>
      </c>
      <c r="D300" s="606">
        <v>160</v>
      </c>
    </row>
    <row r="301" spans="1:4">
      <c r="A301" s="297" t="s">
        <v>929</v>
      </c>
      <c r="B301" s="301" t="s">
        <v>930</v>
      </c>
      <c r="C301" s="606">
        <v>11</v>
      </c>
      <c r="D301" s="606">
        <v>11</v>
      </c>
    </row>
    <row r="302" spans="1:4">
      <c r="A302" s="297" t="s">
        <v>931</v>
      </c>
      <c r="B302" s="301" t="s">
        <v>932</v>
      </c>
      <c r="C302" s="606">
        <v>38</v>
      </c>
      <c r="D302" s="606">
        <v>38</v>
      </c>
    </row>
    <row r="303" spans="1:4">
      <c r="A303" s="297" t="s">
        <v>933</v>
      </c>
      <c r="B303" s="301" t="s">
        <v>934</v>
      </c>
      <c r="C303" s="606">
        <v>0</v>
      </c>
      <c r="D303" s="606">
        <v>0</v>
      </c>
    </row>
    <row r="304" spans="1:4">
      <c r="A304" s="297" t="s">
        <v>935</v>
      </c>
      <c r="B304" s="301" t="s">
        <v>936</v>
      </c>
      <c r="C304" s="606">
        <v>2</v>
      </c>
      <c r="D304" s="606">
        <v>2</v>
      </c>
    </row>
    <row r="305" spans="1:4">
      <c r="A305" s="297" t="s">
        <v>937</v>
      </c>
      <c r="B305" s="301" t="s">
        <v>938</v>
      </c>
      <c r="C305" s="606">
        <v>1</v>
      </c>
      <c r="D305" s="606">
        <v>1</v>
      </c>
    </row>
    <row r="306" spans="1:4">
      <c r="A306" s="297" t="s">
        <v>939</v>
      </c>
      <c r="B306" s="301" t="s">
        <v>940</v>
      </c>
      <c r="C306" s="606">
        <v>6</v>
      </c>
      <c r="D306" s="606">
        <v>6</v>
      </c>
    </row>
    <row r="307" spans="1:4">
      <c r="A307" s="297" t="s">
        <v>941</v>
      </c>
      <c r="B307" s="305" t="s">
        <v>942</v>
      </c>
      <c r="C307" s="606">
        <v>3</v>
      </c>
      <c r="D307" s="606">
        <v>3</v>
      </c>
    </row>
    <row r="308" spans="1:4">
      <c r="A308" s="297" t="s">
        <v>943</v>
      </c>
      <c r="B308" s="305" t="s">
        <v>944</v>
      </c>
      <c r="C308" s="606">
        <v>10</v>
      </c>
      <c r="D308" s="606">
        <v>10</v>
      </c>
    </row>
    <row r="309" spans="1:4">
      <c r="A309" s="297" t="s">
        <v>945</v>
      </c>
      <c r="B309" s="305" t="s">
        <v>946</v>
      </c>
      <c r="C309" s="606">
        <v>36</v>
      </c>
      <c r="D309" s="606">
        <v>36</v>
      </c>
    </row>
    <row r="310" spans="1:4" ht="25.5">
      <c r="A310" s="297" t="s">
        <v>947</v>
      </c>
      <c r="B310" s="305" t="s">
        <v>948</v>
      </c>
      <c r="C310" s="606">
        <v>2</v>
      </c>
      <c r="D310" s="606">
        <v>2</v>
      </c>
    </row>
    <row r="311" spans="1:4" ht="25.5">
      <c r="A311" s="297" t="s">
        <v>949</v>
      </c>
      <c r="B311" s="305" t="s">
        <v>950</v>
      </c>
      <c r="C311" s="606">
        <v>165</v>
      </c>
      <c r="D311" s="606">
        <v>210</v>
      </c>
    </row>
    <row r="312" spans="1:4">
      <c r="A312" s="297" t="s">
        <v>951</v>
      </c>
      <c r="B312" s="305" t="s">
        <v>952</v>
      </c>
      <c r="C312" s="606">
        <v>5</v>
      </c>
      <c r="D312" s="606">
        <v>8</v>
      </c>
    </row>
    <row r="313" spans="1:4">
      <c r="A313" s="297" t="s">
        <v>953</v>
      </c>
      <c r="B313" s="305" t="s">
        <v>954</v>
      </c>
      <c r="C313" s="606">
        <v>68</v>
      </c>
      <c r="D313" s="606">
        <v>68</v>
      </c>
    </row>
    <row r="314" spans="1:4" ht="18.75">
      <c r="A314" s="296">
        <v>7</v>
      </c>
      <c r="B314" s="303" t="s">
        <v>955</v>
      </c>
      <c r="C314" s="607">
        <f>SUM(C315:C342)</f>
        <v>195</v>
      </c>
      <c r="D314" s="607">
        <f>SUM(D315:D342)</f>
        <v>208</v>
      </c>
    </row>
    <row r="315" spans="1:4">
      <c r="A315" s="297" t="s">
        <v>956</v>
      </c>
      <c r="B315" s="305" t="s">
        <v>957</v>
      </c>
      <c r="C315" s="606">
        <v>0</v>
      </c>
      <c r="D315" s="606">
        <v>0</v>
      </c>
    </row>
    <row r="316" spans="1:4">
      <c r="A316" s="297" t="s">
        <v>958</v>
      </c>
      <c r="B316" s="305" t="s">
        <v>959</v>
      </c>
      <c r="C316" s="606">
        <v>0</v>
      </c>
      <c r="D316" s="606">
        <v>0</v>
      </c>
    </row>
    <row r="317" spans="1:4">
      <c r="A317" s="297" t="s">
        <v>960</v>
      </c>
      <c r="B317" s="305" t="s">
        <v>961</v>
      </c>
      <c r="C317" s="606">
        <v>0</v>
      </c>
      <c r="D317" s="606">
        <v>0</v>
      </c>
    </row>
    <row r="318" spans="1:4">
      <c r="A318" s="297" t="s">
        <v>962</v>
      </c>
      <c r="B318" s="305" t="s">
        <v>963</v>
      </c>
      <c r="C318" s="606">
        <v>0</v>
      </c>
      <c r="D318" s="606">
        <v>0</v>
      </c>
    </row>
    <row r="319" spans="1:4">
      <c r="A319" s="297" t="s">
        <v>964</v>
      </c>
      <c r="B319" s="305" t="s">
        <v>965</v>
      </c>
      <c r="C319" s="606">
        <v>3</v>
      </c>
      <c r="D319" s="606">
        <v>3</v>
      </c>
    </row>
    <row r="320" spans="1:4">
      <c r="A320" s="297" t="s">
        <v>966</v>
      </c>
      <c r="B320" s="305" t="s">
        <v>967</v>
      </c>
      <c r="C320" s="606">
        <v>0</v>
      </c>
      <c r="D320" s="606">
        <v>0</v>
      </c>
    </row>
    <row r="321" spans="1:4">
      <c r="A321" s="297" t="s">
        <v>968</v>
      </c>
      <c r="B321" s="305" t="s">
        <v>969</v>
      </c>
      <c r="C321" s="606">
        <v>1</v>
      </c>
      <c r="D321" s="606">
        <v>1</v>
      </c>
    </row>
    <row r="322" spans="1:4">
      <c r="A322" s="297" t="s">
        <v>970</v>
      </c>
      <c r="B322" s="304" t="s">
        <v>971</v>
      </c>
      <c r="C322" s="606">
        <v>0</v>
      </c>
      <c r="D322" s="606">
        <v>0</v>
      </c>
    </row>
    <row r="323" spans="1:4">
      <c r="A323" s="297" t="s">
        <v>972</v>
      </c>
      <c r="B323" s="304" t="s">
        <v>973</v>
      </c>
      <c r="C323" s="606">
        <v>1</v>
      </c>
      <c r="D323" s="606">
        <v>1</v>
      </c>
    </row>
    <row r="324" spans="1:4" ht="25.5">
      <c r="A324" s="297" t="s">
        <v>974</v>
      </c>
      <c r="B324" s="305" t="s">
        <v>975</v>
      </c>
      <c r="C324" s="606">
        <v>0</v>
      </c>
      <c r="D324" s="606">
        <v>0</v>
      </c>
    </row>
    <row r="325" spans="1:4" ht="25.5">
      <c r="A325" s="297" t="s">
        <v>976</v>
      </c>
      <c r="B325" s="305" t="s">
        <v>977</v>
      </c>
      <c r="C325" s="606">
        <v>25</v>
      </c>
      <c r="D325" s="606">
        <v>25</v>
      </c>
    </row>
    <row r="326" spans="1:4" ht="25.5">
      <c r="A326" s="297" t="s">
        <v>978</v>
      </c>
      <c r="B326" s="305" t="s">
        <v>979</v>
      </c>
      <c r="C326" s="606">
        <v>3</v>
      </c>
      <c r="D326" s="606">
        <v>3</v>
      </c>
    </row>
    <row r="327" spans="1:4" ht="25.5">
      <c r="A327" s="297" t="s">
        <v>980</v>
      </c>
      <c r="B327" s="305" t="s">
        <v>981</v>
      </c>
      <c r="C327" s="606">
        <v>39</v>
      </c>
      <c r="D327" s="606">
        <v>40</v>
      </c>
    </row>
    <row r="328" spans="1:4">
      <c r="A328" s="297" t="s">
        <v>982</v>
      </c>
      <c r="B328" s="304" t="s">
        <v>983</v>
      </c>
      <c r="C328" s="606">
        <v>0</v>
      </c>
      <c r="D328" s="606">
        <v>0</v>
      </c>
    </row>
    <row r="329" spans="1:4">
      <c r="A329" s="297" t="s">
        <v>984</v>
      </c>
      <c r="B329" s="304" t="s">
        <v>985</v>
      </c>
      <c r="C329" s="606">
        <v>0</v>
      </c>
      <c r="D329" s="606">
        <v>0</v>
      </c>
    </row>
    <row r="330" spans="1:4">
      <c r="A330" s="297" t="s">
        <v>986</v>
      </c>
      <c r="B330" s="305" t="s">
        <v>987</v>
      </c>
      <c r="C330" s="606">
        <v>0</v>
      </c>
      <c r="D330" s="606">
        <v>0</v>
      </c>
    </row>
    <row r="331" spans="1:4">
      <c r="A331" s="297" t="s">
        <v>988</v>
      </c>
      <c r="B331" s="305" t="s">
        <v>989</v>
      </c>
      <c r="C331" s="606">
        <v>0</v>
      </c>
      <c r="D331" s="606">
        <v>0</v>
      </c>
    </row>
    <row r="332" spans="1:4">
      <c r="A332" s="297" t="s">
        <v>990</v>
      </c>
      <c r="B332" s="301" t="s">
        <v>991</v>
      </c>
      <c r="C332" s="606">
        <v>1</v>
      </c>
      <c r="D332" s="606">
        <v>1</v>
      </c>
    </row>
    <row r="333" spans="1:4">
      <c r="A333" s="297" t="s">
        <v>992</v>
      </c>
      <c r="B333" s="301" t="s">
        <v>993</v>
      </c>
      <c r="C333" s="606">
        <v>0</v>
      </c>
      <c r="D333" s="606">
        <v>0</v>
      </c>
    </row>
    <row r="334" spans="1:4">
      <c r="A334" s="297" t="s">
        <v>994</v>
      </c>
      <c r="B334" s="301" t="s">
        <v>995</v>
      </c>
      <c r="C334" s="606">
        <v>3</v>
      </c>
      <c r="D334" s="606">
        <v>3</v>
      </c>
    </row>
    <row r="335" spans="1:4" ht="25.5">
      <c r="A335" s="297" t="s">
        <v>996</v>
      </c>
      <c r="B335" s="301" t="s">
        <v>997</v>
      </c>
      <c r="C335" s="606">
        <v>0</v>
      </c>
      <c r="D335" s="606">
        <v>0</v>
      </c>
    </row>
    <row r="336" spans="1:4" ht="25.5">
      <c r="A336" s="297" t="s">
        <v>998</v>
      </c>
      <c r="B336" s="301" t="s">
        <v>999</v>
      </c>
      <c r="C336" s="606">
        <v>32</v>
      </c>
      <c r="D336" s="606">
        <v>32</v>
      </c>
    </row>
    <row r="337" spans="1:4">
      <c r="A337" s="297" t="s">
        <v>1000</v>
      </c>
      <c r="B337" s="301" t="s">
        <v>1001</v>
      </c>
      <c r="C337" s="606">
        <v>3</v>
      </c>
      <c r="D337" s="606">
        <v>3</v>
      </c>
    </row>
    <row r="338" spans="1:4">
      <c r="A338" s="297" t="s">
        <v>1002</v>
      </c>
      <c r="B338" s="301" t="s">
        <v>1003</v>
      </c>
      <c r="C338" s="606">
        <v>31</v>
      </c>
      <c r="D338" s="606">
        <v>40</v>
      </c>
    </row>
    <row r="339" spans="1:4" ht="25.5">
      <c r="A339" s="297" t="s">
        <v>1004</v>
      </c>
      <c r="B339" s="301" t="s">
        <v>1005</v>
      </c>
      <c r="C339" s="606">
        <v>0</v>
      </c>
      <c r="D339" s="606">
        <v>0</v>
      </c>
    </row>
    <row r="340" spans="1:4" ht="25.5">
      <c r="A340" s="297" t="s">
        <v>1006</v>
      </c>
      <c r="B340" s="301" t="s">
        <v>1007</v>
      </c>
      <c r="C340" s="606">
        <v>17</v>
      </c>
      <c r="D340" s="606">
        <v>17</v>
      </c>
    </row>
    <row r="341" spans="1:4">
      <c r="A341" s="297" t="s">
        <v>1008</v>
      </c>
      <c r="B341" s="301" t="s">
        <v>1009</v>
      </c>
      <c r="C341" s="606">
        <v>9</v>
      </c>
      <c r="D341" s="606">
        <v>9</v>
      </c>
    </row>
    <row r="342" spans="1:4">
      <c r="A342" s="297" t="s">
        <v>1010</v>
      </c>
      <c r="B342" s="301" t="s">
        <v>1011</v>
      </c>
      <c r="C342" s="606">
        <v>27</v>
      </c>
      <c r="D342" s="606">
        <v>30</v>
      </c>
    </row>
    <row r="343" spans="1:4" ht="37.5">
      <c r="A343" s="296">
        <v>8</v>
      </c>
      <c r="B343" s="303" t="s">
        <v>1012</v>
      </c>
      <c r="C343" s="607">
        <f>SUM(C344:C427)</f>
        <v>309</v>
      </c>
      <c r="D343" s="607">
        <f>SUM(D344:D427)</f>
        <v>320</v>
      </c>
    </row>
    <row r="344" spans="1:4" ht="25.5">
      <c r="A344" s="306" t="s">
        <v>1013</v>
      </c>
      <c r="B344" s="304" t="s">
        <v>1014</v>
      </c>
      <c r="C344" s="606">
        <v>0</v>
      </c>
      <c r="D344" s="606">
        <v>0</v>
      </c>
    </row>
    <row r="345" spans="1:4" ht="25.5">
      <c r="A345" s="306" t="s">
        <v>1015</v>
      </c>
      <c r="B345" s="304" t="s">
        <v>1016</v>
      </c>
      <c r="C345" s="606">
        <v>0</v>
      </c>
      <c r="D345" s="606">
        <v>0</v>
      </c>
    </row>
    <row r="346" spans="1:4">
      <c r="A346" s="297" t="s">
        <v>1017</v>
      </c>
      <c r="B346" s="301" t="s">
        <v>1018</v>
      </c>
      <c r="C346" s="606">
        <v>0</v>
      </c>
      <c r="D346" s="606">
        <v>0</v>
      </c>
    </row>
    <row r="347" spans="1:4">
      <c r="A347" s="297" t="s">
        <v>1019</v>
      </c>
      <c r="B347" s="301" t="s">
        <v>1020</v>
      </c>
      <c r="C347" s="606">
        <v>0</v>
      </c>
      <c r="D347" s="606">
        <v>0</v>
      </c>
    </row>
    <row r="348" spans="1:4">
      <c r="A348" s="302" t="s">
        <v>1021</v>
      </c>
      <c r="B348" s="304" t="s">
        <v>1022</v>
      </c>
      <c r="C348" s="606">
        <v>0</v>
      </c>
      <c r="D348" s="606">
        <v>0</v>
      </c>
    </row>
    <row r="349" spans="1:4">
      <c r="A349" s="302" t="s">
        <v>1023</v>
      </c>
      <c r="B349" s="304" t="s">
        <v>1024</v>
      </c>
      <c r="C349" s="606">
        <v>160</v>
      </c>
      <c r="D349" s="606">
        <v>170</v>
      </c>
    </row>
    <row r="350" spans="1:4">
      <c r="A350" s="302" t="s">
        <v>1025</v>
      </c>
      <c r="B350" s="304" t="s">
        <v>1026</v>
      </c>
      <c r="C350" s="606">
        <v>0</v>
      </c>
      <c r="D350" s="606">
        <v>0</v>
      </c>
    </row>
    <row r="351" spans="1:4">
      <c r="A351" s="302" t="s">
        <v>1027</v>
      </c>
      <c r="B351" s="304" t="s">
        <v>1028</v>
      </c>
      <c r="C351" s="606">
        <v>0</v>
      </c>
      <c r="D351" s="606">
        <v>0</v>
      </c>
    </row>
    <row r="352" spans="1:4">
      <c r="A352" s="302" t="s">
        <v>1029</v>
      </c>
      <c r="B352" s="304" t="s">
        <v>1030</v>
      </c>
      <c r="C352" s="606">
        <v>0</v>
      </c>
      <c r="D352" s="606">
        <v>0</v>
      </c>
    </row>
    <row r="353" spans="1:4">
      <c r="A353" s="297" t="s">
        <v>1031</v>
      </c>
      <c r="B353" s="305" t="s">
        <v>1032</v>
      </c>
      <c r="C353" s="606">
        <v>0</v>
      </c>
      <c r="D353" s="606">
        <v>0</v>
      </c>
    </row>
    <row r="354" spans="1:4">
      <c r="A354" s="297" t="s">
        <v>1033</v>
      </c>
      <c r="B354" s="305" t="s">
        <v>1034</v>
      </c>
      <c r="C354" s="606">
        <v>0</v>
      </c>
      <c r="D354" s="606">
        <v>0</v>
      </c>
    </row>
    <row r="355" spans="1:4">
      <c r="A355" s="297" t="s">
        <v>1035</v>
      </c>
      <c r="B355" s="301" t="s">
        <v>1036</v>
      </c>
      <c r="C355" s="606">
        <v>1</v>
      </c>
      <c r="D355" s="606">
        <v>1</v>
      </c>
    </row>
    <row r="356" spans="1:4">
      <c r="A356" s="297" t="s">
        <v>1037</v>
      </c>
      <c r="B356" s="301" t="s">
        <v>1038</v>
      </c>
      <c r="C356" s="606">
        <v>0</v>
      </c>
      <c r="D356" s="606">
        <v>0</v>
      </c>
    </row>
    <row r="357" spans="1:4">
      <c r="A357" s="297" t="s">
        <v>1039</v>
      </c>
      <c r="B357" s="301" t="s">
        <v>1040</v>
      </c>
      <c r="C357" s="606">
        <v>5</v>
      </c>
      <c r="D357" s="606">
        <v>5</v>
      </c>
    </row>
    <row r="358" spans="1:4">
      <c r="A358" s="297" t="s">
        <v>1041</v>
      </c>
      <c r="B358" s="301" t="s">
        <v>1042</v>
      </c>
      <c r="C358" s="606">
        <v>0</v>
      </c>
      <c r="D358" s="606">
        <v>0</v>
      </c>
    </row>
    <row r="359" spans="1:4">
      <c r="A359" s="297" t="s">
        <v>1043</v>
      </c>
      <c r="B359" s="301" t="s">
        <v>1044</v>
      </c>
      <c r="C359" s="606">
        <v>0</v>
      </c>
      <c r="D359" s="606">
        <v>0</v>
      </c>
    </row>
    <row r="360" spans="1:4">
      <c r="A360" s="297" t="s">
        <v>1045</v>
      </c>
      <c r="B360" s="301" t="s">
        <v>1044</v>
      </c>
      <c r="C360" s="606">
        <v>0</v>
      </c>
      <c r="D360" s="606">
        <v>0</v>
      </c>
    </row>
    <row r="361" spans="1:4">
      <c r="A361" s="297" t="s">
        <v>1046</v>
      </c>
      <c r="B361" s="305" t="s">
        <v>1047</v>
      </c>
      <c r="C361" s="606">
        <v>0</v>
      </c>
      <c r="D361" s="606">
        <v>0</v>
      </c>
    </row>
    <row r="362" spans="1:4">
      <c r="A362" s="297" t="s">
        <v>1048</v>
      </c>
      <c r="B362" s="305" t="s">
        <v>1049</v>
      </c>
      <c r="C362" s="606">
        <v>0</v>
      </c>
      <c r="D362" s="606">
        <v>0</v>
      </c>
    </row>
    <row r="363" spans="1:4">
      <c r="A363" s="297" t="s">
        <v>1050</v>
      </c>
      <c r="B363" s="301" t="s">
        <v>1051</v>
      </c>
      <c r="C363" s="606">
        <v>0</v>
      </c>
      <c r="D363" s="606">
        <v>0</v>
      </c>
    </row>
    <row r="364" spans="1:4" ht="25.5">
      <c r="A364" s="297" t="s">
        <v>1052</v>
      </c>
      <c r="B364" s="301" t="s">
        <v>1053</v>
      </c>
      <c r="C364" s="606">
        <v>0</v>
      </c>
      <c r="D364" s="606">
        <v>0</v>
      </c>
    </row>
    <row r="365" spans="1:4" ht="25.5">
      <c r="A365" s="297" t="s">
        <v>1054</v>
      </c>
      <c r="B365" s="301" t="s">
        <v>1055</v>
      </c>
      <c r="C365" s="606">
        <v>0</v>
      </c>
      <c r="D365" s="606">
        <v>0</v>
      </c>
    </row>
    <row r="366" spans="1:4" ht="25.5">
      <c r="A366" s="297" t="s">
        <v>1056</v>
      </c>
      <c r="B366" s="301" t="s">
        <v>1057</v>
      </c>
      <c r="C366" s="606">
        <v>0</v>
      </c>
      <c r="D366" s="606">
        <v>0</v>
      </c>
    </row>
    <row r="367" spans="1:4">
      <c r="A367" s="297" t="s">
        <v>1058</v>
      </c>
      <c r="B367" s="301" t="s">
        <v>1059</v>
      </c>
      <c r="C367" s="606">
        <v>4</v>
      </c>
      <c r="D367" s="606">
        <v>4</v>
      </c>
    </row>
    <row r="368" spans="1:4">
      <c r="A368" s="297" t="s">
        <v>1060</v>
      </c>
      <c r="B368" s="301" t="s">
        <v>1061</v>
      </c>
      <c r="C368" s="606">
        <v>0</v>
      </c>
      <c r="D368" s="606">
        <v>0</v>
      </c>
    </row>
    <row r="369" spans="1:4">
      <c r="A369" s="297" t="s">
        <v>1062</v>
      </c>
      <c r="B369" s="301" t="s">
        <v>1063</v>
      </c>
      <c r="C369" s="606">
        <v>0</v>
      </c>
      <c r="D369" s="606">
        <v>0</v>
      </c>
    </row>
    <row r="370" spans="1:4">
      <c r="A370" s="297" t="s">
        <v>1064</v>
      </c>
      <c r="B370" s="301" t="s">
        <v>1065</v>
      </c>
      <c r="C370" s="606">
        <v>0</v>
      </c>
      <c r="D370" s="606">
        <v>0</v>
      </c>
    </row>
    <row r="371" spans="1:4">
      <c r="A371" s="297" t="s">
        <v>1066</v>
      </c>
      <c r="B371" s="304" t="s">
        <v>1067</v>
      </c>
      <c r="C371" s="606">
        <v>0</v>
      </c>
      <c r="D371" s="606">
        <v>0</v>
      </c>
    </row>
    <row r="372" spans="1:4">
      <c r="A372" s="297" t="s">
        <v>1068</v>
      </c>
      <c r="B372" s="304" t="s">
        <v>1069</v>
      </c>
      <c r="C372" s="606">
        <v>1</v>
      </c>
      <c r="D372" s="606">
        <v>1</v>
      </c>
    </row>
    <row r="373" spans="1:4">
      <c r="A373" s="297" t="s">
        <v>1070</v>
      </c>
      <c r="B373" s="301" t="s">
        <v>1071</v>
      </c>
      <c r="C373" s="606">
        <v>0</v>
      </c>
      <c r="D373" s="606">
        <v>0</v>
      </c>
    </row>
    <row r="374" spans="1:4">
      <c r="A374" s="297" t="s">
        <v>1072</v>
      </c>
      <c r="B374" s="304" t="s">
        <v>1073</v>
      </c>
      <c r="C374" s="606">
        <v>6</v>
      </c>
      <c r="D374" s="606">
        <v>6</v>
      </c>
    </row>
    <row r="375" spans="1:4">
      <c r="A375" s="297" t="s">
        <v>1074</v>
      </c>
      <c r="B375" s="304" t="s">
        <v>1075</v>
      </c>
      <c r="C375" s="606">
        <v>1</v>
      </c>
      <c r="D375" s="606">
        <v>1</v>
      </c>
    </row>
    <row r="376" spans="1:4">
      <c r="A376" s="297" t="s">
        <v>1076</v>
      </c>
      <c r="B376" s="301" t="s">
        <v>1077</v>
      </c>
      <c r="C376" s="606">
        <v>5</v>
      </c>
      <c r="D376" s="606">
        <v>5</v>
      </c>
    </row>
    <row r="377" spans="1:4">
      <c r="A377" s="297" t="s">
        <v>1078</v>
      </c>
      <c r="B377" s="301" t="s">
        <v>1079</v>
      </c>
      <c r="C377" s="606">
        <v>0</v>
      </c>
      <c r="D377" s="606">
        <v>0</v>
      </c>
    </row>
    <row r="378" spans="1:4">
      <c r="A378" s="297" t="s">
        <v>1080</v>
      </c>
      <c r="B378" s="301" t="s">
        <v>1081</v>
      </c>
      <c r="C378" s="606">
        <v>0</v>
      </c>
      <c r="D378" s="606">
        <v>0</v>
      </c>
    </row>
    <row r="379" spans="1:4">
      <c r="A379" s="297" t="s">
        <v>1082</v>
      </c>
      <c r="B379" s="304" t="s">
        <v>1083</v>
      </c>
      <c r="C379" s="606">
        <v>0</v>
      </c>
      <c r="D379" s="606">
        <v>0</v>
      </c>
    </row>
    <row r="380" spans="1:4">
      <c r="A380" s="297" t="s">
        <v>1084</v>
      </c>
      <c r="B380" s="304" t="s">
        <v>1085</v>
      </c>
      <c r="C380" s="606">
        <v>0</v>
      </c>
      <c r="D380" s="606">
        <v>0</v>
      </c>
    </row>
    <row r="381" spans="1:4">
      <c r="A381" s="297" t="s">
        <v>1086</v>
      </c>
      <c r="B381" s="304" t="s">
        <v>1087</v>
      </c>
      <c r="C381" s="606">
        <v>1</v>
      </c>
      <c r="D381" s="606">
        <v>1</v>
      </c>
    </row>
    <row r="382" spans="1:4">
      <c r="A382" s="297" t="s">
        <v>1088</v>
      </c>
      <c r="B382" s="301" t="s">
        <v>1089</v>
      </c>
      <c r="C382" s="606">
        <v>1</v>
      </c>
      <c r="D382" s="606">
        <v>1</v>
      </c>
    </row>
    <row r="383" spans="1:4">
      <c r="A383" s="297" t="s">
        <v>1090</v>
      </c>
      <c r="B383" s="301" t="s">
        <v>1091</v>
      </c>
      <c r="C383" s="606">
        <v>0</v>
      </c>
      <c r="D383" s="606">
        <v>0</v>
      </c>
    </row>
    <row r="384" spans="1:4">
      <c r="A384" s="297" t="s">
        <v>1092</v>
      </c>
      <c r="B384" s="301" t="s">
        <v>1093</v>
      </c>
      <c r="C384" s="606">
        <v>1</v>
      </c>
      <c r="D384" s="606">
        <v>1</v>
      </c>
    </row>
    <row r="385" spans="1:4">
      <c r="A385" s="297" t="s">
        <v>1094</v>
      </c>
      <c r="B385" s="301" t="s">
        <v>1095</v>
      </c>
      <c r="C385" s="606">
        <v>0</v>
      </c>
      <c r="D385" s="606">
        <v>0</v>
      </c>
    </row>
    <row r="386" spans="1:4">
      <c r="A386" s="297" t="s">
        <v>1096</v>
      </c>
      <c r="B386" s="301" t="s">
        <v>1097</v>
      </c>
      <c r="C386" s="606">
        <v>0</v>
      </c>
      <c r="D386" s="606">
        <v>0</v>
      </c>
    </row>
    <row r="387" spans="1:4">
      <c r="A387" s="297" t="s">
        <v>1098</v>
      </c>
      <c r="B387" s="301" t="s">
        <v>1099</v>
      </c>
      <c r="C387" s="606">
        <v>0</v>
      </c>
      <c r="D387" s="606">
        <v>0</v>
      </c>
    </row>
    <row r="388" spans="1:4">
      <c r="A388" s="297" t="s">
        <v>1100</v>
      </c>
      <c r="B388" s="301" t="s">
        <v>1101</v>
      </c>
      <c r="C388" s="606">
        <v>0</v>
      </c>
      <c r="D388" s="606">
        <v>0</v>
      </c>
    </row>
    <row r="389" spans="1:4">
      <c r="A389" s="297" t="s">
        <v>1102</v>
      </c>
      <c r="B389" s="301" t="s">
        <v>1103</v>
      </c>
      <c r="C389" s="606">
        <v>0</v>
      </c>
      <c r="D389" s="606">
        <v>0</v>
      </c>
    </row>
    <row r="390" spans="1:4">
      <c r="A390" s="297" t="s">
        <v>1104</v>
      </c>
      <c r="B390" s="301" t="s">
        <v>1105</v>
      </c>
      <c r="C390" s="606">
        <v>0</v>
      </c>
      <c r="D390" s="606">
        <v>0</v>
      </c>
    </row>
    <row r="391" spans="1:4">
      <c r="A391" s="297" t="s">
        <v>1106</v>
      </c>
      <c r="B391" s="301" t="s">
        <v>1107</v>
      </c>
      <c r="C391" s="606">
        <v>0</v>
      </c>
      <c r="D391" s="606">
        <v>0</v>
      </c>
    </row>
    <row r="392" spans="1:4">
      <c r="A392" s="297" t="s">
        <v>1108</v>
      </c>
      <c r="B392" s="301" t="s">
        <v>1109</v>
      </c>
      <c r="C392" s="606">
        <v>1</v>
      </c>
      <c r="D392" s="606">
        <v>1</v>
      </c>
    </row>
    <row r="393" spans="1:4">
      <c r="A393" s="297" t="s">
        <v>1110</v>
      </c>
      <c r="B393" s="301" t="s">
        <v>1111</v>
      </c>
      <c r="C393" s="606">
        <v>0</v>
      </c>
      <c r="D393" s="606">
        <v>0</v>
      </c>
    </row>
    <row r="394" spans="1:4">
      <c r="A394" s="297" t="s">
        <v>1112</v>
      </c>
      <c r="B394" s="304" t="s">
        <v>1113</v>
      </c>
      <c r="C394" s="606">
        <v>0</v>
      </c>
      <c r="D394" s="606">
        <v>0</v>
      </c>
    </row>
    <row r="395" spans="1:4">
      <c r="A395" s="297" t="s">
        <v>1114</v>
      </c>
      <c r="B395" s="304" t="s">
        <v>1115</v>
      </c>
      <c r="C395" s="606">
        <v>0</v>
      </c>
      <c r="D395" s="606">
        <v>0</v>
      </c>
    </row>
    <row r="396" spans="1:4">
      <c r="A396" s="297" t="s">
        <v>1116</v>
      </c>
      <c r="B396" s="304" t="s">
        <v>1117</v>
      </c>
      <c r="C396" s="606">
        <v>0</v>
      </c>
      <c r="D396" s="606">
        <v>0</v>
      </c>
    </row>
    <row r="397" spans="1:4">
      <c r="A397" s="297" t="s">
        <v>1118</v>
      </c>
      <c r="B397" s="304" t="s">
        <v>1119</v>
      </c>
      <c r="C397" s="606">
        <v>0</v>
      </c>
      <c r="D397" s="606">
        <v>0</v>
      </c>
    </row>
    <row r="398" spans="1:4">
      <c r="A398" s="297" t="s">
        <v>1120</v>
      </c>
      <c r="B398" s="301" t="s">
        <v>1121</v>
      </c>
      <c r="C398" s="606">
        <v>1</v>
      </c>
      <c r="D398" s="606">
        <v>1</v>
      </c>
    </row>
    <row r="399" spans="1:4">
      <c r="A399" s="297" t="s">
        <v>1122</v>
      </c>
      <c r="B399" s="301" t="s">
        <v>1123</v>
      </c>
      <c r="C399" s="606">
        <v>0</v>
      </c>
      <c r="D399" s="606">
        <v>0</v>
      </c>
    </row>
    <row r="400" spans="1:4">
      <c r="A400" s="297" t="s">
        <v>1124</v>
      </c>
      <c r="B400" s="301" t="s">
        <v>1125</v>
      </c>
      <c r="C400" s="606">
        <v>1</v>
      </c>
      <c r="D400" s="606">
        <v>1</v>
      </c>
    </row>
    <row r="401" spans="1:4">
      <c r="A401" s="297" t="s">
        <v>1126</v>
      </c>
      <c r="B401" s="301" t="s">
        <v>1127</v>
      </c>
      <c r="C401" s="606">
        <v>0</v>
      </c>
      <c r="D401" s="606">
        <v>0</v>
      </c>
    </row>
    <row r="402" spans="1:4">
      <c r="A402" s="297" t="s">
        <v>1128</v>
      </c>
      <c r="B402" s="301" t="s">
        <v>1129</v>
      </c>
      <c r="C402" s="606">
        <v>9</v>
      </c>
      <c r="D402" s="606">
        <v>9</v>
      </c>
    </row>
    <row r="403" spans="1:4">
      <c r="A403" s="297" t="s">
        <v>1130</v>
      </c>
      <c r="B403" s="301" t="s">
        <v>1131</v>
      </c>
      <c r="C403" s="606">
        <v>0</v>
      </c>
      <c r="D403" s="606">
        <v>0</v>
      </c>
    </row>
    <row r="404" spans="1:4">
      <c r="A404" s="297" t="s">
        <v>1132</v>
      </c>
      <c r="B404" s="301" t="s">
        <v>1133</v>
      </c>
      <c r="C404" s="606">
        <v>0</v>
      </c>
      <c r="D404" s="606">
        <v>0</v>
      </c>
    </row>
    <row r="405" spans="1:4">
      <c r="A405" s="297" t="s">
        <v>1134</v>
      </c>
      <c r="B405" s="301" t="s">
        <v>1135</v>
      </c>
      <c r="C405" s="606">
        <v>4</v>
      </c>
      <c r="D405" s="606">
        <v>4</v>
      </c>
    </row>
    <row r="406" spans="1:4">
      <c r="A406" s="297" t="s">
        <v>1136</v>
      </c>
      <c r="B406" s="301" t="s">
        <v>1137</v>
      </c>
      <c r="C406" s="606">
        <v>34</v>
      </c>
      <c r="D406" s="606">
        <v>34</v>
      </c>
    </row>
    <row r="407" spans="1:4">
      <c r="A407" s="297" t="s">
        <v>1138</v>
      </c>
      <c r="B407" s="301" t="s">
        <v>1139</v>
      </c>
      <c r="C407" s="606">
        <v>0</v>
      </c>
      <c r="D407" s="606">
        <v>0</v>
      </c>
    </row>
    <row r="408" spans="1:4">
      <c r="A408" s="297" t="s">
        <v>1140</v>
      </c>
      <c r="B408" s="301" t="s">
        <v>1141</v>
      </c>
      <c r="C408" s="606">
        <v>1</v>
      </c>
      <c r="D408" s="606">
        <v>1</v>
      </c>
    </row>
    <row r="409" spans="1:4">
      <c r="A409" s="297" t="s">
        <v>1142</v>
      </c>
      <c r="B409" s="301" t="s">
        <v>1143</v>
      </c>
      <c r="C409" s="606">
        <v>18</v>
      </c>
      <c r="D409" s="606">
        <v>18</v>
      </c>
    </row>
    <row r="410" spans="1:4">
      <c r="A410" s="297" t="s">
        <v>1144</v>
      </c>
      <c r="B410" s="301" t="s">
        <v>1145</v>
      </c>
      <c r="C410" s="606">
        <v>0</v>
      </c>
      <c r="D410" s="606">
        <v>0</v>
      </c>
    </row>
    <row r="411" spans="1:4">
      <c r="A411" s="297" t="s">
        <v>1146</v>
      </c>
      <c r="B411" s="298" t="s">
        <v>1147</v>
      </c>
      <c r="C411" s="606">
        <v>3</v>
      </c>
      <c r="D411" s="606">
        <v>3</v>
      </c>
    </row>
    <row r="412" spans="1:4">
      <c r="A412" s="297" t="s">
        <v>1148</v>
      </c>
      <c r="B412" s="298" t="s">
        <v>1149</v>
      </c>
      <c r="C412" s="606">
        <v>0</v>
      </c>
      <c r="D412" s="606">
        <v>0</v>
      </c>
    </row>
    <row r="413" spans="1:4">
      <c r="A413" s="297" t="s">
        <v>1150</v>
      </c>
      <c r="B413" s="298" t="s">
        <v>1151</v>
      </c>
      <c r="C413" s="606">
        <v>5</v>
      </c>
      <c r="D413" s="606">
        <v>5</v>
      </c>
    </row>
    <row r="414" spans="1:4">
      <c r="A414" s="297" t="s">
        <v>1152</v>
      </c>
      <c r="B414" s="298" t="s">
        <v>1153</v>
      </c>
      <c r="C414" s="606">
        <v>0</v>
      </c>
      <c r="D414" s="606">
        <v>0</v>
      </c>
    </row>
    <row r="415" spans="1:4">
      <c r="A415" s="297" t="s">
        <v>1154</v>
      </c>
      <c r="B415" s="298" t="s">
        <v>1155</v>
      </c>
      <c r="C415" s="606">
        <v>22</v>
      </c>
      <c r="D415" s="606">
        <v>22</v>
      </c>
    </row>
    <row r="416" spans="1:4">
      <c r="A416" s="297" t="s">
        <v>1156</v>
      </c>
      <c r="B416" s="298" t="s">
        <v>1157</v>
      </c>
      <c r="C416" s="606">
        <v>2</v>
      </c>
      <c r="D416" s="606">
        <v>2</v>
      </c>
    </row>
    <row r="417" spans="1:4">
      <c r="A417" s="297" t="s">
        <v>1158</v>
      </c>
      <c r="B417" s="307" t="s">
        <v>1159</v>
      </c>
      <c r="C417" s="606">
        <v>0</v>
      </c>
      <c r="D417" s="606">
        <v>0</v>
      </c>
    </row>
    <row r="418" spans="1:4">
      <c r="A418" s="297" t="s">
        <v>1160</v>
      </c>
      <c r="B418" s="298" t="s">
        <v>1161</v>
      </c>
      <c r="C418" s="606">
        <v>10</v>
      </c>
      <c r="D418" s="606">
        <v>10</v>
      </c>
    </row>
    <row r="419" spans="1:4">
      <c r="A419" s="297" t="s">
        <v>1162</v>
      </c>
      <c r="B419" s="298" t="s">
        <v>1163</v>
      </c>
      <c r="C419" s="606">
        <v>0</v>
      </c>
      <c r="D419" s="606">
        <v>0</v>
      </c>
    </row>
    <row r="420" spans="1:4">
      <c r="A420" s="297" t="s">
        <v>1164</v>
      </c>
      <c r="B420" s="298" t="s">
        <v>1165</v>
      </c>
      <c r="C420" s="606">
        <v>1</v>
      </c>
      <c r="D420" s="606">
        <v>1</v>
      </c>
    </row>
    <row r="421" spans="1:4">
      <c r="A421" s="297" t="s">
        <v>1166</v>
      </c>
      <c r="B421" s="298" t="s">
        <v>1167</v>
      </c>
      <c r="C421" s="606">
        <v>0</v>
      </c>
      <c r="D421" s="606">
        <v>0</v>
      </c>
    </row>
    <row r="422" spans="1:4">
      <c r="A422" s="297" t="s">
        <v>1168</v>
      </c>
      <c r="B422" s="298" t="s">
        <v>1169</v>
      </c>
      <c r="C422" s="606">
        <v>0</v>
      </c>
      <c r="D422" s="606">
        <v>0</v>
      </c>
    </row>
    <row r="423" spans="1:4">
      <c r="A423" s="297" t="s">
        <v>1170</v>
      </c>
      <c r="B423" s="298" t="s">
        <v>1171</v>
      </c>
      <c r="C423" s="606">
        <v>0</v>
      </c>
      <c r="D423" s="606">
        <v>0</v>
      </c>
    </row>
    <row r="424" spans="1:4">
      <c r="A424" s="297" t="s">
        <v>1172</v>
      </c>
      <c r="B424" s="298" t="s">
        <v>1173</v>
      </c>
      <c r="C424" s="606">
        <v>10</v>
      </c>
      <c r="D424" s="606">
        <v>11</v>
      </c>
    </row>
    <row r="425" spans="1:4">
      <c r="A425" s="297" t="s">
        <v>1174</v>
      </c>
      <c r="B425" s="298" t="s">
        <v>1175</v>
      </c>
      <c r="C425" s="606">
        <v>0</v>
      </c>
      <c r="D425" s="606">
        <v>0</v>
      </c>
    </row>
    <row r="426" spans="1:4">
      <c r="A426" s="297" t="s">
        <v>1176</v>
      </c>
      <c r="B426" s="298" t="s">
        <v>1177</v>
      </c>
      <c r="C426" s="606">
        <v>1</v>
      </c>
      <c r="D426" s="606">
        <v>1</v>
      </c>
    </row>
    <row r="427" spans="1:4">
      <c r="A427" s="297" t="s">
        <v>1178</v>
      </c>
      <c r="B427" s="298" t="s">
        <v>1179</v>
      </c>
      <c r="C427" s="606">
        <v>0</v>
      </c>
      <c r="D427" s="606">
        <v>0</v>
      </c>
    </row>
    <row r="428" spans="1:4" ht="18.75">
      <c r="A428" s="296">
        <v>9</v>
      </c>
      <c r="B428" s="303" t="s">
        <v>1180</v>
      </c>
      <c r="C428" s="607">
        <f>SUM(C429:C462)</f>
        <v>189</v>
      </c>
      <c r="D428" s="607">
        <f>SUM(D429:D462)</f>
        <v>190</v>
      </c>
    </row>
    <row r="429" spans="1:4">
      <c r="A429" s="297" t="s">
        <v>1181</v>
      </c>
      <c r="B429" s="307" t="s">
        <v>1182</v>
      </c>
      <c r="C429" s="606">
        <v>0</v>
      </c>
      <c r="D429" s="606">
        <v>0</v>
      </c>
    </row>
    <row r="430" spans="1:4">
      <c r="A430" s="297" t="s">
        <v>1183</v>
      </c>
      <c r="B430" s="307" t="s">
        <v>1184</v>
      </c>
      <c r="C430" s="606">
        <v>0</v>
      </c>
      <c r="D430" s="606">
        <v>0</v>
      </c>
    </row>
    <row r="431" spans="1:4">
      <c r="A431" s="297" t="s">
        <v>1185</v>
      </c>
      <c r="B431" s="307" t="s">
        <v>1186</v>
      </c>
      <c r="C431" s="606">
        <v>16</v>
      </c>
      <c r="D431" s="606">
        <v>16</v>
      </c>
    </row>
    <row r="432" spans="1:4">
      <c r="A432" s="297" t="s">
        <v>1187</v>
      </c>
      <c r="B432" s="299" t="s">
        <v>1188</v>
      </c>
      <c r="C432" s="606">
        <v>40</v>
      </c>
      <c r="D432" s="606">
        <v>40</v>
      </c>
    </row>
    <row r="433" spans="1:4">
      <c r="A433" s="297" t="s">
        <v>1189</v>
      </c>
      <c r="B433" s="298" t="s">
        <v>1190</v>
      </c>
      <c r="C433" s="606">
        <v>0</v>
      </c>
      <c r="D433" s="606">
        <v>0</v>
      </c>
    </row>
    <row r="434" spans="1:4">
      <c r="A434" s="297" t="s">
        <v>1191</v>
      </c>
      <c r="B434" s="298" t="s">
        <v>1192</v>
      </c>
      <c r="C434" s="606">
        <v>0</v>
      </c>
      <c r="D434" s="606">
        <v>0</v>
      </c>
    </row>
    <row r="435" spans="1:4">
      <c r="A435" s="297" t="s">
        <v>1193</v>
      </c>
      <c r="B435" s="298" t="s">
        <v>1194</v>
      </c>
      <c r="C435" s="606">
        <v>8</v>
      </c>
      <c r="D435" s="606">
        <v>8</v>
      </c>
    </row>
    <row r="436" spans="1:4">
      <c r="A436" s="297" t="s">
        <v>1195</v>
      </c>
      <c r="B436" s="298" t="s">
        <v>1196</v>
      </c>
      <c r="C436" s="606">
        <v>1</v>
      </c>
      <c r="D436" s="606">
        <v>1</v>
      </c>
    </row>
    <row r="437" spans="1:4">
      <c r="A437" s="297" t="s">
        <v>1197</v>
      </c>
      <c r="B437" s="298" t="s">
        <v>1198</v>
      </c>
      <c r="C437" s="606">
        <v>29</v>
      </c>
      <c r="D437" s="606">
        <v>30</v>
      </c>
    </row>
    <row r="438" spans="1:4">
      <c r="A438" s="297" t="s">
        <v>1199</v>
      </c>
      <c r="B438" s="298" t="s">
        <v>1200</v>
      </c>
      <c r="C438" s="606">
        <v>0</v>
      </c>
      <c r="D438" s="606">
        <v>0</v>
      </c>
    </row>
    <row r="439" spans="1:4" ht="25.5">
      <c r="A439" s="297" t="s">
        <v>1201</v>
      </c>
      <c r="B439" s="298" t="s">
        <v>1202</v>
      </c>
      <c r="C439" s="606">
        <v>0</v>
      </c>
      <c r="D439" s="606">
        <v>0</v>
      </c>
    </row>
    <row r="440" spans="1:4">
      <c r="A440" s="297" t="s">
        <v>1203</v>
      </c>
      <c r="B440" s="298" t="s">
        <v>1204</v>
      </c>
      <c r="C440" s="606">
        <v>0</v>
      </c>
      <c r="D440" s="606">
        <v>0</v>
      </c>
    </row>
    <row r="441" spans="1:4" ht="25.5">
      <c r="A441" s="297" t="s">
        <v>1205</v>
      </c>
      <c r="B441" s="298" t="s">
        <v>1206</v>
      </c>
      <c r="C441" s="606">
        <v>0</v>
      </c>
      <c r="D441" s="606">
        <v>0</v>
      </c>
    </row>
    <row r="442" spans="1:4" ht="25.5">
      <c r="A442" s="297" t="s">
        <v>1207</v>
      </c>
      <c r="B442" s="298" t="s">
        <v>1208</v>
      </c>
      <c r="C442" s="606">
        <v>0</v>
      </c>
      <c r="D442" s="606">
        <v>0</v>
      </c>
    </row>
    <row r="443" spans="1:4">
      <c r="A443" s="297" t="s">
        <v>1209</v>
      </c>
      <c r="B443" s="298" t="s">
        <v>1210</v>
      </c>
      <c r="C443" s="606">
        <v>0</v>
      </c>
      <c r="D443" s="606">
        <v>0</v>
      </c>
    </row>
    <row r="444" spans="1:4">
      <c r="A444" s="297" t="s">
        <v>1211</v>
      </c>
      <c r="B444" s="298" t="s">
        <v>1212</v>
      </c>
      <c r="C444" s="606">
        <v>0</v>
      </c>
      <c r="D444" s="606">
        <v>0</v>
      </c>
    </row>
    <row r="445" spans="1:4">
      <c r="A445" s="297" t="s">
        <v>1213</v>
      </c>
      <c r="B445" s="298" t="s">
        <v>1214</v>
      </c>
      <c r="C445" s="606">
        <v>2</v>
      </c>
      <c r="D445" s="606">
        <v>2</v>
      </c>
    </row>
    <row r="446" spans="1:4">
      <c r="A446" s="297" t="s">
        <v>1215</v>
      </c>
      <c r="B446" s="298" t="s">
        <v>1216</v>
      </c>
      <c r="C446" s="606">
        <v>1</v>
      </c>
      <c r="D446" s="606">
        <v>1</v>
      </c>
    </row>
    <row r="447" spans="1:4">
      <c r="A447" s="297" t="s">
        <v>1217</v>
      </c>
      <c r="B447" s="298" t="s">
        <v>1218</v>
      </c>
      <c r="C447" s="606">
        <v>4</v>
      </c>
      <c r="D447" s="606">
        <v>4</v>
      </c>
    </row>
    <row r="448" spans="1:4">
      <c r="A448" s="297" t="s">
        <v>1219</v>
      </c>
      <c r="B448" s="298" t="s">
        <v>1220</v>
      </c>
      <c r="C448" s="606">
        <v>12</v>
      </c>
      <c r="D448" s="606">
        <v>12</v>
      </c>
    </row>
    <row r="449" spans="1:4">
      <c r="A449" s="297" t="s">
        <v>1221</v>
      </c>
      <c r="B449" s="307" t="s">
        <v>1222</v>
      </c>
      <c r="C449" s="606">
        <v>0</v>
      </c>
      <c r="D449" s="606">
        <v>0</v>
      </c>
    </row>
    <row r="450" spans="1:4">
      <c r="A450" s="297" t="s">
        <v>1223</v>
      </c>
      <c r="B450" s="307" t="s">
        <v>1224</v>
      </c>
      <c r="C450" s="606">
        <v>0</v>
      </c>
      <c r="D450" s="606">
        <v>0</v>
      </c>
    </row>
    <row r="451" spans="1:4">
      <c r="A451" s="297" t="s">
        <v>1225</v>
      </c>
      <c r="B451" s="298" t="s">
        <v>1226</v>
      </c>
      <c r="C451" s="606">
        <v>6</v>
      </c>
      <c r="D451" s="606">
        <v>6</v>
      </c>
    </row>
    <row r="452" spans="1:4">
      <c r="A452" s="297" t="s">
        <v>1227</v>
      </c>
      <c r="B452" s="298" t="s">
        <v>1228</v>
      </c>
      <c r="C452" s="606">
        <v>24</v>
      </c>
      <c r="D452" s="606">
        <v>24</v>
      </c>
    </row>
    <row r="453" spans="1:4">
      <c r="A453" s="297" t="s">
        <v>1229</v>
      </c>
      <c r="B453" s="298" t="s">
        <v>1230</v>
      </c>
      <c r="C453" s="606">
        <v>0</v>
      </c>
      <c r="D453" s="606">
        <v>0</v>
      </c>
    </row>
    <row r="454" spans="1:4">
      <c r="A454" s="297" t="s">
        <v>1231</v>
      </c>
      <c r="B454" s="298" t="s">
        <v>1232</v>
      </c>
      <c r="C454" s="606">
        <v>22</v>
      </c>
      <c r="D454" s="606">
        <v>22</v>
      </c>
    </row>
    <row r="455" spans="1:4">
      <c r="A455" s="297" t="s">
        <v>1233</v>
      </c>
      <c r="B455" s="298" t="s">
        <v>1234</v>
      </c>
      <c r="C455" s="606">
        <v>16</v>
      </c>
      <c r="D455" s="606">
        <v>16</v>
      </c>
    </row>
    <row r="456" spans="1:4">
      <c r="A456" s="297" t="s">
        <v>1235</v>
      </c>
      <c r="B456" s="298" t="s">
        <v>1236</v>
      </c>
      <c r="C456" s="606">
        <v>5</v>
      </c>
      <c r="D456" s="606">
        <v>5</v>
      </c>
    </row>
    <row r="457" spans="1:4">
      <c r="A457" s="297" t="s">
        <v>1237</v>
      </c>
      <c r="B457" s="298" t="s">
        <v>1238</v>
      </c>
      <c r="C457" s="606">
        <v>0</v>
      </c>
      <c r="D457" s="606">
        <v>0</v>
      </c>
    </row>
    <row r="458" spans="1:4">
      <c r="A458" s="297" t="s">
        <v>1239</v>
      </c>
      <c r="B458" s="298" t="s">
        <v>1240</v>
      </c>
      <c r="C458" s="606">
        <v>2</v>
      </c>
      <c r="D458" s="606">
        <v>2</v>
      </c>
    </row>
    <row r="459" spans="1:4">
      <c r="A459" s="297" t="s">
        <v>1241</v>
      </c>
      <c r="B459" s="298" t="s">
        <v>1242</v>
      </c>
      <c r="C459" s="606">
        <v>1</v>
      </c>
      <c r="D459" s="606">
        <v>1</v>
      </c>
    </row>
    <row r="460" spans="1:4">
      <c r="A460" s="297" t="s">
        <v>1243</v>
      </c>
      <c r="B460" s="298" t="s">
        <v>1244</v>
      </c>
      <c r="C460" s="606">
        <v>0</v>
      </c>
      <c r="D460" s="606">
        <v>0</v>
      </c>
    </row>
    <row r="461" spans="1:4">
      <c r="A461" s="297" t="s">
        <v>1245</v>
      </c>
      <c r="B461" s="298" t="s">
        <v>1246</v>
      </c>
      <c r="C461" s="606">
        <v>0</v>
      </c>
      <c r="D461" s="606">
        <v>0</v>
      </c>
    </row>
    <row r="462" spans="1:4">
      <c r="A462" s="297" t="s">
        <v>1247</v>
      </c>
      <c r="B462" s="298" t="s">
        <v>1248</v>
      </c>
      <c r="C462" s="606">
        <v>0</v>
      </c>
      <c r="D462" s="606">
        <v>0</v>
      </c>
    </row>
    <row r="463" spans="1:4" ht="37.5">
      <c r="A463" s="296">
        <v>10</v>
      </c>
      <c r="B463" s="303" t="s">
        <v>1249</v>
      </c>
      <c r="C463" s="607">
        <f>SUM(C464:C491)</f>
        <v>77</v>
      </c>
      <c r="D463" s="607">
        <f>SUM(D464:D491)</f>
        <v>77</v>
      </c>
    </row>
    <row r="464" spans="1:4">
      <c r="A464" s="297" t="s">
        <v>1250</v>
      </c>
      <c r="B464" s="298" t="s">
        <v>1251</v>
      </c>
      <c r="C464" s="606">
        <v>0</v>
      </c>
      <c r="D464" s="606">
        <v>0</v>
      </c>
    </row>
    <row r="465" spans="1:4">
      <c r="A465" s="297" t="s">
        <v>1252</v>
      </c>
      <c r="B465" s="298" t="s">
        <v>1253</v>
      </c>
      <c r="C465" s="606">
        <v>0</v>
      </c>
      <c r="D465" s="606">
        <v>0</v>
      </c>
    </row>
    <row r="466" spans="1:4">
      <c r="A466" s="297" t="s">
        <v>1254</v>
      </c>
      <c r="B466" s="307" t="s">
        <v>1255</v>
      </c>
      <c r="C466" s="606">
        <v>0</v>
      </c>
      <c r="D466" s="606">
        <v>0</v>
      </c>
    </row>
    <row r="467" spans="1:4">
      <c r="A467" s="297" t="s">
        <v>1256</v>
      </c>
      <c r="B467" s="307" t="s">
        <v>1257</v>
      </c>
      <c r="C467" s="606">
        <v>0</v>
      </c>
      <c r="D467" s="606">
        <v>0</v>
      </c>
    </row>
    <row r="468" spans="1:4">
      <c r="A468" s="297" t="s">
        <v>1258</v>
      </c>
      <c r="B468" s="298" t="s">
        <v>1259</v>
      </c>
      <c r="C468" s="606">
        <v>0</v>
      </c>
      <c r="D468" s="606">
        <v>0</v>
      </c>
    </row>
    <row r="469" spans="1:4">
      <c r="A469" s="297" t="s">
        <v>1260</v>
      </c>
      <c r="B469" s="307" t="s">
        <v>1261</v>
      </c>
      <c r="C469" s="606">
        <v>0</v>
      </c>
      <c r="D469" s="606">
        <v>0</v>
      </c>
    </row>
    <row r="470" spans="1:4">
      <c r="A470" s="297" t="s">
        <v>1262</v>
      </c>
      <c r="B470" s="307" t="s">
        <v>1263</v>
      </c>
      <c r="C470" s="606">
        <v>0</v>
      </c>
      <c r="D470" s="606">
        <v>0</v>
      </c>
    </row>
    <row r="471" spans="1:4">
      <c r="A471" s="297" t="s">
        <v>1264</v>
      </c>
      <c r="B471" s="307" t="s">
        <v>1265</v>
      </c>
      <c r="C471" s="606">
        <v>0</v>
      </c>
      <c r="D471" s="606">
        <v>0</v>
      </c>
    </row>
    <row r="472" spans="1:4">
      <c r="A472" s="297" t="s">
        <v>1266</v>
      </c>
      <c r="B472" s="307" t="s">
        <v>1267</v>
      </c>
      <c r="C472" s="606">
        <v>0</v>
      </c>
      <c r="D472" s="606">
        <v>0</v>
      </c>
    </row>
    <row r="473" spans="1:4">
      <c r="A473" s="297" t="s">
        <v>1268</v>
      </c>
      <c r="B473" s="307" t="s">
        <v>1269</v>
      </c>
      <c r="C473" s="606">
        <v>0</v>
      </c>
      <c r="D473" s="606">
        <v>0</v>
      </c>
    </row>
    <row r="474" spans="1:4">
      <c r="A474" s="297" t="s">
        <v>1270</v>
      </c>
      <c r="B474" s="307" t="s">
        <v>1271</v>
      </c>
      <c r="C474" s="606">
        <v>0</v>
      </c>
      <c r="D474" s="606">
        <v>0</v>
      </c>
    </row>
    <row r="475" spans="1:4">
      <c r="A475" s="297" t="s">
        <v>1272</v>
      </c>
      <c r="B475" s="298" t="s">
        <v>1273</v>
      </c>
      <c r="C475" s="606">
        <v>0</v>
      </c>
      <c r="D475" s="606">
        <v>0</v>
      </c>
    </row>
    <row r="476" spans="1:4">
      <c r="A476" s="297" t="s">
        <v>1274</v>
      </c>
      <c r="B476" s="298" t="s">
        <v>1275</v>
      </c>
      <c r="C476" s="606">
        <v>0</v>
      </c>
      <c r="D476" s="606">
        <v>0</v>
      </c>
    </row>
    <row r="477" spans="1:4" ht="25.5">
      <c r="A477" s="297" t="s">
        <v>1276</v>
      </c>
      <c r="B477" s="307" t="s">
        <v>1277</v>
      </c>
      <c r="C477" s="606">
        <v>0</v>
      </c>
      <c r="D477" s="606">
        <v>0</v>
      </c>
    </row>
    <row r="478" spans="1:4" ht="25.5">
      <c r="A478" s="297" t="s">
        <v>1278</v>
      </c>
      <c r="B478" s="307" t="s">
        <v>1279</v>
      </c>
      <c r="C478" s="606">
        <v>0</v>
      </c>
      <c r="D478" s="606">
        <v>0</v>
      </c>
    </row>
    <row r="479" spans="1:4">
      <c r="A479" s="297" t="s">
        <v>1280</v>
      </c>
      <c r="B479" s="307" t="s">
        <v>1281</v>
      </c>
      <c r="C479" s="606">
        <v>0</v>
      </c>
      <c r="D479" s="606">
        <v>0</v>
      </c>
    </row>
    <row r="480" spans="1:4">
      <c r="A480" s="297" t="s">
        <v>1282</v>
      </c>
      <c r="B480" s="307" t="s">
        <v>1283</v>
      </c>
      <c r="C480" s="606">
        <v>0</v>
      </c>
      <c r="D480" s="606">
        <v>0</v>
      </c>
    </row>
    <row r="481" spans="1:4">
      <c r="A481" s="297" t="s">
        <v>1284</v>
      </c>
      <c r="B481" s="307" t="s">
        <v>1285</v>
      </c>
      <c r="C481" s="606">
        <v>0</v>
      </c>
      <c r="D481" s="606">
        <v>0</v>
      </c>
    </row>
    <row r="482" spans="1:4">
      <c r="A482" s="297" t="s">
        <v>1286</v>
      </c>
      <c r="B482" s="307" t="s">
        <v>1287</v>
      </c>
      <c r="C482" s="606">
        <v>0</v>
      </c>
      <c r="D482" s="606">
        <v>0</v>
      </c>
    </row>
    <row r="483" spans="1:4">
      <c r="A483" s="297" t="s">
        <v>1288</v>
      </c>
      <c r="B483" s="298" t="s">
        <v>1289</v>
      </c>
      <c r="C483" s="606">
        <v>3</v>
      </c>
      <c r="D483" s="606">
        <v>3</v>
      </c>
    </row>
    <row r="484" spans="1:4">
      <c r="A484" s="297" t="s">
        <v>1290</v>
      </c>
      <c r="B484" s="298" t="s">
        <v>1291</v>
      </c>
      <c r="C484" s="606">
        <v>53</v>
      </c>
      <c r="D484" s="606">
        <v>53</v>
      </c>
    </row>
    <row r="485" spans="1:4">
      <c r="A485" s="297" t="s">
        <v>1292</v>
      </c>
      <c r="B485" s="298" t="s">
        <v>1293</v>
      </c>
      <c r="C485" s="606">
        <v>4</v>
      </c>
      <c r="D485" s="606">
        <v>4</v>
      </c>
    </row>
    <row r="486" spans="1:4">
      <c r="A486" s="297" t="s">
        <v>1294</v>
      </c>
      <c r="B486" s="298" t="s">
        <v>1295</v>
      </c>
      <c r="C486" s="606">
        <v>2</v>
      </c>
      <c r="D486" s="606">
        <v>2</v>
      </c>
    </row>
    <row r="487" spans="1:4">
      <c r="A487" s="297" t="s">
        <v>1296</v>
      </c>
      <c r="B487" s="298" t="s">
        <v>1297</v>
      </c>
      <c r="C487" s="606">
        <v>7</v>
      </c>
      <c r="D487" s="606">
        <v>7</v>
      </c>
    </row>
    <row r="488" spans="1:4">
      <c r="A488" s="297" t="s">
        <v>1298</v>
      </c>
      <c r="B488" s="307" t="s">
        <v>1299</v>
      </c>
      <c r="C488" s="606">
        <v>0</v>
      </c>
      <c r="D488" s="606">
        <v>0</v>
      </c>
    </row>
    <row r="489" spans="1:4">
      <c r="A489" s="297" t="s">
        <v>1300</v>
      </c>
      <c r="B489" s="307" t="s">
        <v>1301</v>
      </c>
      <c r="C489" s="606">
        <v>0</v>
      </c>
      <c r="D489" s="606">
        <v>0</v>
      </c>
    </row>
    <row r="490" spans="1:4">
      <c r="A490" s="297" t="s">
        <v>1302</v>
      </c>
      <c r="B490" s="298" t="s">
        <v>1303</v>
      </c>
      <c r="C490" s="606">
        <v>0</v>
      </c>
      <c r="D490" s="606">
        <v>0</v>
      </c>
    </row>
    <row r="491" spans="1:4">
      <c r="A491" s="297" t="s">
        <v>1304</v>
      </c>
      <c r="B491" s="298" t="s">
        <v>1305</v>
      </c>
      <c r="C491" s="606">
        <v>8</v>
      </c>
      <c r="D491" s="606">
        <v>8</v>
      </c>
    </row>
    <row r="492" spans="1:4" ht="18.75">
      <c r="A492" s="296">
        <v>11</v>
      </c>
      <c r="B492" s="303" t="s">
        <v>1306</v>
      </c>
      <c r="C492" s="607">
        <f>SUM(C493:C529)</f>
        <v>95</v>
      </c>
      <c r="D492" s="607">
        <f>SUM(D493:D529)</f>
        <v>95</v>
      </c>
    </row>
    <row r="493" spans="1:4">
      <c r="A493" s="297" t="s">
        <v>1307</v>
      </c>
      <c r="B493" s="298" t="s">
        <v>1308</v>
      </c>
      <c r="C493" s="606">
        <v>0</v>
      </c>
      <c r="D493" s="606">
        <v>0</v>
      </c>
    </row>
    <row r="494" spans="1:4">
      <c r="A494" s="297" t="s">
        <v>1309</v>
      </c>
      <c r="B494" s="298" t="s">
        <v>1310</v>
      </c>
      <c r="C494" s="606">
        <v>0</v>
      </c>
      <c r="D494" s="606">
        <v>0</v>
      </c>
    </row>
    <row r="495" spans="1:4">
      <c r="A495" s="297" t="s">
        <v>1311</v>
      </c>
      <c r="B495" s="298" t="s">
        <v>1312</v>
      </c>
      <c r="C495" s="606">
        <v>0</v>
      </c>
      <c r="D495" s="606">
        <v>0</v>
      </c>
    </row>
    <row r="496" spans="1:4">
      <c r="A496" s="297" t="s">
        <v>1313</v>
      </c>
      <c r="B496" s="298" t="s">
        <v>1314</v>
      </c>
      <c r="C496" s="606">
        <v>0</v>
      </c>
      <c r="D496" s="606">
        <v>0</v>
      </c>
    </row>
    <row r="497" spans="1:4" ht="25.5">
      <c r="A497" s="297" t="s">
        <v>1315</v>
      </c>
      <c r="B497" s="298" t="s">
        <v>1316</v>
      </c>
      <c r="C497" s="606">
        <v>0</v>
      </c>
      <c r="D497" s="606">
        <v>0</v>
      </c>
    </row>
    <row r="498" spans="1:4" ht="25.5">
      <c r="A498" s="297" t="s">
        <v>1317</v>
      </c>
      <c r="B498" s="298" t="s">
        <v>1318</v>
      </c>
      <c r="C498" s="606">
        <v>0</v>
      </c>
      <c r="D498" s="606">
        <v>0</v>
      </c>
    </row>
    <row r="499" spans="1:4" ht="25.5">
      <c r="A499" s="297" t="s">
        <v>1319</v>
      </c>
      <c r="B499" s="298" t="s">
        <v>1320</v>
      </c>
      <c r="C499" s="606">
        <v>0</v>
      </c>
      <c r="D499" s="606">
        <v>0</v>
      </c>
    </row>
    <row r="500" spans="1:4">
      <c r="A500" s="297" t="s">
        <v>1321</v>
      </c>
      <c r="B500" s="298" t="s">
        <v>1322</v>
      </c>
      <c r="C500" s="606">
        <v>0</v>
      </c>
      <c r="D500" s="606">
        <v>0</v>
      </c>
    </row>
    <row r="501" spans="1:4">
      <c r="A501" s="297" t="s">
        <v>1323</v>
      </c>
      <c r="B501" s="298" t="s">
        <v>1324</v>
      </c>
      <c r="C501" s="606">
        <v>0</v>
      </c>
      <c r="D501" s="606">
        <v>0</v>
      </c>
    </row>
    <row r="502" spans="1:4">
      <c r="A502" s="297" t="s">
        <v>1325</v>
      </c>
      <c r="B502" s="298" t="s">
        <v>1326</v>
      </c>
      <c r="C502" s="606">
        <v>0</v>
      </c>
      <c r="D502" s="606">
        <v>0</v>
      </c>
    </row>
    <row r="503" spans="1:4">
      <c r="A503" s="297" t="s">
        <v>1327</v>
      </c>
      <c r="B503" s="298" t="s">
        <v>1328</v>
      </c>
      <c r="C503" s="606">
        <v>1</v>
      </c>
      <c r="D503" s="606">
        <v>1</v>
      </c>
    </row>
    <row r="504" spans="1:4">
      <c r="A504" s="297" t="s">
        <v>1329</v>
      </c>
      <c r="B504" s="298" t="s">
        <v>1330</v>
      </c>
      <c r="C504" s="606">
        <v>0</v>
      </c>
      <c r="D504" s="606">
        <v>0</v>
      </c>
    </row>
    <row r="505" spans="1:4">
      <c r="A505" s="297" t="s">
        <v>1331</v>
      </c>
      <c r="B505" s="298" t="s">
        <v>1332</v>
      </c>
      <c r="C505" s="606">
        <v>0</v>
      </c>
      <c r="D505" s="606">
        <v>0</v>
      </c>
    </row>
    <row r="506" spans="1:4">
      <c r="A506" s="297" t="s">
        <v>1333</v>
      </c>
      <c r="B506" s="298" t="s">
        <v>1334</v>
      </c>
      <c r="C506" s="606">
        <v>0</v>
      </c>
      <c r="D506" s="606">
        <v>0</v>
      </c>
    </row>
    <row r="507" spans="1:4">
      <c r="A507" s="297" t="s">
        <v>1335</v>
      </c>
      <c r="B507" s="298" t="s">
        <v>1336</v>
      </c>
      <c r="C507" s="606">
        <v>0</v>
      </c>
      <c r="D507" s="606">
        <v>0</v>
      </c>
    </row>
    <row r="508" spans="1:4">
      <c r="A508" s="297" t="s">
        <v>1337</v>
      </c>
      <c r="B508" s="298" t="s">
        <v>1338</v>
      </c>
      <c r="C508" s="606">
        <v>0</v>
      </c>
      <c r="D508" s="606">
        <v>0</v>
      </c>
    </row>
    <row r="509" spans="1:4">
      <c r="A509" s="297" t="s">
        <v>1339</v>
      </c>
      <c r="B509" s="298" t="s">
        <v>1340</v>
      </c>
      <c r="C509" s="606">
        <v>0</v>
      </c>
      <c r="D509" s="606">
        <v>0</v>
      </c>
    </row>
    <row r="510" spans="1:4">
      <c r="A510" s="297" t="s">
        <v>1341</v>
      </c>
      <c r="B510" s="298" t="s">
        <v>1342</v>
      </c>
      <c r="C510" s="606">
        <v>0</v>
      </c>
      <c r="D510" s="606">
        <v>0</v>
      </c>
    </row>
    <row r="511" spans="1:4">
      <c r="A511" s="297" t="s">
        <v>1343</v>
      </c>
      <c r="B511" s="298" t="s">
        <v>1344</v>
      </c>
      <c r="C511" s="606">
        <v>17</v>
      </c>
      <c r="D511" s="606">
        <v>17</v>
      </c>
    </row>
    <row r="512" spans="1:4">
      <c r="A512" s="297" t="s">
        <v>1345</v>
      </c>
      <c r="B512" s="298" t="s">
        <v>1346</v>
      </c>
      <c r="C512" s="606">
        <v>0</v>
      </c>
      <c r="D512" s="606">
        <v>0</v>
      </c>
    </row>
    <row r="513" spans="1:4">
      <c r="A513" s="297" t="s">
        <v>1347</v>
      </c>
      <c r="B513" s="298" t="s">
        <v>1348</v>
      </c>
      <c r="C513" s="606">
        <v>0</v>
      </c>
      <c r="D513" s="606">
        <v>0</v>
      </c>
    </row>
    <row r="514" spans="1:4">
      <c r="A514" s="297" t="s">
        <v>1349</v>
      </c>
      <c r="B514" s="298" t="s">
        <v>1350</v>
      </c>
      <c r="C514" s="606">
        <v>0</v>
      </c>
      <c r="D514" s="606">
        <v>0</v>
      </c>
    </row>
    <row r="515" spans="1:4">
      <c r="A515" s="297" t="s">
        <v>1351</v>
      </c>
      <c r="B515" s="298" t="s">
        <v>1352</v>
      </c>
      <c r="C515" s="606">
        <v>1</v>
      </c>
      <c r="D515" s="606">
        <v>1</v>
      </c>
    </row>
    <row r="516" spans="1:4">
      <c r="A516" s="297" t="s">
        <v>1353</v>
      </c>
      <c r="B516" s="298" t="s">
        <v>1354</v>
      </c>
      <c r="C516" s="606">
        <v>2</v>
      </c>
      <c r="D516" s="606">
        <v>2</v>
      </c>
    </row>
    <row r="517" spans="1:4">
      <c r="A517" s="297" t="s">
        <v>1355</v>
      </c>
      <c r="B517" s="298" t="s">
        <v>1356</v>
      </c>
      <c r="C517" s="606">
        <v>7</v>
      </c>
      <c r="D517" s="606">
        <v>7</v>
      </c>
    </row>
    <row r="518" spans="1:4">
      <c r="A518" s="297" t="s">
        <v>1357</v>
      </c>
      <c r="B518" s="298" t="s">
        <v>1358</v>
      </c>
      <c r="C518" s="606">
        <v>0</v>
      </c>
      <c r="D518" s="606">
        <v>0</v>
      </c>
    </row>
    <row r="519" spans="1:4">
      <c r="A519" s="297" t="s">
        <v>1359</v>
      </c>
      <c r="B519" s="298" t="s">
        <v>1360</v>
      </c>
      <c r="C519" s="606">
        <v>1</v>
      </c>
      <c r="D519" s="606">
        <v>1</v>
      </c>
    </row>
    <row r="520" spans="1:4">
      <c r="A520" s="297" t="s">
        <v>1361</v>
      </c>
      <c r="B520" s="298" t="s">
        <v>1362</v>
      </c>
      <c r="C520" s="606">
        <v>7</v>
      </c>
      <c r="D520" s="606">
        <v>7</v>
      </c>
    </row>
    <row r="521" spans="1:4">
      <c r="A521" s="297" t="s">
        <v>1363</v>
      </c>
      <c r="B521" s="298" t="s">
        <v>1364</v>
      </c>
      <c r="C521" s="606">
        <v>2</v>
      </c>
      <c r="D521" s="606">
        <v>2</v>
      </c>
    </row>
    <row r="522" spans="1:4">
      <c r="A522" s="297" t="s">
        <v>1365</v>
      </c>
      <c r="B522" s="298" t="s">
        <v>1366</v>
      </c>
      <c r="C522" s="606">
        <v>23</v>
      </c>
      <c r="D522" s="606">
        <v>23</v>
      </c>
    </row>
    <row r="523" spans="1:4">
      <c r="A523" s="297" t="s">
        <v>1367</v>
      </c>
      <c r="B523" s="298" t="s">
        <v>1368</v>
      </c>
      <c r="C523" s="606">
        <v>18</v>
      </c>
      <c r="D523" s="606">
        <v>18</v>
      </c>
    </row>
    <row r="524" spans="1:4">
      <c r="A524" s="297" t="s">
        <v>1369</v>
      </c>
      <c r="B524" s="298" t="s">
        <v>1370</v>
      </c>
      <c r="C524" s="606">
        <v>0</v>
      </c>
      <c r="D524" s="606">
        <v>0</v>
      </c>
    </row>
    <row r="525" spans="1:4">
      <c r="A525" s="297" t="s">
        <v>1371</v>
      </c>
      <c r="B525" s="298" t="s">
        <v>1372</v>
      </c>
      <c r="C525" s="606">
        <v>2</v>
      </c>
      <c r="D525" s="606">
        <v>2</v>
      </c>
    </row>
    <row r="526" spans="1:4">
      <c r="A526" s="297" t="s">
        <v>1373</v>
      </c>
      <c r="B526" s="298" t="s">
        <v>1374</v>
      </c>
      <c r="C526" s="606">
        <v>0</v>
      </c>
      <c r="D526" s="606">
        <v>0</v>
      </c>
    </row>
    <row r="527" spans="1:4">
      <c r="A527" s="297" t="s">
        <v>1375</v>
      </c>
      <c r="B527" s="298" t="s">
        <v>1376</v>
      </c>
      <c r="C527" s="606">
        <v>2</v>
      </c>
      <c r="D527" s="606">
        <v>2</v>
      </c>
    </row>
    <row r="528" spans="1:4">
      <c r="A528" s="297" t="s">
        <v>1377</v>
      </c>
      <c r="B528" s="298" t="s">
        <v>1378</v>
      </c>
      <c r="C528" s="606">
        <v>12</v>
      </c>
      <c r="D528" s="606">
        <v>12</v>
      </c>
    </row>
    <row r="529" spans="1:4">
      <c r="A529" s="297" t="s">
        <v>1379</v>
      </c>
      <c r="B529" s="299" t="s">
        <v>1380</v>
      </c>
      <c r="C529" s="606">
        <v>0</v>
      </c>
      <c r="D529" s="606">
        <v>0</v>
      </c>
    </row>
    <row r="530" spans="1:4" ht="18.75">
      <c r="A530" s="296">
        <v>12</v>
      </c>
      <c r="B530" s="303" t="s">
        <v>1381</v>
      </c>
      <c r="C530" s="607">
        <f>SUM(C531:C546)</f>
        <v>12</v>
      </c>
      <c r="D530" s="607">
        <f>SUM(D531:D546)</f>
        <v>12</v>
      </c>
    </row>
    <row r="531" spans="1:4">
      <c r="A531" s="297" t="s">
        <v>1382</v>
      </c>
      <c r="B531" s="307" t="s">
        <v>1383</v>
      </c>
      <c r="C531" s="606">
        <v>0</v>
      </c>
      <c r="D531" s="606">
        <v>0</v>
      </c>
    </row>
    <row r="532" spans="1:4">
      <c r="A532" s="297" t="s">
        <v>1384</v>
      </c>
      <c r="B532" s="307" t="s">
        <v>1385</v>
      </c>
      <c r="C532" s="606">
        <v>0</v>
      </c>
      <c r="D532" s="606">
        <v>0</v>
      </c>
    </row>
    <row r="533" spans="1:4">
      <c r="A533" s="297" t="s">
        <v>1386</v>
      </c>
      <c r="B533" s="298" t="s">
        <v>1387</v>
      </c>
      <c r="C533" s="606">
        <v>0</v>
      </c>
      <c r="D533" s="606">
        <v>0</v>
      </c>
    </row>
    <row r="534" spans="1:4">
      <c r="A534" s="297" t="s">
        <v>1388</v>
      </c>
      <c r="B534" s="298" t="s">
        <v>1389</v>
      </c>
      <c r="C534" s="606">
        <v>0</v>
      </c>
      <c r="D534" s="606">
        <v>0</v>
      </c>
    </row>
    <row r="535" spans="1:4">
      <c r="A535" s="297" t="s">
        <v>1390</v>
      </c>
      <c r="B535" s="298" t="s">
        <v>1391</v>
      </c>
      <c r="C535" s="606">
        <v>0</v>
      </c>
      <c r="D535" s="606">
        <v>0</v>
      </c>
    </row>
    <row r="536" spans="1:4">
      <c r="A536" s="297" t="s">
        <v>1392</v>
      </c>
      <c r="B536" s="299" t="s">
        <v>1393</v>
      </c>
      <c r="C536" s="606">
        <v>3</v>
      </c>
      <c r="D536" s="606">
        <v>3</v>
      </c>
    </row>
    <row r="537" spans="1:4">
      <c r="A537" s="297" t="s">
        <v>1394</v>
      </c>
      <c r="B537" s="298" t="s">
        <v>1395</v>
      </c>
      <c r="C537" s="606">
        <v>0</v>
      </c>
      <c r="D537" s="606">
        <v>0</v>
      </c>
    </row>
    <row r="538" spans="1:4">
      <c r="A538" s="297" t="s">
        <v>1396</v>
      </c>
      <c r="B538" s="298" t="s">
        <v>1397</v>
      </c>
      <c r="C538" s="606">
        <v>0</v>
      </c>
      <c r="D538" s="606">
        <v>0</v>
      </c>
    </row>
    <row r="539" spans="1:4">
      <c r="A539" s="297" t="s">
        <v>1398</v>
      </c>
      <c r="B539" s="298" t="s">
        <v>1399</v>
      </c>
      <c r="C539" s="606">
        <v>0</v>
      </c>
      <c r="D539" s="606">
        <v>0</v>
      </c>
    </row>
    <row r="540" spans="1:4">
      <c r="A540" s="297" t="s">
        <v>1400</v>
      </c>
      <c r="B540" s="298" t="s">
        <v>1401</v>
      </c>
      <c r="C540" s="606">
        <v>0</v>
      </c>
      <c r="D540" s="606">
        <v>0</v>
      </c>
    </row>
    <row r="541" spans="1:4">
      <c r="A541" s="297" t="s">
        <v>1402</v>
      </c>
      <c r="B541" s="298" t="s">
        <v>1403</v>
      </c>
      <c r="C541" s="606">
        <v>1</v>
      </c>
      <c r="D541" s="606">
        <v>1</v>
      </c>
    </row>
    <row r="542" spans="1:4">
      <c r="A542" s="297" t="s">
        <v>1404</v>
      </c>
      <c r="B542" s="298" t="s">
        <v>1405</v>
      </c>
      <c r="C542" s="606">
        <v>3</v>
      </c>
      <c r="D542" s="606">
        <v>3</v>
      </c>
    </row>
    <row r="543" spans="1:4">
      <c r="A543" s="297" t="s">
        <v>1406</v>
      </c>
      <c r="B543" s="307" t="s">
        <v>1407</v>
      </c>
      <c r="C543" s="606">
        <v>1</v>
      </c>
      <c r="D543" s="606">
        <v>1</v>
      </c>
    </row>
    <row r="544" spans="1:4">
      <c r="A544" s="297" t="s">
        <v>1408</v>
      </c>
      <c r="B544" s="299" t="s">
        <v>1409</v>
      </c>
      <c r="C544" s="606">
        <v>4</v>
      </c>
      <c r="D544" s="606">
        <v>4</v>
      </c>
    </row>
    <row r="545" spans="1:4">
      <c r="A545" s="297" t="s">
        <v>1410</v>
      </c>
      <c r="B545" s="298" t="s">
        <v>1411</v>
      </c>
      <c r="C545" s="606">
        <v>0</v>
      </c>
      <c r="D545" s="606">
        <v>0</v>
      </c>
    </row>
    <row r="546" spans="1:4">
      <c r="A546" s="297" t="s">
        <v>1412</v>
      </c>
      <c r="B546" s="298" t="s">
        <v>1413</v>
      </c>
      <c r="C546" s="606">
        <v>0</v>
      </c>
      <c r="D546" s="606">
        <v>0</v>
      </c>
    </row>
    <row r="547" spans="1:4" ht="18.75">
      <c r="A547" s="296">
        <v>13</v>
      </c>
      <c r="B547" s="303" t="s">
        <v>1414</v>
      </c>
      <c r="C547" s="607">
        <f>SUM(C548:C565)</f>
        <v>473</v>
      </c>
      <c r="D547" s="607">
        <f>SUM(D548:D565)</f>
        <v>473</v>
      </c>
    </row>
    <row r="548" spans="1:4">
      <c r="A548" s="297" t="s">
        <v>1415</v>
      </c>
      <c r="B548" s="298" t="s">
        <v>1416</v>
      </c>
      <c r="C548" s="606">
        <v>0</v>
      </c>
      <c r="D548" s="606">
        <v>0</v>
      </c>
    </row>
    <row r="549" spans="1:4">
      <c r="A549" s="297" t="s">
        <v>1417</v>
      </c>
      <c r="B549" s="298" t="s">
        <v>1418</v>
      </c>
      <c r="C549" s="606">
        <v>0</v>
      </c>
      <c r="D549" s="606">
        <v>0</v>
      </c>
    </row>
    <row r="550" spans="1:4">
      <c r="A550" s="297" t="s">
        <v>1419</v>
      </c>
      <c r="B550" s="298" t="s">
        <v>1420</v>
      </c>
      <c r="C550" s="606">
        <v>13</v>
      </c>
      <c r="D550" s="606">
        <v>13</v>
      </c>
    </row>
    <row r="551" spans="1:4" ht="25.5">
      <c r="A551" s="297" t="s">
        <v>1421</v>
      </c>
      <c r="B551" s="298" t="s">
        <v>1422</v>
      </c>
      <c r="C551" s="606">
        <v>0</v>
      </c>
      <c r="D551" s="606">
        <v>0</v>
      </c>
    </row>
    <row r="552" spans="1:4" ht="25.5">
      <c r="A552" s="297" t="s">
        <v>1423</v>
      </c>
      <c r="B552" s="298" t="s">
        <v>1424</v>
      </c>
      <c r="C552" s="606">
        <v>0</v>
      </c>
      <c r="D552" s="606">
        <v>0</v>
      </c>
    </row>
    <row r="553" spans="1:4" ht="25.5">
      <c r="A553" s="297" t="s">
        <v>1425</v>
      </c>
      <c r="B553" s="298" t="s">
        <v>1426</v>
      </c>
      <c r="C553" s="606">
        <v>0</v>
      </c>
      <c r="D553" s="606">
        <v>0</v>
      </c>
    </row>
    <row r="554" spans="1:4" ht="25.5">
      <c r="A554" s="297" t="s">
        <v>1427</v>
      </c>
      <c r="B554" s="298" t="s">
        <v>1428</v>
      </c>
      <c r="C554" s="606">
        <v>6</v>
      </c>
      <c r="D554" s="606">
        <v>6</v>
      </c>
    </row>
    <row r="555" spans="1:4">
      <c r="A555" s="297" t="s">
        <v>1429</v>
      </c>
      <c r="B555" s="298" t="s">
        <v>1430</v>
      </c>
      <c r="C555" s="606">
        <v>1</v>
      </c>
      <c r="D555" s="606">
        <v>1</v>
      </c>
    </row>
    <row r="556" spans="1:4">
      <c r="A556" s="297" t="s">
        <v>1431</v>
      </c>
      <c r="B556" s="298" t="s">
        <v>1432</v>
      </c>
      <c r="C556" s="606">
        <v>0</v>
      </c>
      <c r="D556" s="606">
        <v>0</v>
      </c>
    </row>
    <row r="557" spans="1:4">
      <c r="A557" s="297" t="s">
        <v>1433</v>
      </c>
      <c r="B557" s="298" t="s">
        <v>1434</v>
      </c>
      <c r="C557" s="606">
        <v>155</v>
      </c>
      <c r="D557" s="606">
        <v>155</v>
      </c>
    </row>
    <row r="558" spans="1:4">
      <c r="A558" s="297" t="s">
        <v>1435</v>
      </c>
      <c r="B558" s="298" t="s">
        <v>1436</v>
      </c>
      <c r="C558" s="606">
        <v>125</v>
      </c>
      <c r="D558" s="606">
        <v>125</v>
      </c>
    </row>
    <row r="559" spans="1:4">
      <c r="A559" s="297" t="s">
        <v>1437</v>
      </c>
      <c r="B559" s="298" t="s">
        <v>1438</v>
      </c>
      <c r="C559" s="606">
        <v>0</v>
      </c>
      <c r="D559" s="606">
        <v>0</v>
      </c>
    </row>
    <row r="560" spans="1:4">
      <c r="A560" s="302" t="s">
        <v>1439</v>
      </c>
      <c r="B560" s="307" t="s">
        <v>1440</v>
      </c>
      <c r="C560" s="606">
        <v>0</v>
      </c>
      <c r="D560" s="606">
        <v>0</v>
      </c>
    </row>
    <row r="561" spans="1:4">
      <c r="A561" s="302" t="s">
        <v>1441</v>
      </c>
      <c r="B561" s="307" t="s">
        <v>1442</v>
      </c>
      <c r="C561" s="606">
        <v>27</v>
      </c>
      <c r="D561" s="606">
        <v>27</v>
      </c>
    </row>
    <row r="562" spans="1:4">
      <c r="A562" s="297" t="s">
        <v>1443</v>
      </c>
      <c r="B562" s="298" t="s">
        <v>1444</v>
      </c>
      <c r="C562" s="606">
        <v>1</v>
      </c>
      <c r="D562" s="606">
        <v>1</v>
      </c>
    </row>
    <row r="563" spans="1:4">
      <c r="A563" s="297" t="s">
        <v>1445</v>
      </c>
      <c r="B563" s="298" t="s">
        <v>1446</v>
      </c>
      <c r="C563" s="606">
        <v>28</v>
      </c>
      <c r="D563" s="606">
        <v>28</v>
      </c>
    </row>
    <row r="564" spans="1:4">
      <c r="A564" s="297" t="s">
        <v>1447</v>
      </c>
      <c r="B564" s="298" t="s">
        <v>1448</v>
      </c>
      <c r="C564" s="606">
        <v>14</v>
      </c>
      <c r="D564" s="606">
        <v>14</v>
      </c>
    </row>
    <row r="565" spans="1:4">
      <c r="A565" s="297" t="s">
        <v>1449</v>
      </c>
      <c r="B565" s="307" t="s">
        <v>1450</v>
      </c>
      <c r="C565" s="606">
        <v>103</v>
      </c>
      <c r="D565" s="606">
        <v>103</v>
      </c>
    </row>
    <row r="566" spans="1:4" ht="18.75">
      <c r="A566" s="296">
        <v>14</v>
      </c>
      <c r="B566" s="303" t="s">
        <v>1451</v>
      </c>
      <c r="C566" s="607">
        <f>SUM(C567:C580)</f>
        <v>813</v>
      </c>
      <c r="D566" s="607">
        <f>SUM(D567:D580)</f>
        <v>822</v>
      </c>
    </row>
    <row r="567" spans="1:4">
      <c r="A567" s="297" t="s">
        <v>1452</v>
      </c>
      <c r="B567" s="298" t="s">
        <v>1453</v>
      </c>
      <c r="C567" s="606">
        <v>12</v>
      </c>
      <c r="D567" s="606">
        <v>12</v>
      </c>
    </row>
    <row r="568" spans="1:4">
      <c r="A568" s="297" t="s">
        <v>1454</v>
      </c>
      <c r="B568" s="298" t="s">
        <v>1455</v>
      </c>
      <c r="C568" s="606">
        <v>110</v>
      </c>
      <c r="D568" s="606">
        <v>110</v>
      </c>
    </row>
    <row r="569" spans="1:4">
      <c r="A569" s="297" t="s">
        <v>1456</v>
      </c>
      <c r="B569" s="298" t="s">
        <v>1457</v>
      </c>
      <c r="C569" s="606">
        <v>3</v>
      </c>
      <c r="D569" s="606">
        <v>3</v>
      </c>
    </row>
    <row r="570" spans="1:4">
      <c r="A570" s="297" t="s">
        <v>1458</v>
      </c>
      <c r="B570" s="298" t="s">
        <v>1459</v>
      </c>
      <c r="C570" s="606">
        <v>3</v>
      </c>
      <c r="D570" s="606">
        <v>3</v>
      </c>
    </row>
    <row r="571" spans="1:4">
      <c r="A571" s="297" t="s">
        <v>1460</v>
      </c>
      <c r="B571" s="307" t="s">
        <v>1461</v>
      </c>
      <c r="C571" s="606">
        <v>0</v>
      </c>
      <c r="D571" s="606">
        <v>0</v>
      </c>
    </row>
    <row r="572" spans="1:4">
      <c r="A572" s="297" t="s">
        <v>1462</v>
      </c>
      <c r="B572" s="307" t="s">
        <v>1463</v>
      </c>
      <c r="C572" s="606">
        <v>3</v>
      </c>
      <c r="D572" s="606">
        <v>3</v>
      </c>
    </row>
    <row r="573" spans="1:4" ht="25.5">
      <c r="A573" s="297" t="s">
        <v>1464</v>
      </c>
      <c r="B573" s="307" t="s">
        <v>1465</v>
      </c>
      <c r="C573" s="606">
        <v>0</v>
      </c>
      <c r="D573" s="606">
        <v>0</v>
      </c>
    </row>
    <row r="574" spans="1:4" ht="25.5">
      <c r="A574" s="297" t="s">
        <v>1466</v>
      </c>
      <c r="B574" s="307" t="s">
        <v>1467</v>
      </c>
      <c r="C574" s="606">
        <v>4</v>
      </c>
      <c r="D574" s="606">
        <v>4</v>
      </c>
    </row>
    <row r="575" spans="1:4">
      <c r="A575" s="297" t="s">
        <v>1468</v>
      </c>
      <c r="B575" s="298" t="s">
        <v>1469</v>
      </c>
      <c r="C575" s="606">
        <v>86</v>
      </c>
      <c r="D575" s="606">
        <v>86</v>
      </c>
    </row>
    <row r="576" spans="1:4">
      <c r="A576" s="308" t="s">
        <v>1470</v>
      </c>
      <c r="B576" s="309" t="s">
        <v>1471</v>
      </c>
      <c r="C576" s="606">
        <v>463</v>
      </c>
      <c r="D576" s="606">
        <v>472</v>
      </c>
    </row>
    <row r="577" spans="1:4">
      <c r="A577" s="308" t="s">
        <v>1472</v>
      </c>
      <c r="B577" s="309" t="s">
        <v>1473</v>
      </c>
      <c r="C577" s="606">
        <v>0</v>
      </c>
      <c r="D577" s="606">
        <v>0</v>
      </c>
    </row>
    <row r="578" spans="1:4">
      <c r="A578" s="308" t="s">
        <v>1474</v>
      </c>
      <c r="B578" s="309" t="s">
        <v>1475</v>
      </c>
      <c r="C578" s="606">
        <v>5</v>
      </c>
      <c r="D578" s="606">
        <v>5</v>
      </c>
    </row>
    <row r="579" spans="1:4">
      <c r="A579" s="308" t="s">
        <v>1476</v>
      </c>
      <c r="B579" s="309" t="s">
        <v>1477</v>
      </c>
      <c r="C579" s="606">
        <v>0</v>
      </c>
      <c r="D579" s="606">
        <v>0</v>
      </c>
    </row>
    <row r="580" spans="1:4">
      <c r="A580" s="308" t="s">
        <v>1478</v>
      </c>
      <c r="B580" s="309" t="s">
        <v>1479</v>
      </c>
      <c r="C580" s="606">
        <v>124</v>
      </c>
      <c r="D580" s="606">
        <v>124</v>
      </c>
    </row>
    <row r="581" spans="1:4" ht="18.75">
      <c r="A581" s="296">
        <v>15</v>
      </c>
      <c r="B581" s="303" t="s">
        <v>1480</v>
      </c>
      <c r="C581" s="607">
        <f>SUM(C582:C606)</f>
        <v>591</v>
      </c>
      <c r="D581" s="607">
        <f>SUM(D582:D606)</f>
        <v>600</v>
      </c>
    </row>
    <row r="582" spans="1:4" ht="25.5">
      <c r="A582" s="297" t="s">
        <v>1481</v>
      </c>
      <c r="B582" s="298" t="s">
        <v>1482</v>
      </c>
      <c r="C582" s="606">
        <v>0</v>
      </c>
      <c r="D582" s="606">
        <v>0</v>
      </c>
    </row>
    <row r="583" spans="1:4">
      <c r="A583" s="297" t="s">
        <v>1483</v>
      </c>
      <c r="B583" s="298" t="s">
        <v>1484</v>
      </c>
      <c r="C583" s="606">
        <v>0</v>
      </c>
      <c r="D583" s="606">
        <v>0</v>
      </c>
    </row>
    <row r="584" spans="1:4">
      <c r="A584" s="297" t="s">
        <v>1485</v>
      </c>
      <c r="B584" s="298" t="s">
        <v>1486</v>
      </c>
      <c r="C584" s="606">
        <v>0</v>
      </c>
      <c r="D584" s="606">
        <v>0</v>
      </c>
    </row>
    <row r="585" spans="1:4">
      <c r="A585" s="297" t="s">
        <v>1487</v>
      </c>
      <c r="B585" s="298" t="s">
        <v>1488</v>
      </c>
      <c r="C585" s="606">
        <v>0</v>
      </c>
      <c r="D585" s="606">
        <v>0</v>
      </c>
    </row>
    <row r="586" spans="1:4">
      <c r="A586" s="297" t="s">
        <v>1489</v>
      </c>
      <c r="B586" s="298" t="s">
        <v>1490</v>
      </c>
      <c r="C586" s="606">
        <v>0</v>
      </c>
      <c r="D586" s="606">
        <v>0</v>
      </c>
    </row>
    <row r="587" spans="1:4" ht="25.5">
      <c r="A587" s="297" t="s">
        <v>1491</v>
      </c>
      <c r="B587" s="298" t="s">
        <v>1492</v>
      </c>
      <c r="C587" s="606">
        <v>0</v>
      </c>
      <c r="D587" s="606">
        <v>0</v>
      </c>
    </row>
    <row r="588" spans="1:4" ht="25.5">
      <c r="A588" s="297" t="s">
        <v>1493</v>
      </c>
      <c r="B588" s="298" t="s">
        <v>1494</v>
      </c>
      <c r="C588" s="606">
        <v>0</v>
      </c>
      <c r="D588" s="606">
        <v>0</v>
      </c>
    </row>
    <row r="589" spans="1:4" ht="25.5">
      <c r="A589" s="297" t="s">
        <v>1495</v>
      </c>
      <c r="B589" s="298" t="s">
        <v>1496</v>
      </c>
      <c r="C589" s="606">
        <v>1</v>
      </c>
      <c r="D589" s="606">
        <v>1</v>
      </c>
    </row>
    <row r="590" spans="1:4" ht="25.5">
      <c r="A590" s="297" t="s">
        <v>1497</v>
      </c>
      <c r="B590" s="298" t="s">
        <v>1498</v>
      </c>
      <c r="C590" s="606">
        <v>0</v>
      </c>
      <c r="D590" s="606">
        <v>0</v>
      </c>
    </row>
    <row r="591" spans="1:4">
      <c r="A591" s="297" t="s">
        <v>1499</v>
      </c>
      <c r="B591" s="298" t="s">
        <v>1500</v>
      </c>
      <c r="C591" s="606">
        <v>0</v>
      </c>
      <c r="D591" s="606">
        <v>0</v>
      </c>
    </row>
    <row r="592" spans="1:4">
      <c r="A592" s="297" t="s">
        <v>1501</v>
      </c>
      <c r="B592" s="298" t="s">
        <v>1502</v>
      </c>
      <c r="C592" s="606">
        <v>0</v>
      </c>
      <c r="D592" s="606">
        <v>0</v>
      </c>
    </row>
    <row r="593" spans="1:4">
      <c r="A593" s="297" t="s">
        <v>1503</v>
      </c>
      <c r="B593" s="298" t="s">
        <v>1504</v>
      </c>
      <c r="C593" s="606">
        <v>0</v>
      </c>
      <c r="D593" s="606">
        <v>0</v>
      </c>
    </row>
    <row r="594" spans="1:4">
      <c r="A594" s="297" t="s">
        <v>1505</v>
      </c>
      <c r="B594" s="298" t="s">
        <v>1506</v>
      </c>
      <c r="C594" s="606">
        <v>0</v>
      </c>
      <c r="D594" s="606">
        <v>0</v>
      </c>
    </row>
    <row r="595" spans="1:4" ht="25.5">
      <c r="A595" s="297" t="s">
        <v>1507</v>
      </c>
      <c r="B595" s="298" t="s">
        <v>1508</v>
      </c>
      <c r="C595" s="606">
        <v>0</v>
      </c>
      <c r="D595" s="606">
        <v>0</v>
      </c>
    </row>
    <row r="596" spans="1:4" ht="25.5">
      <c r="A596" s="297" t="s">
        <v>1509</v>
      </c>
      <c r="B596" s="298" t="s">
        <v>1510</v>
      </c>
      <c r="C596" s="606">
        <v>1</v>
      </c>
      <c r="D596" s="606">
        <v>1</v>
      </c>
    </row>
    <row r="597" spans="1:4" ht="25.5">
      <c r="A597" s="297" t="s">
        <v>1511</v>
      </c>
      <c r="B597" s="298" t="s">
        <v>1512</v>
      </c>
      <c r="C597" s="606">
        <v>0</v>
      </c>
      <c r="D597" s="606">
        <v>0</v>
      </c>
    </row>
    <row r="598" spans="1:4" ht="25.5">
      <c r="A598" s="297" t="s">
        <v>1513</v>
      </c>
      <c r="B598" s="298" t="s">
        <v>1514</v>
      </c>
      <c r="C598" s="606">
        <v>2</v>
      </c>
      <c r="D598" s="606">
        <v>2</v>
      </c>
    </row>
    <row r="599" spans="1:4" ht="25.5">
      <c r="A599" s="297" t="s">
        <v>1515</v>
      </c>
      <c r="B599" s="298" t="s">
        <v>1516</v>
      </c>
      <c r="C599" s="606">
        <v>0</v>
      </c>
      <c r="D599" s="606">
        <v>0</v>
      </c>
    </row>
    <row r="600" spans="1:4" ht="25.5">
      <c r="A600" s="297" t="s">
        <v>1517</v>
      </c>
      <c r="B600" s="298" t="s">
        <v>1518</v>
      </c>
      <c r="C600" s="606">
        <v>0</v>
      </c>
      <c r="D600" s="606">
        <v>0</v>
      </c>
    </row>
    <row r="601" spans="1:4" ht="25.5">
      <c r="A601" s="297" t="s">
        <v>1519</v>
      </c>
      <c r="B601" s="298" t="s">
        <v>1520</v>
      </c>
      <c r="C601" s="606">
        <v>6</v>
      </c>
      <c r="D601" s="606">
        <v>6</v>
      </c>
    </row>
    <row r="602" spans="1:4" ht="25.5">
      <c r="A602" s="297" t="s">
        <v>1521</v>
      </c>
      <c r="B602" s="298" t="s">
        <v>1522</v>
      </c>
      <c r="C602" s="606">
        <v>3</v>
      </c>
      <c r="D602" s="606">
        <v>3</v>
      </c>
    </row>
    <row r="603" spans="1:4" ht="25.5">
      <c r="A603" s="297" t="s">
        <v>1523</v>
      </c>
      <c r="B603" s="298" t="s">
        <v>1524</v>
      </c>
      <c r="C603" s="606">
        <v>3</v>
      </c>
      <c r="D603" s="606">
        <v>3</v>
      </c>
    </row>
    <row r="604" spans="1:4" ht="25.5">
      <c r="A604" s="297" t="s">
        <v>1525</v>
      </c>
      <c r="B604" s="298" t="s">
        <v>1526</v>
      </c>
      <c r="C604" s="606">
        <v>9</v>
      </c>
      <c r="D604" s="606">
        <v>9</v>
      </c>
    </row>
    <row r="605" spans="1:4" ht="25.5">
      <c r="A605" s="297" t="s">
        <v>1527</v>
      </c>
      <c r="B605" s="298" t="s">
        <v>1528</v>
      </c>
      <c r="C605" s="606">
        <v>537</v>
      </c>
      <c r="D605" s="606">
        <v>546</v>
      </c>
    </row>
    <row r="606" spans="1:4" ht="25.5">
      <c r="A606" s="297" t="s">
        <v>1529</v>
      </c>
      <c r="B606" s="298" t="s">
        <v>1530</v>
      </c>
      <c r="C606" s="606">
        <v>29</v>
      </c>
      <c r="D606" s="606">
        <v>29</v>
      </c>
    </row>
    <row r="607" spans="1:4" ht="37.5">
      <c r="A607" s="296">
        <v>16</v>
      </c>
      <c r="B607" s="303" t="s">
        <v>1531</v>
      </c>
      <c r="C607" s="607">
        <f>SUM(C608:C616)</f>
        <v>131</v>
      </c>
      <c r="D607" s="607">
        <f>SUM(D608:D616)</f>
        <v>131</v>
      </c>
    </row>
    <row r="608" spans="1:4">
      <c r="A608" s="297" t="s">
        <v>1532</v>
      </c>
      <c r="B608" s="298" t="s">
        <v>1533</v>
      </c>
      <c r="C608" s="606">
        <v>0</v>
      </c>
      <c r="D608" s="606">
        <v>0</v>
      </c>
    </row>
    <row r="609" spans="1:4" ht="25.5">
      <c r="A609" s="297" t="s">
        <v>1534</v>
      </c>
      <c r="B609" s="298" t="s">
        <v>1535</v>
      </c>
      <c r="C609" s="606">
        <v>0</v>
      </c>
      <c r="D609" s="606">
        <v>0</v>
      </c>
    </row>
    <row r="610" spans="1:4" ht="25.5">
      <c r="A610" s="297" t="s">
        <v>1536</v>
      </c>
      <c r="B610" s="298" t="s">
        <v>1537</v>
      </c>
      <c r="C610" s="606">
        <v>1</v>
      </c>
      <c r="D610" s="606">
        <v>1</v>
      </c>
    </row>
    <row r="611" spans="1:4">
      <c r="A611" s="297" t="s">
        <v>1538</v>
      </c>
      <c r="B611" s="298" t="s">
        <v>1539</v>
      </c>
      <c r="C611" s="606">
        <v>3</v>
      </c>
      <c r="D611" s="606">
        <v>3</v>
      </c>
    </row>
    <row r="612" spans="1:4" ht="25.5">
      <c r="A612" s="297" t="s">
        <v>1540</v>
      </c>
      <c r="B612" s="298" t="s">
        <v>1541</v>
      </c>
      <c r="C612" s="606">
        <v>33</v>
      </c>
      <c r="D612" s="606">
        <v>33</v>
      </c>
    </row>
    <row r="613" spans="1:4" ht="25.5">
      <c r="A613" s="297" t="s">
        <v>1542</v>
      </c>
      <c r="B613" s="298" t="s">
        <v>1543</v>
      </c>
      <c r="C613" s="606">
        <v>22</v>
      </c>
      <c r="D613" s="606">
        <v>22</v>
      </c>
    </row>
    <row r="614" spans="1:4">
      <c r="A614" s="297" t="s">
        <v>1544</v>
      </c>
      <c r="B614" s="298" t="s">
        <v>1545</v>
      </c>
      <c r="C614" s="606">
        <v>1</v>
      </c>
      <c r="D614" s="606">
        <v>1</v>
      </c>
    </row>
    <row r="615" spans="1:4">
      <c r="A615" s="297" t="s">
        <v>1546</v>
      </c>
      <c r="B615" s="298" t="s">
        <v>1547</v>
      </c>
      <c r="C615" s="606">
        <v>50</v>
      </c>
      <c r="D615" s="606">
        <v>50</v>
      </c>
    </row>
    <row r="616" spans="1:4">
      <c r="A616" s="297" t="s">
        <v>1548</v>
      </c>
      <c r="B616" s="298" t="s">
        <v>1549</v>
      </c>
      <c r="C616" s="606">
        <v>21</v>
      </c>
      <c r="D616" s="606">
        <v>21</v>
      </c>
    </row>
    <row r="617" spans="1:4" ht="23.25">
      <c r="A617" s="310">
        <v>17</v>
      </c>
      <c r="B617" s="303" t="s">
        <v>1550</v>
      </c>
      <c r="C617" s="607">
        <f>SUM(C618:C635)</f>
        <v>3155</v>
      </c>
      <c r="D617" s="607">
        <f>SUM(D618:D635)</f>
        <v>3200</v>
      </c>
    </row>
    <row r="618" spans="1:4">
      <c r="A618" s="297" t="s">
        <v>1551</v>
      </c>
      <c r="B618" s="299" t="s">
        <v>1552</v>
      </c>
      <c r="C618" s="606">
        <v>0</v>
      </c>
      <c r="D618" s="606">
        <v>0</v>
      </c>
    </row>
    <row r="619" spans="1:4">
      <c r="A619" s="297" t="s">
        <v>1553</v>
      </c>
      <c r="B619" s="298" t="s">
        <v>1554</v>
      </c>
      <c r="C619" s="606">
        <v>0</v>
      </c>
      <c r="D619" s="606">
        <v>0</v>
      </c>
    </row>
    <row r="620" spans="1:4">
      <c r="A620" s="297" t="s">
        <v>1555</v>
      </c>
      <c r="B620" s="298" t="s">
        <v>1556</v>
      </c>
      <c r="C620" s="606">
        <v>0</v>
      </c>
      <c r="D620" s="606">
        <v>0</v>
      </c>
    </row>
    <row r="621" spans="1:4" ht="25.5">
      <c r="A621" s="297" t="s">
        <v>1557</v>
      </c>
      <c r="B621" s="298" t="s">
        <v>1558</v>
      </c>
      <c r="C621" s="606">
        <v>0</v>
      </c>
      <c r="D621" s="606">
        <v>0</v>
      </c>
    </row>
    <row r="622" spans="1:4">
      <c r="A622" s="297" t="s">
        <v>1559</v>
      </c>
      <c r="B622" s="298" t="s">
        <v>1560</v>
      </c>
      <c r="C622" s="606">
        <v>0</v>
      </c>
      <c r="D622" s="606">
        <v>0</v>
      </c>
    </row>
    <row r="623" spans="1:4">
      <c r="A623" s="297" t="s">
        <v>1561</v>
      </c>
      <c r="B623" s="298" t="s">
        <v>1562</v>
      </c>
      <c r="C623" s="606">
        <v>0</v>
      </c>
      <c r="D623" s="606">
        <v>0</v>
      </c>
    </row>
    <row r="624" spans="1:4">
      <c r="A624" s="297" t="s">
        <v>1563</v>
      </c>
      <c r="B624" s="298" t="s">
        <v>1564</v>
      </c>
      <c r="C624" s="606">
        <v>0</v>
      </c>
      <c r="D624" s="606">
        <v>0</v>
      </c>
    </row>
    <row r="625" spans="1:4" ht="25.5">
      <c r="A625" s="297" t="s">
        <v>1565</v>
      </c>
      <c r="B625" s="298" t="s">
        <v>1566</v>
      </c>
      <c r="C625" s="606">
        <v>0</v>
      </c>
      <c r="D625" s="606">
        <v>0</v>
      </c>
    </row>
    <row r="626" spans="1:4" ht="25.5">
      <c r="A626" s="297" t="s">
        <v>1567</v>
      </c>
      <c r="B626" s="298" t="s">
        <v>1568</v>
      </c>
      <c r="C626" s="606">
        <v>0</v>
      </c>
      <c r="D626" s="606">
        <v>0</v>
      </c>
    </row>
    <row r="627" spans="1:4">
      <c r="A627" s="297" t="s">
        <v>1569</v>
      </c>
      <c r="B627" s="298" t="s">
        <v>1570</v>
      </c>
      <c r="C627" s="606">
        <v>0</v>
      </c>
      <c r="D627" s="606">
        <v>0</v>
      </c>
    </row>
    <row r="628" spans="1:4">
      <c r="A628" s="297" t="s">
        <v>1571</v>
      </c>
      <c r="B628" s="298" t="s">
        <v>1572</v>
      </c>
      <c r="C628" s="606">
        <v>0</v>
      </c>
      <c r="D628" s="606">
        <v>0</v>
      </c>
    </row>
    <row r="629" spans="1:4">
      <c r="A629" s="297" t="s">
        <v>1573</v>
      </c>
      <c r="B629" s="298" t="s">
        <v>1574</v>
      </c>
      <c r="C629" s="606">
        <v>1</v>
      </c>
      <c r="D629" s="606">
        <v>1</v>
      </c>
    </row>
    <row r="630" spans="1:4">
      <c r="A630" s="297" t="s">
        <v>1575</v>
      </c>
      <c r="B630" s="298" t="s">
        <v>1576</v>
      </c>
      <c r="C630" s="606">
        <v>46</v>
      </c>
      <c r="D630" s="606">
        <v>46</v>
      </c>
    </row>
    <row r="631" spans="1:4">
      <c r="A631" s="297" t="s">
        <v>1577</v>
      </c>
      <c r="B631" s="298" t="s">
        <v>1578</v>
      </c>
      <c r="C631" s="606">
        <v>144</v>
      </c>
      <c r="D631" s="606">
        <v>144</v>
      </c>
    </row>
    <row r="632" spans="1:4">
      <c r="A632" s="297" t="s">
        <v>1579</v>
      </c>
      <c r="B632" s="298" t="s">
        <v>1580</v>
      </c>
      <c r="C632" s="606">
        <v>4</v>
      </c>
      <c r="D632" s="606">
        <v>4</v>
      </c>
    </row>
    <row r="633" spans="1:4">
      <c r="A633" s="297" t="s">
        <v>1581</v>
      </c>
      <c r="B633" s="298" t="s">
        <v>1582</v>
      </c>
      <c r="C633" s="606">
        <v>5</v>
      </c>
      <c r="D633" s="606">
        <v>5</v>
      </c>
    </row>
    <row r="634" spans="1:4">
      <c r="A634" s="297" t="s">
        <v>1583</v>
      </c>
      <c r="B634" s="298" t="s">
        <v>1584</v>
      </c>
      <c r="C634" s="606">
        <v>2955</v>
      </c>
      <c r="D634" s="606">
        <v>3000</v>
      </c>
    </row>
    <row r="635" spans="1:4">
      <c r="A635" s="297" t="s">
        <v>1585</v>
      </c>
      <c r="B635" s="298" t="s">
        <v>1586</v>
      </c>
      <c r="C635" s="606">
        <v>0</v>
      </c>
      <c r="D635" s="606">
        <v>0</v>
      </c>
    </row>
    <row r="636" spans="1:4" ht="18.75">
      <c r="A636" s="296">
        <v>18</v>
      </c>
      <c r="B636" s="303" t="s">
        <v>1587</v>
      </c>
      <c r="C636" s="607">
        <f>SUM(C637:C654)</f>
        <v>35</v>
      </c>
      <c r="D636" s="607">
        <f>SUM(D637:D654)</f>
        <v>35</v>
      </c>
    </row>
    <row r="637" spans="1:4">
      <c r="A637" s="297" t="s">
        <v>1588</v>
      </c>
      <c r="B637" s="298" t="s">
        <v>1589</v>
      </c>
      <c r="C637" s="606">
        <v>0</v>
      </c>
      <c r="D637" s="606">
        <v>0</v>
      </c>
    </row>
    <row r="638" spans="1:4">
      <c r="A638" s="297" t="s">
        <v>1590</v>
      </c>
      <c r="B638" s="298" t="s">
        <v>1591</v>
      </c>
      <c r="C638" s="606">
        <v>0</v>
      </c>
      <c r="D638" s="606">
        <v>0</v>
      </c>
    </row>
    <row r="639" spans="1:4">
      <c r="A639" s="297" t="s">
        <v>1592</v>
      </c>
      <c r="B639" s="298" t="s">
        <v>1593</v>
      </c>
      <c r="C639" s="606">
        <v>0</v>
      </c>
      <c r="D639" s="606">
        <v>0</v>
      </c>
    </row>
    <row r="640" spans="1:4">
      <c r="A640" s="297" t="s">
        <v>1594</v>
      </c>
      <c r="B640" s="298" t="s">
        <v>1595</v>
      </c>
      <c r="C640" s="606">
        <v>0</v>
      </c>
      <c r="D640" s="606">
        <v>0</v>
      </c>
    </row>
    <row r="641" spans="1:4">
      <c r="A641" s="297" t="s">
        <v>1596</v>
      </c>
      <c r="B641" s="298" t="s">
        <v>1597</v>
      </c>
      <c r="C641" s="606">
        <v>0</v>
      </c>
      <c r="D641" s="606">
        <v>0</v>
      </c>
    </row>
    <row r="642" spans="1:4">
      <c r="A642" s="297" t="s">
        <v>1598</v>
      </c>
      <c r="B642" s="298" t="s">
        <v>1599</v>
      </c>
      <c r="C642" s="606">
        <v>0</v>
      </c>
      <c r="D642" s="606">
        <v>0</v>
      </c>
    </row>
    <row r="643" spans="1:4">
      <c r="A643" s="297" t="s">
        <v>1600</v>
      </c>
      <c r="B643" s="298" t="s">
        <v>1601</v>
      </c>
      <c r="C643" s="606">
        <v>0</v>
      </c>
      <c r="D643" s="606">
        <v>0</v>
      </c>
    </row>
    <row r="644" spans="1:4">
      <c r="A644" s="297" t="s">
        <v>1602</v>
      </c>
      <c r="B644" s="298" t="s">
        <v>1603</v>
      </c>
      <c r="C644" s="606">
        <v>0</v>
      </c>
      <c r="D644" s="606">
        <v>0</v>
      </c>
    </row>
    <row r="645" spans="1:4">
      <c r="A645" s="297" t="s">
        <v>1604</v>
      </c>
      <c r="B645" s="298" t="s">
        <v>1605</v>
      </c>
      <c r="C645" s="606">
        <v>0</v>
      </c>
      <c r="D645" s="606">
        <v>0</v>
      </c>
    </row>
    <row r="646" spans="1:4">
      <c r="A646" s="297" t="s">
        <v>1606</v>
      </c>
      <c r="B646" s="298" t="s">
        <v>1607</v>
      </c>
      <c r="C646" s="606">
        <v>3</v>
      </c>
      <c r="D646" s="606">
        <v>3</v>
      </c>
    </row>
    <row r="647" spans="1:4" ht="25.5">
      <c r="A647" s="297" t="s">
        <v>1608</v>
      </c>
      <c r="B647" s="298" t="s">
        <v>1609</v>
      </c>
      <c r="C647" s="606">
        <v>0</v>
      </c>
      <c r="D647" s="606">
        <v>0</v>
      </c>
    </row>
    <row r="648" spans="1:4" ht="25.5">
      <c r="A648" s="297" t="s">
        <v>1610</v>
      </c>
      <c r="B648" s="298" t="s">
        <v>1611</v>
      </c>
      <c r="C648" s="606">
        <v>0</v>
      </c>
      <c r="D648" s="606">
        <v>0</v>
      </c>
    </row>
    <row r="649" spans="1:4">
      <c r="A649" s="297" t="s">
        <v>1612</v>
      </c>
      <c r="B649" s="298" t="s">
        <v>1613</v>
      </c>
      <c r="C649" s="606">
        <v>1</v>
      </c>
      <c r="D649" s="606">
        <v>1</v>
      </c>
    </row>
    <row r="650" spans="1:4">
      <c r="A650" s="297" t="s">
        <v>1614</v>
      </c>
      <c r="B650" s="298" t="s">
        <v>1615</v>
      </c>
      <c r="C650" s="606">
        <v>6</v>
      </c>
      <c r="D650" s="606">
        <v>6</v>
      </c>
    </row>
    <row r="651" spans="1:4">
      <c r="A651" s="297" t="s">
        <v>1616</v>
      </c>
      <c r="B651" s="298" t="s">
        <v>1617</v>
      </c>
      <c r="C651" s="606">
        <v>16</v>
      </c>
      <c r="D651" s="606">
        <v>16</v>
      </c>
    </row>
    <row r="652" spans="1:4">
      <c r="A652" s="297" t="s">
        <v>1618</v>
      </c>
      <c r="B652" s="298" t="s">
        <v>1619</v>
      </c>
      <c r="C652" s="606">
        <v>0</v>
      </c>
      <c r="D652" s="606">
        <v>0</v>
      </c>
    </row>
    <row r="653" spans="1:4">
      <c r="A653" s="297" t="s">
        <v>1620</v>
      </c>
      <c r="B653" s="298" t="s">
        <v>1621</v>
      </c>
      <c r="C653" s="606">
        <v>0</v>
      </c>
      <c r="D653" s="606">
        <v>0</v>
      </c>
    </row>
    <row r="654" spans="1:4">
      <c r="A654" s="297" t="s">
        <v>1622</v>
      </c>
      <c r="B654" s="298" t="s">
        <v>1623</v>
      </c>
      <c r="C654" s="606">
        <v>9</v>
      </c>
      <c r="D654" s="606">
        <v>9</v>
      </c>
    </row>
    <row r="655" spans="1:4" ht="18.75">
      <c r="A655" s="296">
        <v>19</v>
      </c>
      <c r="B655" s="303" t="s">
        <v>1624</v>
      </c>
      <c r="C655" s="607">
        <f>SUM(C656:C666)</f>
        <v>182</v>
      </c>
      <c r="D655" s="607">
        <f>SUM(D656:D666)</f>
        <v>182</v>
      </c>
    </row>
    <row r="656" spans="1:4">
      <c r="A656" s="297" t="s">
        <v>1625</v>
      </c>
      <c r="B656" s="309" t="s">
        <v>1626</v>
      </c>
      <c r="C656" s="606">
        <v>0</v>
      </c>
      <c r="D656" s="606">
        <v>0</v>
      </c>
    </row>
    <row r="657" spans="1:4">
      <c r="A657" s="297" t="s">
        <v>1627</v>
      </c>
      <c r="B657" s="309" t="s">
        <v>1628</v>
      </c>
      <c r="C657" s="606">
        <v>1</v>
      </c>
      <c r="D657" s="606">
        <v>1</v>
      </c>
    </row>
    <row r="658" spans="1:4">
      <c r="A658" s="297" t="s">
        <v>1629</v>
      </c>
      <c r="B658" s="309" t="s">
        <v>1630</v>
      </c>
      <c r="C658" s="606">
        <v>54</v>
      </c>
      <c r="D658" s="606">
        <v>54</v>
      </c>
    </row>
    <row r="659" spans="1:4">
      <c r="A659" s="297" t="s">
        <v>1631</v>
      </c>
      <c r="B659" s="309" t="s">
        <v>1632</v>
      </c>
      <c r="C659" s="606">
        <v>0</v>
      </c>
      <c r="D659" s="606">
        <v>0</v>
      </c>
    </row>
    <row r="660" spans="1:4" ht="25.5">
      <c r="A660" s="297" t="s">
        <v>1633</v>
      </c>
      <c r="B660" s="309" t="s">
        <v>1634</v>
      </c>
      <c r="C660" s="606">
        <v>18</v>
      </c>
      <c r="D660" s="606">
        <v>18</v>
      </c>
    </row>
    <row r="661" spans="1:4">
      <c r="A661" s="297" t="s">
        <v>1635</v>
      </c>
      <c r="B661" s="309" t="s">
        <v>1636</v>
      </c>
      <c r="C661" s="606">
        <v>100</v>
      </c>
      <c r="D661" s="606">
        <v>100</v>
      </c>
    </row>
    <row r="662" spans="1:4">
      <c r="A662" s="297" t="s">
        <v>1637</v>
      </c>
      <c r="B662" s="309" t="s">
        <v>1638</v>
      </c>
      <c r="C662" s="606">
        <v>2</v>
      </c>
      <c r="D662" s="606">
        <v>2</v>
      </c>
    </row>
    <row r="663" spans="1:4">
      <c r="A663" s="297" t="s">
        <v>1639</v>
      </c>
      <c r="B663" s="309" t="s">
        <v>1640</v>
      </c>
      <c r="C663" s="606">
        <v>0</v>
      </c>
      <c r="D663" s="606">
        <v>0</v>
      </c>
    </row>
    <row r="664" spans="1:4">
      <c r="A664" s="297" t="s">
        <v>1641</v>
      </c>
      <c r="B664" s="309" t="s">
        <v>1642</v>
      </c>
      <c r="C664" s="606">
        <v>0</v>
      </c>
      <c r="D664" s="606">
        <v>0</v>
      </c>
    </row>
    <row r="665" spans="1:4">
      <c r="A665" s="297" t="s">
        <v>1643</v>
      </c>
      <c r="B665" s="309" t="s">
        <v>1644</v>
      </c>
      <c r="C665" s="606">
        <v>6</v>
      </c>
      <c r="D665" s="606">
        <v>6</v>
      </c>
    </row>
    <row r="666" spans="1:4">
      <c r="A666" s="297" t="s">
        <v>1645</v>
      </c>
      <c r="B666" s="309" t="s">
        <v>1646</v>
      </c>
      <c r="C666" s="606">
        <v>1</v>
      </c>
      <c r="D666" s="606">
        <v>1</v>
      </c>
    </row>
    <row r="667" spans="1:4" ht="37.5">
      <c r="A667" s="296">
        <v>20</v>
      </c>
      <c r="B667" s="303" t="s">
        <v>1647</v>
      </c>
      <c r="C667" s="607">
        <f>SUM(C668:C673)</f>
        <v>4</v>
      </c>
      <c r="D667" s="607">
        <f>SUM(D668:D673)</f>
        <v>4</v>
      </c>
    </row>
    <row r="668" spans="1:4">
      <c r="A668" s="297" t="s">
        <v>1648</v>
      </c>
      <c r="B668" s="298" t="s">
        <v>1649</v>
      </c>
      <c r="C668" s="606">
        <v>0</v>
      </c>
      <c r="D668" s="606">
        <v>0</v>
      </c>
    </row>
    <row r="669" spans="1:4">
      <c r="A669" s="297" t="s">
        <v>1650</v>
      </c>
      <c r="B669" s="298" t="s">
        <v>1651</v>
      </c>
      <c r="C669" s="606">
        <v>1</v>
      </c>
      <c r="D669" s="606">
        <v>1</v>
      </c>
    </row>
    <row r="670" spans="1:4">
      <c r="A670" s="297" t="s">
        <v>1652</v>
      </c>
      <c r="B670" s="298" t="s">
        <v>1653</v>
      </c>
      <c r="C670" s="606">
        <v>3</v>
      </c>
      <c r="D670" s="606">
        <v>3</v>
      </c>
    </row>
    <row r="671" spans="1:4">
      <c r="A671" s="297" t="s">
        <v>1654</v>
      </c>
      <c r="B671" s="298" t="s">
        <v>1655</v>
      </c>
      <c r="C671" s="606">
        <v>0</v>
      </c>
      <c r="D671" s="606">
        <v>0</v>
      </c>
    </row>
    <row r="672" spans="1:4">
      <c r="A672" s="297" t="s">
        <v>1656</v>
      </c>
      <c r="B672" s="298" t="s">
        <v>1657</v>
      </c>
      <c r="C672" s="606">
        <v>0</v>
      </c>
      <c r="D672" s="606">
        <v>0</v>
      </c>
    </row>
    <row r="673" spans="1:4">
      <c r="A673" s="297" t="s">
        <v>1658</v>
      </c>
      <c r="B673" s="298" t="s">
        <v>1659</v>
      </c>
      <c r="C673" s="606">
        <v>0</v>
      </c>
      <c r="D673" s="606">
        <v>0</v>
      </c>
    </row>
    <row r="674" spans="1:4" ht="18.75">
      <c r="A674" s="296">
        <v>21</v>
      </c>
      <c r="B674" s="303" t="s">
        <v>1660</v>
      </c>
      <c r="C674" s="607">
        <f>SUM(C675:C703)</f>
        <v>11</v>
      </c>
      <c r="D674" s="607">
        <f>SUM(D675:D703)</f>
        <v>11</v>
      </c>
    </row>
    <row r="675" spans="1:4">
      <c r="A675" s="297" t="s">
        <v>1661</v>
      </c>
      <c r="B675" s="298" t="s">
        <v>1662</v>
      </c>
      <c r="C675" s="606">
        <v>0</v>
      </c>
      <c r="D675" s="606">
        <v>0</v>
      </c>
    </row>
    <row r="676" spans="1:4" ht="25.5">
      <c r="A676" s="297" t="s">
        <v>1663</v>
      </c>
      <c r="B676" s="298" t="s">
        <v>1664</v>
      </c>
      <c r="C676" s="606">
        <v>0</v>
      </c>
      <c r="D676" s="606">
        <v>0</v>
      </c>
    </row>
    <row r="677" spans="1:4" ht="25.5">
      <c r="A677" s="297" t="s">
        <v>1665</v>
      </c>
      <c r="B677" s="298" t="s">
        <v>1666</v>
      </c>
      <c r="C677" s="606">
        <v>0</v>
      </c>
      <c r="D677" s="606">
        <v>0</v>
      </c>
    </row>
    <row r="678" spans="1:4">
      <c r="A678" s="297" t="s">
        <v>1667</v>
      </c>
      <c r="B678" s="298" t="s">
        <v>1668</v>
      </c>
      <c r="C678" s="606">
        <v>0</v>
      </c>
      <c r="D678" s="606">
        <v>0</v>
      </c>
    </row>
    <row r="679" spans="1:4">
      <c r="A679" s="297" t="s">
        <v>1669</v>
      </c>
      <c r="B679" s="307" t="s">
        <v>1670</v>
      </c>
      <c r="C679" s="606">
        <v>0</v>
      </c>
      <c r="D679" s="606">
        <v>0</v>
      </c>
    </row>
    <row r="680" spans="1:4">
      <c r="A680" s="297" t="s">
        <v>1671</v>
      </c>
      <c r="B680" s="307" t="s">
        <v>1672</v>
      </c>
      <c r="C680" s="606">
        <v>0</v>
      </c>
      <c r="D680" s="606">
        <v>0</v>
      </c>
    </row>
    <row r="681" spans="1:4">
      <c r="A681" s="297" t="s">
        <v>1673</v>
      </c>
      <c r="B681" s="298" t="s">
        <v>1674</v>
      </c>
      <c r="C681" s="606">
        <v>0</v>
      </c>
      <c r="D681" s="606">
        <v>0</v>
      </c>
    </row>
    <row r="682" spans="1:4">
      <c r="A682" s="297" t="s">
        <v>1675</v>
      </c>
      <c r="B682" s="307" t="s">
        <v>1676</v>
      </c>
      <c r="C682" s="606">
        <v>0</v>
      </c>
      <c r="D682" s="606">
        <v>0</v>
      </c>
    </row>
    <row r="683" spans="1:4">
      <c r="A683" s="297" t="s">
        <v>1677</v>
      </c>
      <c r="B683" s="307" t="s">
        <v>1678</v>
      </c>
      <c r="C683" s="606">
        <v>0</v>
      </c>
      <c r="D683" s="606">
        <v>0</v>
      </c>
    </row>
    <row r="684" spans="1:4" ht="25.5">
      <c r="A684" s="297" t="s">
        <v>1679</v>
      </c>
      <c r="B684" s="307" t="s">
        <v>1680</v>
      </c>
      <c r="C684" s="606">
        <v>1</v>
      </c>
      <c r="D684" s="606">
        <v>1</v>
      </c>
    </row>
    <row r="685" spans="1:4">
      <c r="A685" s="297" t="s">
        <v>1681</v>
      </c>
      <c r="B685" s="299" t="s">
        <v>1682</v>
      </c>
      <c r="C685" s="606">
        <v>0</v>
      </c>
      <c r="D685" s="606">
        <v>0</v>
      </c>
    </row>
    <row r="686" spans="1:4">
      <c r="A686" s="297" t="s">
        <v>1683</v>
      </c>
      <c r="B686" s="298" t="s">
        <v>1684</v>
      </c>
      <c r="C686" s="606">
        <v>0</v>
      </c>
      <c r="D686" s="606">
        <v>0</v>
      </c>
    </row>
    <row r="687" spans="1:4">
      <c r="A687" s="297" t="s">
        <v>1685</v>
      </c>
      <c r="B687" s="298" t="s">
        <v>1686</v>
      </c>
      <c r="C687" s="606">
        <v>0</v>
      </c>
      <c r="D687" s="606">
        <v>0</v>
      </c>
    </row>
    <row r="688" spans="1:4">
      <c r="A688" s="297" t="s">
        <v>1687</v>
      </c>
      <c r="B688" s="307" t="s">
        <v>1688</v>
      </c>
      <c r="C688" s="606">
        <v>0</v>
      </c>
      <c r="D688" s="606">
        <v>0</v>
      </c>
    </row>
    <row r="689" spans="1:4">
      <c r="A689" s="297" t="s">
        <v>1689</v>
      </c>
      <c r="B689" s="307" t="s">
        <v>1690</v>
      </c>
      <c r="C689" s="606">
        <v>0</v>
      </c>
      <c r="D689" s="606">
        <v>0</v>
      </c>
    </row>
    <row r="690" spans="1:4">
      <c r="A690" s="297" t="s">
        <v>1691</v>
      </c>
      <c r="B690" s="298" t="s">
        <v>1692</v>
      </c>
      <c r="C690" s="606">
        <v>0</v>
      </c>
      <c r="D690" s="606">
        <v>0</v>
      </c>
    </row>
    <row r="691" spans="1:4">
      <c r="A691" s="297" t="s">
        <v>1693</v>
      </c>
      <c r="B691" s="298" t="s">
        <v>1694</v>
      </c>
      <c r="C691" s="606">
        <v>1</v>
      </c>
      <c r="D691" s="606">
        <v>1</v>
      </c>
    </row>
    <row r="692" spans="1:4" ht="25.5">
      <c r="A692" s="297" t="s">
        <v>1695</v>
      </c>
      <c r="B692" s="298" t="s">
        <v>1696</v>
      </c>
      <c r="C692" s="606">
        <v>0</v>
      </c>
      <c r="D692" s="606">
        <v>0</v>
      </c>
    </row>
    <row r="693" spans="1:4" ht="25.5">
      <c r="A693" s="297" t="s">
        <v>1697</v>
      </c>
      <c r="B693" s="298" t="s">
        <v>1698</v>
      </c>
      <c r="C693" s="606">
        <v>0</v>
      </c>
      <c r="D693" s="606">
        <v>0</v>
      </c>
    </row>
    <row r="694" spans="1:4">
      <c r="A694" s="297" t="s">
        <v>1699</v>
      </c>
      <c r="B694" s="298" t="s">
        <v>1700</v>
      </c>
      <c r="C694" s="606">
        <v>0</v>
      </c>
      <c r="D694" s="606">
        <v>0</v>
      </c>
    </row>
    <row r="695" spans="1:4">
      <c r="A695" s="297" t="s">
        <v>1701</v>
      </c>
      <c r="B695" s="298" t="s">
        <v>1702</v>
      </c>
      <c r="C695" s="606">
        <v>0</v>
      </c>
      <c r="D695" s="606">
        <v>0</v>
      </c>
    </row>
    <row r="696" spans="1:4">
      <c r="A696" s="297" t="s">
        <v>1703</v>
      </c>
      <c r="B696" s="298" t="s">
        <v>1704</v>
      </c>
      <c r="C696" s="606">
        <v>6</v>
      </c>
      <c r="D696" s="606">
        <v>6</v>
      </c>
    </row>
    <row r="697" spans="1:4">
      <c r="A697" s="297" t="s">
        <v>1705</v>
      </c>
      <c r="B697" s="298" t="s">
        <v>1706</v>
      </c>
      <c r="C697" s="606">
        <v>1</v>
      </c>
      <c r="D697" s="606">
        <v>1</v>
      </c>
    </row>
    <row r="698" spans="1:4">
      <c r="A698" s="297" t="s">
        <v>1707</v>
      </c>
      <c r="B698" s="298" t="s">
        <v>1708</v>
      </c>
      <c r="C698" s="606">
        <v>0</v>
      </c>
      <c r="D698" s="606">
        <v>0</v>
      </c>
    </row>
    <row r="699" spans="1:4">
      <c r="A699" s="297" t="s">
        <v>1709</v>
      </c>
      <c r="B699" s="298" t="s">
        <v>1710</v>
      </c>
      <c r="C699" s="606">
        <v>2</v>
      </c>
      <c r="D699" s="606">
        <v>2</v>
      </c>
    </row>
    <row r="700" spans="1:4">
      <c r="A700" s="297" t="s">
        <v>1711</v>
      </c>
      <c r="B700" s="298" t="s">
        <v>1712</v>
      </c>
      <c r="C700" s="606">
        <v>0</v>
      </c>
      <c r="D700" s="606">
        <v>0</v>
      </c>
    </row>
    <row r="701" spans="1:4">
      <c r="A701" s="297" t="s">
        <v>1713</v>
      </c>
      <c r="B701" s="298" t="s">
        <v>1714</v>
      </c>
      <c r="C701" s="606">
        <v>0</v>
      </c>
      <c r="D701" s="606">
        <v>0</v>
      </c>
    </row>
    <row r="702" spans="1:4">
      <c r="A702" s="297" t="s">
        <v>1715</v>
      </c>
      <c r="B702" s="298" t="s">
        <v>1716</v>
      </c>
      <c r="C702" s="606">
        <v>0</v>
      </c>
      <c r="D702" s="606">
        <v>0</v>
      </c>
    </row>
    <row r="703" spans="1:4">
      <c r="A703" s="297" t="s">
        <v>1717</v>
      </c>
      <c r="B703" s="298" t="s">
        <v>1718</v>
      </c>
      <c r="C703" s="606">
        <v>0</v>
      </c>
      <c r="D703" s="606">
        <v>0</v>
      </c>
    </row>
    <row r="704" spans="1:4" ht="18.75">
      <c r="A704" s="296">
        <v>22</v>
      </c>
      <c r="B704" s="303" t="s">
        <v>1719</v>
      </c>
      <c r="C704" s="607">
        <f>SUM(C705:C712)</f>
        <v>0</v>
      </c>
      <c r="D704" s="607">
        <f>SUM(D705:D712)</f>
        <v>0</v>
      </c>
    </row>
    <row r="705" spans="1:4">
      <c r="A705" s="297" t="s">
        <v>1720</v>
      </c>
      <c r="B705" s="298" t="s">
        <v>1721</v>
      </c>
      <c r="C705" s="606">
        <v>0</v>
      </c>
      <c r="D705" s="606">
        <v>0</v>
      </c>
    </row>
    <row r="706" spans="1:4">
      <c r="A706" s="297" t="s">
        <v>1722</v>
      </c>
      <c r="B706" s="298" t="s">
        <v>1723</v>
      </c>
      <c r="C706" s="606">
        <v>0</v>
      </c>
      <c r="D706" s="606">
        <v>0</v>
      </c>
    </row>
    <row r="707" spans="1:4">
      <c r="A707" s="297" t="s">
        <v>1724</v>
      </c>
      <c r="B707" s="298" t="s">
        <v>1725</v>
      </c>
      <c r="C707" s="606">
        <v>0</v>
      </c>
      <c r="D707" s="606">
        <v>0</v>
      </c>
    </row>
    <row r="708" spans="1:4">
      <c r="A708" s="297" t="s">
        <v>1726</v>
      </c>
      <c r="B708" s="298" t="s">
        <v>1727</v>
      </c>
      <c r="C708" s="606">
        <v>0</v>
      </c>
      <c r="D708" s="606">
        <v>0</v>
      </c>
    </row>
    <row r="709" spans="1:4">
      <c r="A709" s="297" t="s">
        <v>1728</v>
      </c>
      <c r="B709" s="298" t="s">
        <v>1729</v>
      </c>
      <c r="C709" s="606">
        <v>0</v>
      </c>
      <c r="D709" s="606">
        <v>0</v>
      </c>
    </row>
    <row r="710" spans="1:4">
      <c r="A710" s="297" t="s">
        <v>1730</v>
      </c>
      <c r="B710" s="298" t="s">
        <v>1731</v>
      </c>
      <c r="C710" s="606">
        <v>0</v>
      </c>
      <c r="D710" s="606">
        <v>0</v>
      </c>
    </row>
    <row r="711" spans="1:4">
      <c r="A711" s="297" t="s">
        <v>1732</v>
      </c>
      <c r="B711" s="298" t="s">
        <v>1733</v>
      </c>
      <c r="C711" s="606">
        <v>0</v>
      </c>
      <c r="D711" s="606">
        <v>0</v>
      </c>
    </row>
    <row r="712" spans="1:4">
      <c r="A712" s="297" t="s">
        <v>1734</v>
      </c>
      <c r="B712" s="298" t="s">
        <v>1735</v>
      </c>
      <c r="C712" s="606">
        <v>0</v>
      </c>
      <c r="D712" s="606">
        <v>0</v>
      </c>
    </row>
    <row r="713" spans="1:4" ht="37.5">
      <c r="A713" s="296">
        <v>23</v>
      </c>
      <c r="B713" s="303" t="s">
        <v>1736</v>
      </c>
      <c r="C713" s="607">
        <f>SUM(C714:C726)</f>
        <v>140</v>
      </c>
      <c r="D713" s="607">
        <f>SUM(D714:D726)</f>
        <v>140</v>
      </c>
    </row>
    <row r="714" spans="1:4" ht="25.5">
      <c r="A714" s="297" t="s">
        <v>1737</v>
      </c>
      <c r="B714" s="298" t="s">
        <v>1738</v>
      </c>
      <c r="C714" s="606">
        <v>0</v>
      </c>
      <c r="D714" s="606">
        <v>0</v>
      </c>
    </row>
    <row r="715" spans="1:4" ht="25.5">
      <c r="A715" s="297" t="s">
        <v>1739</v>
      </c>
      <c r="B715" s="298" t="s">
        <v>1740</v>
      </c>
      <c r="C715" s="606">
        <v>1</v>
      </c>
      <c r="D715" s="606">
        <v>1</v>
      </c>
    </row>
    <row r="716" spans="1:4">
      <c r="A716" s="297" t="s">
        <v>1741</v>
      </c>
      <c r="B716" s="298" t="s">
        <v>1742</v>
      </c>
      <c r="C716" s="606">
        <v>1</v>
      </c>
      <c r="D716" s="606">
        <v>1</v>
      </c>
    </row>
    <row r="717" spans="1:4">
      <c r="A717" s="297" t="s">
        <v>1743</v>
      </c>
      <c r="B717" s="298" t="s">
        <v>1744</v>
      </c>
      <c r="C717" s="606">
        <v>0</v>
      </c>
      <c r="D717" s="606">
        <v>0</v>
      </c>
    </row>
    <row r="718" spans="1:4">
      <c r="A718" s="297" t="s">
        <v>1745</v>
      </c>
      <c r="B718" s="298" t="s">
        <v>1746</v>
      </c>
      <c r="C718" s="606">
        <v>0</v>
      </c>
      <c r="D718" s="606">
        <v>0</v>
      </c>
    </row>
    <row r="719" spans="1:4">
      <c r="A719" s="297" t="s">
        <v>1747</v>
      </c>
      <c r="B719" s="299" t="s">
        <v>1748</v>
      </c>
      <c r="C719" s="606">
        <v>0</v>
      </c>
      <c r="D719" s="606">
        <v>0</v>
      </c>
    </row>
    <row r="720" spans="1:4">
      <c r="A720" s="297" t="s">
        <v>1749</v>
      </c>
      <c r="B720" s="299" t="s">
        <v>1750</v>
      </c>
      <c r="C720" s="606">
        <v>7</v>
      </c>
      <c r="D720" s="606">
        <v>7</v>
      </c>
    </row>
    <row r="721" spans="1:4">
      <c r="A721" s="297" t="s">
        <v>1751</v>
      </c>
      <c r="B721" s="299" t="s">
        <v>1752</v>
      </c>
      <c r="C721" s="606">
        <v>7</v>
      </c>
      <c r="D721" s="606">
        <v>7</v>
      </c>
    </row>
    <row r="722" spans="1:4">
      <c r="A722" s="297" t="s">
        <v>1753</v>
      </c>
      <c r="B722" s="298" t="s">
        <v>1754</v>
      </c>
      <c r="C722" s="606">
        <v>0</v>
      </c>
      <c r="D722" s="606">
        <v>0</v>
      </c>
    </row>
    <row r="723" spans="1:4">
      <c r="A723" s="297" t="s">
        <v>1755</v>
      </c>
      <c r="B723" s="298" t="s">
        <v>1756</v>
      </c>
      <c r="C723" s="606">
        <v>9</v>
      </c>
      <c r="D723" s="606">
        <v>9</v>
      </c>
    </row>
    <row r="724" spans="1:4">
      <c r="A724" s="297" t="s">
        <v>1757</v>
      </c>
      <c r="B724" s="298" t="s">
        <v>1758</v>
      </c>
      <c r="C724" s="606">
        <v>12</v>
      </c>
      <c r="D724" s="606">
        <v>12</v>
      </c>
    </row>
    <row r="725" spans="1:4">
      <c r="A725" s="297" t="s">
        <v>1759</v>
      </c>
      <c r="B725" s="298" t="s">
        <v>1760</v>
      </c>
      <c r="C725" s="606">
        <v>100</v>
      </c>
      <c r="D725" s="606">
        <v>100</v>
      </c>
    </row>
    <row r="726" spans="1:4">
      <c r="A726" s="297" t="s">
        <v>1761</v>
      </c>
      <c r="B726" s="298" t="s">
        <v>1762</v>
      </c>
      <c r="C726" s="606">
        <v>3</v>
      </c>
      <c r="D726" s="606">
        <v>3</v>
      </c>
    </row>
    <row r="727" spans="1:4" ht="23.25">
      <c r="A727" s="311"/>
      <c r="B727" s="312" t="s">
        <v>1763</v>
      </c>
      <c r="C727" s="609">
        <f>SUM(C728:C730)</f>
        <v>6</v>
      </c>
      <c r="D727" s="609">
        <f>SUM(D728:D730)</f>
        <v>0</v>
      </c>
    </row>
    <row r="728" spans="1:4" ht="15.75">
      <c r="A728" s="297" t="s">
        <v>1764</v>
      </c>
      <c r="B728" s="313" t="s">
        <v>1765</v>
      </c>
      <c r="C728" s="610">
        <v>1</v>
      </c>
      <c r="D728" s="608"/>
    </row>
    <row r="729" spans="1:4" ht="26.25">
      <c r="A729" s="314" t="s">
        <v>1766</v>
      </c>
      <c r="B729" s="313" t="s">
        <v>1767</v>
      </c>
      <c r="C729" s="610">
        <v>1</v>
      </c>
      <c r="D729" s="608"/>
    </row>
    <row r="730" spans="1:4" ht="15.75">
      <c r="A730" s="314" t="s">
        <v>1768</v>
      </c>
      <c r="B730" s="313" t="s">
        <v>1769</v>
      </c>
      <c r="C730" s="610">
        <v>4</v>
      </c>
      <c r="D730" s="608"/>
    </row>
    <row r="731" spans="1:4" ht="23.25">
      <c r="A731" s="315"/>
      <c r="B731" s="312" t="s">
        <v>1770</v>
      </c>
      <c r="C731" s="609">
        <f>SUM(C732:C734)</f>
        <v>17</v>
      </c>
      <c r="D731" s="609">
        <f>SUM(D732:D734)</f>
        <v>0</v>
      </c>
    </row>
    <row r="732" spans="1:4" ht="15.75">
      <c r="A732" s="314" t="s">
        <v>1771</v>
      </c>
      <c r="B732" s="313" t="s">
        <v>1772</v>
      </c>
      <c r="C732" s="610">
        <v>15</v>
      </c>
      <c r="D732" s="608"/>
    </row>
    <row r="733" spans="1:4" ht="15.75">
      <c r="A733" s="314" t="s">
        <v>1773</v>
      </c>
      <c r="B733" s="313" t="s">
        <v>1774</v>
      </c>
      <c r="C733" s="610">
        <v>0</v>
      </c>
      <c r="D733" s="608"/>
    </row>
    <row r="734" spans="1:4" ht="15.75">
      <c r="A734" s="314" t="s">
        <v>1775</v>
      </c>
      <c r="B734" s="313" t="s">
        <v>1776</v>
      </c>
      <c r="C734" s="610">
        <v>2</v>
      </c>
      <c r="D734" s="608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806"/>
  <sheetViews>
    <sheetView view="pageBreakPreview" zoomScaleSheetLayoutView="100" workbookViewId="0">
      <selection activeCell="D1802" sqref="D1802"/>
    </sheetView>
  </sheetViews>
  <sheetFormatPr defaultRowHeight="12.75"/>
  <cols>
    <col min="1" max="1" width="12.7109375" customWidth="1"/>
    <col min="2" max="2" width="48.28515625" customWidth="1"/>
    <col min="3" max="8" width="14.140625" customWidth="1"/>
  </cols>
  <sheetData>
    <row r="1" spans="1:8">
      <c r="A1" s="206"/>
      <c r="B1" s="207" t="s">
        <v>194</v>
      </c>
      <c r="C1" s="198" t="s">
        <v>1900</v>
      </c>
      <c r="D1" s="202"/>
      <c r="E1" s="202"/>
      <c r="F1" s="202"/>
      <c r="G1" s="204"/>
      <c r="H1" s="99"/>
    </row>
    <row r="2" spans="1:8">
      <c r="A2" s="206"/>
      <c r="B2" s="207" t="s">
        <v>195</v>
      </c>
      <c r="C2" s="198">
        <v>17688383</v>
      </c>
      <c r="D2" s="202"/>
      <c r="E2" s="202"/>
      <c r="F2" s="202"/>
      <c r="G2" s="204"/>
      <c r="H2" s="99"/>
    </row>
    <row r="3" spans="1:8">
      <c r="A3" s="206"/>
      <c r="B3" s="207"/>
      <c r="C3" s="198"/>
      <c r="D3" s="202"/>
      <c r="E3" s="202"/>
      <c r="F3" s="202"/>
      <c r="G3" s="204"/>
      <c r="H3" s="99"/>
    </row>
    <row r="4" spans="1:8" ht="14.25">
      <c r="A4" s="206"/>
      <c r="B4" s="207" t="s">
        <v>1843</v>
      </c>
      <c r="C4" s="199" t="s">
        <v>1802</v>
      </c>
      <c r="D4" s="203"/>
      <c r="E4" s="203"/>
      <c r="F4" s="203"/>
      <c r="G4" s="205"/>
      <c r="H4" s="99"/>
    </row>
    <row r="5" spans="1:8" ht="14.25">
      <c r="A5" s="206"/>
      <c r="B5" s="207" t="s">
        <v>236</v>
      </c>
      <c r="C5" s="367" t="s">
        <v>1905</v>
      </c>
      <c r="D5" s="203"/>
      <c r="E5" s="203"/>
      <c r="F5" s="203"/>
      <c r="G5" s="205"/>
      <c r="H5" s="99"/>
    </row>
    <row r="6" spans="1:8" ht="15.75">
      <c r="A6" s="167"/>
      <c r="B6" s="167"/>
      <c r="C6" s="167"/>
      <c r="D6" s="167"/>
      <c r="E6" s="167"/>
      <c r="F6" s="167"/>
      <c r="G6" s="97"/>
      <c r="H6" s="97"/>
    </row>
    <row r="7" spans="1:8">
      <c r="A7" s="763" t="s">
        <v>122</v>
      </c>
      <c r="B7" s="763" t="s">
        <v>238</v>
      </c>
      <c r="C7" s="757" t="s">
        <v>1801</v>
      </c>
      <c r="D7" s="757"/>
      <c r="E7" s="757" t="s">
        <v>1800</v>
      </c>
      <c r="F7" s="757"/>
      <c r="G7" s="757" t="s">
        <v>90</v>
      </c>
      <c r="H7" s="757"/>
    </row>
    <row r="8" spans="1:8" ht="30" customHeight="1" thickBot="1">
      <c r="A8" s="764"/>
      <c r="B8" s="764"/>
      <c r="C8" s="424" t="s">
        <v>1890</v>
      </c>
      <c r="D8" s="424" t="s">
        <v>1889</v>
      </c>
      <c r="E8" s="424" t="s">
        <v>1890</v>
      </c>
      <c r="F8" s="424" t="s">
        <v>1889</v>
      </c>
      <c r="G8" s="424" t="s">
        <v>1890</v>
      </c>
      <c r="H8" s="424" t="s">
        <v>1889</v>
      </c>
    </row>
    <row r="9" spans="1:8" ht="15" thickTop="1">
      <c r="A9" s="248"/>
      <c r="B9" s="345" t="s">
        <v>237</v>
      </c>
      <c r="C9" s="433"/>
      <c r="D9" s="433"/>
      <c r="E9" s="433"/>
      <c r="F9" s="433"/>
      <c r="G9" s="433"/>
      <c r="H9" s="433"/>
    </row>
    <row r="10" spans="1:8">
      <c r="A10" s="272"/>
      <c r="B10" s="273"/>
      <c r="C10" s="122"/>
      <c r="D10" s="122"/>
      <c r="E10" s="123"/>
      <c r="F10" s="123"/>
      <c r="G10" s="124"/>
      <c r="H10" s="123"/>
    </row>
    <row r="11" spans="1:8" ht="14.25">
      <c r="A11" s="249"/>
      <c r="B11" s="122"/>
      <c r="C11" s="122"/>
      <c r="D11" s="122"/>
      <c r="E11" s="123"/>
      <c r="F11" s="123"/>
      <c r="G11" s="124"/>
      <c r="H11" s="123"/>
    </row>
    <row r="12" spans="1:8" ht="14.25">
      <c r="A12" s="249"/>
      <c r="B12" s="122"/>
      <c r="C12" s="122"/>
      <c r="D12" s="122"/>
      <c r="E12" s="123"/>
      <c r="F12" s="123"/>
      <c r="G12" s="124"/>
      <c r="H12" s="123"/>
    </row>
    <row r="13" spans="1:8" ht="14.25">
      <c r="A13" s="250"/>
      <c r="B13" s="125"/>
      <c r="C13" s="122"/>
      <c r="D13" s="122"/>
      <c r="E13" s="123"/>
      <c r="F13" s="123"/>
      <c r="G13" s="124"/>
      <c r="H13" s="123"/>
    </row>
    <row r="14" spans="1:8" ht="14.25">
      <c r="A14" s="250"/>
      <c r="B14" s="125"/>
      <c r="C14" s="122"/>
      <c r="D14" s="122"/>
      <c r="E14" s="123"/>
      <c r="F14" s="123"/>
      <c r="G14" s="124"/>
      <c r="H14" s="123"/>
    </row>
    <row r="15" spans="1:8" ht="14.25">
      <c r="A15" s="250"/>
      <c r="B15" s="344" t="s">
        <v>1799</v>
      </c>
      <c r="C15" s="443">
        <f t="shared" ref="C15:H15" si="0">SUM(C16:C40)</f>
        <v>40066</v>
      </c>
      <c r="D15" s="444">
        <f t="shared" si="0"/>
        <v>46200</v>
      </c>
      <c r="E15" s="444">
        <f t="shared" si="0"/>
        <v>0</v>
      </c>
      <c r="F15" s="444">
        <f t="shared" si="0"/>
        <v>0</v>
      </c>
      <c r="G15" s="444">
        <f t="shared" si="0"/>
        <v>40066</v>
      </c>
      <c r="H15" s="444">
        <f t="shared" si="0"/>
        <v>46200</v>
      </c>
    </row>
    <row r="16" spans="1:8">
      <c r="A16" s="434"/>
      <c r="B16" s="435"/>
      <c r="C16" s="122"/>
      <c r="D16" s="122"/>
      <c r="E16" s="123"/>
      <c r="F16" s="123"/>
      <c r="G16" s="124"/>
      <c r="H16" s="123"/>
    </row>
    <row r="17" spans="1:8">
      <c r="A17" s="434" t="s">
        <v>1937</v>
      </c>
      <c r="B17" s="435" t="s">
        <v>1938</v>
      </c>
      <c r="C17" s="436">
        <v>8098</v>
      </c>
      <c r="D17" s="442">
        <v>9365</v>
      </c>
      <c r="E17" s="437"/>
      <c r="F17" s="437"/>
      <c r="G17" s="440">
        <f>C17+E17</f>
        <v>8098</v>
      </c>
      <c r="H17" s="440">
        <f>D17+F17</f>
        <v>9365</v>
      </c>
    </row>
    <row r="18" spans="1:8">
      <c r="A18" s="434" t="s">
        <v>1939</v>
      </c>
      <c r="B18" s="435" t="s">
        <v>1940</v>
      </c>
      <c r="C18" s="436">
        <v>247</v>
      </c>
      <c r="D18" s="442">
        <v>285</v>
      </c>
      <c r="E18" s="437"/>
      <c r="F18" s="437"/>
      <c r="G18" s="440">
        <f t="shared" ref="G18:G37" si="1">C18+E18</f>
        <v>247</v>
      </c>
      <c r="H18" s="440">
        <f t="shared" ref="H18:H37" si="2">D18+F18</f>
        <v>285</v>
      </c>
    </row>
    <row r="19" spans="1:8">
      <c r="A19" s="434" t="s">
        <v>1941</v>
      </c>
      <c r="B19" s="435" t="s">
        <v>1942</v>
      </c>
      <c r="C19" s="436">
        <v>114</v>
      </c>
      <c r="D19" s="442">
        <v>130</v>
      </c>
      <c r="E19" s="437"/>
      <c r="F19" s="437"/>
      <c r="G19" s="440">
        <f t="shared" si="1"/>
        <v>114</v>
      </c>
      <c r="H19" s="440">
        <f t="shared" si="2"/>
        <v>130</v>
      </c>
    </row>
    <row r="20" spans="1:8">
      <c r="A20" s="434" t="s">
        <v>1943</v>
      </c>
      <c r="B20" s="435" t="s">
        <v>1944</v>
      </c>
      <c r="C20" s="436">
        <v>24</v>
      </c>
      <c r="D20" s="442">
        <v>25</v>
      </c>
      <c r="E20" s="437"/>
      <c r="F20" s="438"/>
      <c r="G20" s="440">
        <f t="shared" si="1"/>
        <v>24</v>
      </c>
      <c r="H20" s="440">
        <f t="shared" si="2"/>
        <v>25</v>
      </c>
    </row>
    <row r="21" spans="1:8">
      <c r="A21" s="434" t="s">
        <v>1945</v>
      </c>
      <c r="B21" s="435" t="s">
        <v>1946</v>
      </c>
      <c r="C21" s="436">
        <v>5</v>
      </c>
      <c r="D21" s="442">
        <v>6</v>
      </c>
      <c r="E21" s="437"/>
      <c r="F21" s="438"/>
      <c r="G21" s="440">
        <f t="shared" si="1"/>
        <v>5</v>
      </c>
      <c r="H21" s="440">
        <f t="shared" si="2"/>
        <v>6</v>
      </c>
    </row>
    <row r="22" spans="1:8">
      <c r="A22" s="434" t="s">
        <v>1947</v>
      </c>
      <c r="B22" s="435" t="s">
        <v>1948</v>
      </c>
      <c r="C22" s="436">
        <v>56</v>
      </c>
      <c r="D22" s="442">
        <v>65</v>
      </c>
      <c r="E22" s="437"/>
      <c r="F22" s="438"/>
      <c r="G22" s="440">
        <f t="shared" si="1"/>
        <v>56</v>
      </c>
      <c r="H22" s="440">
        <f t="shared" si="2"/>
        <v>65</v>
      </c>
    </row>
    <row r="23" spans="1:8">
      <c r="A23" s="434" t="s">
        <v>1949</v>
      </c>
      <c r="B23" s="435" t="s">
        <v>1950</v>
      </c>
      <c r="C23" s="436">
        <v>1</v>
      </c>
      <c r="D23" s="442">
        <v>1</v>
      </c>
      <c r="E23" s="437"/>
      <c r="F23" s="437"/>
      <c r="G23" s="440">
        <f t="shared" si="1"/>
        <v>1</v>
      </c>
      <c r="H23" s="440">
        <f t="shared" si="2"/>
        <v>1</v>
      </c>
    </row>
    <row r="24" spans="1:8">
      <c r="A24" s="434" t="s">
        <v>1951</v>
      </c>
      <c r="B24" s="435" t="s">
        <v>1952</v>
      </c>
      <c r="C24" s="436">
        <v>1</v>
      </c>
      <c r="D24" s="442">
        <v>1</v>
      </c>
      <c r="E24" s="437"/>
      <c r="F24" s="437"/>
      <c r="G24" s="440">
        <f t="shared" si="1"/>
        <v>1</v>
      </c>
      <c r="H24" s="440">
        <f t="shared" si="2"/>
        <v>1</v>
      </c>
    </row>
    <row r="25" spans="1:8">
      <c r="A25" s="434" t="s">
        <v>1953</v>
      </c>
      <c r="B25" s="435" t="s">
        <v>1954</v>
      </c>
      <c r="C25" s="436">
        <v>5093</v>
      </c>
      <c r="D25" s="442">
        <v>5900</v>
      </c>
      <c r="E25" s="437"/>
      <c r="F25" s="437"/>
      <c r="G25" s="440">
        <f t="shared" si="1"/>
        <v>5093</v>
      </c>
      <c r="H25" s="440">
        <f t="shared" si="2"/>
        <v>5900</v>
      </c>
    </row>
    <row r="26" spans="1:8">
      <c r="A26" s="434" t="s">
        <v>1955</v>
      </c>
      <c r="B26" s="435" t="s">
        <v>1956</v>
      </c>
      <c r="C26" s="436">
        <v>100</v>
      </c>
      <c r="D26" s="442">
        <v>115</v>
      </c>
      <c r="E26" s="437"/>
      <c r="F26" s="438"/>
      <c r="G26" s="440">
        <f t="shared" si="1"/>
        <v>100</v>
      </c>
      <c r="H26" s="440">
        <f t="shared" si="2"/>
        <v>115</v>
      </c>
    </row>
    <row r="27" spans="1:8">
      <c r="A27" s="434" t="s">
        <v>1957</v>
      </c>
      <c r="B27" s="435" t="s">
        <v>1958</v>
      </c>
      <c r="C27" s="436">
        <v>5947</v>
      </c>
      <c r="D27" s="442">
        <v>6850</v>
      </c>
      <c r="E27" s="437"/>
      <c r="F27" s="438"/>
      <c r="G27" s="440">
        <f t="shared" si="1"/>
        <v>5947</v>
      </c>
      <c r="H27" s="440">
        <f t="shared" si="2"/>
        <v>6850</v>
      </c>
    </row>
    <row r="28" spans="1:8">
      <c r="A28" s="434" t="s">
        <v>1959</v>
      </c>
      <c r="B28" s="435" t="s">
        <v>1960</v>
      </c>
      <c r="C28" s="436">
        <v>9302</v>
      </c>
      <c r="D28" s="442">
        <v>10700</v>
      </c>
      <c r="E28" s="437"/>
      <c r="F28" s="439"/>
      <c r="G28" s="440">
        <f t="shared" si="1"/>
        <v>9302</v>
      </c>
      <c r="H28" s="440">
        <f t="shared" si="2"/>
        <v>10700</v>
      </c>
    </row>
    <row r="29" spans="1:8">
      <c r="A29" s="434" t="s">
        <v>1961</v>
      </c>
      <c r="B29" s="435" t="s">
        <v>1962</v>
      </c>
      <c r="C29" s="436">
        <v>173</v>
      </c>
      <c r="D29" s="442">
        <v>200</v>
      </c>
      <c r="E29" s="437"/>
      <c r="F29" s="364"/>
      <c r="G29" s="440">
        <f t="shared" si="1"/>
        <v>173</v>
      </c>
      <c r="H29" s="440">
        <f t="shared" si="2"/>
        <v>200</v>
      </c>
    </row>
    <row r="30" spans="1:8">
      <c r="A30" s="434" t="s">
        <v>1963</v>
      </c>
      <c r="B30" s="435" t="s">
        <v>1964</v>
      </c>
      <c r="C30" s="436">
        <v>18</v>
      </c>
      <c r="D30" s="442">
        <v>20</v>
      </c>
      <c r="E30" s="437"/>
      <c r="F30" s="363"/>
      <c r="G30" s="440">
        <f t="shared" si="1"/>
        <v>18</v>
      </c>
      <c r="H30" s="440">
        <f t="shared" si="2"/>
        <v>20</v>
      </c>
    </row>
    <row r="31" spans="1:8">
      <c r="A31" s="434" t="s">
        <v>1965</v>
      </c>
      <c r="B31" s="435" t="s">
        <v>1966</v>
      </c>
      <c r="C31" s="436">
        <v>516</v>
      </c>
      <c r="D31" s="442">
        <v>600</v>
      </c>
      <c r="E31" s="437"/>
      <c r="F31" s="363"/>
      <c r="G31" s="440">
        <f t="shared" si="1"/>
        <v>516</v>
      </c>
      <c r="H31" s="440">
        <f t="shared" si="2"/>
        <v>600</v>
      </c>
    </row>
    <row r="32" spans="1:8">
      <c r="A32" s="434" t="s">
        <v>1967</v>
      </c>
      <c r="B32" s="435" t="s">
        <v>1968</v>
      </c>
      <c r="C32" s="436">
        <v>516</v>
      </c>
      <c r="D32" s="442">
        <v>600</v>
      </c>
      <c r="E32" s="437"/>
      <c r="F32" s="363"/>
      <c r="G32" s="440">
        <f t="shared" si="1"/>
        <v>516</v>
      </c>
      <c r="H32" s="440">
        <f t="shared" si="2"/>
        <v>600</v>
      </c>
    </row>
    <row r="33" spans="1:8">
      <c r="A33" s="434" t="s">
        <v>1969</v>
      </c>
      <c r="B33" s="435" t="s">
        <v>1970</v>
      </c>
      <c r="C33" s="436">
        <v>191</v>
      </c>
      <c r="D33" s="442">
        <v>220</v>
      </c>
      <c r="E33" s="437"/>
      <c r="F33" s="364"/>
      <c r="G33" s="440">
        <f t="shared" si="1"/>
        <v>191</v>
      </c>
      <c r="H33" s="440">
        <f t="shared" si="2"/>
        <v>220</v>
      </c>
    </row>
    <row r="34" spans="1:8">
      <c r="A34" s="434" t="s">
        <v>1971</v>
      </c>
      <c r="B34" s="435" t="s">
        <v>1972</v>
      </c>
      <c r="C34" s="436">
        <v>3216</v>
      </c>
      <c r="D34" s="442">
        <v>3700</v>
      </c>
      <c r="E34" s="437"/>
      <c r="F34" s="364"/>
      <c r="G34" s="440">
        <f t="shared" si="1"/>
        <v>3216</v>
      </c>
      <c r="H34" s="440">
        <f t="shared" si="2"/>
        <v>3700</v>
      </c>
    </row>
    <row r="35" spans="1:8">
      <c r="A35" s="434" t="s">
        <v>1973</v>
      </c>
      <c r="B35" s="435" t="s">
        <v>1974</v>
      </c>
      <c r="C35" s="436">
        <v>10</v>
      </c>
      <c r="D35" s="442">
        <v>10</v>
      </c>
      <c r="E35" s="437"/>
      <c r="F35" s="340"/>
      <c r="G35" s="440">
        <f t="shared" si="1"/>
        <v>10</v>
      </c>
      <c r="H35" s="440">
        <f t="shared" si="2"/>
        <v>10</v>
      </c>
    </row>
    <row r="36" spans="1:8">
      <c r="A36" s="434" t="s">
        <v>1975</v>
      </c>
      <c r="B36" s="435" t="s">
        <v>1976</v>
      </c>
      <c r="C36" s="436">
        <v>5636</v>
      </c>
      <c r="D36" s="442">
        <v>6483</v>
      </c>
      <c r="E36" s="437"/>
      <c r="F36" s="364"/>
      <c r="G36" s="440">
        <f t="shared" si="1"/>
        <v>5636</v>
      </c>
      <c r="H36" s="440">
        <f t="shared" si="2"/>
        <v>6483</v>
      </c>
    </row>
    <row r="37" spans="1:8">
      <c r="A37" s="434" t="s">
        <v>1977</v>
      </c>
      <c r="B37" s="435" t="s">
        <v>1978</v>
      </c>
      <c r="C37" s="436">
        <v>802</v>
      </c>
      <c r="D37" s="442">
        <v>924</v>
      </c>
      <c r="E37" s="437"/>
      <c r="F37" s="363"/>
      <c r="G37" s="440">
        <f t="shared" si="1"/>
        <v>802</v>
      </c>
      <c r="H37" s="440">
        <f t="shared" si="2"/>
        <v>924</v>
      </c>
    </row>
    <row r="38" spans="1:8" ht="14.25">
      <c r="A38" s="250"/>
      <c r="B38" s="125"/>
      <c r="C38" s="362"/>
      <c r="D38" s="362"/>
      <c r="E38" s="363"/>
      <c r="F38" s="363"/>
      <c r="G38" s="364"/>
      <c r="H38" s="363"/>
    </row>
    <row r="39" spans="1:8" ht="14.25">
      <c r="A39" s="249"/>
      <c r="B39" s="129"/>
      <c r="C39" s="129"/>
      <c r="D39" s="129"/>
      <c r="E39" s="124"/>
      <c r="F39" s="124"/>
      <c r="G39" s="124"/>
      <c r="H39" s="124"/>
    </row>
    <row r="40" spans="1:8">
      <c r="A40" s="111"/>
      <c r="B40" s="122"/>
      <c r="C40" s="122"/>
      <c r="D40" s="122"/>
      <c r="E40" s="123"/>
      <c r="F40" s="123"/>
      <c r="G40" s="124"/>
      <c r="H40" s="123"/>
    </row>
    <row r="41" spans="1:8" ht="14.25">
      <c r="A41" s="115" t="s">
        <v>242</v>
      </c>
      <c r="B41" s="127"/>
      <c r="C41" s="127"/>
      <c r="D41" s="127"/>
      <c r="E41" s="127"/>
      <c r="F41" s="127"/>
      <c r="G41" s="127"/>
      <c r="H41" s="343"/>
    </row>
    <row r="42" spans="1:8" ht="14.25">
      <c r="A42" s="249" t="s">
        <v>150</v>
      </c>
      <c r="B42" s="122" t="s">
        <v>151</v>
      </c>
      <c r="C42" s="122"/>
      <c r="D42" s="122"/>
      <c r="E42" s="123"/>
      <c r="F42" s="123"/>
      <c r="G42" s="124"/>
      <c r="H42" s="123"/>
    </row>
    <row r="43" spans="1:8" ht="14.25">
      <c r="A43" s="249" t="s">
        <v>152</v>
      </c>
      <c r="B43" s="122" t="s">
        <v>153</v>
      </c>
      <c r="C43" s="122"/>
      <c r="D43" s="122"/>
      <c r="E43" s="123"/>
      <c r="F43" s="123"/>
      <c r="G43" s="124"/>
      <c r="H43" s="123"/>
    </row>
    <row r="44" spans="1:8" ht="14.25">
      <c r="A44" s="249" t="s">
        <v>154</v>
      </c>
      <c r="B44" s="122" t="s">
        <v>165</v>
      </c>
      <c r="C44" s="122"/>
      <c r="D44" s="122"/>
      <c r="E44" s="123"/>
      <c r="F44" s="123"/>
      <c r="G44" s="124"/>
      <c r="H44" s="123"/>
    </row>
    <row r="45" spans="1:8" ht="25.5">
      <c r="A45" s="249" t="s">
        <v>155</v>
      </c>
      <c r="B45" s="122" t="s">
        <v>156</v>
      </c>
      <c r="C45" s="122"/>
      <c r="D45" s="122"/>
      <c r="E45" s="123"/>
      <c r="F45" s="123"/>
      <c r="G45" s="124"/>
      <c r="H45" s="123"/>
    </row>
    <row r="46" spans="1:8" ht="14.25">
      <c r="A46" s="249" t="s">
        <v>157</v>
      </c>
      <c r="B46" s="122" t="s">
        <v>158</v>
      </c>
      <c r="C46" s="122"/>
      <c r="D46" s="122"/>
      <c r="E46" s="123"/>
      <c r="F46" s="123"/>
      <c r="G46" s="124"/>
      <c r="H46" s="123"/>
    </row>
    <row r="47" spans="1:8" ht="25.5">
      <c r="A47" s="249" t="s">
        <v>159</v>
      </c>
      <c r="B47" s="122" t="s">
        <v>164</v>
      </c>
      <c r="C47" s="122"/>
      <c r="D47" s="122"/>
      <c r="E47" s="123"/>
      <c r="F47" s="123"/>
      <c r="G47" s="124"/>
      <c r="H47" s="123"/>
    </row>
    <row r="48" spans="1:8" ht="51">
      <c r="A48" s="249" t="s">
        <v>160</v>
      </c>
      <c r="B48" s="122" t="s">
        <v>161</v>
      </c>
      <c r="C48" s="122"/>
      <c r="D48" s="122"/>
      <c r="E48" s="123"/>
      <c r="F48" s="123"/>
      <c r="G48" s="124"/>
      <c r="H48" s="123"/>
    </row>
    <row r="49" spans="1:8" ht="63.75">
      <c r="A49" s="249" t="s">
        <v>162</v>
      </c>
      <c r="B49" s="122" t="s">
        <v>163</v>
      </c>
      <c r="C49" s="122"/>
      <c r="D49" s="122"/>
      <c r="E49" s="123"/>
      <c r="F49" s="123"/>
      <c r="G49" s="124"/>
      <c r="H49" s="123"/>
    </row>
    <row r="50" spans="1:8">
      <c r="A50" s="115" t="s">
        <v>243</v>
      </c>
      <c r="B50" s="130"/>
      <c r="C50" s="130"/>
      <c r="D50" s="130"/>
      <c r="E50" s="341"/>
      <c r="F50" s="341"/>
      <c r="G50" s="342"/>
      <c r="H50" s="341"/>
    </row>
    <row r="51" spans="1:8">
      <c r="A51" s="116" t="s">
        <v>239</v>
      </c>
      <c r="B51" s="112"/>
      <c r="C51" s="441">
        <f>SUM(C15)</f>
        <v>40066</v>
      </c>
      <c r="D51" s="441">
        <f t="shared" ref="D51:H51" si="3">SUM(D15)</f>
        <v>46200</v>
      </c>
      <c r="E51" s="441">
        <f t="shared" si="3"/>
        <v>0</v>
      </c>
      <c r="F51" s="441">
        <f t="shared" si="3"/>
        <v>0</v>
      </c>
      <c r="G51" s="441">
        <f t="shared" si="3"/>
        <v>40066</v>
      </c>
      <c r="H51" s="441">
        <f t="shared" si="3"/>
        <v>46200</v>
      </c>
    </row>
    <row r="52" spans="1:8">
      <c r="A52" s="775" t="s">
        <v>149</v>
      </c>
      <c r="B52" s="775"/>
      <c r="C52" s="775"/>
      <c r="D52" s="775"/>
      <c r="E52" s="775"/>
      <c r="F52" s="775"/>
      <c r="G52" s="775"/>
      <c r="H52" s="775"/>
    </row>
    <row r="53" spans="1:8">
      <c r="A53" s="775" t="s">
        <v>331</v>
      </c>
      <c r="B53" s="775"/>
      <c r="C53" s="775"/>
      <c r="D53" s="775"/>
      <c r="E53" s="775"/>
      <c r="F53" s="775"/>
      <c r="G53" s="775"/>
      <c r="H53" s="775"/>
    </row>
    <row r="54" spans="1:8" ht="14.25">
      <c r="A54" s="97"/>
      <c r="B54" s="128"/>
      <c r="C54" s="128"/>
      <c r="D54" s="128"/>
      <c r="E54" s="339"/>
      <c r="F54" s="339"/>
      <c r="G54" s="334"/>
      <c r="H54" s="339"/>
    </row>
    <row r="55" spans="1:8">
      <c r="A55" s="372"/>
      <c r="B55" s="373" t="s">
        <v>194</v>
      </c>
      <c r="C55" s="366" t="s">
        <v>1900</v>
      </c>
      <c r="D55" s="368"/>
      <c r="E55" s="368"/>
      <c r="F55" s="368"/>
      <c r="G55" s="370"/>
      <c r="H55" s="99"/>
    </row>
    <row r="56" spans="1:8">
      <c r="A56" s="372"/>
      <c r="B56" s="373" t="s">
        <v>195</v>
      </c>
      <c r="C56" s="366">
        <v>17688383</v>
      </c>
      <c r="D56" s="368"/>
      <c r="E56" s="368"/>
      <c r="F56" s="368"/>
      <c r="G56" s="370"/>
      <c r="H56" s="99"/>
    </row>
    <row r="57" spans="1:8">
      <c r="A57" s="372"/>
      <c r="B57" s="373"/>
      <c r="C57" s="366"/>
      <c r="D57" s="368"/>
      <c r="E57" s="368"/>
      <c r="F57" s="368"/>
      <c r="G57" s="370"/>
      <c r="H57" s="99"/>
    </row>
    <row r="58" spans="1:8" ht="14.25">
      <c r="A58" s="372"/>
      <c r="B58" s="373" t="s">
        <v>1843</v>
      </c>
      <c r="C58" s="367" t="s">
        <v>1802</v>
      </c>
      <c r="D58" s="369"/>
      <c r="E58" s="369"/>
      <c r="F58" s="369"/>
      <c r="G58" s="371"/>
      <c r="H58" s="99"/>
    </row>
    <row r="59" spans="1:8" ht="14.25">
      <c r="A59" s="372"/>
      <c r="B59" s="373" t="s">
        <v>236</v>
      </c>
      <c r="C59" s="367" t="s">
        <v>1906</v>
      </c>
      <c r="D59" s="369"/>
      <c r="E59" s="369"/>
      <c r="F59" s="369"/>
      <c r="G59" s="371"/>
      <c r="H59" s="99"/>
    </row>
    <row r="60" spans="1:8" ht="15.75">
      <c r="A60" s="167"/>
      <c r="B60" s="167"/>
      <c r="C60" s="167"/>
      <c r="D60" s="167"/>
      <c r="E60" s="167"/>
      <c r="F60" s="167"/>
      <c r="G60" s="358"/>
      <c r="H60" s="358"/>
    </row>
    <row r="61" spans="1:8">
      <c r="A61" s="763" t="s">
        <v>122</v>
      </c>
      <c r="B61" s="763" t="s">
        <v>238</v>
      </c>
      <c r="C61" s="757" t="s">
        <v>1801</v>
      </c>
      <c r="D61" s="757"/>
      <c r="E61" s="757" t="s">
        <v>1800</v>
      </c>
      <c r="F61" s="757"/>
      <c r="G61" s="757" t="s">
        <v>90</v>
      </c>
      <c r="H61" s="757"/>
    </row>
    <row r="62" spans="1:8" ht="30" customHeight="1" thickBot="1">
      <c r="A62" s="764"/>
      <c r="B62" s="764"/>
      <c r="C62" s="424" t="s">
        <v>1890</v>
      </c>
      <c r="D62" s="424" t="s">
        <v>1889</v>
      </c>
      <c r="E62" s="424" t="s">
        <v>1890</v>
      </c>
      <c r="F62" s="424" t="s">
        <v>1889</v>
      </c>
      <c r="G62" s="424" t="s">
        <v>1890</v>
      </c>
      <c r="H62" s="424" t="s">
        <v>1889</v>
      </c>
    </row>
    <row r="63" spans="1:8" ht="15" thickTop="1">
      <c r="A63" s="248"/>
      <c r="B63" s="345" t="s">
        <v>237</v>
      </c>
      <c r="C63" s="433"/>
      <c r="D63" s="433"/>
      <c r="E63" s="433"/>
      <c r="F63" s="433"/>
      <c r="G63" s="433"/>
      <c r="H63" s="433"/>
    </row>
    <row r="64" spans="1:8">
      <c r="A64" s="272"/>
      <c r="B64" s="273"/>
      <c r="C64" s="362"/>
      <c r="D64" s="362"/>
      <c r="E64" s="363"/>
      <c r="F64" s="363"/>
      <c r="G64" s="364"/>
      <c r="H64" s="363"/>
    </row>
    <row r="65" spans="1:8" ht="14.25">
      <c r="A65" s="249"/>
      <c r="B65" s="362"/>
      <c r="C65" s="362"/>
      <c r="D65" s="362"/>
      <c r="E65" s="363"/>
      <c r="F65" s="363"/>
      <c r="G65" s="364"/>
      <c r="H65" s="363"/>
    </row>
    <row r="66" spans="1:8" ht="14.25">
      <c r="A66" s="249"/>
      <c r="B66" s="362"/>
      <c r="C66" s="362"/>
      <c r="D66" s="362"/>
      <c r="E66" s="363"/>
      <c r="F66" s="363"/>
      <c r="G66" s="364"/>
      <c r="H66" s="363"/>
    </row>
    <row r="67" spans="1:8" ht="14.25">
      <c r="A67" s="250"/>
      <c r="B67" s="125"/>
      <c r="C67" s="362"/>
      <c r="D67" s="362"/>
      <c r="E67" s="363"/>
      <c r="F67" s="363"/>
      <c r="G67" s="364"/>
      <c r="H67" s="363"/>
    </row>
    <row r="68" spans="1:8" ht="14.25">
      <c r="A68" s="250"/>
      <c r="B68" s="125"/>
      <c r="C68" s="362"/>
      <c r="D68" s="362"/>
      <c r="E68" s="363"/>
      <c r="F68" s="363"/>
      <c r="G68" s="364"/>
      <c r="H68" s="363"/>
    </row>
    <row r="69" spans="1:8" ht="14.25">
      <c r="A69" s="250"/>
      <c r="B69" s="344" t="s">
        <v>1799</v>
      </c>
      <c r="C69" s="443">
        <f t="shared" ref="C69" si="4">SUM(C70:C97)</f>
        <v>10721</v>
      </c>
      <c r="D69" s="444">
        <f t="shared" ref="D69" si="5">SUM(D70:D97)</f>
        <v>12400</v>
      </c>
      <c r="E69" s="444">
        <f t="shared" ref="E69" si="6">SUM(E70:E97)</f>
        <v>0</v>
      </c>
      <c r="F69" s="444">
        <f t="shared" ref="F69" si="7">SUM(F70:F97)</f>
        <v>0</v>
      </c>
      <c r="G69" s="444">
        <f t="shared" ref="G69" si="8">SUM(G70:G97)</f>
        <v>10721</v>
      </c>
      <c r="H69" s="444">
        <f t="shared" ref="H69" si="9">SUM(H70:H97)</f>
        <v>12400</v>
      </c>
    </row>
    <row r="70" spans="1:8">
      <c r="A70" s="434"/>
      <c r="B70" s="435"/>
      <c r="C70" s="362"/>
      <c r="D70" s="362"/>
      <c r="E70" s="363"/>
      <c r="F70" s="363"/>
      <c r="G70" s="364"/>
      <c r="H70" s="363"/>
    </row>
    <row r="71" spans="1:8">
      <c r="A71" s="434" t="s">
        <v>1979</v>
      </c>
      <c r="B71" s="435" t="s">
        <v>1980</v>
      </c>
      <c r="C71" s="436">
        <v>432</v>
      </c>
      <c r="D71" s="442">
        <v>500</v>
      </c>
      <c r="E71" s="442"/>
      <c r="F71" s="437"/>
      <c r="G71" s="440">
        <f>C71+E71</f>
        <v>432</v>
      </c>
      <c r="H71" s="440">
        <f>D71+F71</f>
        <v>500</v>
      </c>
    </row>
    <row r="72" spans="1:8">
      <c r="A72" s="434" t="s">
        <v>1981</v>
      </c>
      <c r="B72" s="435" t="s">
        <v>1982</v>
      </c>
      <c r="C72" s="436">
        <v>74</v>
      </c>
      <c r="D72" s="442">
        <v>85</v>
      </c>
      <c r="E72" s="442"/>
      <c r="F72" s="437"/>
      <c r="G72" s="440">
        <f t="shared" ref="G72:G88" si="10">C72+E72</f>
        <v>74</v>
      </c>
      <c r="H72" s="440">
        <f t="shared" ref="H72:H88" si="11">D72+F72</f>
        <v>85</v>
      </c>
    </row>
    <row r="73" spans="1:8">
      <c r="A73" s="434" t="s">
        <v>1983</v>
      </c>
      <c r="B73" s="435" t="s">
        <v>1984</v>
      </c>
      <c r="C73" s="436">
        <v>12</v>
      </c>
      <c r="D73" s="442">
        <v>15</v>
      </c>
      <c r="E73" s="442"/>
      <c r="F73" s="437"/>
      <c r="G73" s="440">
        <f t="shared" si="10"/>
        <v>12</v>
      </c>
      <c r="H73" s="440">
        <f t="shared" si="11"/>
        <v>15</v>
      </c>
    </row>
    <row r="74" spans="1:8">
      <c r="A74" s="434" t="s">
        <v>1985</v>
      </c>
      <c r="B74" s="435" t="s">
        <v>1986</v>
      </c>
      <c r="C74" s="436">
        <v>6</v>
      </c>
      <c r="D74" s="442">
        <v>7</v>
      </c>
      <c r="E74" s="442"/>
      <c r="F74" s="438"/>
      <c r="G74" s="440">
        <f t="shared" si="10"/>
        <v>6</v>
      </c>
      <c r="H74" s="440">
        <f t="shared" si="11"/>
        <v>7</v>
      </c>
    </row>
    <row r="75" spans="1:8">
      <c r="A75" s="434" t="s">
        <v>1987</v>
      </c>
      <c r="B75" s="435" t="s">
        <v>1988</v>
      </c>
      <c r="C75" s="436">
        <v>618</v>
      </c>
      <c r="D75" s="442">
        <v>720</v>
      </c>
      <c r="E75" s="442"/>
      <c r="F75" s="438"/>
      <c r="G75" s="440">
        <f t="shared" si="10"/>
        <v>618</v>
      </c>
      <c r="H75" s="440">
        <f t="shared" si="11"/>
        <v>720</v>
      </c>
    </row>
    <row r="76" spans="1:8">
      <c r="A76" s="434" t="s">
        <v>1989</v>
      </c>
      <c r="B76" s="435" t="s">
        <v>1990</v>
      </c>
      <c r="C76" s="436">
        <v>152</v>
      </c>
      <c r="D76" s="442">
        <v>180</v>
      </c>
      <c r="E76" s="442"/>
      <c r="F76" s="438"/>
      <c r="G76" s="440">
        <f t="shared" si="10"/>
        <v>152</v>
      </c>
      <c r="H76" s="440">
        <f t="shared" si="11"/>
        <v>180</v>
      </c>
    </row>
    <row r="77" spans="1:8">
      <c r="A77" s="434" t="s">
        <v>1991</v>
      </c>
      <c r="B77" s="435" t="s">
        <v>1992</v>
      </c>
      <c r="C77" s="436">
        <v>35</v>
      </c>
      <c r="D77" s="442">
        <v>40</v>
      </c>
      <c r="E77" s="442"/>
      <c r="F77" s="437"/>
      <c r="G77" s="440">
        <f t="shared" si="10"/>
        <v>35</v>
      </c>
      <c r="H77" s="440">
        <f t="shared" si="11"/>
        <v>40</v>
      </c>
    </row>
    <row r="78" spans="1:8">
      <c r="A78" s="434" t="s">
        <v>1993</v>
      </c>
      <c r="B78" s="435" t="s">
        <v>1994</v>
      </c>
      <c r="C78" s="436">
        <v>14</v>
      </c>
      <c r="D78" s="442">
        <v>15</v>
      </c>
      <c r="E78" s="442"/>
      <c r="F78" s="437"/>
      <c r="G78" s="440">
        <f t="shared" si="10"/>
        <v>14</v>
      </c>
      <c r="H78" s="440">
        <f t="shared" si="11"/>
        <v>15</v>
      </c>
    </row>
    <row r="79" spans="1:8">
      <c r="A79" s="434" t="s">
        <v>1995</v>
      </c>
      <c r="B79" s="435" t="s">
        <v>1996</v>
      </c>
      <c r="C79" s="436">
        <v>24</v>
      </c>
      <c r="D79" s="442">
        <v>30</v>
      </c>
      <c r="E79" s="442"/>
      <c r="F79" s="437"/>
      <c r="G79" s="440">
        <f t="shared" si="10"/>
        <v>24</v>
      </c>
      <c r="H79" s="440">
        <f t="shared" si="11"/>
        <v>30</v>
      </c>
    </row>
    <row r="80" spans="1:8">
      <c r="A80" s="434" t="s">
        <v>1997</v>
      </c>
      <c r="B80" s="435" t="s">
        <v>1998</v>
      </c>
      <c r="C80" s="436">
        <v>510</v>
      </c>
      <c r="D80" s="442">
        <v>587</v>
      </c>
      <c r="E80" s="442"/>
      <c r="F80" s="438"/>
      <c r="G80" s="440">
        <f t="shared" si="10"/>
        <v>510</v>
      </c>
      <c r="H80" s="440">
        <f t="shared" si="11"/>
        <v>587</v>
      </c>
    </row>
    <row r="81" spans="1:8">
      <c r="A81" s="434" t="s">
        <v>1999</v>
      </c>
      <c r="B81" s="435" t="s">
        <v>2000</v>
      </c>
      <c r="C81" s="436">
        <v>2016</v>
      </c>
      <c r="D81" s="442">
        <v>2340</v>
      </c>
      <c r="E81" s="442"/>
      <c r="F81" s="438"/>
      <c r="G81" s="440">
        <f t="shared" si="10"/>
        <v>2016</v>
      </c>
      <c r="H81" s="440">
        <f t="shared" si="11"/>
        <v>2340</v>
      </c>
    </row>
    <row r="82" spans="1:8">
      <c r="A82" s="434" t="s">
        <v>2001</v>
      </c>
      <c r="B82" s="435" t="s">
        <v>2002</v>
      </c>
      <c r="C82" s="436">
        <v>80</v>
      </c>
      <c r="D82" s="442">
        <v>100</v>
      </c>
      <c r="E82" s="442"/>
      <c r="F82" s="439"/>
      <c r="G82" s="440">
        <f t="shared" si="10"/>
        <v>80</v>
      </c>
      <c r="H82" s="440">
        <f t="shared" si="11"/>
        <v>100</v>
      </c>
    </row>
    <row r="83" spans="1:8">
      <c r="A83" s="434" t="s">
        <v>2003</v>
      </c>
      <c r="B83" s="435" t="s">
        <v>2004</v>
      </c>
      <c r="C83" s="436">
        <v>164</v>
      </c>
      <c r="D83" s="442">
        <v>190</v>
      </c>
      <c r="E83" s="442"/>
      <c r="F83" s="364"/>
      <c r="G83" s="440">
        <f t="shared" si="10"/>
        <v>164</v>
      </c>
      <c r="H83" s="440">
        <f t="shared" si="11"/>
        <v>190</v>
      </c>
    </row>
    <row r="84" spans="1:8">
      <c r="A84" s="434" t="s">
        <v>2005</v>
      </c>
      <c r="B84" s="435" t="s">
        <v>2006</v>
      </c>
      <c r="C84" s="436">
        <v>11</v>
      </c>
      <c r="D84" s="442">
        <v>13</v>
      </c>
      <c r="E84" s="442"/>
      <c r="F84" s="363"/>
      <c r="G84" s="440">
        <f t="shared" si="10"/>
        <v>11</v>
      </c>
      <c r="H84" s="440">
        <f t="shared" si="11"/>
        <v>13</v>
      </c>
    </row>
    <row r="85" spans="1:8">
      <c r="A85" s="434" t="s">
        <v>2007</v>
      </c>
      <c r="B85" s="435" t="s">
        <v>2008</v>
      </c>
      <c r="C85" s="436">
        <v>278</v>
      </c>
      <c r="D85" s="442">
        <v>320</v>
      </c>
      <c r="E85" s="442"/>
      <c r="F85" s="363"/>
      <c r="G85" s="440">
        <f t="shared" si="10"/>
        <v>278</v>
      </c>
      <c r="H85" s="440">
        <f t="shared" si="11"/>
        <v>320</v>
      </c>
    </row>
    <row r="86" spans="1:8">
      <c r="A86" s="434" t="s">
        <v>2009</v>
      </c>
      <c r="B86" s="435" t="s">
        <v>2010</v>
      </c>
      <c r="C86" s="436">
        <v>2</v>
      </c>
      <c r="D86" s="442">
        <v>2</v>
      </c>
      <c r="E86" s="442"/>
      <c r="F86" s="363"/>
      <c r="G86" s="440">
        <f t="shared" si="10"/>
        <v>2</v>
      </c>
      <c r="H86" s="440">
        <f t="shared" si="11"/>
        <v>2</v>
      </c>
    </row>
    <row r="87" spans="1:8">
      <c r="A87" s="434" t="s">
        <v>2011</v>
      </c>
      <c r="B87" s="435" t="s">
        <v>2012</v>
      </c>
      <c r="C87" s="436">
        <v>294</v>
      </c>
      <c r="D87" s="442">
        <v>340</v>
      </c>
      <c r="E87" s="442"/>
      <c r="F87" s="364"/>
      <c r="G87" s="440">
        <f t="shared" si="10"/>
        <v>294</v>
      </c>
      <c r="H87" s="440">
        <f t="shared" si="11"/>
        <v>340</v>
      </c>
    </row>
    <row r="88" spans="1:8">
      <c r="A88" s="434" t="s">
        <v>2013</v>
      </c>
      <c r="B88" s="435" t="s">
        <v>2014</v>
      </c>
      <c r="C88" s="436">
        <v>260</v>
      </c>
      <c r="D88" s="442">
        <v>300</v>
      </c>
      <c r="E88" s="442"/>
      <c r="F88" s="364"/>
      <c r="G88" s="440">
        <f t="shared" si="10"/>
        <v>260</v>
      </c>
      <c r="H88" s="440">
        <f t="shared" si="11"/>
        <v>300</v>
      </c>
    </row>
    <row r="89" spans="1:8">
      <c r="A89" s="434" t="s">
        <v>2015</v>
      </c>
      <c r="B89" s="435" t="s">
        <v>2016</v>
      </c>
      <c r="C89" s="436">
        <v>143</v>
      </c>
      <c r="D89" s="442">
        <v>165</v>
      </c>
      <c r="E89" s="442"/>
      <c r="F89" s="437"/>
      <c r="G89" s="440">
        <f t="shared" ref="G89:G94" si="12">C89+E89</f>
        <v>143</v>
      </c>
      <c r="H89" s="440">
        <f t="shared" ref="H89:H94" si="13">D89+F89</f>
        <v>165</v>
      </c>
    </row>
    <row r="90" spans="1:8">
      <c r="A90" s="434" t="s">
        <v>2017</v>
      </c>
      <c r="B90" s="435" t="s">
        <v>2018</v>
      </c>
      <c r="C90" s="436">
        <v>12</v>
      </c>
      <c r="D90" s="442">
        <v>15</v>
      </c>
      <c r="E90" s="442"/>
      <c r="F90" s="437"/>
      <c r="G90" s="440">
        <f t="shared" si="12"/>
        <v>12</v>
      </c>
      <c r="H90" s="440">
        <f t="shared" si="13"/>
        <v>15</v>
      </c>
    </row>
    <row r="91" spans="1:8">
      <c r="A91" s="434" t="s">
        <v>2019</v>
      </c>
      <c r="B91" s="435" t="s">
        <v>2020</v>
      </c>
      <c r="C91" s="436">
        <v>3852</v>
      </c>
      <c r="D91" s="442">
        <v>4440</v>
      </c>
      <c r="E91" s="442"/>
      <c r="F91" s="438"/>
      <c r="G91" s="440">
        <f t="shared" si="12"/>
        <v>3852</v>
      </c>
      <c r="H91" s="440">
        <f t="shared" si="13"/>
        <v>4440</v>
      </c>
    </row>
    <row r="92" spans="1:8">
      <c r="A92" s="434" t="s">
        <v>2021</v>
      </c>
      <c r="B92" s="435" t="s">
        <v>2022</v>
      </c>
      <c r="C92" s="436">
        <v>1018</v>
      </c>
      <c r="D92" s="442">
        <v>1172</v>
      </c>
      <c r="E92" s="442"/>
      <c r="F92" s="438"/>
      <c r="G92" s="440">
        <f t="shared" si="12"/>
        <v>1018</v>
      </c>
      <c r="H92" s="440">
        <f t="shared" si="13"/>
        <v>1172</v>
      </c>
    </row>
    <row r="93" spans="1:8">
      <c r="A93" s="434" t="s">
        <v>2023</v>
      </c>
      <c r="B93" s="435" t="s">
        <v>2024</v>
      </c>
      <c r="C93" s="436">
        <v>714</v>
      </c>
      <c r="D93" s="442">
        <v>824</v>
      </c>
      <c r="E93" s="442"/>
      <c r="F93" s="438"/>
      <c r="G93" s="440">
        <f t="shared" si="12"/>
        <v>714</v>
      </c>
      <c r="H93" s="440">
        <f t="shared" si="13"/>
        <v>824</v>
      </c>
    </row>
    <row r="94" spans="1:8">
      <c r="A94" s="434"/>
      <c r="B94" s="435"/>
      <c r="C94" s="436"/>
      <c r="D94" s="442"/>
      <c r="E94" s="437"/>
      <c r="F94" s="437"/>
      <c r="G94" s="440">
        <f t="shared" si="12"/>
        <v>0</v>
      </c>
      <c r="H94" s="440">
        <f t="shared" si="13"/>
        <v>0</v>
      </c>
    </row>
    <row r="95" spans="1:8" ht="14.25">
      <c r="A95" s="250"/>
      <c r="B95" s="125"/>
      <c r="C95" s="362"/>
      <c r="D95" s="362"/>
      <c r="E95" s="363"/>
      <c r="F95" s="363"/>
      <c r="G95" s="364"/>
      <c r="H95" s="363"/>
    </row>
    <row r="96" spans="1:8" ht="14.25">
      <c r="A96" s="249"/>
      <c r="B96" s="129"/>
      <c r="C96" s="129"/>
      <c r="D96" s="129"/>
      <c r="E96" s="364"/>
      <c r="F96" s="364"/>
      <c r="G96" s="364"/>
      <c r="H96" s="364"/>
    </row>
    <row r="97" spans="1:8">
      <c r="A97" s="376"/>
      <c r="B97" s="362"/>
      <c r="C97" s="362"/>
      <c r="D97" s="362"/>
      <c r="E97" s="363"/>
      <c r="F97" s="363"/>
      <c r="G97" s="364"/>
      <c r="H97" s="363"/>
    </row>
    <row r="98" spans="1:8" ht="14.25">
      <c r="A98" s="115" t="s">
        <v>242</v>
      </c>
      <c r="B98" s="127"/>
      <c r="C98" s="127"/>
      <c r="D98" s="127"/>
      <c r="E98" s="127"/>
      <c r="F98" s="127"/>
      <c r="G98" s="127"/>
      <c r="H98" s="343"/>
    </row>
    <row r="99" spans="1:8" ht="14.25">
      <c r="A99" s="249" t="s">
        <v>150</v>
      </c>
      <c r="B99" s="362" t="s">
        <v>151</v>
      </c>
      <c r="C99" s="362"/>
      <c r="D99" s="362"/>
      <c r="E99" s="363"/>
      <c r="F99" s="363"/>
      <c r="G99" s="364"/>
      <c r="H99" s="363"/>
    </row>
    <row r="100" spans="1:8" ht="14.25">
      <c r="A100" s="249" t="s">
        <v>152</v>
      </c>
      <c r="B100" s="362" t="s">
        <v>153</v>
      </c>
      <c r="C100" s="362"/>
      <c r="D100" s="362"/>
      <c r="E100" s="363"/>
      <c r="F100" s="363"/>
      <c r="G100" s="364"/>
      <c r="H100" s="363"/>
    </row>
    <row r="101" spans="1:8" ht="14.25">
      <c r="A101" s="249" t="s">
        <v>154</v>
      </c>
      <c r="B101" s="362" t="s">
        <v>165</v>
      </c>
      <c r="C101" s="362"/>
      <c r="D101" s="362"/>
      <c r="E101" s="363"/>
      <c r="F101" s="363"/>
      <c r="G101" s="364"/>
      <c r="H101" s="363"/>
    </row>
    <row r="102" spans="1:8" ht="25.5">
      <c r="A102" s="249" t="s">
        <v>155</v>
      </c>
      <c r="B102" s="362" t="s">
        <v>156</v>
      </c>
      <c r="C102" s="362"/>
      <c r="D102" s="362"/>
      <c r="E102" s="363"/>
      <c r="F102" s="363"/>
      <c r="G102" s="364"/>
      <c r="H102" s="363"/>
    </row>
    <row r="103" spans="1:8" ht="14.25">
      <c r="A103" s="249" t="s">
        <v>157</v>
      </c>
      <c r="B103" s="362" t="s">
        <v>158</v>
      </c>
      <c r="C103" s="362"/>
      <c r="D103" s="362"/>
      <c r="E103" s="363"/>
      <c r="F103" s="363"/>
      <c r="G103" s="364"/>
      <c r="H103" s="363"/>
    </row>
    <row r="104" spans="1:8" ht="25.5">
      <c r="A104" s="249" t="s">
        <v>159</v>
      </c>
      <c r="B104" s="362" t="s">
        <v>164</v>
      </c>
      <c r="C104" s="362"/>
      <c r="D104" s="362"/>
      <c r="E104" s="363"/>
      <c r="F104" s="363"/>
      <c r="G104" s="364"/>
      <c r="H104" s="363"/>
    </row>
    <row r="105" spans="1:8" ht="51">
      <c r="A105" s="249" t="s">
        <v>160</v>
      </c>
      <c r="B105" s="362" t="s">
        <v>161</v>
      </c>
      <c r="C105" s="362"/>
      <c r="D105" s="362"/>
      <c r="E105" s="363"/>
      <c r="F105" s="363"/>
      <c r="G105" s="364"/>
      <c r="H105" s="363"/>
    </row>
    <row r="106" spans="1:8" ht="63.75">
      <c r="A106" s="249" t="s">
        <v>162</v>
      </c>
      <c r="B106" s="362" t="s">
        <v>163</v>
      </c>
      <c r="C106" s="362"/>
      <c r="D106" s="362"/>
      <c r="E106" s="363"/>
      <c r="F106" s="363"/>
      <c r="G106" s="364"/>
      <c r="H106" s="363"/>
    </row>
    <row r="107" spans="1:8">
      <c r="A107" s="115" t="s">
        <v>243</v>
      </c>
      <c r="B107" s="130"/>
      <c r="C107" s="130"/>
      <c r="D107" s="130"/>
      <c r="E107" s="341"/>
      <c r="F107" s="341"/>
      <c r="G107" s="342"/>
      <c r="H107" s="341"/>
    </row>
    <row r="108" spans="1:8">
      <c r="A108" s="359" t="s">
        <v>239</v>
      </c>
      <c r="B108" s="377"/>
      <c r="C108" s="441">
        <f>SUM(C69)</f>
        <v>10721</v>
      </c>
      <c r="D108" s="441">
        <f t="shared" ref="D108:H108" si="14">SUM(D69)</f>
        <v>12400</v>
      </c>
      <c r="E108" s="441">
        <f t="shared" si="14"/>
        <v>0</v>
      </c>
      <c r="F108" s="441">
        <f t="shared" si="14"/>
        <v>0</v>
      </c>
      <c r="G108" s="441">
        <f t="shared" si="14"/>
        <v>10721</v>
      </c>
      <c r="H108" s="441">
        <f t="shared" si="14"/>
        <v>12400</v>
      </c>
    </row>
    <row r="109" spans="1:8">
      <c r="A109" s="775" t="s">
        <v>149</v>
      </c>
      <c r="B109" s="775"/>
      <c r="C109" s="775"/>
      <c r="D109" s="775"/>
      <c r="E109" s="775"/>
      <c r="F109" s="775"/>
      <c r="G109" s="775"/>
      <c r="H109" s="775"/>
    </row>
    <row r="110" spans="1:8">
      <c r="A110" s="775" t="s">
        <v>331</v>
      </c>
      <c r="B110" s="775"/>
      <c r="C110" s="775"/>
      <c r="D110" s="775"/>
      <c r="E110" s="775"/>
      <c r="F110" s="775"/>
      <c r="G110" s="775"/>
      <c r="H110" s="775"/>
    </row>
    <row r="112" spans="1:8">
      <c r="A112" s="372"/>
      <c r="B112" s="373" t="s">
        <v>194</v>
      </c>
      <c r="C112" s="366" t="s">
        <v>1900</v>
      </c>
      <c r="D112" s="368"/>
      <c r="E112" s="368"/>
      <c r="F112" s="368"/>
      <c r="G112" s="370"/>
      <c r="H112" s="99"/>
    </row>
    <row r="113" spans="1:8">
      <c r="A113" s="372"/>
      <c r="B113" s="373" t="s">
        <v>195</v>
      </c>
      <c r="C113" s="366">
        <v>17688383</v>
      </c>
      <c r="D113" s="368"/>
      <c r="E113" s="368"/>
      <c r="F113" s="368"/>
      <c r="G113" s="370"/>
      <c r="H113" s="99"/>
    </row>
    <row r="114" spans="1:8">
      <c r="A114" s="372"/>
      <c r="B114" s="373"/>
      <c r="C114" s="366"/>
      <c r="D114" s="368"/>
      <c r="E114" s="368"/>
      <c r="F114" s="368"/>
      <c r="G114" s="370"/>
      <c r="H114" s="99"/>
    </row>
    <row r="115" spans="1:8" ht="14.25">
      <c r="A115" s="372"/>
      <c r="B115" s="373" t="s">
        <v>1843</v>
      </c>
      <c r="C115" s="367" t="s">
        <v>1802</v>
      </c>
      <c r="D115" s="369"/>
      <c r="E115" s="369"/>
      <c r="F115" s="369"/>
      <c r="G115" s="371"/>
      <c r="H115" s="99"/>
    </row>
    <row r="116" spans="1:8" ht="14.25">
      <c r="A116" s="372"/>
      <c r="B116" s="373" t="s">
        <v>236</v>
      </c>
      <c r="C116" s="367" t="s">
        <v>1907</v>
      </c>
      <c r="D116" s="369"/>
      <c r="E116" s="369"/>
      <c r="F116" s="369"/>
      <c r="G116" s="371"/>
      <c r="H116" s="99"/>
    </row>
    <row r="117" spans="1:8" ht="15.75">
      <c r="A117" s="167"/>
      <c r="B117" s="167"/>
      <c r="C117" s="167"/>
      <c r="D117" s="167"/>
      <c r="E117" s="167"/>
      <c r="F117" s="167"/>
      <c r="G117" s="358"/>
      <c r="H117" s="358"/>
    </row>
    <row r="118" spans="1:8">
      <c r="A118" s="763" t="s">
        <v>122</v>
      </c>
      <c r="B118" s="763" t="s">
        <v>238</v>
      </c>
      <c r="C118" s="757" t="s">
        <v>1801</v>
      </c>
      <c r="D118" s="757"/>
      <c r="E118" s="757" t="s">
        <v>1800</v>
      </c>
      <c r="F118" s="757"/>
      <c r="G118" s="757" t="s">
        <v>90</v>
      </c>
      <c r="H118" s="757"/>
    </row>
    <row r="119" spans="1:8" ht="30" customHeight="1" thickBot="1">
      <c r="A119" s="764"/>
      <c r="B119" s="764"/>
      <c r="C119" s="424" t="s">
        <v>1890</v>
      </c>
      <c r="D119" s="424" t="s">
        <v>1889</v>
      </c>
      <c r="E119" s="424" t="s">
        <v>1890</v>
      </c>
      <c r="F119" s="424" t="s">
        <v>1889</v>
      </c>
      <c r="G119" s="424" t="s">
        <v>1890</v>
      </c>
      <c r="H119" s="424" t="s">
        <v>1889</v>
      </c>
    </row>
    <row r="120" spans="1:8" ht="15" thickTop="1">
      <c r="A120" s="248"/>
      <c r="B120" s="345" t="s">
        <v>237</v>
      </c>
      <c r="C120" s="433"/>
      <c r="D120" s="433"/>
      <c r="E120" s="433"/>
      <c r="F120" s="433"/>
      <c r="G120" s="433"/>
      <c r="H120" s="433"/>
    </row>
    <row r="121" spans="1:8">
      <c r="A121" s="272"/>
      <c r="B121" s="273"/>
      <c r="C121" s="362"/>
      <c r="D121" s="362"/>
      <c r="E121" s="363"/>
      <c r="F121" s="363"/>
      <c r="G121" s="364"/>
      <c r="H121" s="363"/>
    </row>
    <row r="122" spans="1:8" ht="14.25">
      <c r="A122" s="249"/>
      <c r="B122" s="362"/>
      <c r="C122" s="362"/>
      <c r="D122" s="362"/>
      <c r="E122" s="363"/>
      <c r="F122" s="363"/>
      <c r="G122" s="364"/>
      <c r="H122" s="363"/>
    </row>
    <row r="123" spans="1:8" ht="14.25">
      <c r="A123" s="249"/>
      <c r="B123" s="362"/>
      <c r="C123" s="362"/>
      <c r="D123" s="362"/>
      <c r="E123" s="363"/>
      <c r="F123" s="363"/>
      <c r="G123" s="364"/>
      <c r="H123" s="363"/>
    </row>
    <row r="124" spans="1:8" ht="14.25">
      <c r="A124" s="250"/>
      <c r="B124" s="125"/>
      <c r="C124" s="362"/>
      <c r="D124" s="362"/>
      <c r="E124" s="363"/>
      <c r="F124" s="363"/>
      <c r="G124" s="364"/>
      <c r="H124" s="363"/>
    </row>
    <row r="125" spans="1:8" ht="14.25">
      <c r="A125" s="250"/>
      <c r="B125" s="125"/>
      <c r="C125" s="362"/>
      <c r="D125" s="362"/>
      <c r="E125" s="363"/>
      <c r="F125" s="363"/>
      <c r="G125" s="364"/>
      <c r="H125" s="363"/>
    </row>
    <row r="126" spans="1:8" ht="14.25">
      <c r="A126" s="250"/>
      <c r="B126" s="344" t="s">
        <v>1799</v>
      </c>
      <c r="C126" s="443">
        <f t="shared" ref="C126" si="15">SUM(C127:C176)</f>
        <v>78739</v>
      </c>
      <c r="D126" s="444">
        <f t="shared" ref="D126" si="16">SUM(D127:D176)</f>
        <v>90800</v>
      </c>
      <c r="E126" s="444">
        <f t="shared" ref="E126" si="17">SUM(E127:E176)</f>
        <v>0</v>
      </c>
      <c r="F126" s="444">
        <f t="shared" ref="F126" si="18">SUM(F127:F176)</f>
        <v>0</v>
      </c>
      <c r="G126" s="444">
        <f t="shared" ref="G126" si="19">SUM(G127:G176)</f>
        <v>78739</v>
      </c>
      <c r="H126" s="444">
        <f t="shared" ref="H126" si="20">SUM(H127:H176)</f>
        <v>90800</v>
      </c>
    </row>
    <row r="127" spans="1:8">
      <c r="A127" s="434"/>
      <c r="B127" s="435"/>
      <c r="C127" s="362"/>
      <c r="D127" s="362"/>
      <c r="E127" s="363"/>
      <c r="F127" s="363"/>
      <c r="G127" s="364"/>
      <c r="H127" s="363"/>
    </row>
    <row r="128" spans="1:8">
      <c r="A128" s="434" t="s">
        <v>2025</v>
      </c>
      <c r="B128" s="435" t="s">
        <v>2026</v>
      </c>
      <c r="C128" s="436">
        <v>1</v>
      </c>
      <c r="D128" s="442">
        <v>1</v>
      </c>
      <c r="E128" s="442"/>
      <c r="F128" s="437"/>
      <c r="G128" s="440">
        <f>C128+E128</f>
        <v>1</v>
      </c>
      <c r="H128" s="440">
        <f>D128+F128</f>
        <v>1</v>
      </c>
    </row>
    <row r="129" spans="1:8">
      <c r="A129" s="434" t="s">
        <v>2027</v>
      </c>
      <c r="B129" s="435" t="s">
        <v>2028</v>
      </c>
      <c r="C129" s="436">
        <v>5</v>
      </c>
      <c r="D129" s="442">
        <v>6</v>
      </c>
      <c r="E129" s="442"/>
      <c r="F129" s="437"/>
      <c r="G129" s="440">
        <f t="shared" ref="G129:G149" si="21">C129+E129</f>
        <v>5</v>
      </c>
      <c r="H129" s="440">
        <f t="shared" ref="H129:H149" si="22">D129+F129</f>
        <v>6</v>
      </c>
    </row>
    <row r="130" spans="1:8">
      <c r="A130" s="434" t="s">
        <v>2029</v>
      </c>
      <c r="B130" s="435" t="s">
        <v>2030</v>
      </c>
      <c r="C130" s="436">
        <v>4748</v>
      </c>
      <c r="D130" s="442">
        <v>5497</v>
      </c>
      <c r="E130" s="442"/>
      <c r="F130" s="437"/>
      <c r="G130" s="440">
        <f t="shared" si="21"/>
        <v>4748</v>
      </c>
      <c r="H130" s="440">
        <f t="shared" si="22"/>
        <v>5497</v>
      </c>
    </row>
    <row r="131" spans="1:8">
      <c r="A131" s="434" t="s">
        <v>2031</v>
      </c>
      <c r="B131" s="435" t="s">
        <v>2032</v>
      </c>
      <c r="C131" s="436">
        <v>3463</v>
      </c>
      <c r="D131" s="442">
        <v>4000</v>
      </c>
      <c r="E131" s="442"/>
      <c r="F131" s="438"/>
      <c r="G131" s="440">
        <f t="shared" si="21"/>
        <v>3463</v>
      </c>
      <c r="H131" s="440">
        <f t="shared" si="22"/>
        <v>4000</v>
      </c>
    </row>
    <row r="132" spans="1:8">
      <c r="A132" s="434" t="s">
        <v>2033</v>
      </c>
      <c r="B132" s="435" t="s">
        <v>2034</v>
      </c>
      <c r="C132" s="436">
        <v>1</v>
      </c>
      <c r="D132" s="442">
        <v>1</v>
      </c>
      <c r="E132" s="442"/>
      <c r="F132" s="438"/>
      <c r="G132" s="440">
        <f t="shared" si="21"/>
        <v>1</v>
      </c>
      <c r="H132" s="440">
        <f t="shared" si="22"/>
        <v>1</v>
      </c>
    </row>
    <row r="133" spans="1:8">
      <c r="A133" s="434" t="s">
        <v>1981</v>
      </c>
      <c r="B133" s="435" t="s">
        <v>1982</v>
      </c>
      <c r="C133" s="436">
        <v>78</v>
      </c>
      <c r="D133" s="442">
        <v>90</v>
      </c>
      <c r="E133" s="442"/>
      <c r="F133" s="438"/>
      <c r="G133" s="440">
        <f t="shared" si="21"/>
        <v>78</v>
      </c>
      <c r="H133" s="440">
        <f t="shared" si="22"/>
        <v>90</v>
      </c>
    </row>
    <row r="134" spans="1:8">
      <c r="A134" s="434" t="s">
        <v>2035</v>
      </c>
      <c r="B134" s="435" t="s">
        <v>2036</v>
      </c>
      <c r="C134" s="436">
        <v>2</v>
      </c>
      <c r="D134" s="442">
        <v>2</v>
      </c>
      <c r="E134" s="442"/>
      <c r="F134" s="437"/>
      <c r="G134" s="440">
        <f t="shared" si="21"/>
        <v>2</v>
      </c>
      <c r="H134" s="440">
        <f t="shared" si="22"/>
        <v>2</v>
      </c>
    </row>
    <row r="135" spans="1:8">
      <c r="A135" s="434" t="s">
        <v>2037</v>
      </c>
      <c r="B135" s="435" t="s">
        <v>2038</v>
      </c>
      <c r="C135" s="436">
        <v>2</v>
      </c>
      <c r="D135" s="442">
        <v>2</v>
      </c>
      <c r="E135" s="442"/>
      <c r="F135" s="437"/>
      <c r="G135" s="440">
        <f t="shared" si="21"/>
        <v>2</v>
      </c>
      <c r="H135" s="440">
        <f t="shared" si="22"/>
        <v>2</v>
      </c>
    </row>
    <row r="136" spans="1:8">
      <c r="A136" s="434" t="s">
        <v>2039</v>
      </c>
      <c r="B136" s="435" t="s">
        <v>2040</v>
      </c>
      <c r="C136" s="436">
        <v>2</v>
      </c>
      <c r="D136" s="442">
        <v>2</v>
      </c>
      <c r="E136" s="442"/>
      <c r="F136" s="437"/>
      <c r="G136" s="440">
        <f t="shared" si="21"/>
        <v>2</v>
      </c>
      <c r="H136" s="440">
        <f t="shared" si="22"/>
        <v>2</v>
      </c>
    </row>
    <row r="137" spans="1:8">
      <c r="A137" s="434" t="s">
        <v>1987</v>
      </c>
      <c r="B137" s="435" t="s">
        <v>1988</v>
      </c>
      <c r="C137" s="436">
        <v>103</v>
      </c>
      <c r="D137" s="442">
        <v>118</v>
      </c>
      <c r="E137" s="442"/>
      <c r="F137" s="438"/>
      <c r="G137" s="440">
        <f t="shared" si="21"/>
        <v>103</v>
      </c>
      <c r="H137" s="440">
        <f t="shared" si="22"/>
        <v>118</v>
      </c>
    </row>
    <row r="138" spans="1:8">
      <c r="A138" s="434" t="s">
        <v>2041</v>
      </c>
      <c r="B138" s="435" t="s">
        <v>2042</v>
      </c>
      <c r="C138" s="436">
        <v>1</v>
      </c>
      <c r="D138" s="442">
        <v>1</v>
      </c>
      <c r="E138" s="442"/>
      <c r="F138" s="438"/>
      <c r="G138" s="440">
        <f t="shared" si="21"/>
        <v>1</v>
      </c>
      <c r="H138" s="440">
        <f t="shared" si="22"/>
        <v>1</v>
      </c>
    </row>
    <row r="139" spans="1:8">
      <c r="A139" s="434" t="s">
        <v>2043</v>
      </c>
      <c r="B139" s="435" t="s">
        <v>2044</v>
      </c>
      <c r="C139" s="436">
        <v>10</v>
      </c>
      <c r="D139" s="442">
        <v>12</v>
      </c>
      <c r="E139" s="442"/>
      <c r="F139" s="439"/>
      <c r="G139" s="440">
        <f t="shared" si="21"/>
        <v>10</v>
      </c>
      <c r="H139" s="440">
        <f t="shared" si="22"/>
        <v>12</v>
      </c>
    </row>
    <row r="140" spans="1:8">
      <c r="A140" s="434" t="s">
        <v>2045</v>
      </c>
      <c r="B140" s="435" t="s">
        <v>2046</v>
      </c>
      <c r="C140" s="436">
        <v>7</v>
      </c>
      <c r="D140" s="442">
        <v>8</v>
      </c>
      <c r="E140" s="442"/>
      <c r="F140" s="364"/>
      <c r="G140" s="440">
        <f t="shared" si="21"/>
        <v>7</v>
      </c>
      <c r="H140" s="440">
        <f t="shared" si="22"/>
        <v>8</v>
      </c>
    </row>
    <row r="141" spans="1:8">
      <c r="A141" s="434" t="s">
        <v>2047</v>
      </c>
      <c r="B141" s="435" t="s">
        <v>2048</v>
      </c>
      <c r="C141" s="436">
        <v>1</v>
      </c>
      <c r="D141" s="442">
        <v>1</v>
      </c>
      <c r="E141" s="442"/>
      <c r="F141" s="363"/>
      <c r="G141" s="440">
        <f t="shared" si="21"/>
        <v>1</v>
      </c>
      <c r="H141" s="440">
        <f t="shared" si="22"/>
        <v>1</v>
      </c>
    </row>
    <row r="142" spans="1:8">
      <c r="A142" s="434" t="s">
        <v>2049</v>
      </c>
      <c r="B142" s="435" t="s">
        <v>2050</v>
      </c>
      <c r="C142" s="436">
        <v>2</v>
      </c>
      <c r="D142" s="442">
        <v>2</v>
      </c>
      <c r="E142" s="442"/>
      <c r="F142" s="363"/>
      <c r="G142" s="440">
        <f t="shared" si="21"/>
        <v>2</v>
      </c>
      <c r="H142" s="440">
        <f t="shared" si="22"/>
        <v>2</v>
      </c>
    </row>
    <row r="143" spans="1:8">
      <c r="A143" s="434" t="s">
        <v>2051</v>
      </c>
      <c r="B143" s="435" t="s">
        <v>2052</v>
      </c>
      <c r="C143" s="436">
        <v>34</v>
      </c>
      <c r="D143" s="442">
        <v>39</v>
      </c>
      <c r="E143" s="442"/>
      <c r="F143" s="363"/>
      <c r="G143" s="440">
        <f t="shared" si="21"/>
        <v>34</v>
      </c>
      <c r="H143" s="440">
        <f t="shared" si="22"/>
        <v>39</v>
      </c>
    </row>
    <row r="144" spans="1:8">
      <c r="A144" s="434" t="s">
        <v>2053</v>
      </c>
      <c r="B144" s="435" t="s">
        <v>2054</v>
      </c>
      <c r="C144" s="436">
        <v>2274</v>
      </c>
      <c r="D144" s="442">
        <v>2645</v>
      </c>
      <c r="E144" s="442"/>
      <c r="F144" s="364"/>
      <c r="G144" s="440">
        <f t="shared" si="21"/>
        <v>2274</v>
      </c>
      <c r="H144" s="440">
        <f t="shared" si="22"/>
        <v>2645</v>
      </c>
    </row>
    <row r="145" spans="1:8">
      <c r="A145" s="434" t="s">
        <v>2055</v>
      </c>
      <c r="B145" s="435" t="s">
        <v>2056</v>
      </c>
      <c r="C145" s="436">
        <v>79</v>
      </c>
      <c r="D145" s="442">
        <v>91</v>
      </c>
      <c r="E145" s="442"/>
      <c r="F145" s="364"/>
      <c r="G145" s="440">
        <f t="shared" si="21"/>
        <v>79</v>
      </c>
      <c r="H145" s="440">
        <f t="shared" si="22"/>
        <v>91</v>
      </c>
    </row>
    <row r="146" spans="1:8">
      <c r="A146" s="434" t="s">
        <v>2057</v>
      </c>
      <c r="B146" s="435" t="s">
        <v>2058</v>
      </c>
      <c r="C146" s="436">
        <v>13886</v>
      </c>
      <c r="D146" s="442">
        <v>16000</v>
      </c>
      <c r="E146" s="442"/>
      <c r="F146" s="437"/>
      <c r="G146" s="440">
        <f t="shared" si="21"/>
        <v>13886</v>
      </c>
      <c r="H146" s="440">
        <f t="shared" si="22"/>
        <v>16000</v>
      </c>
    </row>
    <row r="147" spans="1:8">
      <c r="A147" s="434" t="s">
        <v>2059</v>
      </c>
      <c r="B147" s="435" t="s">
        <v>2060</v>
      </c>
      <c r="C147" s="436">
        <v>13828</v>
      </c>
      <c r="D147" s="442">
        <v>16000</v>
      </c>
      <c r="E147" s="442"/>
      <c r="F147" s="437"/>
      <c r="G147" s="440">
        <f t="shared" si="21"/>
        <v>13828</v>
      </c>
      <c r="H147" s="440">
        <f t="shared" si="22"/>
        <v>16000</v>
      </c>
    </row>
    <row r="148" spans="1:8">
      <c r="A148" s="434" t="s">
        <v>2061</v>
      </c>
      <c r="B148" s="435" t="s">
        <v>2062</v>
      </c>
      <c r="C148" s="436">
        <v>1</v>
      </c>
      <c r="D148" s="442">
        <v>1</v>
      </c>
      <c r="E148" s="442"/>
      <c r="F148" s="438"/>
      <c r="G148" s="440">
        <f t="shared" si="21"/>
        <v>1</v>
      </c>
      <c r="H148" s="440">
        <f t="shared" si="22"/>
        <v>1</v>
      </c>
    </row>
    <row r="149" spans="1:8">
      <c r="A149" s="434" t="s">
        <v>2063</v>
      </c>
      <c r="B149" s="435" t="s">
        <v>2064</v>
      </c>
      <c r="C149" s="436">
        <v>16</v>
      </c>
      <c r="D149" s="442">
        <v>18</v>
      </c>
      <c r="E149" s="442"/>
      <c r="F149" s="438"/>
      <c r="G149" s="440">
        <f t="shared" si="21"/>
        <v>16</v>
      </c>
      <c r="H149" s="440">
        <f t="shared" si="22"/>
        <v>18</v>
      </c>
    </row>
    <row r="150" spans="1:8">
      <c r="A150" s="434" t="s">
        <v>2065</v>
      </c>
      <c r="B150" s="435" t="s">
        <v>2066</v>
      </c>
      <c r="C150" s="436">
        <v>4586</v>
      </c>
      <c r="D150" s="442">
        <v>5300</v>
      </c>
      <c r="E150" s="442"/>
      <c r="F150" s="437"/>
      <c r="G150" s="440">
        <f t="shared" ref="G150:G170" si="23">C150+E150</f>
        <v>4586</v>
      </c>
      <c r="H150" s="440">
        <f t="shared" ref="H150:H170" si="24">D150+F150</f>
        <v>5300</v>
      </c>
    </row>
    <row r="151" spans="1:8">
      <c r="A151" s="434" t="s">
        <v>2067</v>
      </c>
      <c r="B151" s="435" t="s">
        <v>2068</v>
      </c>
      <c r="C151" s="436">
        <v>11</v>
      </c>
      <c r="D151" s="442">
        <v>13</v>
      </c>
      <c r="E151" s="442"/>
      <c r="F151" s="437"/>
      <c r="G151" s="440">
        <f t="shared" si="23"/>
        <v>11</v>
      </c>
      <c r="H151" s="440">
        <f t="shared" si="24"/>
        <v>13</v>
      </c>
    </row>
    <row r="152" spans="1:8">
      <c r="A152" s="434" t="s">
        <v>2069</v>
      </c>
      <c r="B152" s="435" t="s">
        <v>2070</v>
      </c>
      <c r="C152" s="436">
        <v>71</v>
      </c>
      <c r="D152" s="442">
        <v>82</v>
      </c>
      <c r="E152" s="442"/>
      <c r="F152" s="438"/>
      <c r="G152" s="440">
        <f t="shared" si="23"/>
        <v>71</v>
      </c>
      <c r="H152" s="440">
        <f t="shared" si="24"/>
        <v>82</v>
      </c>
    </row>
    <row r="153" spans="1:8">
      <c r="A153" s="434" t="s">
        <v>2071</v>
      </c>
      <c r="B153" s="435" t="s">
        <v>2072</v>
      </c>
      <c r="C153" s="436">
        <v>1</v>
      </c>
      <c r="D153" s="442">
        <v>1</v>
      </c>
      <c r="E153" s="442"/>
      <c r="F153" s="438"/>
      <c r="G153" s="440">
        <f t="shared" si="23"/>
        <v>1</v>
      </c>
      <c r="H153" s="440">
        <f t="shared" si="24"/>
        <v>1</v>
      </c>
    </row>
    <row r="154" spans="1:8">
      <c r="A154" s="434" t="s">
        <v>2073</v>
      </c>
      <c r="B154" s="435" t="s">
        <v>2074</v>
      </c>
      <c r="C154" s="436">
        <v>359</v>
      </c>
      <c r="D154" s="442">
        <v>413</v>
      </c>
      <c r="E154" s="442"/>
      <c r="F154" s="438"/>
      <c r="G154" s="440">
        <f t="shared" si="23"/>
        <v>359</v>
      </c>
      <c r="H154" s="440">
        <f t="shared" si="24"/>
        <v>413</v>
      </c>
    </row>
    <row r="155" spans="1:8">
      <c r="A155" s="434" t="s">
        <v>2011</v>
      </c>
      <c r="B155" s="435" t="s">
        <v>2012</v>
      </c>
      <c r="C155" s="436">
        <v>1</v>
      </c>
      <c r="D155" s="442">
        <v>1</v>
      </c>
      <c r="E155" s="442"/>
      <c r="F155" s="437"/>
      <c r="G155" s="440">
        <f t="shared" si="23"/>
        <v>1</v>
      </c>
      <c r="H155" s="440">
        <f t="shared" si="24"/>
        <v>1</v>
      </c>
    </row>
    <row r="156" spans="1:8">
      <c r="A156" s="434" t="s">
        <v>2075</v>
      </c>
      <c r="B156" s="435" t="s">
        <v>2076</v>
      </c>
      <c r="C156" s="436">
        <v>184</v>
      </c>
      <c r="D156" s="442">
        <v>212</v>
      </c>
      <c r="E156" s="442"/>
      <c r="F156" s="437"/>
      <c r="G156" s="440">
        <f t="shared" si="23"/>
        <v>184</v>
      </c>
      <c r="H156" s="440">
        <f t="shared" si="24"/>
        <v>212</v>
      </c>
    </row>
    <row r="157" spans="1:8">
      <c r="A157" s="434" t="s">
        <v>2077</v>
      </c>
      <c r="B157" s="435" t="s">
        <v>2078</v>
      </c>
      <c r="C157" s="436">
        <v>14</v>
      </c>
      <c r="D157" s="442">
        <v>16</v>
      </c>
      <c r="E157" s="442"/>
      <c r="F157" s="437"/>
      <c r="G157" s="440">
        <f t="shared" si="23"/>
        <v>14</v>
      </c>
      <c r="H157" s="440">
        <f t="shared" si="24"/>
        <v>16</v>
      </c>
    </row>
    <row r="158" spans="1:8">
      <c r="A158" s="434" t="s">
        <v>2079</v>
      </c>
      <c r="B158" s="435" t="s">
        <v>2080</v>
      </c>
      <c r="C158" s="436">
        <v>364</v>
      </c>
      <c r="D158" s="442">
        <v>419</v>
      </c>
      <c r="E158" s="442"/>
      <c r="F158" s="438"/>
      <c r="G158" s="440">
        <f t="shared" si="23"/>
        <v>364</v>
      </c>
      <c r="H158" s="440">
        <f t="shared" si="24"/>
        <v>419</v>
      </c>
    </row>
    <row r="159" spans="1:8">
      <c r="A159" s="434" t="s">
        <v>2081</v>
      </c>
      <c r="B159" s="435" t="s">
        <v>2082</v>
      </c>
      <c r="C159" s="436">
        <v>10</v>
      </c>
      <c r="D159" s="442">
        <v>12</v>
      </c>
      <c r="E159" s="442"/>
      <c r="F159" s="438"/>
      <c r="G159" s="440">
        <f t="shared" si="23"/>
        <v>10</v>
      </c>
      <c r="H159" s="440">
        <f t="shared" si="24"/>
        <v>12</v>
      </c>
    </row>
    <row r="160" spans="1:8">
      <c r="A160" s="434" t="s">
        <v>2083</v>
      </c>
      <c r="B160" s="435" t="s">
        <v>2084</v>
      </c>
      <c r="C160" s="436">
        <v>292</v>
      </c>
      <c r="D160" s="442">
        <v>336</v>
      </c>
      <c r="E160" s="442"/>
      <c r="F160" s="439"/>
      <c r="G160" s="440">
        <f t="shared" si="23"/>
        <v>292</v>
      </c>
      <c r="H160" s="440">
        <f t="shared" si="24"/>
        <v>336</v>
      </c>
    </row>
    <row r="161" spans="1:8">
      <c r="A161" s="434" t="s">
        <v>2085</v>
      </c>
      <c r="B161" s="435" t="s">
        <v>2086</v>
      </c>
      <c r="C161" s="436">
        <v>7249</v>
      </c>
      <c r="D161" s="442">
        <v>8336</v>
      </c>
      <c r="E161" s="442"/>
      <c r="F161" s="364"/>
      <c r="G161" s="440">
        <f t="shared" si="23"/>
        <v>7249</v>
      </c>
      <c r="H161" s="440">
        <f t="shared" si="24"/>
        <v>8336</v>
      </c>
    </row>
    <row r="162" spans="1:8">
      <c r="A162" s="434" t="s">
        <v>2087</v>
      </c>
      <c r="B162" s="435" t="s">
        <v>2088</v>
      </c>
      <c r="C162" s="436">
        <v>13830</v>
      </c>
      <c r="D162" s="442">
        <v>15905</v>
      </c>
      <c r="E162" s="442"/>
      <c r="F162" s="363"/>
      <c r="G162" s="440">
        <f t="shared" si="23"/>
        <v>13830</v>
      </c>
      <c r="H162" s="440">
        <f t="shared" si="24"/>
        <v>15905</v>
      </c>
    </row>
    <row r="163" spans="1:8">
      <c r="A163" s="434" t="s">
        <v>2089</v>
      </c>
      <c r="B163" s="435" t="s">
        <v>2090</v>
      </c>
      <c r="C163" s="436">
        <v>713</v>
      </c>
      <c r="D163" s="442">
        <v>820</v>
      </c>
      <c r="E163" s="442"/>
      <c r="F163" s="363"/>
      <c r="G163" s="440">
        <f t="shared" si="23"/>
        <v>713</v>
      </c>
      <c r="H163" s="440">
        <f t="shared" si="24"/>
        <v>820</v>
      </c>
    </row>
    <row r="164" spans="1:8">
      <c r="A164" s="434" t="s">
        <v>2091</v>
      </c>
      <c r="B164" s="435" t="s">
        <v>2092</v>
      </c>
      <c r="C164" s="436">
        <v>3455</v>
      </c>
      <c r="D164" s="442">
        <v>3973</v>
      </c>
      <c r="E164" s="442"/>
      <c r="F164" s="363"/>
      <c r="G164" s="440">
        <f t="shared" si="23"/>
        <v>3455</v>
      </c>
      <c r="H164" s="440">
        <f t="shared" si="24"/>
        <v>3973</v>
      </c>
    </row>
    <row r="165" spans="1:8">
      <c r="A165" s="434" t="s">
        <v>2093</v>
      </c>
      <c r="B165" s="435" t="s">
        <v>2094</v>
      </c>
      <c r="C165" s="436">
        <v>4169</v>
      </c>
      <c r="D165" s="442">
        <v>4800</v>
      </c>
      <c r="E165" s="442"/>
      <c r="F165" s="364"/>
      <c r="G165" s="440">
        <f t="shared" si="23"/>
        <v>4169</v>
      </c>
      <c r="H165" s="440">
        <f t="shared" si="24"/>
        <v>4800</v>
      </c>
    </row>
    <row r="166" spans="1:8">
      <c r="A166" s="434" t="s">
        <v>2095</v>
      </c>
      <c r="B166" s="435" t="s">
        <v>2096</v>
      </c>
      <c r="C166" s="436">
        <v>4169</v>
      </c>
      <c r="D166" s="442">
        <v>4800</v>
      </c>
      <c r="E166" s="442"/>
      <c r="F166" s="364"/>
      <c r="G166" s="440">
        <f t="shared" si="23"/>
        <v>4169</v>
      </c>
      <c r="H166" s="440">
        <f t="shared" si="24"/>
        <v>4800</v>
      </c>
    </row>
    <row r="167" spans="1:8">
      <c r="A167" s="434" t="s">
        <v>2097</v>
      </c>
      <c r="B167" s="435" t="s">
        <v>2098</v>
      </c>
      <c r="C167" s="436">
        <v>712</v>
      </c>
      <c r="D167" s="442">
        <v>819</v>
      </c>
      <c r="E167" s="442"/>
      <c r="F167" s="437"/>
      <c r="G167" s="440">
        <f t="shared" si="23"/>
        <v>712</v>
      </c>
      <c r="H167" s="440">
        <f t="shared" si="24"/>
        <v>819</v>
      </c>
    </row>
    <row r="168" spans="1:8">
      <c r="A168" s="434" t="s">
        <v>2099</v>
      </c>
      <c r="B168" s="435" t="s">
        <v>2100</v>
      </c>
      <c r="C168" s="436">
        <v>1</v>
      </c>
      <c r="D168" s="442">
        <v>1</v>
      </c>
      <c r="E168" s="442"/>
      <c r="F168" s="437"/>
      <c r="G168" s="440">
        <f t="shared" si="23"/>
        <v>1</v>
      </c>
      <c r="H168" s="440">
        <f t="shared" si="24"/>
        <v>1</v>
      </c>
    </row>
    <row r="169" spans="1:8">
      <c r="A169" s="434" t="s">
        <v>2101</v>
      </c>
      <c r="B169" s="435" t="s">
        <v>2102</v>
      </c>
      <c r="C169" s="436">
        <v>1</v>
      </c>
      <c r="D169" s="442">
        <v>1</v>
      </c>
      <c r="E169" s="442"/>
      <c r="F169" s="438"/>
      <c r="G169" s="440">
        <f t="shared" si="23"/>
        <v>1</v>
      </c>
      <c r="H169" s="440">
        <f t="shared" si="24"/>
        <v>1</v>
      </c>
    </row>
    <row r="170" spans="1:8">
      <c r="A170" s="434" t="s">
        <v>2103</v>
      </c>
      <c r="B170" s="435" t="s">
        <v>2104</v>
      </c>
      <c r="C170" s="436">
        <v>1</v>
      </c>
      <c r="D170" s="442">
        <v>1</v>
      </c>
      <c r="E170" s="442"/>
      <c r="F170" s="438"/>
      <c r="G170" s="440">
        <f t="shared" si="23"/>
        <v>1</v>
      </c>
      <c r="H170" s="440">
        <f t="shared" si="24"/>
        <v>1</v>
      </c>
    </row>
    <row r="171" spans="1:8">
      <c r="A171" s="434" t="s">
        <v>2105</v>
      </c>
      <c r="B171" s="435" t="s">
        <v>2106</v>
      </c>
      <c r="C171" s="436">
        <v>1</v>
      </c>
      <c r="D171" s="442">
        <v>1</v>
      </c>
      <c r="E171" s="442"/>
      <c r="F171" s="437"/>
      <c r="G171" s="440">
        <f t="shared" ref="G171:G173" si="25">C171+E171</f>
        <v>1</v>
      </c>
      <c r="H171" s="440">
        <f t="shared" ref="H171:H173" si="26">D171+F171</f>
        <v>1</v>
      </c>
    </row>
    <row r="172" spans="1:8">
      <c r="A172" s="434" t="s">
        <v>2107</v>
      </c>
      <c r="B172" s="435" t="s">
        <v>2108</v>
      </c>
      <c r="C172" s="436">
        <v>1</v>
      </c>
      <c r="D172" s="442">
        <v>1</v>
      </c>
      <c r="E172" s="442"/>
      <c r="F172" s="437"/>
      <c r="G172" s="440">
        <f t="shared" si="25"/>
        <v>1</v>
      </c>
      <c r="H172" s="440">
        <f t="shared" si="26"/>
        <v>1</v>
      </c>
    </row>
    <row r="173" spans="1:8">
      <c r="A173" s="434"/>
      <c r="B173" s="435"/>
      <c r="C173" s="436"/>
      <c r="D173" s="442"/>
      <c r="E173" s="442"/>
      <c r="F173" s="438"/>
      <c r="G173" s="440">
        <f t="shared" si="25"/>
        <v>0</v>
      </c>
      <c r="H173" s="440">
        <f t="shared" si="26"/>
        <v>0</v>
      </c>
    </row>
    <row r="174" spans="1:8" ht="14.25">
      <c r="A174" s="250"/>
      <c r="B174" s="125"/>
      <c r="C174" s="362"/>
      <c r="D174" s="362"/>
      <c r="E174" s="363"/>
      <c r="F174" s="363"/>
      <c r="G174" s="364"/>
      <c r="H174" s="363"/>
    </row>
    <row r="175" spans="1:8" ht="14.25">
      <c r="A175" s="249"/>
      <c r="B175" s="129"/>
      <c r="C175" s="129"/>
      <c r="D175" s="129"/>
      <c r="E175" s="364"/>
      <c r="F175" s="364"/>
      <c r="G175" s="364"/>
      <c r="H175" s="364"/>
    </row>
    <row r="176" spans="1:8">
      <c r="A176" s="376"/>
      <c r="B176" s="362"/>
      <c r="C176" s="362"/>
      <c r="D176" s="362"/>
      <c r="E176" s="363"/>
      <c r="F176" s="363"/>
      <c r="G176" s="364"/>
      <c r="H176" s="363"/>
    </row>
    <row r="177" spans="1:8" ht="14.25">
      <c r="A177" s="115" t="s">
        <v>242</v>
      </c>
      <c r="B177" s="127"/>
      <c r="C177" s="127"/>
      <c r="D177" s="127"/>
      <c r="E177" s="127"/>
      <c r="F177" s="127"/>
      <c r="G177" s="127"/>
      <c r="H177" s="343"/>
    </row>
    <row r="178" spans="1:8" ht="14.25">
      <c r="A178" s="249" t="s">
        <v>150</v>
      </c>
      <c r="B178" s="362" t="s">
        <v>151</v>
      </c>
      <c r="C178" s="362"/>
      <c r="D178" s="362"/>
      <c r="E178" s="363"/>
      <c r="F178" s="363"/>
      <c r="G178" s="364"/>
      <c r="H178" s="363"/>
    </row>
    <row r="179" spans="1:8" ht="14.25">
      <c r="A179" s="249" t="s">
        <v>152</v>
      </c>
      <c r="B179" s="362" t="s">
        <v>153</v>
      </c>
      <c r="C179" s="362"/>
      <c r="D179" s="362"/>
      <c r="E179" s="363"/>
      <c r="F179" s="363"/>
      <c r="G179" s="364"/>
      <c r="H179" s="363"/>
    </row>
    <row r="180" spans="1:8" ht="14.25">
      <c r="A180" s="249" t="s">
        <v>154</v>
      </c>
      <c r="B180" s="362" t="s">
        <v>165</v>
      </c>
      <c r="C180" s="362"/>
      <c r="D180" s="362"/>
      <c r="E180" s="363"/>
      <c r="F180" s="363"/>
      <c r="G180" s="364"/>
      <c r="H180" s="363"/>
    </row>
    <row r="181" spans="1:8" ht="25.5">
      <c r="A181" s="249" t="s">
        <v>155</v>
      </c>
      <c r="B181" s="362" t="s">
        <v>156</v>
      </c>
      <c r="C181" s="362"/>
      <c r="D181" s="362"/>
      <c r="E181" s="363"/>
      <c r="F181" s="363"/>
      <c r="G181" s="364"/>
      <c r="H181" s="363"/>
    </row>
    <row r="182" spans="1:8" ht="14.25">
      <c r="A182" s="249" t="s">
        <v>157</v>
      </c>
      <c r="B182" s="362" t="s">
        <v>158</v>
      </c>
      <c r="C182" s="362"/>
      <c r="D182" s="362"/>
      <c r="E182" s="363"/>
      <c r="F182" s="363"/>
      <c r="G182" s="364"/>
      <c r="H182" s="363"/>
    </row>
    <row r="183" spans="1:8" ht="25.5">
      <c r="A183" s="249" t="s">
        <v>159</v>
      </c>
      <c r="B183" s="362" t="s">
        <v>164</v>
      </c>
      <c r="C183" s="362"/>
      <c r="D183" s="362"/>
      <c r="E183" s="363"/>
      <c r="F183" s="363"/>
      <c r="G183" s="364"/>
      <c r="H183" s="363"/>
    </row>
    <row r="184" spans="1:8" ht="51">
      <c r="A184" s="249" t="s">
        <v>160</v>
      </c>
      <c r="B184" s="362" t="s">
        <v>161</v>
      </c>
      <c r="C184" s="362"/>
      <c r="D184" s="362"/>
      <c r="E184" s="363"/>
      <c r="F184" s="363"/>
      <c r="G184" s="364"/>
      <c r="H184" s="363"/>
    </row>
    <row r="185" spans="1:8" ht="63.75">
      <c r="A185" s="249" t="s">
        <v>162</v>
      </c>
      <c r="B185" s="362" t="s">
        <v>163</v>
      </c>
      <c r="C185" s="362"/>
      <c r="D185" s="362"/>
      <c r="E185" s="363"/>
      <c r="F185" s="363"/>
      <c r="G185" s="364"/>
      <c r="H185" s="363"/>
    </row>
    <row r="186" spans="1:8">
      <c r="A186" s="115" t="s">
        <v>243</v>
      </c>
      <c r="B186" s="130"/>
      <c r="C186" s="130"/>
      <c r="D186" s="130"/>
      <c r="E186" s="341"/>
      <c r="F186" s="341"/>
      <c r="G186" s="342"/>
      <c r="H186" s="341"/>
    </row>
    <row r="187" spans="1:8">
      <c r="A187" s="359" t="s">
        <v>239</v>
      </c>
      <c r="B187" s="377"/>
      <c r="C187" s="441">
        <f>SUM(C126)</f>
        <v>78739</v>
      </c>
      <c r="D187" s="441">
        <f t="shared" ref="D187:H187" si="27">SUM(D126)</f>
        <v>90800</v>
      </c>
      <c r="E187" s="441">
        <f t="shared" si="27"/>
        <v>0</v>
      </c>
      <c r="F187" s="441">
        <f t="shared" si="27"/>
        <v>0</v>
      </c>
      <c r="G187" s="441">
        <f t="shared" si="27"/>
        <v>78739</v>
      </c>
      <c r="H187" s="441">
        <f t="shared" si="27"/>
        <v>90800</v>
      </c>
    </row>
    <row r="188" spans="1:8">
      <c r="A188" s="775" t="s">
        <v>149</v>
      </c>
      <c r="B188" s="775"/>
      <c r="C188" s="775"/>
      <c r="D188" s="775"/>
      <c r="E188" s="775"/>
      <c r="F188" s="775"/>
      <c r="G188" s="775"/>
      <c r="H188" s="775"/>
    </row>
    <row r="189" spans="1:8">
      <c r="A189" s="775" t="s">
        <v>331</v>
      </c>
      <c r="B189" s="775"/>
      <c r="C189" s="775"/>
      <c r="D189" s="775"/>
      <c r="E189" s="775"/>
      <c r="F189" s="775"/>
      <c r="G189" s="775"/>
      <c r="H189" s="775"/>
    </row>
    <row r="191" spans="1:8">
      <c r="A191" s="372"/>
      <c r="B191" s="373" t="s">
        <v>194</v>
      </c>
      <c r="C191" s="366" t="s">
        <v>1900</v>
      </c>
      <c r="D191" s="368"/>
      <c r="E191" s="368"/>
      <c r="F191" s="368"/>
      <c r="G191" s="370"/>
      <c r="H191" s="99"/>
    </row>
    <row r="192" spans="1:8">
      <c r="A192" s="372"/>
      <c r="B192" s="373" t="s">
        <v>195</v>
      </c>
      <c r="C192" s="366">
        <v>17688383</v>
      </c>
      <c r="D192" s="368"/>
      <c r="E192" s="368"/>
      <c r="F192" s="368"/>
      <c r="G192" s="370"/>
      <c r="H192" s="99"/>
    </row>
    <row r="193" spans="1:8">
      <c r="A193" s="372"/>
      <c r="B193" s="373"/>
      <c r="C193" s="366"/>
      <c r="D193" s="368"/>
      <c r="E193" s="368"/>
      <c r="F193" s="368"/>
      <c r="G193" s="370"/>
      <c r="H193" s="99"/>
    </row>
    <row r="194" spans="1:8" ht="14.25">
      <c r="A194" s="372"/>
      <c r="B194" s="373" t="s">
        <v>1843</v>
      </c>
      <c r="C194" s="367" t="s">
        <v>1802</v>
      </c>
      <c r="D194" s="369"/>
      <c r="E194" s="369"/>
      <c r="F194" s="369"/>
      <c r="G194" s="371"/>
      <c r="H194" s="99"/>
    </row>
    <row r="195" spans="1:8" ht="14.25">
      <c r="A195" s="372"/>
      <c r="B195" s="373" t="s">
        <v>236</v>
      </c>
      <c r="C195" s="367" t="s">
        <v>1908</v>
      </c>
      <c r="D195" s="369"/>
      <c r="E195" s="369"/>
      <c r="F195" s="369"/>
      <c r="G195" s="371"/>
      <c r="H195" s="99"/>
    </row>
    <row r="196" spans="1:8" ht="15.75">
      <c r="A196" s="167"/>
      <c r="B196" s="167"/>
      <c r="C196" s="167"/>
      <c r="D196" s="167"/>
      <c r="E196" s="167"/>
      <c r="F196" s="167"/>
      <c r="G196" s="358"/>
      <c r="H196" s="358"/>
    </row>
    <row r="197" spans="1:8">
      <c r="A197" s="763" t="s">
        <v>122</v>
      </c>
      <c r="B197" s="763" t="s">
        <v>238</v>
      </c>
      <c r="C197" s="757" t="s">
        <v>1801</v>
      </c>
      <c r="D197" s="757"/>
      <c r="E197" s="757" t="s">
        <v>1800</v>
      </c>
      <c r="F197" s="757"/>
      <c r="G197" s="757" t="s">
        <v>90</v>
      </c>
      <c r="H197" s="757"/>
    </row>
    <row r="198" spans="1:8" ht="30" customHeight="1" thickBot="1">
      <c r="A198" s="764"/>
      <c r="B198" s="764"/>
      <c r="C198" s="424" t="s">
        <v>1890</v>
      </c>
      <c r="D198" s="424" t="s">
        <v>1889</v>
      </c>
      <c r="E198" s="424" t="s">
        <v>1890</v>
      </c>
      <c r="F198" s="424" t="s">
        <v>1889</v>
      </c>
      <c r="G198" s="424" t="s">
        <v>1890</v>
      </c>
      <c r="H198" s="424" t="s">
        <v>1889</v>
      </c>
    </row>
    <row r="199" spans="1:8" ht="15" thickTop="1">
      <c r="A199" s="248"/>
      <c r="B199" s="345" t="s">
        <v>237</v>
      </c>
      <c r="C199" s="433"/>
      <c r="D199" s="433"/>
      <c r="E199" s="433"/>
      <c r="F199" s="433"/>
      <c r="G199" s="433"/>
      <c r="H199" s="433"/>
    </row>
    <row r="200" spans="1:8">
      <c r="A200" s="272"/>
      <c r="B200" s="273"/>
      <c r="C200" s="362"/>
      <c r="D200" s="362"/>
      <c r="E200" s="363"/>
      <c r="F200" s="363"/>
      <c r="G200" s="364"/>
      <c r="H200" s="363"/>
    </row>
    <row r="201" spans="1:8" ht="14.25">
      <c r="A201" s="249"/>
      <c r="B201" s="362"/>
      <c r="C201" s="362"/>
      <c r="D201" s="362"/>
      <c r="E201" s="363"/>
      <c r="F201" s="363"/>
      <c r="G201" s="364"/>
      <c r="H201" s="363"/>
    </row>
    <row r="202" spans="1:8" ht="14.25">
      <c r="A202" s="249"/>
      <c r="B202" s="362"/>
      <c r="C202" s="362"/>
      <c r="D202" s="362"/>
      <c r="E202" s="363"/>
      <c r="F202" s="363"/>
      <c r="G202" s="364"/>
      <c r="H202" s="363"/>
    </row>
    <row r="203" spans="1:8" ht="14.25">
      <c r="A203" s="250"/>
      <c r="B203" s="125"/>
      <c r="C203" s="362"/>
      <c r="D203" s="362"/>
      <c r="E203" s="363"/>
      <c r="F203" s="363"/>
      <c r="G203" s="364"/>
      <c r="H203" s="363"/>
    </row>
    <row r="204" spans="1:8" ht="14.25">
      <c r="A204" s="250"/>
      <c r="B204" s="125"/>
      <c r="C204" s="362"/>
      <c r="D204" s="362"/>
      <c r="E204" s="363"/>
      <c r="F204" s="363"/>
      <c r="G204" s="364"/>
      <c r="H204" s="363"/>
    </row>
    <row r="205" spans="1:8" ht="14.25">
      <c r="A205" s="250"/>
      <c r="B205" s="344" t="s">
        <v>1799</v>
      </c>
      <c r="C205" s="443">
        <f t="shared" ref="C205" si="28">SUM(C206:C302)</f>
        <v>59689</v>
      </c>
      <c r="D205" s="444">
        <f t="shared" ref="D205" si="29">SUM(D206:D302)</f>
        <v>69000</v>
      </c>
      <c r="E205" s="444">
        <f t="shared" ref="E205" si="30">SUM(E206:E302)</f>
        <v>0</v>
      </c>
      <c r="F205" s="444">
        <f t="shared" ref="F205" si="31">SUM(F206:F302)</f>
        <v>0</v>
      </c>
      <c r="G205" s="444">
        <f t="shared" ref="G205" si="32">SUM(G206:G302)</f>
        <v>59689</v>
      </c>
      <c r="H205" s="444">
        <f t="shared" ref="H205" si="33">SUM(H206:H302)</f>
        <v>69000</v>
      </c>
    </row>
    <row r="206" spans="1:8">
      <c r="A206" s="434"/>
      <c r="B206" s="435"/>
      <c r="C206" s="362"/>
      <c r="D206" s="362"/>
      <c r="E206" s="363"/>
      <c r="F206" s="363"/>
      <c r="G206" s="364"/>
      <c r="H206" s="363"/>
    </row>
    <row r="207" spans="1:8">
      <c r="A207" s="434" t="s">
        <v>2109</v>
      </c>
      <c r="B207" s="435" t="s">
        <v>2110</v>
      </c>
      <c r="C207" s="436">
        <v>1</v>
      </c>
      <c r="D207" s="442">
        <v>1</v>
      </c>
      <c r="E207" s="442"/>
      <c r="F207" s="437"/>
      <c r="G207" s="440">
        <f>C207+E207</f>
        <v>1</v>
      </c>
      <c r="H207" s="440">
        <f>D207+F207</f>
        <v>1</v>
      </c>
    </row>
    <row r="208" spans="1:8">
      <c r="A208" s="434" t="s">
        <v>2111</v>
      </c>
      <c r="B208" s="435" t="s">
        <v>2112</v>
      </c>
      <c r="C208" s="436">
        <v>1</v>
      </c>
      <c r="D208" s="442">
        <v>1</v>
      </c>
      <c r="E208" s="442"/>
      <c r="F208" s="437"/>
      <c r="G208" s="440">
        <f t="shared" ref="G208:G299" si="34">C208+E208</f>
        <v>1</v>
      </c>
      <c r="H208" s="440">
        <f t="shared" ref="H208:H299" si="35">D208+F208</f>
        <v>1</v>
      </c>
    </row>
    <row r="209" spans="1:8">
      <c r="A209" s="434" t="s">
        <v>1929</v>
      </c>
      <c r="B209" s="435" t="s">
        <v>1930</v>
      </c>
      <c r="C209" s="436">
        <v>1</v>
      </c>
      <c r="D209" s="442">
        <v>1</v>
      </c>
      <c r="E209" s="442"/>
      <c r="F209" s="437"/>
      <c r="G209" s="440">
        <f t="shared" si="34"/>
        <v>1</v>
      </c>
      <c r="H209" s="440">
        <f t="shared" si="35"/>
        <v>1</v>
      </c>
    </row>
    <row r="210" spans="1:8">
      <c r="A210" s="434" t="s">
        <v>2113</v>
      </c>
      <c r="B210" s="435" t="s">
        <v>2114</v>
      </c>
      <c r="C210" s="436">
        <v>1</v>
      </c>
      <c r="D210" s="442">
        <v>1</v>
      </c>
      <c r="E210" s="442"/>
      <c r="F210" s="438"/>
      <c r="G210" s="440">
        <f t="shared" si="34"/>
        <v>1</v>
      </c>
      <c r="H210" s="440">
        <f t="shared" si="35"/>
        <v>1</v>
      </c>
    </row>
    <row r="211" spans="1:8">
      <c r="A211" s="434" t="s">
        <v>2115</v>
      </c>
      <c r="B211" s="435" t="s">
        <v>2116</v>
      </c>
      <c r="C211" s="436">
        <v>1</v>
      </c>
      <c r="D211" s="442">
        <v>1</v>
      </c>
      <c r="E211" s="442"/>
      <c r="F211" s="438"/>
      <c r="G211" s="440">
        <f t="shared" si="34"/>
        <v>1</v>
      </c>
      <c r="H211" s="440">
        <f t="shared" si="35"/>
        <v>1</v>
      </c>
    </row>
    <row r="212" spans="1:8">
      <c r="A212" s="434" t="s">
        <v>2029</v>
      </c>
      <c r="B212" s="435" t="s">
        <v>2030</v>
      </c>
      <c r="C212" s="436">
        <v>13</v>
      </c>
      <c r="D212" s="442">
        <v>15</v>
      </c>
      <c r="E212" s="442"/>
      <c r="F212" s="438"/>
      <c r="G212" s="440">
        <f t="shared" si="34"/>
        <v>13</v>
      </c>
      <c r="H212" s="440">
        <f t="shared" si="35"/>
        <v>15</v>
      </c>
    </row>
    <row r="213" spans="1:8">
      <c r="A213" s="434" t="s">
        <v>2031</v>
      </c>
      <c r="B213" s="435" t="s">
        <v>2032</v>
      </c>
      <c r="C213" s="436">
        <v>12</v>
      </c>
      <c r="D213" s="442">
        <v>14</v>
      </c>
      <c r="E213" s="442"/>
      <c r="F213" s="437"/>
      <c r="G213" s="440">
        <f t="shared" si="34"/>
        <v>12</v>
      </c>
      <c r="H213" s="440">
        <f t="shared" si="35"/>
        <v>14</v>
      </c>
    </row>
    <row r="214" spans="1:8">
      <c r="A214" s="434" t="s">
        <v>2117</v>
      </c>
      <c r="B214" s="435" t="s">
        <v>2118</v>
      </c>
      <c r="C214" s="436">
        <v>10</v>
      </c>
      <c r="D214" s="442">
        <v>12</v>
      </c>
      <c r="E214" s="442"/>
      <c r="F214" s="437"/>
      <c r="G214" s="440">
        <f t="shared" si="34"/>
        <v>10</v>
      </c>
      <c r="H214" s="440">
        <f t="shared" si="35"/>
        <v>12</v>
      </c>
    </row>
    <row r="215" spans="1:8">
      <c r="A215" s="434" t="s">
        <v>2119</v>
      </c>
      <c r="B215" s="435" t="s">
        <v>2120</v>
      </c>
      <c r="C215" s="436">
        <v>1</v>
      </c>
      <c r="D215" s="442">
        <v>1</v>
      </c>
      <c r="E215" s="442"/>
      <c r="F215" s="437"/>
      <c r="G215" s="440">
        <f t="shared" si="34"/>
        <v>1</v>
      </c>
      <c r="H215" s="440">
        <f t="shared" si="35"/>
        <v>1</v>
      </c>
    </row>
    <row r="216" spans="1:8">
      <c r="A216" s="434" t="s">
        <v>2121</v>
      </c>
      <c r="B216" s="435" t="s">
        <v>2122</v>
      </c>
      <c r="C216" s="436">
        <v>5</v>
      </c>
      <c r="D216" s="442">
        <v>6</v>
      </c>
      <c r="E216" s="442"/>
      <c r="F216" s="438"/>
      <c r="G216" s="440">
        <f t="shared" si="34"/>
        <v>5</v>
      </c>
      <c r="H216" s="440">
        <f t="shared" si="35"/>
        <v>6</v>
      </c>
    </row>
    <row r="217" spans="1:8">
      <c r="A217" s="434" t="s">
        <v>2123</v>
      </c>
      <c r="B217" s="435" t="s">
        <v>2124</v>
      </c>
      <c r="C217" s="436">
        <v>7498</v>
      </c>
      <c r="D217" s="442">
        <v>8700</v>
      </c>
      <c r="E217" s="442"/>
      <c r="F217" s="438"/>
      <c r="G217" s="440">
        <f t="shared" si="34"/>
        <v>7498</v>
      </c>
      <c r="H217" s="440">
        <f t="shared" si="35"/>
        <v>8700</v>
      </c>
    </row>
    <row r="218" spans="1:8">
      <c r="A218" s="434" t="s">
        <v>2125</v>
      </c>
      <c r="B218" s="435" t="s">
        <v>2126</v>
      </c>
      <c r="C218" s="436">
        <v>4</v>
      </c>
      <c r="D218" s="442">
        <v>5</v>
      </c>
      <c r="E218" s="442"/>
      <c r="F218" s="439"/>
      <c r="G218" s="440">
        <f t="shared" si="34"/>
        <v>4</v>
      </c>
      <c r="H218" s="440">
        <f t="shared" si="35"/>
        <v>5</v>
      </c>
    </row>
    <row r="219" spans="1:8">
      <c r="A219" s="434" t="s">
        <v>2127</v>
      </c>
      <c r="B219" s="435" t="s">
        <v>2128</v>
      </c>
      <c r="C219" s="436">
        <v>7852</v>
      </c>
      <c r="D219" s="442">
        <v>9100</v>
      </c>
      <c r="E219" s="442"/>
      <c r="F219" s="364"/>
      <c r="G219" s="440">
        <f t="shared" si="34"/>
        <v>7852</v>
      </c>
      <c r="H219" s="440">
        <f t="shared" si="35"/>
        <v>9100</v>
      </c>
    </row>
    <row r="220" spans="1:8">
      <c r="A220" s="434" t="s">
        <v>2129</v>
      </c>
      <c r="B220" s="435" t="s">
        <v>2130</v>
      </c>
      <c r="C220" s="436">
        <v>182</v>
      </c>
      <c r="D220" s="442">
        <v>209</v>
      </c>
      <c r="E220" s="442"/>
      <c r="F220" s="363"/>
      <c r="G220" s="440">
        <f t="shared" si="34"/>
        <v>182</v>
      </c>
      <c r="H220" s="440">
        <f t="shared" si="35"/>
        <v>209</v>
      </c>
    </row>
    <row r="221" spans="1:8">
      <c r="A221" s="434" t="s">
        <v>2131</v>
      </c>
      <c r="B221" s="435" t="s">
        <v>2132</v>
      </c>
      <c r="C221" s="436">
        <v>4</v>
      </c>
      <c r="D221" s="442">
        <v>5</v>
      </c>
      <c r="E221" s="442"/>
      <c r="F221" s="363"/>
      <c r="G221" s="440">
        <f t="shared" si="34"/>
        <v>4</v>
      </c>
      <c r="H221" s="440">
        <f t="shared" si="35"/>
        <v>5</v>
      </c>
    </row>
    <row r="222" spans="1:8">
      <c r="A222" s="434" t="s">
        <v>2133</v>
      </c>
      <c r="B222" s="435" t="s">
        <v>2134</v>
      </c>
      <c r="C222" s="436">
        <v>1</v>
      </c>
      <c r="D222" s="442">
        <v>1</v>
      </c>
      <c r="E222" s="442"/>
      <c r="F222" s="363"/>
      <c r="G222" s="440">
        <f t="shared" si="34"/>
        <v>1</v>
      </c>
      <c r="H222" s="440">
        <f t="shared" si="35"/>
        <v>1</v>
      </c>
    </row>
    <row r="223" spans="1:8">
      <c r="A223" s="434" t="s">
        <v>2135</v>
      </c>
      <c r="B223" s="435" t="s">
        <v>2136</v>
      </c>
      <c r="C223" s="436">
        <v>2</v>
      </c>
      <c r="D223" s="442">
        <v>2</v>
      </c>
      <c r="E223" s="442"/>
      <c r="F223" s="364"/>
      <c r="G223" s="440">
        <f t="shared" si="34"/>
        <v>2</v>
      </c>
      <c r="H223" s="440">
        <f t="shared" si="35"/>
        <v>2</v>
      </c>
    </row>
    <row r="224" spans="1:8">
      <c r="A224" s="434" t="s">
        <v>2137</v>
      </c>
      <c r="B224" s="435" t="s">
        <v>2138</v>
      </c>
      <c r="C224" s="436">
        <v>1</v>
      </c>
      <c r="D224" s="442">
        <v>1</v>
      </c>
      <c r="E224" s="442"/>
      <c r="F224" s="364"/>
      <c r="G224" s="440">
        <f t="shared" si="34"/>
        <v>1</v>
      </c>
      <c r="H224" s="440">
        <f t="shared" si="35"/>
        <v>1</v>
      </c>
    </row>
    <row r="225" spans="1:8">
      <c r="A225" s="434" t="s">
        <v>2139</v>
      </c>
      <c r="B225" s="435" t="s">
        <v>2140</v>
      </c>
      <c r="C225" s="436">
        <v>6</v>
      </c>
      <c r="D225" s="442">
        <v>7</v>
      </c>
      <c r="E225" s="442"/>
      <c r="F225" s="437"/>
      <c r="G225" s="440">
        <f t="shared" si="34"/>
        <v>6</v>
      </c>
      <c r="H225" s="440">
        <f t="shared" si="35"/>
        <v>7</v>
      </c>
    </row>
    <row r="226" spans="1:8">
      <c r="A226" s="434" t="s">
        <v>2141</v>
      </c>
      <c r="B226" s="435" t="s">
        <v>2142</v>
      </c>
      <c r="C226" s="436">
        <v>1</v>
      </c>
      <c r="D226" s="442">
        <v>1</v>
      </c>
      <c r="E226" s="442"/>
      <c r="F226" s="437"/>
      <c r="G226" s="440">
        <f t="shared" si="34"/>
        <v>1</v>
      </c>
      <c r="H226" s="440">
        <f t="shared" si="35"/>
        <v>1</v>
      </c>
    </row>
    <row r="227" spans="1:8">
      <c r="A227" s="434" t="s">
        <v>2143</v>
      </c>
      <c r="B227" s="435" t="s">
        <v>2144</v>
      </c>
      <c r="C227" s="436">
        <v>17</v>
      </c>
      <c r="D227" s="442">
        <v>20</v>
      </c>
      <c r="E227" s="442"/>
      <c r="F227" s="438"/>
      <c r="G227" s="440">
        <f t="shared" si="34"/>
        <v>17</v>
      </c>
      <c r="H227" s="440">
        <f t="shared" si="35"/>
        <v>20</v>
      </c>
    </row>
    <row r="228" spans="1:8">
      <c r="A228" s="434" t="s">
        <v>2145</v>
      </c>
      <c r="B228" s="435" t="s">
        <v>2146</v>
      </c>
      <c r="C228" s="436">
        <v>2</v>
      </c>
      <c r="D228" s="442">
        <v>2</v>
      </c>
      <c r="E228" s="442"/>
      <c r="F228" s="438"/>
      <c r="G228" s="440">
        <f t="shared" si="34"/>
        <v>2</v>
      </c>
      <c r="H228" s="440">
        <f t="shared" si="35"/>
        <v>2</v>
      </c>
    </row>
    <row r="229" spans="1:8">
      <c r="A229" s="434" t="s">
        <v>2147</v>
      </c>
      <c r="B229" s="435" t="s">
        <v>2148</v>
      </c>
      <c r="C229" s="436">
        <v>1</v>
      </c>
      <c r="D229" s="442">
        <v>1</v>
      </c>
      <c r="E229" s="442"/>
      <c r="F229" s="437"/>
      <c r="G229" s="440">
        <f t="shared" si="34"/>
        <v>1</v>
      </c>
      <c r="H229" s="440">
        <f t="shared" si="35"/>
        <v>1</v>
      </c>
    </row>
    <row r="230" spans="1:8">
      <c r="A230" s="434" t="s">
        <v>1985</v>
      </c>
      <c r="B230" s="435" t="s">
        <v>1986</v>
      </c>
      <c r="C230" s="436">
        <v>4</v>
      </c>
      <c r="D230" s="442">
        <v>5</v>
      </c>
      <c r="E230" s="442"/>
      <c r="F230" s="437"/>
      <c r="G230" s="440">
        <f t="shared" si="34"/>
        <v>4</v>
      </c>
      <c r="H230" s="440">
        <f t="shared" si="35"/>
        <v>5</v>
      </c>
    </row>
    <row r="231" spans="1:8">
      <c r="A231" s="434" t="s">
        <v>2035</v>
      </c>
      <c r="B231" s="435" t="s">
        <v>2036</v>
      </c>
      <c r="C231" s="436">
        <v>144</v>
      </c>
      <c r="D231" s="442">
        <v>160</v>
      </c>
      <c r="E231" s="442"/>
      <c r="F231" s="438"/>
      <c r="G231" s="440">
        <f t="shared" si="34"/>
        <v>144</v>
      </c>
      <c r="H231" s="440">
        <f t="shared" si="35"/>
        <v>160</v>
      </c>
    </row>
    <row r="232" spans="1:8">
      <c r="A232" s="434" t="s">
        <v>2149</v>
      </c>
      <c r="B232" s="435" t="s">
        <v>2150</v>
      </c>
      <c r="C232" s="436">
        <v>19</v>
      </c>
      <c r="D232" s="442">
        <v>20</v>
      </c>
      <c r="E232" s="442"/>
      <c r="F232" s="438"/>
      <c r="G232" s="440">
        <f t="shared" si="34"/>
        <v>19</v>
      </c>
      <c r="H232" s="440">
        <f t="shared" si="35"/>
        <v>20</v>
      </c>
    </row>
    <row r="233" spans="1:8">
      <c r="A233" s="434" t="s">
        <v>1987</v>
      </c>
      <c r="B233" s="435" t="s">
        <v>1988</v>
      </c>
      <c r="C233" s="436">
        <v>487</v>
      </c>
      <c r="D233" s="442">
        <v>550</v>
      </c>
      <c r="E233" s="442"/>
      <c r="F233" s="438"/>
      <c r="G233" s="440">
        <f t="shared" si="34"/>
        <v>487</v>
      </c>
      <c r="H233" s="440">
        <f t="shared" si="35"/>
        <v>550</v>
      </c>
    </row>
    <row r="234" spans="1:8">
      <c r="A234" s="434" t="s">
        <v>2151</v>
      </c>
      <c r="B234" s="435" t="s">
        <v>2152</v>
      </c>
      <c r="C234" s="436">
        <v>5</v>
      </c>
      <c r="D234" s="442">
        <v>6</v>
      </c>
      <c r="E234" s="442"/>
      <c r="F234" s="437"/>
      <c r="G234" s="440">
        <f t="shared" si="34"/>
        <v>5</v>
      </c>
      <c r="H234" s="440">
        <f t="shared" si="35"/>
        <v>6</v>
      </c>
    </row>
    <row r="235" spans="1:8">
      <c r="A235" s="434" t="s">
        <v>2153</v>
      </c>
      <c r="B235" s="435" t="s">
        <v>2154</v>
      </c>
      <c r="C235" s="436">
        <v>1</v>
      </c>
      <c r="D235" s="442">
        <v>1</v>
      </c>
      <c r="E235" s="442"/>
      <c r="F235" s="437"/>
      <c r="G235" s="440">
        <f t="shared" si="34"/>
        <v>1</v>
      </c>
      <c r="H235" s="440">
        <f t="shared" si="35"/>
        <v>1</v>
      </c>
    </row>
    <row r="236" spans="1:8">
      <c r="A236" s="434" t="s">
        <v>159</v>
      </c>
      <c r="B236" s="435" t="s">
        <v>2155</v>
      </c>
      <c r="C236" s="436">
        <v>1</v>
      </c>
      <c r="D236" s="442">
        <v>1</v>
      </c>
      <c r="E236" s="442"/>
      <c r="F236" s="437"/>
      <c r="G236" s="440">
        <f t="shared" si="34"/>
        <v>1</v>
      </c>
      <c r="H236" s="440">
        <f t="shared" si="35"/>
        <v>1</v>
      </c>
    </row>
    <row r="237" spans="1:8">
      <c r="A237" s="434" t="s">
        <v>2156</v>
      </c>
      <c r="B237" s="435" t="s">
        <v>2157</v>
      </c>
      <c r="C237" s="436">
        <v>5</v>
      </c>
      <c r="D237" s="442">
        <v>6</v>
      </c>
      <c r="E237" s="442"/>
      <c r="F237" s="438"/>
      <c r="G237" s="440">
        <f t="shared" si="34"/>
        <v>5</v>
      </c>
      <c r="H237" s="440">
        <f t="shared" si="35"/>
        <v>6</v>
      </c>
    </row>
    <row r="238" spans="1:8">
      <c r="A238" s="434" t="s">
        <v>2158</v>
      </c>
      <c r="B238" s="435" t="s">
        <v>2159</v>
      </c>
      <c r="C238" s="436">
        <v>2</v>
      </c>
      <c r="D238" s="442">
        <v>2</v>
      </c>
      <c r="E238" s="442"/>
      <c r="F238" s="438"/>
      <c r="G238" s="440">
        <f t="shared" si="34"/>
        <v>2</v>
      </c>
      <c r="H238" s="440">
        <f t="shared" si="35"/>
        <v>2</v>
      </c>
    </row>
    <row r="239" spans="1:8">
      <c r="A239" s="434" t="s">
        <v>2160</v>
      </c>
      <c r="B239" s="435" t="s">
        <v>2161</v>
      </c>
      <c r="C239" s="436">
        <v>713</v>
      </c>
      <c r="D239" s="442">
        <v>800</v>
      </c>
      <c r="E239" s="442"/>
      <c r="F239" s="439"/>
      <c r="G239" s="440">
        <f t="shared" si="34"/>
        <v>713</v>
      </c>
      <c r="H239" s="440">
        <f t="shared" si="35"/>
        <v>800</v>
      </c>
    </row>
    <row r="240" spans="1:8">
      <c r="A240" s="434" t="s">
        <v>2051</v>
      </c>
      <c r="B240" s="435" t="s">
        <v>2052</v>
      </c>
      <c r="C240" s="436">
        <v>1</v>
      </c>
      <c r="D240" s="442">
        <v>1</v>
      </c>
      <c r="E240" s="442"/>
      <c r="F240" s="364"/>
      <c r="G240" s="440">
        <f t="shared" si="34"/>
        <v>1</v>
      </c>
      <c r="H240" s="440">
        <f t="shared" si="35"/>
        <v>1</v>
      </c>
    </row>
    <row r="241" spans="1:8">
      <c r="A241" s="434" t="s">
        <v>2053</v>
      </c>
      <c r="B241" s="435" t="s">
        <v>2054</v>
      </c>
      <c r="C241" s="436">
        <v>12</v>
      </c>
      <c r="D241" s="442">
        <v>14</v>
      </c>
      <c r="E241" s="442"/>
      <c r="F241" s="363"/>
      <c r="G241" s="440">
        <f t="shared" si="34"/>
        <v>12</v>
      </c>
      <c r="H241" s="440">
        <f t="shared" si="35"/>
        <v>14</v>
      </c>
    </row>
    <row r="242" spans="1:8">
      <c r="A242" s="434" t="s">
        <v>2057</v>
      </c>
      <c r="B242" s="435" t="s">
        <v>2058</v>
      </c>
      <c r="C242" s="436">
        <v>130</v>
      </c>
      <c r="D242" s="442">
        <v>150</v>
      </c>
      <c r="E242" s="442"/>
      <c r="F242" s="363"/>
      <c r="G242" s="440">
        <f t="shared" si="34"/>
        <v>130</v>
      </c>
      <c r="H242" s="440">
        <f t="shared" si="35"/>
        <v>150</v>
      </c>
    </row>
    <row r="243" spans="1:8">
      <c r="A243" s="434" t="s">
        <v>2059</v>
      </c>
      <c r="B243" s="435" t="s">
        <v>2060</v>
      </c>
      <c r="C243" s="436">
        <v>137</v>
      </c>
      <c r="D243" s="442">
        <v>158</v>
      </c>
      <c r="E243" s="442"/>
      <c r="F243" s="363"/>
      <c r="G243" s="440">
        <f t="shared" si="34"/>
        <v>137</v>
      </c>
      <c r="H243" s="440">
        <f t="shared" si="35"/>
        <v>158</v>
      </c>
    </row>
    <row r="244" spans="1:8">
      <c r="A244" s="434" t="s">
        <v>2063</v>
      </c>
      <c r="B244" s="435" t="s">
        <v>2064</v>
      </c>
      <c r="C244" s="436">
        <v>11</v>
      </c>
      <c r="D244" s="442">
        <v>13</v>
      </c>
      <c r="E244" s="442"/>
      <c r="F244" s="364"/>
      <c r="G244" s="440">
        <f t="shared" si="34"/>
        <v>11</v>
      </c>
      <c r="H244" s="440">
        <f t="shared" si="35"/>
        <v>13</v>
      </c>
    </row>
    <row r="245" spans="1:8">
      <c r="A245" s="434" t="s">
        <v>2065</v>
      </c>
      <c r="B245" s="435" t="s">
        <v>2066</v>
      </c>
      <c r="C245" s="436">
        <v>44</v>
      </c>
      <c r="D245" s="442">
        <v>51</v>
      </c>
      <c r="E245" s="442"/>
      <c r="F245" s="364"/>
      <c r="G245" s="440">
        <f t="shared" si="34"/>
        <v>44</v>
      </c>
      <c r="H245" s="440">
        <f t="shared" si="35"/>
        <v>51</v>
      </c>
    </row>
    <row r="246" spans="1:8">
      <c r="A246" s="434" t="s">
        <v>2162</v>
      </c>
      <c r="B246" s="435" t="s">
        <v>2163</v>
      </c>
      <c r="C246" s="436">
        <v>1</v>
      </c>
      <c r="D246" s="442">
        <v>1</v>
      </c>
      <c r="E246" s="442"/>
      <c r="F246" s="437"/>
      <c r="G246" s="440">
        <f t="shared" si="34"/>
        <v>1</v>
      </c>
      <c r="H246" s="440">
        <f t="shared" si="35"/>
        <v>1</v>
      </c>
    </row>
    <row r="247" spans="1:8">
      <c r="A247" s="434" t="s">
        <v>2164</v>
      </c>
      <c r="B247" s="435" t="s">
        <v>2165</v>
      </c>
      <c r="C247" s="436">
        <v>1</v>
      </c>
      <c r="D247" s="442">
        <v>1</v>
      </c>
      <c r="E247" s="442"/>
      <c r="F247" s="437"/>
      <c r="G247" s="440">
        <f t="shared" si="34"/>
        <v>1</v>
      </c>
      <c r="H247" s="440">
        <f t="shared" si="35"/>
        <v>1</v>
      </c>
    </row>
    <row r="248" spans="1:8">
      <c r="A248" s="434" t="s">
        <v>2067</v>
      </c>
      <c r="B248" s="435" t="s">
        <v>2068</v>
      </c>
      <c r="C248" s="436">
        <v>5</v>
      </c>
      <c r="D248" s="442">
        <v>6</v>
      </c>
      <c r="E248" s="442"/>
      <c r="F248" s="438"/>
      <c r="G248" s="440">
        <f t="shared" si="34"/>
        <v>5</v>
      </c>
      <c r="H248" s="440">
        <f t="shared" si="35"/>
        <v>6</v>
      </c>
    </row>
    <row r="249" spans="1:8">
      <c r="A249" s="434" t="s">
        <v>2166</v>
      </c>
      <c r="B249" s="435" t="s">
        <v>2167</v>
      </c>
      <c r="C249" s="436">
        <v>104</v>
      </c>
      <c r="D249" s="442">
        <v>110</v>
      </c>
      <c r="E249" s="442"/>
      <c r="F249" s="437"/>
      <c r="G249" s="440">
        <f t="shared" ref="G249:G288" si="36">C249+E249</f>
        <v>104</v>
      </c>
      <c r="H249" s="440">
        <f t="shared" ref="H249:H288" si="37">D249+F249</f>
        <v>110</v>
      </c>
    </row>
    <row r="250" spans="1:8">
      <c r="A250" s="434" t="s">
        <v>2069</v>
      </c>
      <c r="B250" s="435" t="s">
        <v>2070</v>
      </c>
      <c r="C250" s="436">
        <v>8</v>
      </c>
      <c r="D250" s="442">
        <v>9</v>
      </c>
      <c r="E250" s="442"/>
      <c r="F250" s="438"/>
      <c r="G250" s="440">
        <f t="shared" si="36"/>
        <v>8</v>
      </c>
      <c r="H250" s="440">
        <f t="shared" si="37"/>
        <v>9</v>
      </c>
    </row>
    <row r="251" spans="1:8">
      <c r="A251" s="434" t="s">
        <v>2009</v>
      </c>
      <c r="B251" s="435" t="s">
        <v>2010</v>
      </c>
      <c r="C251" s="436">
        <v>6</v>
      </c>
      <c r="D251" s="442">
        <v>7</v>
      </c>
      <c r="E251" s="442"/>
      <c r="F251" s="438"/>
      <c r="G251" s="440">
        <f t="shared" si="36"/>
        <v>6</v>
      </c>
      <c r="H251" s="440">
        <f t="shared" si="37"/>
        <v>7</v>
      </c>
    </row>
    <row r="252" spans="1:8">
      <c r="A252" s="434" t="s">
        <v>2011</v>
      </c>
      <c r="B252" s="435" t="s">
        <v>2012</v>
      </c>
      <c r="C252" s="436">
        <v>272</v>
      </c>
      <c r="D252" s="442">
        <v>313</v>
      </c>
      <c r="E252" s="442"/>
      <c r="F252" s="438"/>
      <c r="G252" s="440">
        <f t="shared" si="36"/>
        <v>272</v>
      </c>
      <c r="H252" s="440">
        <f t="shared" si="37"/>
        <v>313</v>
      </c>
    </row>
    <row r="253" spans="1:8">
      <c r="A253" s="434" t="s">
        <v>2168</v>
      </c>
      <c r="B253" s="435" t="s">
        <v>2169</v>
      </c>
      <c r="C253" s="436">
        <v>2</v>
      </c>
      <c r="D253" s="442">
        <v>2</v>
      </c>
      <c r="E253" s="442"/>
      <c r="F253" s="437"/>
      <c r="G253" s="440">
        <f t="shared" si="36"/>
        <v>2</v>
      </c>
      <c r="H253" s="440">
        <f t="shared" si="37"/>
        <v>2</v>
      </c>
    </row>
    <row r="254" spans="1:8">
      <c r="A254" s="434" t="s">
        <v>2170</v>
      </c>
      <c r="B254" s="435" t="s">
        <v>2171</v>
      </c>
      <c r="C254" s="436">
        <v>2</v>
      </c>
      <c r="D254" s="442">
        <v>2</v>
      </c>
      <c r="E254" s="442"/>
      <c r="F254" s="437"/>
      <c r="G254" s="440">
        <f t="shared" si="36"/>
        <v>2</v>
      </c>
      <c r="H254" s="440">
        <f t="shared" si="37"/>
        <v>2</v>
      </c>
    </row>
    <row r="255" spans="1:8">
      <c r="A255" s="434" t="s">
        <v>2075</v>
      </c>
      <c r="B255" s="435" t="s">
        <v>2076</v>
      </c>
      <c r="C255" s="436">
        <v>2</v>
      </c>
      <c r="D255" s="442">
        <v>2</v>
      </c>
      <c r="E255" s="442"/>
      <c r="F255" s="437"/>
      <c r="G255" s="440">
        <f t="shared" si="36"/>
        <v>2</v>
      </c>
      <c r="H255" s="440">
        <f t="shared" si="37"/>
        <v>2</v>
      </c>
    </row>
    <row r="256" spans="1:8">
      <c r="A256" s="434" t="s">
        <v>2172</v>
      </c>
      <c r="B256" s="435" t="s">
        <v>2173</v>
      </c>
      <c r="C256" s="436">
        <v>12</v>
      </c>
      <c r="D256" s="442">
        <v>14</v>
      </c>
      <c r="E256" s="442"/>
      <c r="F256" s="438"/>
      <c r="G256" s="440">
        <f t="shared" si="36"/>
        <v>12</v>
      </c>
      <c r="H256" s="440">
        <f t="shared" si="37"/>
        <v>14</v>
      </c>
    </row>
    <row r="257" spans="1:8">
      <c r="A257" s="434" t="s">
        <v>2174</v>
      </c>
      <c r="B257" s="435" t="s">
        <v>2175</v>
      </c>
      <c r="C257" s="436">
        <v>1</v>
      </c>
      <c r="D257" s="442">
        <v>1</v>
      </c>
      <c r="E257" s="442"/>
      <c r="F257" s="438"/>
      <c r="G257" s="440">
        <f t="shared" si="36"/>
        <v>1</v>
      </c>
      <c r="H257" s="440">
        <f t="shared" si="37"/>
        <v>1</v>
      </c>
    </row>
    <row r="258" spans="1:8">
      <c r="A258" s="434" t="s">
        <v>2176</v>
      </c>
      <c r="B258" s="435" t="s">
        <v>2177</v>
      </c>
      <c r="C258" s="436">
        <v>119</v>
      </c>
      <c r="D258" s="442">
        <v>137</v>
      </c>
      <c r="E258" s="442"/>
      <c r="F258" s="439"/>
      <c r="G258" s="440">
        <f t="shared" si="36"/>
        <v>119</v>
      </c>
      <c r="H258" s="440">
        <f t="shared" si="37"/>
        <v>137</v>
      </c>
    </row>
    <row r="259" spans="1:8">
      <c r="A259" s="434" t="s">
        <v>2178</v>
      </c>
      <c r="B259" s="435" t="s">
        <v>2179</v>
      </c>
      <c r="C259" s="436">
        <v>376</v>
      </c>
      <c r="D259" s="442">
        <v>432</v>
      </c>
      <c r="E259" s="442"/>
      <c r="F259" s="364"/>
      <c r="G259" s="440">
        <f t="shared" si="36"/>
        <v>376</v>
      </c>
      <c r="H259" s="440">
        <f t="shared" si="37"/>
        <v>432</v>
      </c>
    </row>
    <row r="260" spans="1:8">
      <c r="A260" s="434" t="s">
        <v>2180</v>
      </c>
      <c r="B260" s="435" t="s">
        <v>2181</v>
      </c>
      <c r="C260" s="436">
        <v>47</v>
      </c>
      <c r="D260" s="442">
        <v>54</v>
      </c>
      <c r="E260" s="442"/>
      <c r="F260" s="363"/>
      <c r="G260" s="440">
        <f t="shared" si="36"/>
        <v>47</v>
      </c>
      <c r="H260" s="440">
        <f t="shared" si="37"/>
        <v>54</v>
      </c>
    </row>
    <row r="261" spans="1:8">
      <c r="A261" s="434" t="s">
        <v>2182</v>
      </c>
      <c r="B261" s="435" t="s">
        <v>2183</v>
      </c>
      <c r="C261" s="436">
        <v>2</v>
      </c>
      <c r="D261" s="442">
        <v>2</v>
      </c>
      <c r="E261" s="442"/>
      <c r="F261" s="363"/>
      <c r="G261" s="440">
        <f t="shared" si="36"/>
        <v>2</v>
      </c>
      <c r="H261" s="440">
        <f t="shared" si="37"/>
        <v>2</v>
      </c>
    </row>
    <row r="262" spans="1:8">
      <c r="A262" s="434" t="s">
        <v>2184</v>
      </c>
      <c r="B262" s="435" t="s">
        <v>2185</v>
      </c>
      <c r="C262" s="436">
        <v>16</v>
      </c>
      <c r="D262" s="442">
        <v>18</v>
      </c>
      <c r="E262" s="442"/>
      <c r="F262" s="363"/>
      <c r="G262" s="440">
        <f t="shared" si="36"/>
        <v>16</v>
      </c>
      <c r="H262" s="440">
        <f t="shared" si="37"/>
        <v>18</v>
      </c>
    </row>
    <row r="263" spans="1:8">
      <c r="A263" s="434" t="s">
        <v>2186</v>
      </c>
      <c r="B263" s="435" t="s">
        <v>2187</v>
      </c>
      <c r="C263" s="436">
        <v>1</v>
      </c>
      <c r="D263" s="442">
        <v>1</v>
      </c>
      <c r="E263" s="442"/>
      <c r="F263" s="364"/>
      <c r="G263" s="440">
        <f t="shared" si="36"/>
        <v>1</v>
      </c>
      <c r="H263" s="440">
        <f t="shared" si="37"/>
        <v>1</v>
      </c>
    </row>
    <row r="264" spans="1:8">
      <c r="A264" s="434" t="s">
        <v>2188</v>
      </c>
      <c r="B264" s="435" t="s">
        <v>2189</v>
      </c>
      <c r="C264" s="436">
        <v>1</v>
      </c>
      <c r="D264" s="442">
        <v>1</v>
      </c>
      <c r="E264" s="442"/>
      <c r="F264" s="364"/>
      <c r="G264" s="440">
        <f t="shared" si="36"/>
        <v>1</v>
      </c>
      <c r="H264" s="440">
        <f t="shared" si="37"/>
        <v>1</v>
      </c>
    </row>
    <row r="265" spans="1:8">
      <c r="A265" s="434" t="s">
        <v>2190</v>
      </c>
      <c r="B265" s="435" t="s">
        <v>2191</v>
      </c>
      <c r="C265" s="436">
        <v>1</v>
      </c>
      <c r="D265" s="442">
        <v>1</v>
      </c>
      <c r="E265" s="442"/>
      <c r="F265" s="437"/>
      <c r="G265" s="440">
        <f t="shared" si="36"/>
        <v>1</v>
      </c>
      <c r="H265" s="440">
        <f t="shared" si="37"/>
        <v>1</v>
      </c>
    </row>
    <row r="266" spans="1:8">
      <c r="A266" s="434" t="s">
        <v>2192</v>
      </c>
      <c r="B266" s="435" t="s">
        <v>2193</v>
      </c>
      <c r="C266" s="436">
        <v>200</v>
      </c>
      <c r="D266" s="442">
        <v>230</v>
      </c>
      <c r="E266" s="442"/>
      <c r="F266" s="437"/>
      <c r="G266" s="440">
        <f t="shared" si="36"/>
        <v>200</v>
      </c>
      <c r="H266" s="440">
        <f t="shared" si="37"/>
        <v>230</v>
      </c>
    </row>
    <row r="267" spans="1:8">
      <c r="A267" s="434" t="s">
        <v>1913</v>
      </c>
      <c r="B267" s="435" t="s">
        <v>1914</v>
      </c>
      <c r="C267" s="436">
        <v>218</v>
      </c>
      <c r="D267" s="442">
        <v>251</v>
      </c>
      <c r="E267" s="442"/>
      <c r="F267" s="438"/>
      <c r="G267" s="440">
        <f t="shared" si="36"/>
        <v>218</v>
      </c>
      <c r="H267" s="440">
        <f t="shared" si="37"/>
        <v>251</v>
      </c>
    </row>
    <row r="268" spans="1:8">
      <c r="A268" s="434" t="s">
        <v>2083</v>
      </c>
      <c r="B268" s="435" t="s">
        <v>2084</v>
      </c>
      <c r="C268" s="436">
        <v>1</v>
      </c>
      <c r="D268" s="442">
        <v>1</v>
      </c>
      <c r="E268" s="442"/>
      <c r="F268" s="438"/>
      <c r="G268" s="440">
        <f t="shared" si="36"/>
        <v>1</v>
      </c>
      <c r="H268" s="440">
        <f t="shared" si="37"/>
        <v>1</v>
      </c>
    </row>
    <row r="269" spans="1:8">
      <c r="A269" s="434" t="s">
        <v>2194</v>
      </c>
      <c r="B269" s="435" t="s">
        <v>2195</v>
      </c>
      <c r="C269" s="436">
        <v>12</v>
      </c>
      <c r="D269" s="442">
        <v>14</v>
      </c>
      <c r="E269" s="442"/>
      <c r="F269" s="437"/>
      <c r="G269" s="440">
        <f t="shared" si="36"/>
        <v>12</v>
      </c>
      <c r="H269" s="440">
        <f t="shared" si="37"/>
        <v>14</v>
      </c>
    </row>
    <row r="270" spans="1:8">
      <c r="A270" s="434" t="s">
        <v>2196</v>
      </c>
      <c r="B270" s="435" t="s">
        <v>2197</v>
      </c>
      <c r="C270" s="436">
        <v>1</v>
      </c>
      <c r="D270" s="442">
        <v>1</v>
      </c>
      <c r="E270" s="442"/>
      <c r="F270" s="437"/>
      <c r="G270" s="440">
        <f t="shared" si="36"/>
        <v>1</v>
      </c>
      <c r="H270" s="440">
        <f t="shared" si="37"/>
        <v>1</v>
      </c>
    </row>
    <row r="271" spans="1:8">
      <c r="A271" s="434" t="s">
        <v>2085</v>
      </c>
      <c r="B271" s="435" t="s">
        <v>2086</v>
      </c>
      <c r="C271" s="436">
        <v>97</v>
      </c>
      <c r="D271" s="442">
        <v>112</v>
      </c>
      <c r="E271" s="442"/>
      <c r="F271" s="438"/>
      <c r="G271" s="440">
        <f t="shared" si="36"/>
        <v>97</v>
      </c>
      <c r="H271" s="440">
        <f t="shared" si="37"/>
        <v>112</v>
      </c>
    </row>
    <row r="272" spans="1:8">
      <c r="A272" s="434" t="s">
        <v>2198</v>
      </c>
      <c r="B272" s="435" t="s">
        <v>2199</v>
      </c>
      <c r="C272" s="436">
        <v>1</v>
      </c>
      <c r="D272" s="442">
        <v>1</v>
      </c>
      <c r="E272" s="442"/>
      <c r="F272" s="438"/>
      <c r="G272" s="440">
        <f t="shared" si="36"/>
        <v>1</v>
      </c>
      <c r="H272" s="440">
        <f t="shared" si="37"/>
        <v>1</v>
      </c>
    </row>
    <row r="273" spans="1:8">
      <c r="A273" s="434" t="s">
        <v>2200</v>
      </c>
      <c r="B273" s="435" t="s">
        <v>2201</v>
      </c>
      <c r="C273" s="436">
        <v>1</v>
      </c>
      <c r="D273" s="442">
        <v>1</v>
      </c>
      <c r="E273" s="442"/>
      <c r="F273" s="438"/>
      <c r="G273" s="440">
        <f t="shared" si="36"/>
        <v>1</v>
      </c>
      <c r="H273" s="440">
        <f t="shared" si="37"/>
        <v>1</v>
      </c>
    </row>
    <row r="274" spans="1:8">
      <c r="A274" s="434" t="s">
        <v>2202</v>
      </c>
      <c r="B274" s="435" t="s">
        <v>2203</v>
      </c>
      <c r="C274" s="436">
        <v>18719</v>
      </c>
      <c r="D274" s="442">
        <v>21600</v>
      </c>
      <c r="E274" s="442"/>
      <c r="F274" s="437"/>
      <c r="G274" s="440">
        <f t="shared" si="36"/>
        <v>18719</v>
      </c>
      <c r="H274" s="440">
        <f t="shared" si="37"/>
        <v>21600</v>
      </c>
    </row>
    <row r="275" spans="1:8">
      <c r="A275" s="434" t="s">
        <v>2204</v>
      </c>
      <c r="B275" s="435" t="s">
        <v>2205</v>
      </c>
      <c r="C275" s="436">
        <v>1</v>
      </c>
      <c r="D275" s="442">
        <v>1</v>
      </c>
      <c r="E275" s="442"/>
      <c r="F275" s="437"/>
      <c r="G275" s="440">
        <f t="shared" si="36"/>
        <v>1</v>
      </c>
      <c r="H275" s="440">
        <f t="shared" si="37"/>
        <v>1</v>
      </c>
    </row>
    <row r="276" spans="1:8">
      <c r="A276" s="434" t="s">
        <v>2206</v>
      </c>
      <c r="B276" s="435" t="s">
        <v>2207</v>
      </c>
      <c r="C276" s="436">
        <v>1</v>
      </c>
      <c r="D276" s="442">
        <v>1</v>
      </c>
      <c r="E276" s="442"/>
      <c r="F276" s="437"/>
      <c r="G276" s="440">
        <f t="shared" si="36"/>
        <v>1</v>
      </c>
      <c r="H276" s="440">
        <f t="shared" si="37"/>
        <v>1</v>
      </c>
    </row>
    <row r="277" spans="1:8">
      <c r="A277" s="434" t="s">
        <v>2208</v>
      </c>
      <c r="B277" s="435" t="s">
        <v>2209</v>
      </c>
      <c r="C277" s="436">
        <v>10</v>
      </c>
      <c r="D277" s="442">
        <v>12</v>
      </c>
      <c r="E277" s="442"/>
      <c r="F277" s="438"/>
      <c r="G277" s="440">
        <f t="shared" si="36"/>
        <v>10</v>
      </c>
      <c r="H277" s="440">
        <f t="shared" si="37"/>
        <v>12</v>
      </c>
    </row>
    <row r="278" spans="1:8">
      <c r="A278" s="434" t="s">
        <v>2210</v>
      </c>
      <c r="B278" s="435" t="s">
        <v>2211</v>
      </c>
      <c r="C278" s="436">
        <v>1</v>
      </c>
      <c r="D278" s="442">
        <v>1</v>
      </c>
      <c r="E278" s="442"/>
      <c r="F278" s="438"/>
      <c r="G278" s="440">
        <f t="shared" si="36"/>
        <v>1</v>
      </c>
      <c r="H278" s="440">
        <f t="shared" si="37"/>
        <v>1</v>
      </c>
    </row>
    <row r="279" spans="1:8">
      <c r="A279" s="434" t="s">
        <v>2212</v>
      </c>
      <c r="B279" s="435" t="s">
        <v>2213</v>
      </c>
      <c r="C279" s="436">
        <v>5</v>
      </c>
      <c r="D279" s="442">
        <v>6</v>
      </c>
      <c r="E279" s="442"/>
      <c r="F279" s="439"/>
      <c r="G279" s="440">
        <f t="shared" si="36"/>
        <v>5</v>
      </c>
      <c r="H279" s="440">
        <f t="shared" si="37"/>
        <v>6</v>
      </c>
    </row>
    <row r="280" spans="1:8">
      <c r="A280" s="434" t="s">
        <v>2214</v>
      </c>
      <c r="B280" s="435" t="s">
        <v>2215</v>
      </c>
      <c r="C280" s="436">
        <v>61</v>
      </c>
      <c r="D280" s="442">
        <v>70</v>
      </c>
      <c r="E280" s="442"/>
      <c r="F280" s="364"/>
      <c r="G280" s="440">
        <f t="shared" si="36"/>
        <v>61</v>
      </c>
      <c r="H280" s="440">
        <f t="shared" si="37"/>
        <v>70</v>
      </c>
    </row>
    <row r="281" spans="1:8">
      <c r="A281" s="434" t="s">
        <v>2216</v>
      </c>
      <c r="B281" s="435" t="s">
        <v>2217</v>
      </c>
      <c r="C281" s="436">
        <v>1158</v>
      </c>
      <c r="D281" s="442">
        <v>1332</v>
      </c>
      <c r="E281" s="442"/>
      <c r="F281" s="363"/>
      <c r="G281" s="440">
        <f t="shared" si="36"/>
        <v>1158</v>
      </c>
      <c r="H281" s="440">
        <f t="shared" si="37"/>
        <v>1332</v>
      </c>
    </row>
    <row r="282" spans="1:8">
      <c r="A282" s="434" t="s">
        <v>2218</v>
      </c>
      <c r="B282" s="435" t="s">
        <v>2219</v>
      </c>
      <c r="C282" s="436">
        <v>12</v>
      </c>
      <c r="D282" s="442">
        <v>14</v>
      </c>
      <c r="E282" s="442"/>
      <c r="F282" s="363"/>
      <c r="G282" s="440">
        <f t="shared" si="36"/>
        <v>12</v>
      </c>
      <c r="H282" s="440">
        <f t="shared" si="37"/>
        <v>14</v>
      </c>
    </row>
    <row r="283" spans="1:8">
      <c r="A283" s="434" t="s">
        <v>2220</v>
      </c>
      <c r="B283" s="435" t="s">
        <v>2221</v>
      </c>
      <c r="C283" s="436">
        <v>271</v>
      </c>
      <c r="D283" s="442">
        <v>312</v>
      </c>
      <c r="E283" s="442"/>
      <c r="F283" s="363"/>
      <c r="G283" s="440">
        <f t="shared" si="36"/>
        <v>271</v>
      </c>
      <c r="H283" s="440">
        <f t="shared" si="37"/>
        <v>312</v>
      </c>
    </row>
    <row r="284" spans="1:8">
      <c r="A284" s="434" t="s">
        <v>2222</v>
      </c>
      <c r="B284" s="435" t="s">
        <v>2223</v>
      </c>
      <c r="C284" s="436">
        <v>31</v>
      </c>
      <c r="D284" s="442">
        <v>36</v>
      </c>
      <c r="E284" s="442"/>
      <c r="F284" s="364"/>
      <c r="G284" s="440">
        <f t="shared" si="36"/>
        <v>31</v>
      </c>
      <c r="H284" s="440">
        <f t="shared" si="37"/>
        <v>36</v>
      </c>
    </row>
    <row r="285" spans="1:8">
      <c r="A285" s="434" t="s">
        <v>2224</v>
      </c>
      <c r="B285" s="435" t="s">
        <v>2225</v>
      </c>
      <c r="C285" s="436">
        <v>184</v>
      </c>
      <c r="D285" s="442">
        <v>212</v>
      </c>
      <c r="E285" s="442"/>
      <c r="F285" s="364"/>
      <c r="G285" s="440">
        <f t="shared" si="36"/>
        <v>184</v>
      </c>
      <c r="H285" s="440">
        <f t="shared" si="37"/>
        <v>212</v>
      </c>
    </row>
    <row r="286" spans="1:8">
      <c r="A286" s="434" t="s">
        <v>2226</v>
      </c>
      <c r="B286" s="435" t="s">
        <v>2227</v>
      </c>
      <c r="C286" s="436">
        <v>7662</v>
      </c>
      <c r="D286" s="442">
        <v>8900</v>
      </c>
      <c r="E286" s="442"/>
      <c r="F286" s="437"/>
      <c r="G286" s="440">
        <f t="shared" si="36"/>
        <v>7662</v>
      </c>
      <c r="H286" s="440">
        <f t="shared" si="37"/>
        <v>8900</v>
      </c>
    </row>
    <row r="287" spans="1:8">
      <c r="A287" s="434" t="s">
        <v>2228</v>
      </c>
      <c r="B287" s="435" t="s">
        <v>2229</v>
      </c>
      <c r="C287" s="436">
        <v>7972</v>
      </c>
      <c r="D287" s="442">
        <v>9200</v>
      </c>
      <c r="E287" s="442"/>
      <c r="F287" s="437"/>
      <c r="G287" s="440">
        <f t="shared" si="36"/>
        <v>7972</v>
      </c>
      <c r="H287" s="440">
        <f t="shared" si="37"/>
        <v>9200</v>
      </c>
    </row>
    <row r="288" spans="1:8">
      <c r="A288" s="434" t="s">
        <v>2230</v>
      </c>
      <c r="B288" s="435" t="s">
        <v>2231</v>
      </c>
      <c r="C288" s="436">
        <v>4</v>
      </c>
      <c r="D288" s="442">
        <v>5</v>
      </c>
      <c r="E288" s="442"/>
      <c r="F288" s="438"/>
      <c r="G288" s="440">
        <f t="shared" si="36"/>
        <v>4</v>
      </c>
      <c r="H288" s="440">
        <f t="shared" si="37"/>
        <v>5</v>
      </c>
    </row>
    <row r="289" spans="1:8">
      <c r="A289" s="434" t="s">
        <v>2232</v>
      </c>
      <c r="B289" s="435" t="s">
        <v>2233</v>
      </c>
      <c r="C289" s="436">
        <v>18</v>
      </c>
      <c r="D289" s="442">
        <v>21</v>
      </c>
      <c r="E289" s="442"/>
      <c r="F289" s="437"/>
      <c r="G289" s="440">
        <f t="shared" si="34"/>
        <v>18</v>
      </c>
      <c r="H289" s="440">
        <f t="shared" si="35"/>
        <v>21</v>
      </c>
    </row>
    <row r="290" spans="1:8">
      <c r="A290" s="434" t="s">
        <v>2234</v>
      </c>
      <c r="B290" s="435" t="s">
        <v>2235</v>
      </c>
      <c r="C290" s="436">
        <v>1105</v>
      </c>
      <c r="D290" s="442">
        <v>1300</v>
      </c>
      <c r="E290" s="442"/>
      <c r="F290" s="438"/>
      <c r="G290" s="440">
        <f t="shared" si="34"/>
        <v>1105</v>
      </c>
      <c r="H290" s="440">
        <f t="shared" si="35"/>
        <v>1300</v>
      </c>
    </row>
    <row r="291" spans="1:8">
      <c r="A291" s="434" t="s">
        <v>2087</v>
      </c>
      <c r="B291" s="435" t="s">
        <v>2088</v>
      </c>
      <c r="C291" s="436">
        <v>139</v>
      </c>
      <c r="D291" s="442">
        <v>160</v>
      </c>
      <c r="E291" s="442"/>
      <c r="F291" s="438"/>
      <c r="G291" s="440">
        <f t="shared" si="34"/>
        <v>139</v>
      </c>
      <c r="H291" s="440">
        <f t="shared" si="35"/>
        <v>160</v>
      </c>
    </row>
    <row r="292" spans="1:8">
      <c r="A292" s="434" t="s">
        <v>2089</v>
      </c>
      <c r="B292" s="435" t="s">
        <v>2090</v>
      </c>
      <c r="C292" s="436">
        <v>1</v>
      </c>
      <c r="D292" s="442">
        <v>1</v>
      </c>
      <c r="E292" s="442"/>
      <c r="F292" s="438"/>
      <c r="G292" s="440">
        <f t="shared" si="34"/>
        <v>1</v>
      </c>
      <c r="H292" s="440">
        <f t="shared" si="35"/>
        <v>1</v>
      </c>
    </row>
    <row r="293" spans="1:8">
      <c r="A293" s="434" t="s">
        <v>2091</v>
      </c>
      <c r="B293" s="435" t="s">
        <v>2092</v>
      </c>
      <c r="C293" s="436">
        <v>12</v>
      </c>
      <c r="D293" s="442">
        <v>14</v>
      </c>
      <c r="E293" s="442"/>
      <c r="F293" s="437"/>
      <c r="G293" s="440">
        <f t="shared" si="34"/>
        <v>12</v>
      </c>
      <c r="H293" s="440">
        <f t="shared" si="35"/>
        <v>14</v>
      </c>
    </row>
    <row r="294" spans="1:8">
      <c r="A294" s="434" t="s">
        <v>2093</v>
      </c>
      <c r="B294" s="435" t="s">
        <v>2094</v>
      </c>
      <c r="C294" s="436">
        <v>13</v>
      </c>
      <c r="D294" s="442">
        <v>15</v>
      </c>
      <c r="E294" s="442"/>
      <c r="F294" s="437"/>
      <c r="G294" s="440">
        <f t="shared" si="34"/>
        <v>13</v>
      </c>
      <c r="H294" s="440">
        <f t="shared" si="35"/>
        <v>15</v>
      </c>
    </row>
    <row r="295" spans="1:8">
      <c r="A295" s="434" t="s">
        <v>2095</v>
      </c>
      <c r="B295" s="435" t="s">
        <v>2096</v>
      </c>
      <c r="C295" s="436">
        <v>13</v>
      </c>
      <c r="D295" s="442">
        <v>15</v>
      </c>
      <c r="E295" s="442"/>
      <c r="F295" s="437"/>
      <c r="G295" s="440">
        <f t="shared" si="34"/>
        <v>13</v>
      </c>
      <c r="H295" s="440">
        <f t="shared" si="35"/>
        <v>15</v>
      </c>
    </row>
    <row r="296" spans="1:8">
      <c r="A296" s="434" t="s">
        <v>2097</v>
      </c>
      <c r="B296" s="435" t="s">
        <v>2098</v>
      </c>
      <c r="C296" s="436">
        <v>1</v>
      </c>
      <c r="D296" s="442">
        <v>1</v>
      </c>
      <c r="E296" s="442"/>
      <c r="F296" s="438"/>
      <c r="G296" s="440">
        <f t="shared" si="34"/>
        <v>1</v>
      </c>
      <c r="H296" s="440">
        <f t="shared" si="35"/>
        <v>1</v>
      </c>
    </row>
    <row r="297" spans="1:8">
      <c r="A297" s="434" t="s">
        <v>2236</v>
      </c>
      <c r="B297" s="435" t="s">
        <v>2237</v>
      </c>
      <c r="C297" s="436">
        <v>1</v>
      </c>
      <c r="D297" s="442">
        <v>1</v>
      </c>
      <c r="E297" s="442"/>
      <c r="F297" s="438"/>
      <c r="G297" s="440">
        <f t="shared" si="34"/>
        <v>1</v>
      </c>
      <c r="H297" s="440">
        <f t="shared" si="35"/>
        <v>1</v>
      </c>
    </row>
    <row r="298" spans="1:8">
      <c r="A298" s="434" t="s">
        <v>2238</v>
      </c>
      <c r="B298" s="435" t="s">
        <v>2239</v>
      </c>
      <c r="C298" s="436">
        <v>3451</v>
      </c>
      <c r="D298" s="442">
        <v>4000</v>
      </c>
      <c r="E298" s="442"/>
      <c r="F298" s="439"/>
      <c r="G298" s="440">
        <f t="shared" si="34"/>
        <v>3451</v>
      </c>
      <c r="H298" s="440">
        <f t="shared" si="35"/>
        <v>4000</v>
      </c>
    </row>
    <row r="299" spans="1:8">
      <c r="A299" s="434"/>
      <c r="B299" s="435"/>
      <c r="C299" s="436"/>
      <c r="D299" s="442"/>
      <c r="E299" s="442"/>
      <c r="F299" s="438"/>
      <c r="G299" s="440">
        <f t="shared" si="34"/>
        <v>0</v>
      </c>
      <c r="H299" s="440">
        <f t="shared" si="35"/>
        <v>0</v>
      </c>
    </row>
    <row r="300" spans="1:8" ht="14.25">
      <c r="A300" s="250"/>
      <c r="B300" s="125"/>
      <c r="C300" s="362"/>
      <c r="D300" s="362"/>
      <c r="E300" s="363"/>
      <c r="F300" s="363"/>
      <c r="G300" s="364"/>
      <c r="H300" s="363"/>
    </row>
    <row r="301" spans="1:8" ht="14.25">
      <c r="A301" s="249"/>
      <c r="B301" s="129"/>
      <c r="C301" s="129"/>
      <c r="D301" s="129"/>
      <c r="E301" s="364"/>
      <c r="F301" s="364"/>
      <c r="G301" s="364"/>
      <c r="H301" s="364"/>
    </row>
    <row r="302" spans="1:8">
      <c r="A302" s="376"/>
      <c r="B302" s="362"/>
      <c r="C302" s="362"/>
      <c r="D302" s="362"/>
      <c r="E302" s="363"/>
      <c r="F302" s="363"/>
      <c r="G302" s="364"/>
      <c r="H302" s="363"/>
    </row>
    <row r="303" spans="1:8" ht="14.25">
      <c r="A303" s="115" t="s">
        <v>242</v>
      </c>
      <c r="B303" s="127"/>
      <c r="C303" s="127"/>
      <c r="D303" s="127"/>
      <c r="E303" s="127"/>
      <c r="F303" s="127"/>
      <c r="G303" s="127"/>
      <c r="H303" s="343"/>
    </row>
    <row r="304" spans="1:8" ht="14.25">
      <c r="A304" s="249" t="s">
        <v>150</v>
      </c>
      <c r="B304" s="362" t="s">
        <v>151</v>
      </c>
      <c r="C304" s="362"/>
      <c r="D304" s="362"/>
      <c r="E304" s="363"/>
      <c r="F304" s="363"/>
      <c r="G304" s="364"/>
      <c r="H304" s="363"/>
    </row>
    <row r="305" spans="1:8" ht="14.25">
      <c r="A305" s="249" t="s">
        <v>152</v>
      </c>
      <c r="B305" s="362" t="s">
        <v>153</v>
      </c>
      <c r="C305" s="362"/>
      <c r="D305" s="362"/>
      <c r="E305" s="363"/>
      <c r="F305" s="363"/>
      <c r="G305" s="364"/>
      <c r="H305" s="363"/>
    </row>
    <row r="306" spans="1:8" ht="14.25">
      <c r="A306" s="249" t="s">
        <v>154</v>
      </c>
      <c r="B306" s="362" t="s">
        <v>165</v>
      </c>
      <c r="C306" s="362"/>
      <c r="D306" s="362"/>
      <c r="E306" s="363"/>
      <c r="F306" s="363"/>
      <c r="G306" s="364"/>
      <c r="H306" s="363"/>
    </row>
    <row r="307" spans="1:8" ht="25.5">
      <c r="A307" s="249" t="s">
        <v>155</v>
      </c>
      <c r="B307" s="362" t="s">
        <v>156</v>
      </c>
      <c r="C307" s="362"/>
      <c r="D307" s="362"/>
      <c r="E307" s="363"/>
      <c r="F307" s="363"/>
      <c r="G307" s="364"/>
      <c r="H307" s="363"/>
    </row>
    <row r="308" spans="1:8" ht="14.25">
      <c r="A308" s="249" t="s">
        <v>157</v>
      </c>
      <c r="B308" s="362" t="s">
        <v>158</v>
      </c>
      <c r="C308" s="362"/>
      <c r="D308" s="362"/>
      <c r="E308" s="363"/>
      <c r="F308" s="363"/>
      <c r="G308" s="364"/>
      <c r="H308" s="363"/>
    </row>
    <row r="309" spans="1:8" ht="25.5">
      <c r="A309" s="249" t="s">
        <v>159</v>
      </c>
      <c r="B309" s="362" t="s">
        <v>164</v>
      </c>
      <c r="C309" s="362"/>
      <c r="D309" s="362"/>
      <c r="E309" s="363"/>
      <c r="F309" s="363"/>
      <c r="G309" s="364"/>
      <c r="H309" s="363"/>
    </row>
    <row r="310" spans="1:8" ht="51">
      <c r="A310" s="249" t="s">
        <v>160</v>
      </c>
      <c r="B310" s="362" t="s">
        <v>161</v>
      </c>
      <c r="C310" s="362"/>
      <c r="D310" s="362"/>
      <c r="E310" s="363"/>
      <c r="F310" s="363"/>
      <c r="G310" s="364"/>
      <c r="H310" s="363"/>
    </row>
    <row r="311" spans="1:8" ht="63.75">
      <c r="A311" s="249" t="s">
        <v>162</v>
      </c>
      <c r="B311" s="362" t="s">
        <v>163</v>
      </c>
      <c r="C311" s="362"/>
      <c r="D311" s="362"/>
      <c r="E311" s="363"/>
      <c r="F311" s="363"/>
      <c r="G311" s="364"/>
      <c r="H311" s="363"/>
    </row>
    <row r="312" spans="1:8">
      <c r="A312" s="115" t="s">
        <v>243</v>
      </c>
      <c r="B312" s="130"/>
      <c r="C312" s="130"/>
      <c r="D312" s="130"/>
      <c r="E312" s="341"/>
      <c r="F312" s="341"/>
      <c r="G312" s="342"/>
      <c r="H312" s="341"/>
    </row>
    <row r="313" spans="1:8">
      <c r="A313" s="359" t="s">
        <v>239</v>
      </c>
      <c r="B313" s="377"/>
      <c r="C313" s="441">
        <f>SUM(C205)</f>
        <v>59689</v>
      </c>
      <c r="D313" s="441">
        <f t="shared" ref="D313:H313" si="38">SUM(D205)</f>
        <v>69000</v>
      </c>
      <c r="E313" s="441">
        <f t="shared" si="38"/>
        <v>0</v>
      </c>
      <c r="F313" s="441">
        <f t="shared" si="38"/>
        <v>0</v>
      </c>
      <c r="G313" s="441">
        <f t="shared" si="38"/>
        <v>59689</v>
      </c>
      <c r="H313" s="441">
        <f t="shared" si="38"/>
        <v>69000</v>
      </c>
    </row>
    <row r="314" spans="1:8">
      <c r="A314" s="775" t="s">
        <v>149</v>
      </c>
      <c r="B314" s="775"/>
      <c r="C314" s="775"/>
      <c r="D314" s="775"/>
      <c r="E314" s="775"/>
      <c r="F314" s="775"/>
      <c r="G314" s="775"/>
      <c r="H314" s="775"/>
    </row>
    <row r="315" spans="1:8">
      <c r="A315" s="775" t="s">
        <v>331</v>
      </c>
      <c r="B315" s="775"/>
      <c r="C315" s="775"/>
      <c r="D315" s="775"/>
      <c r="E315" s="775"/>
      <c r="F315" s="775"/>
      <c r="G315" s="775"/>
      <c r="H315" s="775"/>
    </row>
    <row r="317" spans="1:8">
      <c r="A317" s="372"/>
      <c r="B317" s="373" t="s">
        <v>194</v>
      </c>
      <c r="C317" s="366" t="s">
        <v>1900</v>
      </c>
      <c r="D317" s="368"/>
      <c r="E317" s="368"/>
      <c r="F317" s="368"/>
      <c r="G317" s="370"/>
      <c r="H317" s="99"/>
    </row>
    <row r="318" spans="1:8">
      <c r="A318" s="372"/>
      <c r="B318" s="373" t="s">
        <v>195</v>
      </c>
      <c r="C318" s="366">
        <v>17688383</v>
      </c>
      <c r="D318" s="368"/>
      <c r="E318" s="368"/>
      <c r="F318" s="368"/>
      <c r="G318" s="370"/>
      <c r="H318" s="99"/>
    </row>
    <row r="319" spans="1:8">
      <c r="A319" s="372"/>
      <c r="B319" s="373"/>
      <c r="C319" s="366"/>
      <c r="D319" s="368"/>
      <c r="E319" s="368"/>
      <c r="F319" s="368"/>
      <c r="G319" s="370"/>
      <c r="H319" s="99"/>
    </row>
    <row r="320" spans="1:8" ht="14.25">
      <c r="A320" s="372"/>
      <c r="B320" s="373" t="s">
        <v>1843</v>
      </c>
      <c r="C320" s="367" t="s">
        <v>1802</v>
      </c>
      <c r="D320" s="369"/>
      <c r="E320" s="369"/>
      <c r="F320" s="369"/>
      <c r="G320" s="371"/>
      <c r="H320" s="99"/>
    </row>
    <row r="321" spans="1:8" ht="14.25">
      <c r="A321" s="372"/>
      <c r="B321" s="373" t="s">
        <v>236</v>
      </c>
      <c r="C321" s="367" t="s">
        <v>1915</v>
      </c>
      <c r="D321" s="369"/>
      <c r="E321" s="369"/>
      <c r="F321" s="369"/>
      <c r="G321" s="371"/>
      <c r="H321" s="99"/>
    </row>
    <row r="322" spans="1:8" ht="15.75">
      <c r="A322" s="167"/>
      <c r="B322" s="167"/>
      <c r="C322" s="167"/>
      <c r="D322" s="167"/>
      <c r="E322" s="167"/>
      <c r="F322" s="167"/>
      <c r="G322" s="358"/>
      <c r="H322" s="358"/>
    </row>
    <row r="323" spans="1:8">
      <c r="A323" s="763" t="s">
        <v>122</v>
      </c>
      <c r="B323" s="763" t="s">
        <v>238</v>
      </c>
      <c r="C323" s="757" t="s">
        <v>1801</v>
      </c>
      <c r="D323" s="757"/>
      <c r="E323" s="757" t="s">
        <v>1800</v>
      </c>
      <c r="F323" s="757"/>
      <c r="G323" s="757" t="s">
        <v>90</v>
      </c>
      <c r="H323" s="757"/>
    </row>
    <row r="324" spans="1:8" ht="30" customHeight="1" thickBot="1">
      <c r="A324" s="764"/>
      <c r="B324" s="764"/>
      <c r="C324" s="424" t="s">
        <v>1890</v>
      </c>
      <c r="D324" s="424" t="s">
        <v>1889</v>
      </c>
      <c r="E324" s="424" t="s">
        <v>1890</v>
      </c>
      <c r="F324" s="424" t="s">
        <v>1889</v>
      </c>
      <c r="G324" s="424" t="s">
        <v>1890</v>
      </c>
      <c r="H324" s="424" t="s">
        <v>1889</v>
      </c>
    </row>
    <row r="325" spans="1:8" ht="15" thickTop="1">
      <c r="A325" s="248"/>
      <c r="B325" s="345" t="s">
        <v>237</v>
      </c>
      <c r="C325" s="433"/>
      <c r="D325" s="433"/>
      <c r="E325" s="433"/>
      <c r="F325" s="433"/>
      <c r="G325" s="433"/>
      <c r="H325" s="433"/>
    </row>
    <row r="326" spans="1:8">
      <c r="A326" s="272"/>
      <c r="B326" s="273"/>
      <c r="C326" s="362"/>
      <c r="D326" s="362"/>
      <c r="E326" s="363"/>
      <c r="F326" s="363"/>
      <c r="G326" s="364"/>
      <c r="H326" s="363"/>
    </row>
    <row r="327" spans="1:8" ht="14.25">
      <c r="A327" s="249"/>
      <c r="B327" s="362"/>
      <c r="C327" s="362"/>
      <c r="D327" s="362"/>
      <c r="E327" s="363"/>
      <c r="F327" s="363"/>
      <c r="G327" s="364"/>
      <c r="H327" s="363"/>
    </row>
    <row r="328" spans="1:8" ht="14.25">
      <c r="A328" s="249"/>
      <c r="B328" s="362"/>
      <c r="C328" s="362"/>
      <c r="D328" s="362"/>
      <c r="E328" s="363"/>
      <c r="F328" s="363"/>
      <c r="G328" s="364"/>
      <c r="H328" s="363"/>
    </row>
    <row r="329" spans="1:8" ht="14.25">
      <c r="A329" s="250"/>
      <c r="B329" s="125"/>
      <c r="C329" s="362"/>
      <c r="D329" s="362"/>
      <c r="E329" s="363"/>
      <c r="F329" s="363"/>
      <c r="G329" s="364"/>
      <c r="H329" s="363"/>
    </row>
    <row r="330" spans="1:8" ht="14.25">
      <c r="A330" s="250"/>
      <c r="B330" s="125"/>
      <c r="C330" s="362"/>
      <c r="D330" s="362"/>
      <c r="E330" s="363"/>
      <c r="F330" s="363"/>
      <c r="G330" s="364"/>
      <c r="H330" s="363"/>
    </row>
    <row r="331" spans="1:8" ht="14.25">
      <c r="A331" s="250"/>
      <c r="B331" s="344" t="s">
        <v>1799</v>
      </c>
      <c r="C331" s="443">
        <f t="shared" ref="C331" si="39">SUM(C332:C344)</f>
        <v>241</v>
      </c>
      <c r="D331" s="444">
        <f t="shared" ref="D331" si="40">SUM(D332:D344)</f>
        <v>280</v>
      </c>
      <c r="E331" s="444">
        <f t="shared" ref="E331" si="41">SUM(E332:E344)</f>
        <v>9882</v>
      </c>
      <c r="F331" s="444">
        <f t="shared" ref="F331" si="42">SUM(F332:F344)</f>
        <v>11420</v>
      </c>
      <c r="G331" s="444">
        <f t="shared" ref="G331" si="43">SUM(G332:G344)</f>
        <v>10123</v>
      </c>
      <c r="H331" s="444">
        <f t="shared" ref="H331" si="44">SUM(H332:H344)</f>
        <v>11700</v>
      </c>
    </row>
    <row r="332" spans="1:8">
      <c r="A332" s="434"/>
      <c r="B332" s="435"/>
      <c r="C332" s="362"/>
      <c r="D332" s="362"/>
      <c r="E332" s="363"/>
      <c r="F332" s="363"/>
      <c r="G332" s="364"/>
      <c r="H332" s="363"/>
    </row>
    <row r="333" spans="1:8">
      <c r="A333" s="434" t="s">
        <v>2240</v>
      </c>
      <c r="B333" s="435" t="s">
        <v>2241</v>
      </c>
      <c r="C333" s="436">
        <v>0</v>
      </c>
      <c r="D333" s="442">
        <v>0</v>
      </c>
      <c r="E333" s="436">
        <v>412</v>
      </c>
      <c r="F333" s="437">
        <v>480</v>
      </c>
      <c r="G333" s="440">
        <f>C333+E333</f>
        <v>412</v>
      </c>
      <c r="H333" s="440">
        <f>D333+F333</f>
        <v>480</v>
      </c>
    </row>
    <row r="334" spans="1:8">
      <c r="A334" s="434" t="s">
        <v>2242</v>
      </c>
      <c r="B334" s="435" t="s">
        <v>2243</v>
      </c>
      <c r="C334" s="436">
        <v>0</v>
      </c>
      <c r="D334" s="442">
        <v>0</v>
      </c>
      <c r="E334" s="436">
        <v>103</v>
      </c>
      <c r="F334" s="437">
        <v>120</v>
      </c>
      <c r="G334" s="440">
        <f t="shared" ref="G334:G341" si="45">C334+E334</f>
        <v>103</v>
      </c>
      <c r="H334" s="440">
        <f t="shared" ref="H334:H341" si="46">D334+F334</f>
        <v>120</v>
      </c>
    </row>
    <row r="335" spans="1:8">
      <c r="A335" s="434" t="s">
        <v>2244</v>
      </c>
      <c r="B335" s="435" t="s">
        <v>2245</v>
      </c>
      <c r="C335" s="436">
        <v>218</v>
      </c>
      <c r="D335" s="442">
        <v>250</v>
      </c>
      <c r="E335" s="436">
        <v>2</v>
      </c>
      <c r="F335" s="437">
        <v>2</v>
      </c>
      <c r="G335" s="440">
        <f t="shared" si="45"/>
        <v>220</v>
      </c>
      <c r="H335" s="440">
        <f t="shared" si="46"/>
        <v>252</v>
      </c>
    </row>
    <row r="336" spans="1:8">
      <c r="A336" s="434" t="s">
        <v>2246</v>
      </c>
      <c r="B336" s="435" t="s">
        <v>2247</v>
      </c>
      <c r="C336" s="436">
        <v>19</v>
      </c>
      <c r="D336" s="442">
        <v>25</v>
      </c>
      <c r="E336" s="436">
        <v>5</v>
      </c>
      <c r="F336" s="437">
        <v>6</v>
      </c>
      <c r="G336" s="440">
        <f t="shared" si="45"/>
        <v>24</v>
      </c>
      <c r="H336" s="440">
        <f t="shared" si="46"/>
        <v>31</v>
      </c>
    </row>
    <row r="337" spans="1:8">
      <c r="A337" s="434" t="s">
        <v>2216</v>
      </c>
      <c r="B337" s="435" t="s">
        <v>2217</v>
      </c>
      <c r="C337" s="436">
        <v>4</v>
      </c>
      <c r="D337" s="442">
        <v>5</v>
      </c>
      <c r="E337" s="436">
        <v>2399</v>
      </c>
      <c r="F337" s="437">
        <v>2800</v>
      </c>
      <c r="G337" s="440">
        <f t="shared" si="45"/>
        <v>2403</v>
      </c>
      <c r="H337" s="440">
        <f t="shared" si="46"/>
        <v>2805</v>
      </c>
    </row>
    <row r="338" spans="1:8">
      <c r="A338" s="434" t="s">
        <v>2248</v>
      </c>
      <c r="B338" s="435" t="s">
        <v>2249</v>
      </c>
      <c r="C338" s="436">
        <v>0</v>
      </c>
      <c r="D338" s="442">
        <v>0</v>
      </c>
      <c r="E338" s="436">
        <v>4601</v>
      </c>
      <c r="F338" s="437">
        <v>5297</v>
      </c>
      <c r="G338" s="440">
        <f t="shared" si="45"/>
        <v>4601</v>
      </c>
      <c r="H338" s="440">
        <f t="shared" si="46"/>
        <v>5297</v>
      </c>
    </row>
    <row r="339" spans="1:8">
      <c r="A339" s="434" t="s">
        <v>2228</v>
      </c>
      <c r="B339" s="435" t="s">
        <v>2229</v>
      </c>
      <c r="C339" s="436">
        <v>0</v>
      </c>
      <c r="D339" s="442">
        <v>0</v>
      </c>
      <c r="E339" s="436">
        <v>2360</v>
      </c>
      <c r="F339" s="437">
        <v>2715</v>
      </c>
      <c r="G339" s="440">
        <f t="shared" si="45"/>
        <v>2360</v>
      </c>
      <c r="H339" s="440">
        <f t="shared" si="46"/>
        <v>2715</v>
      </c>
    </row>
    <row r="340" spans="1:8">
      <c r="A340" s="434"/>
      <c r="B340" s="435"/>
      <c r="C340" s="436"/>
      <c r="D340" s="442"/>
      <c r="E340" s="442"/>
      <c r="F340" s="437"/>
      <c r="G340" s="440">
        <f t="shared" si="45"/>
        <v>0</v>
      </c>
      <c r="H340" s="440">
        <f t="shared" si="46"/>
        <v>0</v>
      </c>
    </row>
    <row r="341" spans="1:8">
      <c r="A341" s="434"/>
      <c r="B341" s="435"/>
      <c r="C341" s="436"/>
      <c r="D341" s="442"/>
      <c r="E341" s="442"/>
      <c r="F341" s="438"/>
      <c r="G341" s="440">
        <f t="shared" si="45"/>
        <v>0</v>
      </c>
      <c r="H341" s="440">
        <f t="shared" si="46"/>
        <v>0</v>
      </c>
    </row>
    <row r="342" spans="1:8" ht="14.25">
      <c r="A342" s="250"/>
      <c r="B342" s="125"/>
      <c r="C342" s="362"/>
      <c r="D342" s="362"/>
      <c r="E342" s="363"/>
      <c r="F342" s="363"/>
      <c r="G342" s="364"/>
      <c r="H342" s="363"/>
    </row>
    <row r="343" spans="1:8" ht="14.25">
      <c r="A343" s="249"/>
      <c r="B343" s="129"/>
      <c r="C343" s="129"/>
      <c r="D343" s="129"/>
      <c r="E343" s="364"/>
      <c r="F343" s="364"/>
      <c r="G343" s="364"/>
      <c r="H343" s="364"/>
    </row>
    <row r="344" spans="1:8">
      <c r="A344" s="376"/>
      <c r="B344" s="362"/>
      <c r="C344" s="362"/>
      <c r="D344" s="362"/>
      <c r="E344" s="363"/>
      <c r="F344" s="363"/>
      <c r="G344" s="364"/>
      <c r="H344" s="363"/>
    </row>
    <row r="345" spans="1:8" ht="14.25">
      <c r="A345" s="115" t="s">
        <v>242</v>
      </c>
      <c r="B345" s="127"/>
      <c r="C345" s="127"/>
      <c r="D345" s="127"/>
      <c r="E345" s="127"/>
      <c r="F345" s="127"/>
      <c r="G345" s="127"/>
      <c r="H345" s="343"/>
    </row>
    <row r="346" spans="1:8" ht="14.25">
      <c r="A346" s="249" t="s">
        <v>150</v>
      </c>
      <c r="B346" s="362" t="s">
        <v>151</v>
      </c>
      <c r="C346" s="362"/>
      <c r="D346" s="362"/>
      <c r="E346" s="363"/>
      <c r="F346" s="363"/>
      <c r="G346" s="364"/>
      <c r="H346" s="363"/>
    </row>
    <row r="347" spans="1:8" ht="14.25">
      <c r="A347" s="249" t="s">
        <v>152</v>
      </c>
      <c r="B347" s="362" t="s">
        <v>153</v>
      </c>
      <c r="C347" s="362"/>
      <c r="D347" s="362"/>
      <c r="E347" s="363"/>
      <c r="F347" s="363"/>
      <c r="G347" s="364"/>
      <c r="H347" s="363"/>
    </row>
    <row r="348" spans="1:8" ht="14.25">
      <c r="A348" s="249" t="s">
        <v>154</v>
      </c>
      <c r="B348" s="362" t="s">
        <v>165</v>
      </c>
      <c r="C348" s="362"/>
      <c r="D348" s="362"/>
      <c r="E348" s="363"/>
      <c r="F348" s="363"/>
      <c r="G348" s="364"/>
      <c r="H348" s="363"/>
    </row>
    <row r="349" spans="1:8" ht="25.5">
      <c r="A349" s="249" t="s">
        <v>155</v>
      </c>
      <c r="B349" s="362" t="s">
        <v>156</v>
      </c>
      <c r="C349" s="362"/>
      <c r="D349" s="362"/>
      <c r="E349" s="363"/>
      <c r="F349" s="363"/>
      <c r="G349" s="364"/>
      <c r="H349" s="363"/>
    </row>
    <row r="350" spans="1:8" ht="14.25">
      <c r="A350" s="249" t="s">
        <v>157</v>
      </c>
      <c r="B350" s="362" t="s">
        <v>158</v>
      </c>
      <c r="C350" s="362"/>
      <c r="D350" s="362"/>
      <c r="E350" s="363"/>
      <c r="F350" s="363"/>
      <c r="G350" s="364"/>
      <c r="H350" s="363"/>
    </row>
    <row r="351" spans="1:8" ht="25.5">
      <c r="A351" s="249" t="s">
        <v>159</v>
      </c>
      <c r="B351" s="362" t="s">
        <v>164</v>
      </c>
      <c r="C351" s="362"/>
      <c r="D351" s="362"/>
      <c r="E351" s="363"/>
      <c r="F351" s="363"/>
      <c r="G351" s="364"/>
      <c r="H351" s="363"/>
    </row>
    <row r="352" spans="1:8" ht="51">
      <c r="A352" s="249" t="s">
        <v>160</v>
      </c>
      <c r="B352" s="362" t="s">
        <v>161</v>
      </c>
      <c r="C352" s="362"/>
      <c r="D352" s="362"/>
      <c r="E352" s="363"/>
      <c r="F352" s="363"/>
      <c r="G352" s="364"/>
      <c r="H352" s="363"/>
    </row>
    <row r="353" spans="1:8" ht="63.75">
      <c r="A353" s="249" t="s">
        <v>162</v>
      </c>
      <c r="B353" s="362" t="s">
        <v>163</v>
      </c>
      <c r="C353" s="362"/>
      <c r="D353" s="362"/>
      <c r="E353" s="363"/>
      <c r="F353" s="363"/>
      <c r="G353" s="364"/>
      <c r="H353" s="363"/>
    </row>
    <row r="354" spans="1:8">
      <c r="A354" s="115" t="s">
        <v>243</v>
      </c>
      <c r="B354" s="130"/>
      <c r="C354" s="130"/>
      <c r="D354" s="130"/>
      <c r="E354" s="341"/>
      <c r="F354" s="341"/>
      <c r="G354" s="342"/>
      <c r="H354" s="341"/>
    </row>
    <row r="355" spans="1:8">
      <c r="A355" s="359" t="s">
        <v>239</v>
      </c>
      <c r="B355" s="377"/>
      <c r="C355" s="441">
        <f>SUM(C331)</f>
        <v>241</v>
      </c>
      <c r="D355" s="441">
        <f t="shared" ref="D355:H355" si="47">SUM(D331)</f>
        <v>280</v>
      </c>
      <c r="E355" s="441">
        <f t="shared" si="47"/>
        <v>9882</v>
      </c>
      <c r="F355" s="441">
        <f t="shared" si="47"/>
        <v>11420</v>
      </c>
      <c r="G355" s="441">
        <f t="shared" si="47"/>
        <v>10123</v>
      </c>
      <c r="H355" s="441">
        <f t="shared" si="47"/>
        <v>11700</v>
      </c>
    </row>
    <row r="356" spans="1:8">
      <c r="A356" s="775" t="s">
        <v>149</v>
      </c>
      <c r="B356" s="775"/>
      <c r="C356" s="775"/>
      <c r="D356" s="775"/>
      <c r="E356" s="775"/>
      <c r="F356" s="775"/>
      <c r="G356" s="775"/>
      <c r="H356" s="775"/>
    </row>
    <row r="357" spans="1:8">
      <c r="A357" s="775" t="s">
        <v>331</v>
      </c>
      <c r="B357" s="775"/>
      <c r="C357" s="775"/>
      <c r="D357" s="775"/>
      <c r="E357" s="775"/>
      <c r="F357" s="775"/>
      <c r="G357" s="775"/>
      <c r="H357" s="775"/>
    </row>
    <row r="359" spans="1:8">
      <c r="A359" s="372"/>
      <c r="B359" s="373" t="s">
        <v>194</v>
      </c>
      <c r="C359" s="366" t="s">
        <v>1900</v>
      </c>
      <c r="D359" s="368"/>
      <c r="E359" s="368"/>
      <c r="F359" s="368"/>
      <c r="G359" s="370"/>
      <c r="H359" s="99"/>
    </row>
    <row r="360" spans="1:8">
      <c r="A360" s="372"/>
      <c r="B360" s="373" t="s">
        <v>195</v>
      </c>
      <c r="C360" s="366">
        <v>17688383</v>
      </c>
      <c r="D360" s="368"/>
      <c r="E360" s="368"/>
      <c r="F360" s="368"/>
      <c r="G360" s="370"/>
      <c r="H360" s="99"/>
    </row>
    <row r="361" spans="1:8">
      <c r="A361" s="372"/>
      <c r="B361" s="373"/>
      <c r="C361" s="366"/>
      <c r="D361" s="368"/>
      <c r="E361" s="368"/>
      <c r="F361" s="368"/>
      <c r="G361" s="370"/>
      <c r="H361" s="99"/>
    </row>
    <row r="362" spans="1:8" ht="14.25">
      <c r="A362" s="372"/>
      <c r="B362" s="373" t="s">
        <v>1843</v>
      </c>
      <c r="C362" s="367" t="s">
        <v>1802</v>
      </c>
      <c r="D362" s="369"/>
      <c r="E362" s="369"/>
      <c r="F362" s="369"/>
      <c r="G362" s="371"/>
      <c r="H362" s="99"/>
    </row>
    <row r="363" spans="1:8" ht="14.25">
      <c r="A363" s="372"/>
      <c r="B363" s="373" t="s">
        <v>236</v>
      </c>
      <c r="C363" s="367" t="s">
        <v>1920</v>
      </c>
      <c r="D363" s="369"/>
      <c r="E363" s="369"/>
      <c r="F363" s="369"/>
      <c r="G363" s="371"/>
      <c r="H363" s="99"/>
    </row>
    <row r="364" spans="1:8" ht="15.75">
      <c r="A364" s="167"/>
      <c r="B364" s="167"/>
      <c r="C364" s="167"/>
      <c r="D364" s="167"/>
      <c r="E364" s="167"/>
      <c r="F364" s="167"/>
      <c r="G364" s="358"/>
      <c r="H364" s="358"/>
    </row>
    <row r="365" spans="1:8">
      <c r="A365" s="763" t="s">
        <v>122</v>
      </c>
      <c r="B365" s="763" t="s">
        <v>238</v>
      </c>
      <c r="C365" s="757" t="s">
        <v>1801</v>
      </c>
      <c r="D365" s="757"/>
      <c r="E365" s="757" t="s">
        <v>1800</v>
      </c>
      <c r="F365" s="757"/>
      <c r="G365" s="757" t="s">
        <v>90</v>
      </c>
      <c r="H365" s="757"/>
    </row>
    <row r="366" spans="1:8" ht="30" customHeight="1" thickBot="1">
      <c r="A366" s="764"/>
      <c r="B366" s="764"/>
      <c r="C366" s="424" t="s">
        <v>1890</v>
      </c>
      <c r="D366" s="424" t="s">
        <v>1889</v>
      </c>
      <c r="E366" s="424" t="s">
        <v>1890</v>
      </c>
      <c r="F366" s="424" t="s">
        <v>1889</v>
      </c>
      <c r="G366" s="424" t="s">
        <v>1890</v>
      </c>
      <c r="H366" s="424" t="s">
        <v>1889</v>
      </c>
    </row>
    <row r="367" spans="1:8" ht="15.75" thickTop="1">
      <c r="A367" s="248"/>
      <c r="B367" s="345" t="s">
        <v>237</v>
      </c>
      <c r="C367" s="445">
        <f>SUM(C368:C415)</f>
        <v>0</v>
      </c>
      <c r="D367" s="445">
        <f t="shared" ref="D367:H367" si="48">SUM(D368:D415)</f>
        <v>0</v>
      </c>
      <c r="E367" s="445">
        <f t="shared" si="48"/>
        <v>465</v>
      </c>
      <c r="F367" s="445">
        <f t="shared" si="48"/>
        <v>600</v>
      </c>
      <c r="G367" s="445">
        <f t="shared" si="48"/>
        <v>465</v>
      </c>
      <c r="H367" s="445">
        <f t="shared" si="48"/>
        <v>600</v>
      </c>
    </row>
    <row r="368" spans="1:8">
      <c r="A368" s="272"/>
      <c r="B368" s="273"/>
      <c r="C368" s="362"/>
      <c r="D368" s="362"/>
      <c r="E368" s="363"/>
      <c r="F368" s="363"/>
      <c r="G368" s="364"/>
      <c r="H368" s="363"/>
    </row>
    <row r="369" spans="1:8">
      <c r="A369" s="447" t="s">
        <v>2250</v>
      </c>
      <c r="B369" s="448" t="s">
        <v>2251</v>
      </c>
      <c r="C369" s="362"/>
      <c r="D369" s="362"/>
      <c r="E369" s="363">
        <v>0</v>
      </c>
      <c r="F369" s="423">
        <v>1</v>
      </c>
      <c r="G369" s="440">
        <f t="shared" ref="G369:G399" si="49">C369+E369</f>
        <v>0</v>
      </c>
      <c r="H369" s="440">
        <f t="shared" ref="H369:H399" si="50">D369+F369</f>
        <v>1</v>
      </c>
    </row>
    <row r="370" spans="1:8" ht="14.25">
      <c r="A370" s="449" t="s">
        <v>2252</v>
      </c>
      <c r="B370" s="450" t="s">
        <v>2253</v>
      </c>
      <c r="C370" s="362"/>
      <c r="D370" s="362"/>
      <c r="E370" s="363">
        <v>2</v>
      </c>
      <c r="F370" s="423">
        <v>5</v>
      </c>
      <c r="G370" s="440">
        <f t="shared" si="49"/>
        <v>2</v>
      </c>
      <c r="H370" s="440">
        <f t="shared" si="50"/>
        <v>5</v>
      </c>
    </row>
    <row r="371" spans="1:8" ht="14.25">
      <c r="A371" s="449" t="s">
        <v>2254</v>
      </c>
      <c r="B371" s="450" t="s">
        <v>2255</v>
      </c>
      <c r="C371" s="362"/>
      <c r="D371" s="362"/>
      <c r="E371" s="363">
        <v>35</v>
      </c>
      <c r="F371" s="423">
        <v>50</v>
      </c>
      <c r="G371" s="440">
        <f t="shared" si="49"/>
        <v>35</v>
      </c>
      <c r="H371" s="440">
        <f t="shared" si="50"/>
        <v>50</v>
      </c>
    </row>
    <row r="372" spans="1:8" ht="25.5">
      <c r="A372" s="449" t="s">
        <v>2256</v>
      </c>
      <c r="B372" s="450" t="s">
        <v>2257</v>
      </c>
      <c r="C372" s="362"/>
      <c r="D372" s="362"/>
      <c r="E372" s="363">
        <v>36</v>
      </c>
      <c r="F372" s="423">
        <v>50</v>
      </c>
      <c r="G372" s="440">
        <f t="shared" si="49"/>
        <v>36</v>
      </c>
      <c r="H372" s="440">
        <f t="shared" si="50"/>
        <v>50</v>
      </c>
    </row>
    <row r="373" spans="1:8" ht="14.25">
      <c r="A373" s="449" t="s">
        <v>2258</v>
      </c>
      <c r="B373" s="450" t="s">
        <v>2259</v>
      </c>
      <c r="C373" s="362"/>
      <c r="D373" s="362"/>
      <c r="E373" s="363">
        <v>0</v>
      </c>
      <c r="F373" s="423">
        <v>1</v>
      </c>
      <c r="G373" s="440">
        <f t="shared" si="49"/>
        <v>0</v>
      </c>
      <c r="H373" s="440">
        <f t="shared" si="50"/>
        <v>1</v>
      </c>
    </row>
    <row r="374" spans="1:8" ht="25.5">
      <c r="A374" s="449" t="s">
        <v>2260</v>
      </c>
      <c r="B374" s="450" t="s">
        <v>2261</v>
      </c>
      <c r="C374" s="362"/>
      <c r="D374" s="362"/>
      <c r="E374" s="363">
        <v>5</v>
      </c>
      <c r="F374" s="423">
        <v>6</v>
      </c>
      <c r="G374" s="440">
        <f t="shared" si="49"/>
        <v>5</v>
      </c>
      <c r="H374" s="440">
        <f t="shared" si="50"/>
        <v>6</v>
      </c>
    </row>
    <row r="375" spans="1:8" ht="25.5">
      <c r="A375" s="449" t="s">
        <v>155</v>
      </c>
      <c r="B375" s="450" t="s">
        <v>2262</v>
      </c>
      <c r="C375" s="362"/>
      <c r="D375" s="362"/>
      <c r="E375" s="363">
        <v>124</v>
      </c>
      <c r="F375" s="423">
        <v>150</v>
      </c>
      <c r="G375" s="440">
        <f t="shared" si="49"/>
        <v>124</v>
      </c>
      <c r="H375" s="440">
        <f t="shared" si="50"/>
        <v>150</v>
      </c>
    </row>
    <row r="376" spans="1:8" ht="14.25">
      <c r="A376" s="449" t="s">
        <v>2263</v>
      </c>
      <c r="B376" s="450" t="s">
        <v>2264</v>
      </c>
      <c r="C376" s="362"/>
      <c r="D376" s="362"/>
      <c r="E376" s="363">
        <v>4</v>
      </c>
      <c r="F376" s="423">
        <v>5</v>
      </c>
      <c r="G376" s="440">
        <f t="shared" si="49"/>
        <v>4</v>
      </c>
      <c r="H376" s="440">
        <f t="shared" si="50"/>
        <v>5</v>
      </c>
    </row>
    <row r="377" spans="1:8" ht="14.25">
      <c r="A377" s="449" t="s">
        <v>2265</v>
      </c>
      <c r="B377" s="450" t="s">
        <v>2266</v>
      </c>
      <c r="C377" s="362"/>
      <c r="D377" s="362"/>
      <c r="E377" s="363">
        <v>10</v>
      </c>
      <c r="F377" s="423">
        <v>15</v>
      </c>
      <c r="G377" s="440">
        <f t="shared" si="49"/>
        <v>10</v>
      </c>
      <c r="H377" s="440">
        <f t="shared" si="50"/>
        <v>15</v>
      </c>
    </row>
    <row r="378" spans="1:8" ht="14.25">
      <c r="A378" s="449" t="s">
        <v>2267</v>
      </c>
      <c r="B378" s="450" t="s">
        <v>2268</v>
      </c>
      <c r="C378" s="362"/>
      <c r="D378" s="362"/>
      <c r="E378" s="363">
        <v>2</v>
      </c>
      <c r="F378" s="423">
        <v>2</v>
      </c>
      <c r="G378" s="440">
        <f t="shared" si="49"/>
        <v>2</v>
      </c>
      <c r="H378" s="440">
        <f t="shared" si="50"/>
        <v>2</v>
      </c>
    </row>
    <row r="379" spans="1:8" ht="14.25">
      <c r="A379" s="449" t="s">
        <v>2269</v>
      </c>
      <c r="B379" s="450" t="s">
        <v>2270</v>
      </c>
      <c r="C379" s="362"/>
      <c r="D379" s="362"/>
      <c r="E379" s="363">
        <v>0</v>
      </c>
      <c r="F379" s="423">
        <v>1</v>
      </c>
      <c r="G379" s="440">
        <f t="shared" si="49"/>
        <v>0</v>
      </c>
      <c r="H379" s="440">
        <f t="shared" si="50"/>
        <v>1</v>
      </c>
    </row>
    <row r="380" spans="1:8" ht="14.25">
      <c r="A380" s="449" t="s">
        <v>2271</v>
      </c>
      <c r="B380" s="450" t="s">
        <v>2272</v>
      </c>
      <c r="C380" s="362"/>
      <c r="D380" s="362"/>
      <c r="E380" s="363">
        <v>1</v>
      </c>
      <c r="F380" s="423">
        <v>1</v>
      </c>
      <c r="G380" s="440">
        <f t="shared" si="49"/>
        <v>1</v>
      </c>
      <c r="H380" s="440">
        <f t="shared" si="50"/>
        <v>1</v>
      </c>
    </row>
    <row r="381" spans="1:8" ht="14.25">
      <c r="A381" s="449" t="s">
        <v>2273</v>
      </c>
      <c r="B381" s="450" t="s">
        <v>2274</v>
      </c>
      <c r="C381" s="362"/>
      <c r="D381" s="362"/>
      <c r="E381" s="363">
        <v>1</v>
      </c>
      <c r="F381" s="423">
        <v>1</v>
      </c>
      <c r="G381" s="440">
        <f t="shared" si="49"/>
        <v>1</v>
      </c>
      <c r="H381" s="440">
        <f t="shared" si="50"/>
        <v>1</v>
      </c>
    </row>
    <row r="382" spans="1:8" ht="14.25">
      <c r="A382" s="449" t="s">
        <v>2275</v>
      </c>
      <c r="B382" s="450" t="s">
        <v>2276</v>
      </c>
      <c r="C382" s="362"/>
      <c r="D382" s="362"/>
      <c r="E382" s="363">
        <v>8</v>
      </c>
      <c r="F382" s="423">
        <v>10</v>
      </c>
      <c r="G382" s="440">
        <f t="shared" si="49"/>
        <v>8</v>
      </c>
      <c r="H382" s="440">
        <f t="shared" si="50"/>
        <v>10</v>
      </c>
    </row>
    <row r="383" spans="1:8" ht="14.25">
      <c r="A383" s="449" t="s">
        <v>2277</v>
      </c>
      <c r="B383" s="450" t="s">
        <v>2278</v>
      </c>
      <c r="C383" s="362"/>
      <c r="D383" s="362"/>
      <c r="E383" s="363">
        <v>28</v>
      </c>
      <c r="F383" s="423">
        <v>35</v>
      </c>
      <c r="G383" s="440">
        <f t="shared" si="49"/>
        <v>28</v>
      </c>
      <c r="H383" s="440">
        <f t="shared" si="50"/>
        <v>35</v>
      </c>
    </row>
    <row r="384" spans="1:8" ht="14.25">
      <c r="A384" s="449" t="s">
        <v>2279</v>
      </c>
      <c r="B384" s="450" t="s">
        <v>2280</v>
      </c>
      <c r="C384" s="362"/>
      <c r="D384" s="362"/>
      <c r="E384" s="363">
        <v>1</v>
      </c>
      <c r="F384" s="423">
        <v>1</v>
      </c>
      <c r="G384" s="440">
        <f t="shared" si="49"/>
        <v>1</v>
      </c>
      <c r="H384" s="440">
        <f t="shared" si="50"/>
        <v>1</v>
      </c>
    </row>
    <row r="385" spans="1:8" ht="25.5">
      <c r="A385" s="449" t="s">
        <v>2281</v>
      </c>
      <c r="B385" s="450" t="s">
        <v>2282</v>
      </c>
      <c r="C385" s="362"/>
      <c r="D385" s="362"/>
      <c r="E385" s="363">
        <v>2</v>
      </c>
      <c r="F385" s="423">
        <v>2</v>
      </c>
      <c r="G385" s="440">
        <f t="shared" si="49"/>
        <v>2</v>
      </c>
      <c r="H385" s="440">
        <f t="shared" si="50"/>
        <v>2</v>
      </c>
    </row>
    <row r="386" spans="1:8" ht="14.25">
      <c r="A386" s="449" t="s">
        <v>2283</v>
      </c>
      <c r="B386" s="450" t="s">
        <v>2284</v>
      </c>
      <c r="C386" s="362"/>
      <c r="D386" s="362"/>
      <c r="E386" s="363">
        <v>2</v>
      </c>
      <c r="F386" s="423">
        <v>2</v>
      </c>
      <c r="G386" s="440">
        <f t="shared" si="49"/>
        <v>2</v>
      </c>
      <c r="H386" s="440">
        <f t="shared" si="50"/>
        <v>2</v>
      </c>
    </row>
    <row r="387" spans="1:8" ht="14.25">
      <c r="A387" s="449" t="s">
        <v>2285</v>
      </c>
      <c r="B387" s="450" t="s">
        <v>2286</v>
      </c>
      <c r="C387" s="362"/>
      <c r="D387" s="362"/>
      <c r="E387" s="363">
        <v>0</v>
      </c>
      <c r="F387" s="423">
        <v>1</v>
      </c>
      <c r="G387" s="440">
        <f t="shared" si="49"/>
        <v>0</v>
      </c>
      <c r="H387" s="440">
        <f t="shared" si="50"/>
        <v>1</v>
      </c>
    </row>
    <row r="388" spans="1:8" ht="14.25">
      <c r="A388" s="449" t="s">
        <v>2287</v>
      </c>
      <c r="B388" s="450" t="s">
        <v>2288</v>
      </c>
      <c r="C388" s="362"/>
      <c r="D388" s="362"/>
      <c r="E388" s="363">
        <v>0</v>
      </c>
      <c r="F388" s="423">
        <v>1</v>
      </c>
      <c r="G388" s="440">
        <f t="shared" si="49"/>
        <v>0</v>
      </c>
      <c r="H388" s="440">
        <f t="shared" si="50"/>
        <v>1</v>
      </c>
    </row>
    <row r="389" spans="1:8" ht="14.25">
      <c r="A389" s="449" t="s">
        <v>2289</v>
      </c>
      <c r="B389" s="450" t="s">
        <v>2290</v>
      </c>
      <c r="C389" s="362"/>
      <c r="D389" s="362"/>
      <c r="E389" s="363">
        <v>2</v>
      </c>
      <c r="F389" s="423">
        <v>2</v>
      </c>
      <c r="G389" s="440">
        <f t="shared" si="49"/>
        <v>2</v>
      </c>
      <c r="H389" s="440">
        <f t="shared" si="50"/>
        <v>2</v>
      </c>
    </row>
    <row r="390" spans="1:8" ht="14.25">
      <c r="A390" s="449" t="s">
        <v>2291</v>
      </c>
      <c r="B390" s="450" t="s">
        <v>2292</v>
      </c>
      <c r="C390" s="362"/>
      <c r="D390" s="362"/>
      <c r="E390" s="363">
        <v>8</v>
      </c>
      <c r="F390" s="423">
        <v>10</v>
      </c>
      <c r="G390" s="440">
        <f t="shared" si="49"/>
        <v>8</v>
      </c>
      <c r="H390" s="440">
        <f t="shared" si="50"/>
        <v>10</v>
      </c>
    </row>
    <row r="391" spans="1:8" ht="14.25">
      <c r="A391" s="449" t="s">
        <v>2293</v>
      </c>
      <c r="B391" s="450" t="s">
        <v>2294</v>
      </c>
      <c r="C391" s="362"/>
      <c r="D391" s="362"/>
      <c r="E391" s="363">
        <v>1</v>
      </c>
      <c r="F391" s="423">
        <v>1</v>
      </c>
      <c r="G391" s="440">
        <f t="shared" si="49"/>
        <v>1</v>
      </c>
      <c r="H391" s="440">
        <f t="shared" si="50"/>
        <v>1</v>
      </c>
    </row>
    <row r="392" spans="1:8" ht="14.25">
      <c r="A392" s="449" t="s">
        <v>2295</v>
      </c>
      <c r="B392" s="450" t="s">
        <v>2296</v>
      </c>
      <c r="C392" s="362"/>
      <c r="D392" s="362"/>
      <c r="E392" s="363">
        <v>5</v>
      </c>
      <c r="F392" s="423">
        <v>6</v>
      </c>
      <c r="G392" s="440">
        <f t="shared" si="49"/>
        <v>5</v>
      </c>
      <c r="H392" s="440">
        <f t="shared" si="50"/>
        <v>6</v>
      </c>
    </row>
    <row r="393" spans="1:8" ht="25.5">
      <c r="A393" s="449" t="s">
        <v>2297</v>
      </c>
      <c r="B393" s="450" t="s">
        <v>2298</v>
      </c>
      <c r="C393" s="362"/>
      <c r="D393" s="362"/>
      <c r="E393" s="363">
        <v>102</v>
      </c>
      <c r="F393" s="423">
        <v>120</v>
      </c>
      <c r="G393" s="440">
        <f t="shared" si="49"/>
        <v>102</v>
      </c>
      <c r="H393" s="440">
        <f t="shared" si="50"/>
        <v>120</v>
      </c>
    </row>
    <row r="394" spans="1:8" ht="25.5">
      <c r="A394" s="449" t="s">
        <v>2299</v>
      </c>
      <c r="B394" s="450" t="s">
        <v>2300</v>
      </c>
      <c r="C394" s="362"/>
      <c r="D394" s="362"/>
      <c r="E394" s="363">
        <v>53</v>
      </c>
      <c r="F394" s="423">
        <v>65</v>
      </c>
      <c r="G394" s="440">
        <f t="shared" si="49"/>
        <v>53</v>
      </c>
      <c r="H394" s="440">
        <f t="shared" si="50"/>
        <v>65</v>
      </c>
    </row>
    <row r="395" spans="1:8" ht="14.25">
      <c r="A395" s="449" t="s">
        <v>2301</v>
      </c>
      <c r="B395" s="450" t="s">
        <v>2302</v>
      </c>
      <c r="C395" s="362"/>
      <c r="D395" s="362"/>
      <c r="E395" s="363">
        <v>5</v>
      </c>
      <c r="F395" s="423">
        <v>6</v>
      </c>
      <c r="G395" s="440">
        <f t="shared" si="49"/>
        <v>5</v>
      </c>
      <c r="H395" s="440">
        <f t="shared" si="50"/>
        <v>6</v>
      </c>
    </row>
    <row r="396" spans="1:8" ht="14.25">
      <c r="A396" s="449" t="s">
        <v>2303</v>
      </c>
      <c r="B396" s="450" t="s">
        <v>2304</v>
      </c>
      <c r="C396" s="362"/>
      <c r="D396" s="362"/>
      <c r="E396" s="363">
        <v>0</v>
      </c>
      <c r="F396" s="423">
        <v>1</v>
      </c>
      <c r="G396" s="440">
        <f t="shared" si="49"/>
        <v>0</v>
      </c>
      <c r="H396" s="440">
        <f t="shared" si="50"/>
        <v>1</v>
      </c>
    </row>
    <row r="397" spans="1:8" ht="14.25">
      <c r="A397" s="449" t="s">
        <v>2305</v>
      </c>
      <c r="B397" s="450" t="s">
        <v>2306</v>
      </c>
      <c r="C397" s="362"/>
      <c r="D397" s="362"/>
      <c r="E397" s="363">
        <v>0</v>
      </c>
      <c r="F397" s="423">
        <v>1</v>
      </c>
      <c r="G397" s="440">
        <f t="shared" si="49"/>
        <v>0</v>
      </c>
      <c r="H397" s="440">
        <f t="shared" si="50"/>
        <v>1</v>
      </c>
    </row>
    <row r="398" spans="1:8" ht="14.25">
      <c r="A398" s="449" t="s">
        <v>2307</v>
      </c>
      <c r="B398" s="450" t="s">
        <v>2308</v>
      </c>
      <c r="C398" s="362"/>
      <c r="D398" s="362"/>
      <c r="E398" s="363">
        <v>0</v>
      </c>
      <c r="F398" s="423">
        <v>1</v>
      </c>
      <c r="G398" s="440">
        <f t="shared" si="49"/>
        <v>0</v>
      </c>
      <c r="H398" s="440">
        <f t="shared" si="50"/>
        <v>1</v>
      </c>
    </row>
    <row r="399" spans="1:8" ht="14.25">
      <c r="A399" s="449" t="s">
        <v>2309</v>
      </c>
      <c r="B399" s="450" t="s">
        <v>2310</v>
      </c>
      <c r="C399" s="362"/>
      <c r="D399" s="362"/>
      <c r="E399" s="363">
        <v>28</v>
      </c>
      <c r="F399" s="423">
        <v>35</v>
      </c>
      <c r="G399" s="440">
        <f t="shared" si="49"/>
        <v>28</v>
      </c>
      <c r="H399" s="440">
        <f t="shared" si="50"/>
        <v>35</v>
      </c>
    </row>
    <row r="400" spans="1:8" ht="14.25">
      <c r="A400" s="449" t="s">
        <v>2311</v>
      </c>
      <c r="B400" s="450" t="s">
        <v>2312</v>
      </c>
      <c r="C400" s="362"/>
      <c r="D400" s="362"/>
      <c r="E400" s="363">
        <v>0</v>
      </c>
      <c r="F400" s="423">
        <v>1</v>
      </c>
      <c r="G400" s="440">
        <f t="shared" ref="G400:G412" si="51">C400+E400</f>
        <v>0</v>
      </c>
      <c r="H400" s="440">
        <f t="shared" ref="H400:H412" si="52">D400+F400</f>
        <v>1</v>
      </c>
    </row>
    <row r="401" spans="1:8" ht="14.25">
      <c r="A401" s="449" t="s">
        <v>2313</v>
      </c>
      <c r="B401" s="450" t="s">
        <v>2314</v>
      </c>
      <c r="C401" s="362"/>
      <c r="D401" s="362"/>
      <c r="E401" s="363">
        <v>0</v>
      </c>
      <c r="F401" s="423">
        <v>1</v>
      </c>
      <c r="G401" s="440">
        <f t="shared" si="51"/>
        <v>0</v>
      </c>
      <c r="H401" s="440">
        <f t="shared" si="52"/>
        <v>1</v>
      </c>
    </row>
    <row r="402" spans="1:8" ht="14.25">
      <c r="A402" s="449" t="s">
        <v>2315</v>
      </c>
      <c r="B402" s="450" t="s">
        <v>2316</v>
      </c>
      <c r="C402" s="362"/>
      <c r="D402" s="362"/>
      <c r="E402" s="363">
        <v>0</v>
      </c>
      <c r="F402" s="423">
        <v>1</v>
      </c>
      <c r="G402" s="440">
        <f t="shared" si="51"/>
        <v>0</v>
      </c>
      <c r="H402" s="440">
        <f t="shared" si="52"/>
        <v>1</v>
      </c>
    </row>
    <row r="403" spans="1:8" ht="25.5">
      <c r="A403" s="449" t="s">
        <v>2317</v>
      </c>
      <c r="B403" s="450" t="s">
        <v>2318</v>
      </c>
      <c r="C403" s="362"/>
      <c r="D403" s="362"/>
      <c r="E403" s="363">
        <v>0</v>
      </c>
      <c r="F403" s="423">
        <v>1</v>
      </c>
      <c r="G403" s="440">
        <f t="shared" si="51"/>
        <v>0</v>
      </c>
      <c r="H403" s="440">
        <f t="shared" si="52"/>
        <v>1</v>
      </c>
    </row>
    <row r="404" spans="1:8" ht="14.25">
      <c r="A404" s="449" t="s">
        <v>2319</v>
      </c>
      <c r="B404" s="450" t="s">
        <v>2320</v>
      </c>
      <c r="C404" s="362"/>
      <c r="D404" s="362"/>
      <c r="E404" s="363">
        <v>0</v>
      </c>
      <c r="F404" s="423">
        <v>1</v>
      </c>
      <c r="G404" s="440">
        <f t="shared" si="51"/>
        <v>0</v>
      </c>
      <c r="H404" s="440">
        <f t="shared" si="52"/>
        <v>1</v>
      </c>
    </row>
    <row r="405" spans="1:8" ht="25.5">
      <c r="A405" s="449" t="s">
        <v>2321</v>
      </c>
      <c r="B405" s="450" t="s">
        <v>2322</v>
      </c>
      <c r="C405" s="362"/>
      <c r="D405" s="362"/>
      <c r="E405" s="363">
        <v>0</v>
      </c>
      <c r="F405" s="423">
        <v>1</v>
      </c>
      <c r="G405" s="440">
        <f t="shared" si="51"/>
        <v>0</v>
      </c>
      <c r="H405" s="440">
        <f t="shared" si="52"/>
        <v>1</v>
      </c>
    </row>
    <row r="406" spans="1:8" ht="25.5">
      <c r="A406" s="449" t="s">
        <v>2323</v>
      </c>
      <c r="B406" s="450" t="s">
        <v>2324</v>
      </c>
      <c r="C406" s="362"/>
      <c r="D406" s="362"/>
      <c r="E406" s="363">
        <v>0</v>
      </c>
      <c r="F406" s="423">
        <v>1</v>
      </c>
      <c r="G406" s="440">
        <f t="shared" si="51"/>
        <v>0</v>
      </c>
      <c r="H406" s="440">
        <f t="shared" si="52"/>
        <v>1</v>
      </c>
    </row>
    <row r="407" spans="1:8" ht="14.25">
      <c r="A407" s="449" t="s">
        <v>2325</v>
      </c>
      <c r="B407" s="450" t="s">
        <v>2326</v>
      </c>
      <c r="C407" s="362"/>
      <c r="D407" s="362"/>
      <c r="E407" s="363">
        <v>0</v>
      </c>
      <c r="F407" s="423">
        <v>1</v>
      </c>
      <c r="G407" s="440">
        <f t="shared" si="51"/>
        <v>0</v>
      </c>
      <c r="H407" s="440">
        <f t="shared" si="52"/>
        <v>1</v>
      </c>
    </row>
    <row r="408" spans="1:8" ht="25.5">
      <c r="A408" s="449" t="s">
        <v>2327</v>
      </c>
      <c r="B408" s="450" t="s">
        <v>2328</v>
      </c>
      <c r="C408" s="362"/>
      <c r="D408" s="362"/>
      <c r="E408" s="363">
        <v>0</v>
      </c>
      <c r="F408" s="423">
        <v>1</v>
      </c>
      <c r="G408" s="440">
        <f t="shared" si="51"/>
        <v>0</v>
      </c>
      <c r="H408" s="440">
        <f t="shared" si="52"/>
        <v>1</v>
      </c>
    </row>
    <row r="409" spans="1:8" ht="14.25">
      <c r="A409" s="449" t="s">
        <v>2329</v>
      </c>
      <c r="B409" s="450" t="s">
        <v>2330</v>
      </c>
      <c r="C409" s="362"/>
      <c r="D409" s="362"/>
      <c r="E409" s="363">
        <v>0</v>
      </c>
      <c r="F409" s="423">
        <v>1</v>
      </c>
      <c r="G409" s="440">
        <f t="shared" si="51"/>
        <v>0</v>
      </c>
      <c r="H409" s="440">
        <f t="shared" si="52"/>
        <v>1</v>
      </c>
    </row>
    <row r="410" spans="1:8" ht="14.25">
      <c r="A410" s="449" t="s">
        <v>2331</v>
      </c>
      <c r="B410" s="450" t="s">
        <v>2332</v>
      </c>
      <c r="C410" s="362"/>
      <c r="D410" s="362"/>
      <c r="E410" s="363">
        <v>0</v>
      </c>
      <c r="F410" s="423">
        <v>1</v>
      </c>
      <c r="G410" s="440">
        <f t="shared" si="51"/>
        <v>0</v>
      </c>
      <c r="H410" s="440">
        <f t="shared" si="52"/>
        <v>1</v>
      </c>
    </row>
    <row r="411" spans="1:8" ht="14.25">
      <c r="A411" s="449" t="s">
        <v>2333</v>
      </c>
      <c r="B411" s="450" t="s">
        <v>2334</v>
      </c>
      <c r="C411" s="362"/>
      <c r="D411" s="362"/>
      <c r="E411" s="363">
        <v>0</v>
      </c>
      <c r="F411" s="423">
        <v>1</v>
      </c>
      <c r="G411" s="440">
        <f t="shared" si="51"/>
        <v>0</v>
      </c>
      <c r="H411" s="440">
        <f t="shared" si="52"/>
        <v>1</v>
      </c>
    </row>
    <row r="412" spans="1:8" ht="14.25">
      <c r="A412" s="249"/>
      <c r="B412" s="362"/>
      <c r="C412" s="362"/>
      <c r="D412" s="362"/>
      <c r="E412" s="363"/>
      <c r="F412" s="363"/>
      <c r="G412" s="440">
        <f t="shared" si="51"/>
        <v>0</v>
      </c>
      <c r="H412" s="440">
        <f t="shared" si="52"/>
        <v>0</v>
      </c>
    </row>
    <row r="413" spans="1:8" ht="14.25">
      <c r="A413" s="249"/>
      <c r="B413" s="362"/>
      <c r="C413" s="362"/>
      <c r="D413" s="362"/>
      <c r="E413" s="363"/>
      <c r="F413" s="363"/>
      <c r="G413" s="440">
        <f t="shared" ref="G413:G415" si="53">C413+E413</f>
        <v>0</v>
      </c>
      <c r="H413" s="440">
        <f t="shared" ref="H413:H415" si="54">D413+F413</f>
        <v>0</v>
      </c>
    </row>
    <row r="414" spans="1:8" ht="14.25">
      <c r="A414" s="249"/>
      <c r="B414" s="362"/>
      <c r="C414" s="362"/>
      <c r="D414" s="362"/>
      <c r="E414" s="363"/>
      <c r="F414" s="363"/>
      <c r="G414" s="440">
        <f t="shared" si="53"/>
        <v>0</v>
      </c>
      <c r="H414" s="440">
        <f t="shared" si="54"/>
        <v>0</v>
      </c>
    </row>
    <row r="415" spans="1:8" ht="14.25">
      <c r="A415" s="250"/>
      <c r="B415" s="125"/>
      <c r="C415" s="362"/>
      <c r="D415" s="362"/>
      <c r="E415" s="363"/>
      <c r="F415" s="363"/>
      <c r="G415" s="440">
        <f t="shared" si="53"/>
        <v>0</v>
      </c>
      <c r="H415" s="440">
        <f t="shared" si="54"/>
        <v>0</v>
      </c>
    </row>
    <row r="416" spans="1:8" ht="14.25">
      <c r="A416" s="250"/>
      <c r="B416" s="125"/>
      <c r="C416" s="362"/>
      <c r="D416" s="362"/>
      <c r="E416" s="363"/>
      <c r="F416" s="363"/>
      <c r="G416" s="364"/>
      <c r="H416" s="363"/>
    </row>
    <row r="417" spans="1:8" ht="14.25">
      <c r="A417" s="250"/>
      <c r="B417" s="344" t="s">
        <v>1799</v>
      </c>
      <c r="C417" s="443">
        <f>SUM(C418:C554)</f>
        <v>8788</v>
      </c>
      <c r="D417" s="444">
        <f t="shared" ref="D417" si="55">SUM(D418:D554)</f>
        <v>10200</v>
      </c>
      <c r="E417" s="444">
        <f t="shared" ref="E417" si="56">SUM(E418:E554)</f>
        <v>9497</v>
      </c>
      <c r="F417" s="444">
        <f t="shared" ref="F417" si="57">SUM(F418:F554)</f>
        <v>11000</v>
      </c>
      <c r="G417" s="444">
        <f t="shared" ref="G417" si="58">SUM(G418:G554)</f>
        <v>18285</v>
      </c>
      <c r="H417" s="444">
        <f t="shared" ref="H417" si="59">SUM(H418:H554)</f>
        <v>21200</v>
      </c>
    </row>
    <row r="418" spans="1:8">
      <c r="A418" s="434"/>
      <c r="B418" s="435"/>
      <c r="C418" s="362"/>
      <c r="D418" s="362"/>
      <c r="E418" s="363"/>
      <c r="F418" s="363"/>
      <c r="G418" s="364"/>
      <c r="H418" s="363"/>
    </row>
    <row r="419" spans="1:8">
      <c r="A419" s="434" t="s">
        <v>2109</v>
      </c>
      <c r="B419" s="435" t="s">
        <v>2110</v>
      </c>
      <c r="C419" s="436">
        <v>0</v>
      </c>
      <c r="D419" s="442">
        <v>0</v>
      </c>
      <c r="E419" s="436">
        <v>1</v>
      </c>
      <c r="F419" s="437">
        <v>1</v>
      </c>
      <c r="G419" s="440">
        <f>C419+E419</f>
        <v>1</v>
      </c>
      <c r="H419" s="440">
        <f>D419+F419</f>
        <v>1</v>
      </c>
    </row>
    <row r="420" spans="1:8">
      <c r="A420" s="434" t="s">
        <v>2113</v>
      </c>
      <c r="B420" s="435" t="s">
        <v>2114</v>
      </c>
      <c r="C420" s="436">
        <v>0</v>
      </c>
      <c r="D420" s="442">
        <v>0</v>
      </c>
      <c r="E420" s="436">
        <v>1</v>
      </c>
      <c r="F420" s="437">
        <v>1</v>
      </c>
      <c r="G420" s="440">
        <f t="shared" ref="G420:G460" si="60">C420+E420</f>
        <v>1</v>
      </c>
      <c r="H420" s="440">
        <f t="shared" ref="H420:H460" si="61">D420+F420</f>
        <v>1</v>
      </c>
    </row>
    <row r="421" spans="1:8">
      <c r="A421" s="434" t="s">
        <v>2033</v>
      </c>
      <c r="B421" s="435" t="s">
        <v>2034</v>
      </c>
      <c r="C421" s="436">
        <v>0</v>
      </c>
      <c r="D421" s="442">
        <v>0</v>
      </c>
      <c r="E421" s="436">
        <v>28</v>
      </c>
      <c r="F421" s="437">
        <v>32</v>
      </c>
      <c r="G421" s="440">
        <f t="shared" si="60"/>
        <v>28</v>
      </c>
      <c r="H421" s="440">
        <f t="shared" si="61"/>
        <v>32</v>
      </c>
    </row>
    <row r="422" spans="1:8">
      <c r="A422" s="434" t="s">
        <v>2123</v>
      </c>
      <c r="B422" s="435" t="s">
        <v>2124</v>
      </c>
      <c r="C422" s="436">
        <v>0</v>
      </c>
      <c r="D422" s="442">
        <v>0</v>
      </c>
      <c r="E422" s="436">
        <v>433</v>
      </c>
      <c r="F422" s="437">
        <v>500</v>
      </c>
      <c r="G422" s="440">
        <f t="shared" si="60"/>
        <v>433</v>
      </c>
      <c r="H422" s="440">
        <f t="shared" si="61"/>
        <v>500</v>
      </c>
    </row>
    <row r="423" spans="1:8">
      <c r="A423" s="434" t="s">
        <v>2335</v>
      </c>
      <c r="B423" s="435" t="s">
        <v>2336</v>
      </c>
      <c r="C423" s="436">
        <v>0</v>
      </c>
      <c r="D423" s="442">
        <v>0</v>
      </c>
      <c r="E423" s="436">
        <v>1</v>
      </c>
      <c r="F423" s="437">
        <v>1</v>
      </c>
      <c r="G423" s="440">
        <f t="shared" si="60"/>
        <v>1</v>
      </c>
      <c r="H423" s="440">
        <f t="shared" si="61"/>
        <v>1</v>
      </c>
    </row>
    <row r="424" spans="1:8">
      <c r="A424" s="434" t="s">
        <v>2337</v>
      </c>
      <c r="B424" s="435" t="s">
        <v>2338</v>
      </c>
      <c r="C424" s="436">
        <v>2</v>
      </c>
      <c r="D424" s="442">
        <v>2</v>
      </c>
      <c r="E424" s="436">
        <v>0</v>
      </c>
      <c r="F424" s="437">
        <v>0</v>
      </c>
      <c r="G424" s="440">
        <f t="shared" si="60"/>
        <v>2</v>
      </c>
      <c r="H424" s="440">
        <f t="shared" si="61"/>
        <v>2</v>
      </c>
    </row>
    <row r="425" spans="1:8">
      <c r="A425" s="434" t="s">
        <v>2339</v>
      </c>
      <c r="B425" s="435" t="s">
        <v>2340</v>
      </c>
      <c r="C425" s="436">
        <v>0</v>
      </c>
      <c r="D425" s="442">
        <v>0</v>
      </c>
      <c r="E425" s="436">
        <v>139</v>
      </c>
      <c r="F425" s="437">
        <v>160</v>
      </c>
      <c r="G425" s="440">
        <f t="shared" si="60"/>
        <v>139</v>
      </c>
      <c r="H425" s="440">
        <f t="shared" si="61"/>
        <v>160</v>
      </c>
    </row>
    <row r="426" spans="1:8">
      <c r="A426" s="434" t="s">
        <v>2341</v>
      </c>
      <c r="B426" s="435" t="s">
        <v>2342</v>
      </c>
      <c r="C426" s="436">
        <v>0</v>
      </c>
      <c r="D426" s="442">
        <v>0</v>
      </c>
      <c r="E426" s="436">
        <v>18</v>
      </c>
      <c r="F426" s="437">
        <v>21</v>
      </c>
      <c r="G426" s="440">
        <f t="shared" si="60"/>
        <v>18</v>
      </c>
      <c r="H426" s="440">
        <f t="shared" si="61"/>
        <v>21</v>
      </c>
    </row>
    <row r="427" spans="1:8">
      <c r="A427" s="434" t="s">
        <v>2343</v>
      </c>
      <c r="B427" s="435" t="s">
        <v>2344</v>
      </c>
      <c r="C427" s="436">
        <v>0</v>
      </c>
      <c r="D427" s="442">
        <v>0</v>
      </c>
      <c r="E427" s="436">
        <v>1</v>
      </c>
      <c r="F427" s="437">
        <v>1</v>
      </c>
      <c r="G427" s="440">
        <f t="shared" si="60"/>
        <v>1</v>
      </c>
      <c r="H427" s="440">
        <f t="shared" si="61"/>
        <v>1</v>
      </c>
    </row>
    <row r="428" spans="1:8">
      <c r="A428" s="434" t="s">
        <v>2135</v>
      </c>
      <c r="B428" s="435" t="s">
        <v>2136</v>
      </c>
      <c r="C428" s="436">
        <v>0</v>
      </c>
      <c r="D428" s="442">
        <v>0</v>
      </c>
      <c r="E428" s="436">
        <v>233</v>
      </c>
      <c r="F428" s="437">
        <v>270</v>
      </c>
      <c r="G428" s="440">
        <f t="shared" si="60"/>
        <v>233</v>
      </c>
      <c r="H428" s="440">
        <f t="shared" si="61"/>
        <v>270</v>
      </c>
    </row>
    <row r="429" spans="1:8">
      <c r="A429" s="434" t="s">
        <v>2345</v>
      </c>
      <c r="B429" s="435" t="s">
        <v>2346</v>
      </c>
      <c r="C429" s="436">
        <v>0</v>
      </c>
      <c r="D429" s="442">
        <v>0</v>
      </c>
      <c r="E429" s="436">
        <v>12</v>
      </c>
      <c r="F429" s="437">
        <v>14</v>
      </c>
      <c r="G429" s="440">
        <f t="shared" si="60"/>
        <v>12</v>
      </c>
      <c r="H429" s="440">
        <f t="shared" si="61"/>
        <v>14</v>
      </c>
    </row>
    <row r="430" spans="1:8">
      <c r="A430" s="434" t="s">
        <v>2347</v>
      </c>
      <c r="B430" s="435" t="s">
        <v>2348</v>
      </c>
      <c r="C430" s="436">
        <v>0</v>
      </c>
      <c r="D430" s="442">
        <v>0</v>
      </c>
      <c r="E430" s="436">
        <v>2</v>
      </c>
      <c r="F430" s="437">
        <v>2</v>
      </c>
      <c r="G430" s="440">
        <f t="shared" si="60"/>
        <v>2</v>
      </c>
      <c r="H430" s="440">
        <f t="shared" si="61"/>
        <v>2</v>
      </c>
    </row>
    <row r="431" spans="1:8">
      <c r="A431" s="434" t="s">
        <v>2141</v>
      </c>
      <c r="B431" s="435" t="s">
        <v>2142</v>
      </c>
      <c r="C431" s="436">
        <v>851</v>
      </c>
      <c r="D431" s="442">
        <v>985</v>
      </c>
      <c r="E431" s="436">
        <v>439</v>
      </c>
      <c r="F431" s="437">
        <v>510</v>
      </c>
      <c r="G431" s="440">
        <f t="shared" si="60"/>
        <v>1290</v>
      </c>
      <c r="H431" s="440">
        <f t="shared" si="61"/>
        <v>1495</v>
      </c>
    </row>
    <row r="432" spans="1:8">
      <c r="A432" s="434" t="s">
        <v>2349</v>
      </c>
      <c r="B432" s="435" t="s">
        <v>2350</v>
      </c>
      <c r="C432" s="436">
        <v>0</v>
      </c>
      <c r="D432" s="442">
        <v>0</v>
      </c>
      <c r="E432" s="436">
        <v>4</v>
      </c>
      <c r="F432" s="437">
        <v>5</v>
      </c>
      <c r="G432" s="440">
        <f t="shared" si="60"/>
        <v>4</v>
      </c>
      <c r="H432" s="440">
        <f t="shared" si="61"/>
        <v>5</v>
      </c>
    </row>
    <row r="433" spans="1:8">
      <c r="A433" s="434" t="s">
        <v>2351</v>
      </c>
      <c r="B433" s="435" t="s">
        <v>2352</v>
      </c>
      <c r="C433" s="436">
        <v>0</v>
      </c>
      <c r="D433" s="442">
        <v>0</v>
      </c>
      <c r="E433" s="436">
        <v>1</v>
      </c>
      <c r="F433" s="437">
        <v>1</v>
      </c>
      <c r="G433" s="440">
        <f t="shared" si="60"/>
        <v>1</v>
      </c>
      <c r="H433" s="440">
        <f t="shared" si="61"/>
        <v>1</v>
      </c>
    </row>
    <row r="434" spans="1:8">
      <c r="A434" s="434" t="s">
        <v>2353</v>
      </c>
      <c r="B434" s="435" t="s">
        <v>2354</v>
      </c>
      <c r="C434" s="436">
        <v>0</v>
      </c>
      <c r="D434" s="442">
        <v>0</v>
      </c>
      <c r="E434" s="436">
        <v>14</v>
      </c>
      <c r="F434" s="437">
        <v>20</v>
      </c>
      <c r="G434" s="440">
        <f t="shared" si="60"/>
        <v>14</v>
      </c>
      <c r="H434" s="440">
        <f t="shared" si="61"/>
        <v>20</v>
      </c>
    </row>
    <row r="435" spans="1:8">
      <c r="A435" s="434" t="s">
        <v>2355</v>
      </c>
      <c r="B435" s="435" t="s">
        <v>2356</v>
      </c>
      <c r="C435" s="436">
        <v>0</v>
      </c>
      <c r="D435" s="442">
        <v>0</v>
      </c>
      <c r="E435" s="436">
        <v>1</v>
      </c>
      <c r="F435" s="437">
        <v>1</v>
      </c>
      <c r="G435" s="440">
        <f t="shared" si="60"/>
        <v>1</v>
      </c>
      <c r="H435" s="440">
        <f t="shared" si="61"/>
        <v>1</v>
      </c>
    </row>
    <row r="436" spans="1:8">
      <c r="A436" s="434" t="s">
        <v>2357</v>
      </c>
      <c r="B436" s="435" t="s">
        <v>2358</v>
      </c>
      <c r="C436" s="436">
        <v>0</v>
      </c>
      <c r="D436" s="442">
        <v>0</v>
      </c>
      <c r="E436" s="436">
        <v>23</v>
      </c>
      <c r="F436" s="437">
        <v>30</v>
      </c>
      <c r="G436" s="440">
        <f t="shared" si="60"/>
        <v>23</v>
      </c>
      <c r="H436" s="440">
        <f t="shared" si="61"/>
        <v>30</v>
      </c>
    </row>
    <row r="437" spans="1:8">
      <c r="A437" s="434" t="s">
        <v>2359</v>
      </c>
      <c r="B437" s="435" t="s">
        <v>2360</v>
      </c>
      <c r="C437" s="436">
        <v>0</v>
      </c>
      <c r="D437" s="442">
        <v>0</v>
      </c>
      <c r="E437" s="436">
        <v>83</v>
      </c>
      <c r="F437" s="437">
        <v>95</v>
      </c>
      <c r="G437" s="440">
        <f t="shared" si="60"/>
        <v>83</v>
      </c>
      <c r="H437" s="440">
        <f t="shared" si="61"/>
        <v>95</v>
      </c>
    </row>
    <row r="438" spans="1:8">
      <c r="A438" s="434" t="s">
        <v>2143</v>
      </c>
      <c r="B438" s="435" t="s">
        <v>2144</v>
      </c>
      <c r="C438" s="436">
        <v>0</v>
      </c>
      <c r="D438" s="442">
        <v>0</v>
      </c>
      <c r="E438" s="436">
        <v>143</v>
      </c>
      <c r="F438" s="437">
        <v>164</v>
      </c>
      <c r="G438" s="440">
        <f t="shared" si="60"/>
        <v>143</v>
      </c>
      <c r="H438" s="440">
        <f t="shared" si="61"/>
        <v>164</v>
      </c>
    </row>
    <row r="439" spans="1:8">
      <c r="A439" s="434" t="s">
        <v>2145</v>
      </c>
      <c r="B439" s="435" t="s">
        <v>2146</v>
      </c>
      <c r="C439" s="436">
        <v>0</v>
      </c>
      <c r="D439" s="442">
        <v>0</v>
      </c>
      <c r="E439" s="436">
        <v>143</v>
      </c>
      <c r="F439" s="437">
        <v>164</v>
      </c>
      <c r="G439" s="440">
        <f t="shared" si="60"/>
        <v>143</v>
      </c>
      <c r="H439" s="440">
        <f t="shared" si="61"/>
        <v>164</v>
      </c>
    </row>
    <row r="440" spans="1:8">
      <c r="A440" s="434" t="s">
        <v>1987</v>
      </c>
      <c r="B440" s="435" t="s">
        <v>1988</v>
      </c>
      <c r="C440" s="436">
        <v>62</v>
      </c>
      <c r="D440" s="442">
        <v>74</v>
      </c>
      <c r="E440" s="436">
        <v>63</v>
      </c>
      <c r="F440" s="437">
        <v>72</v>
      </c>
      <c r="G440" s="440">
        <f t="shared" si="60"/>
        <v>125</v>
      </c>
      <c r="H440" s="440">
        <f t="shared" si="61"/>
        <v>146</v>
      </c>
    </row>
    <row r="441" spans="1:8">
      <c r="A441" s="434" t="s">
        <v>1995</v>
      </c>
      <c r="B441" s="435" t="s">
        <v>1996</v>
      </c>
      <c r="C441" s="436">
        <v>0</v>
      </c>
      <c r="D441" s="442">
        <v>0</v>
      </c>
      <c r="E441" s="436">
        <v>1</v>
      </c>
      <c r="F441" s="437">
        <v>1</v>
      </c>
      <c r="G441" s="440">
        <f t="shared" si="60"/>
        <v>1</v>
      </c>
      <c r="H441" s="440">
        <f t="shared" si="61"/>
        <v>1</v>
      </c>
    </row>
    <row r="442" spans="1:8">
      <c r="A442" s="434" t="s">
        <v>2361</v>
      </c>
      <c r="B442" s="435" t="s">
        <v>2362</v>
      </c>
      <c r="C442" s="436">
        <v>0</v>
      </c>
      <c r="D442" s="442">
        <v>0</v>
      </c>
      <c r="E442" s="436">
        <v>1</v>
      </c>
      <c r="F442" s="437">
        <v>1</v>
      </c>
      <c r="G442" s="440">
        <f t="shared" si="60"/>
        <v>1</v>
      </c>
      <c r="H442" s="440">
        <f t="shared" si="61"/>
        <v>1</v>
      </c>
    </row>
    <row r="443" spans="1:8">
      <c r="A443" s="434" t="s">
        <v>2363</v>
      </c>
      <c r="B443" s="435" t="s">
        <v>2364</v>
      </c>
      <c r="C443" s="436">
        <v>0</v>
      </c>
      <c r="D443" s="442">
        <v>0</v>
      </c>
      <c r="E443" s="436">
        <v>1</v>
      </c>
      <c r="F443" s="437">
        <v>1</v>
      </c>
      <c r="G443" s="440">
        <f t="shared" si="60"/>
        <v>1</v>
      </c>
      <c r="H443" s="440">
        <f t="shared" si="61"/>
        <v>1</v>
      </c>
    </row>
    <row r="444" spans="1:8">
      <c r="A444" s="434" t="s">
        <v>2365</v>
      </c>
      <c r="B444" s="435" t="s">
        <v>2366</v>
      </c>
      <c r="C444" s="436">
        <v>0</v>
      </c>
      <c r="D444" s="442">
        <v>0</v>
      </c>
      <c r="E444" s="436">
        <v>2</v>
      </c>
      <c r="F444" s="437">
        <v>2</v>
      </c>
      <c r="G444" s="440">
        <f t="shared" si="60"/>
        <v>2</v>
      </c>
      <c r="H444" s="440">
        <f t="shared" si="61"/>
        <v>2</v>
      </c>
    </row>
    <row r="445" spans="1:8">
      <c r="A445" s="434" t="s">
        <v>2158</v>
      </c>
      <c r="B445" s="435" t="s">
        <v>2159</v>
      </c>
      <c r="C445" s="436">
        <v>4752</v>
      </c>
      <c r="D445" s="442">
        <v>5500</v>
      </c>
      <c r="E445" s="436">
        <v>268</v>
      </c>
      <c r="F445" s="437">
        <v>308</v>
      </c>
      <c r="G445" s="440">
        <f t="shared" si="60"/>
        <v>5020</v>
      </c>
      <c r="H445" s="440">
        <f t="shared" si="61"/>
        <v>5808</v>
      </c>
    </row>
    <row r="446" spans="1:8">
      <c r="A446" s="434" t="s">
        <v>2367</v>
      </c>
      <c r="B446" s="435" t="s">
        <v>2368</v>
      </c>
      <c r="C446" s="436">
        <v>0</v>
      </c>
      <c r="D446" s="442">
        <v>0</v>
      </c>
      <c r="E446" s="436">
        <v>6</v>
      </c>
      <c r="F446" s="437">
        <v>7</v>
      </c>
      <c r="G446" s="440">
        <f t="shared" si="60"/>
        <v>6</v>
      </c>
      <c r="H446" s="440">
        <f t="shared" si="61"/>
        <v>7</v>
      </c>
    </row>
    <row r="447" spans="1:8">
      <c r="A447" s="434" t="s">
        <v>2369</v>
      </c>
      <c r="B447" s="435" t="s">
        <v>2370</v>
      </c>
      <c r="C447" s="436">
        <v>0</v>
      </c>
      <c r="D447" s="442">
        <v>0</v>
      </c>
      <c r="E447" s="436">
        <v>1</v>
      </c>
      <c r="F447" s="437">
        <v>1</v>
      </c>
      <c r="G447" s="440">
        <f t="shared" si="60"/>
        <v>1</v>
      </c>
      <c r="H447" s="440">
        <f t="shared" si="61"/>
        <v>1</v>
      </c>
    </row>
    <row r="448" spans="1:8">
      <c r="A448" s="434" t="s">
        <v>2371</v>
      </c>
      <c r="B448" s="435" t="s">
        <v>2372</v>
      </c>
      <c r="C448" s="436">
        <v>0</v>
      </c>
      <c r="D448" s="442">
        <v>0</v>
      </c>
      <c r="E448" s="436">
        <v>1</v>
      </c>
      <c r="F448" s="437">
        <v>1</v>
      </c>
      <c r="G448" s="440">
        <f t="shared" si="60"/>
        <v>1</v>
      </c>
      <c r="H448" s="440">
        <f t="shared" si="61"/>
        <v>1</v>
      </c>
    </row>
    <row r="449" spans="1:8">
      <c r="A449" s="434" t="s">
        <v>2373</v>
      </c>
      <c r="B449" s="435" t="s">
        <v>2374</v>
      </c>
      <c r="C449" s="436">
        <v>0</v>
      </c>
      <c r="D449" s="442">
        <v>0</v>
      </c>
      <c r="E449" s="436">
        <v>1</v>
      </c>
      <c r="F449" s="437">
        <v>1</v>
      </c>
      <c r="G449" s="440">
        <f t="shared" si="60"/>
        <v>1</v>
      </c>
      <c r="H449" s="440">
        <f t="shared" si="61"/>
        <v>1</v>
      </c>
    </row>
    <row r="450" spans="1:8">
      <c r="A450" s="434" t="s">
        <v>2375</v>
      </c>
      <c r="B450" s="435" t="s">
        <v>2376</v>
      </c>
      <c r="C450" s="436">
        <v>4</v>
      </c>
      <c r="D450" s="442">
        <v>5</v>
      </c>
      <c r="E450" s="436">
        <v>0</v>
      </c>
      <c r="F450" s="437">
        <v>0</v>
      </c>
      <c r="G450" s="440">
        <f t="shared" si="60"/>
        <v>4</v>
      </c>
      <c r="H450" s="440">
        <f t="shared" si="61"/>
        <v>5</v>
      </c>
    </row>
    <row r="451" spans="1:8">
      <c r="A451" s="434" t="s">
        <v>2377</v>
      </c>
      <c r="B451" s="435" t="s">
        <v>2378</v>
      </c>
      <c r="C451" s="436">
        <v>0</v>
      </c>
      <c r="D451" s="442">
        <v>0</v>
      </c>
      <c r="E451" s="436">
        <v>24</v>
      </c>
      <c r="F451" s="437">
        <v>28</v>
      </c>
      <c r="G451" s="440">
        <f t="shared" si="60"/>
        <v>24</v>
      </c>
      <c r="H451" s="440">
        <f t="shared" si="61"/>
        <v>28</v>
      </c>
    </row>
    <row r="452" spans="1:8">
      <c r="A452" s="434" t="s">
        <v>2379</v>
      </c>
      <c r="B452" s="435" t="s">
        <v>2380</v>
      </c>
      <c r="C452" s="436">
        <v>0</v>
      </c>
      <c r="D452" s="442">
        <v>0</v>
      </c>
      <c r="E452" s="436">
        <v>53</v>
      </c>
      <c r="F452" s="437">
        <v>61</v>
      </c>
      <c r="G452" s="440">
        <f t="shared" si="60"/>
        <v>53</v>
      </c>
      <c r="H452" s="440">
        <f t="shared" si="61"/>
        <v>61</v>
      </c>
    </row>
    <row r="453" spans="1:8">
      <c r="A453" s="434" t="s">
        <v>2263</v>
      </c>
      <c r="B453" s="435" t="s">
        <v>2381</v>
      </c>
      <c r="C453" s="436">
        <v>193</v>
      </c>
      <c r="D453" s="442">
        <v>230</v>
      </c>
      <c r="E453" s="436">
        <v>0</v>
      </c>
      <c r="F453" s="437">
        <v>0</v>
      </c>
      <c r="G453" s="440">
        <f t="shared" si="60"/>
        <v>193</v>
      </c>
      <c r="H453" s="440">
        <f t="shared" si="61"/>
        <v>230</v>
      </c>
    </row>
    <row r="454" spans="1:8">
      <c r="A454" s="434" t="s">
        <v>2382</v>
      </c>
      <c r="B454" s="435" t="s">
        <v>2383</v>
      </c>
      <c r="C454" s="436">
        <v>0</v>
      </c>
      <c r="D454" s="442">
        <v>0</v>
      </c>
      <c r="E454" s="436">
        <v>5</v>
      </c>
      <c r="F454" s="437">
        <v>6</v>
      </c>
      <c r="G454" s="440">
        <f t="shared" si="60"/>
        <v>5</v>
      </c>
      <c r="H454" s="440">
        <f t="shared" si="61"/>
        <v>6</v>
      </c>
    </row>
    <row r="455" spans="1:8">
      <c r="A455" s="434" t="s">
        <v>2384</v>
      </c>
      <c r="B455" s="435" t="s">
        <v>2385</v>
      </c>
      <c r="C455" s="436">
        <v>0</v>
      </c>
      <c r="D455" s="442">
        <v>0</v>
      </c>
      <c r="E455" s="436">
        <v>4</v>
      </c>
      <c r="F455" s="437">
        <v>5</v>
      </c>
      <c r="G455" s="440">
        <f t="shared" si="60"/>
        <v>4</v>
      </c>
      <c r="H455" s="440">
        <f t="shared" si="61"/>
        <v>5</v>
      </c>
    </row>
    <row r="456" spans="1:8">
      <c r="A456" s="434" t="s">
        <v>2386</v>
      </c>
      <c r="B456" s="435" t="s">
        <v>2387</v>
      </c>
      <c r="C456" s="436">
        <v>0</v>
      </c>
      <c r="D456" s="442">
        <v>0</v>
      </c>
      <c r="E456" s="436">
        <v>341</v>
      </c>
      <c r="F456" s="437">
        <v>392</v>
      </c>
      <c r="G456" s="440">
        <f t="shared" si="60"/>
        <v>341</v>
      </c>
      <c r="H456" s="440">
        <f t="shared" si="61"/>
        <v>392</v>
      </c>
    </row>
    <row r="457" spans="1:8">
      <c r="A457" s="434" t="s">
        <v>2388</v>
      </c>
      <c r="B457" s="435" t="s">
        <v>2389</v>
      </c>
      <c r="C457" s="436">
        <v>0</v>
      </c>
      <c r="D457" s="442">
        <v>0</v>
      </c>
      <c r="E457" s="436">
        <v>8</v>
      </c>
      <c r="F457" s="437">
        <v>9</v>
      </c>
      <c r="G457" s="440">
        <f t="shared" si="60"/>
        <v>8</v>
      </c>
      <c r="H457" s="440">
        <f t="shared" si="61"/>
        <v>9</v>
      </c>
    </row>
    <row r="458" spans="1:8">
      <c r="A458" s="434" t="s">
        <v>2390</v>
      </c>
      <c r="B458" s="435" t="s">
        <v>2391</v>
      </c>
      <c r="C458" s="436">
        <v>0</v>
      </c>
      <c r="D458" s="442">
        <v>0</v>
      </c>
      <c r="E458" s="436">
        <v>88</v>
      </c>
      <c r="F458" s="437">
        <v>101</v>
      </c>
      <c r="G458" s="440">
        <f t="shared" si="60"/>
        <v>88</v>
      </c>
      <c r="H458" s="440">
        <f t="shared" si="61"/>
        <v>101</v>
      </c>
    </row>
    <row r="459" spans="1:8">
      <c r="A459" s="434" t="s">
        <v>2392</v>
      </c>
      <c r="B459" s="435" t="s">
        <v>2393</v>
      </c>
      <c r="C459" s="436">
        <v>0</v>
      </c>
      <c r="D459" s="442">
        <v>0</v>
      </c>
      <c r="E459" s="436">
        <v>2</v>
      </c>
      <c r="F459" s="437">
        <v>2</v>
      </c>
      <c r="G459" s="440">
        <f t="shared" si="60"/>
        <v>2</v>
      </c>
      <c r="H459" s="440">
        <f t="shared" si="61"/>
        <v>2</v>
      </c>
    </row>
    <row r="460" spans="1:8">
      <c r="A460" s="434" t="s">
        <v>2394</v>
      </c>
      <c r="B460" s="435" t="s">
        <v>2395</v>
      </c>
      <c r="C460" s="436">
        <v>0</v>
      </c>
      <c r="D460" s="442">
        <v>0</v>
      </c>
      <c r="E460" s="436">
        <v>7</v>
      </c>
      <c r="F460" s="437">
        <v>8</v>
      </c>
      <c r="G460" s="440">
        <f t="shared" si="60"/>
        <v>7</v>
      </c>
      <c r="H460" s="440">
        <f t="shared" si="61"/>
        <v>8</v>
      </c>
    </row>
    <row r="461" spans="1:8">
      <c r="A461" s="434" t="s">
        <v>2396</v>
      </c>
      <c r="B461" s="435" t="s">
        <v>2397</v>
      </c>
      <c r="C461" s="436">
        <v>0</v>
      </c>
      <c r="D461" s="442">
        <v>0</v>
      </c>
      <c r="E461" s="436">
        <v>2</v>
      </c>
      <c r="F461" s="437">
        <v>2</v>
      </c>
      <c r="G461" s="440">
        <f t="shared" ref="G461:G501" si="62">C461+E461</f>
        <v>2</v>
      </c>
      <c r="H461" s="440">
        <f t="shared" ref="H461:H501" si="63">D461+F461</f>
        <v>2</v>
      </c>
    </row>
    <row r="462" spans="1:8">
      <c r="A462" s="434" t="s">
        <v>2160</v>
      </c>
      <c r="B462" s="435" t="s">
        <v>2161</v>
      </c>
      <c r="C462" s="436">
        <v>0</v>
      </c>
      <c r="D462" s="442">
        <v>0</v>
      </c>
      <c r="E462" s="436">
        <v>38</v>
      </c>
      <c r="F462" s="437">
        <v>44</v>
      </c>
      <c r="G462" s="440">
        <f t="shared" si="62"/>
        <v>38</v>
      </c>
      <c r="H462" s="440">
        <f t="shared" si="63"/>
        <v>44</v>
      </c>
    </row>
    <row r="463" spans="1:8">
      <c r="A463" s="434" t="s">
        <v>2398</v>
      </c>
      <c r="B463" s="435" t="s">
        <v>2399</v>
      </c>
      <c r="C463" s="436">
        <v>0</v>
      </c>
      <c r="D463" s="442">
        <v>0</v>
      </c>
      <c r="E463" s="436">
        <v>1</v>
      </c>
      <c r="F463" s="437">
        <v>1</v>
      </c>
      <c r="G463" s="440">
        <f t="shared" si="62"/>
        <v>1</v>
      </c>
      <c r="H463" s="440">
        <f t="shared" si="63"/>
        <v>1</v>
      </c>
    </row>
    <row r="464" spans="1:8">
      <c r="A464" s="434" t="s">
        <v>2057</v>
      </c>
      <c r="B464" s="435" t="s">
        <v>2058</v>
      </c>
      <c r="C464" s="436">
        <v>0</v>
      </c>
      <c r="D464" s="442">
        <v>0</v>
      </c>
      <c r="E464" s="436">
        <v>1</v>
      </c>
      <c r="F464" s="437">
        <v>1</v>
      </c>
      <c r="G464" s="440">
        <f t="shared" si="62"/>
        <v>1</v>
      </c>
      <c r="H464" s="440">
        <f t="shared" si="63"/>
        <v>1</v>
      </c>
    </row>
    <row r="465" spans="1:8">
      <c r="A465" s="434" t="s">
        <v>2059</v>
      </c>
      <c r="B465" s="435" t="s">
        <v>2060</v>
      </c>
      <c r="C465" s="436">
        <v>0</v>
      </c>
      <c r="D465" s="442">
        <v>0</v>
      </c>
      <c r="E465" s="436">
        <v>1</v>
      </c>
      <c r="F465" s="437">
        <v>1</v>
      </c>
      <c r="G465" s="440">
        <f t="shared" si="62"/>
        <v>1</v>
      </c>
      <c r="H465" s="440">
        <f t="shared" si="63"/>
        <v>1</v>
      </c>
    </row>
    <row r="466" spans="1:8">
      <c r="A466" s="434" t="s">
        <v>2065</v>
      </c>
      <c r="B466" s="435" t="s">
        <v>2066</v>
      </c>
      <c r="C466" s="436">
        <v>0</v>
      </c>
      <c r="D466" s="442">
        <v>0</v>
      </c>
      <c r="E466" s="436">
        <v>1</v>
      </c>
      <c r="F466" s="437">
        <v>1</v>
      </c>
      <c r="G466" s="440">
        <f t="shared" si="62"/>
        <v>1</v>
      </c>
      <c r="H466" s="440">
        <f t="shared" si="63"/>
        <v>1</v>
      </c>
    </row>
    <row r="467" spans="1:8">
      <c r="A467" s="434" t="s">
        <v>2400</v>
      </c>
      <c r="B467" s="435" t="s">
        <v>2401</v>
      </c>
      <c r="C467" s="436">
        <v>0</v>
      </c>
      <c r="D467" s="442">
        <v>0</v>
      </c>
      <c r="E467" s="436">
        <v>1</v>
      </c>
      <c r="F467" s="437">
        <v>1</v>
      </c>
      <c r="G467" s="440">
        <f t="shared" si="62"/>
        <v>1</v>
      </c>
      <c r="H467" s="440">
        <f t="shared" si="63"/>
        <v>1</v>
      </c>
    </row>
    <row r="468" spans="1:8">
      <c r="A468" s="434" t="s">
        <v>2402</v>
      </c>
      <c r="B468" s="435" t="s">
        <v>2403</v>
      </c>
      <c r="C468" s="436">
        <v>1122</v>
      </c>
      <c r="D468" s="442">
        <v>1300</v>
      </c>
      <c r="E468" s="436">
        <v>191</v>
      </c>
      <c r="F468" s="437">
        <v>220</v>
      </c>
      <c r="G468" s="440">
        <f t="shared" si="62"/>
        <v>1313</v>
      </c>
      <c r="H468" s="440">
        <f t="shared" si="63"/>
        <v>1520</v>
      </c>
    </row>
    <row r="469" spans="1:8">
      <c r="A469" s="434" t="s">
        <v>2404</v>
      </c>
      <c r="B469" s="435" t="s">
        <v>2405</v>
      </c>
      <c r="C469" s="436">
        <v>1320</v>
      </c>
      <c r="D469" s="442">
        <v>1550</v>
      </c>
      <c r="E469" s="436">
        <v>292</v>
      </c>
      <c r="F469" s="437">
        <v>336</v>
      </c>
      <c r="G469" s="440">
        <f t="shared" si="62"/>
        <v>1612</v>
      </c>
      <c r="H469" s="440">
        <f t="shared" si="63"/>
        <v>1886</v>
      </c>
    </row>
    <row r="470" spans="1:8">
      <c r="A470" s="434" t="s">
        <v>2406</v>
      </c>
      <c r="B470" s="435" t="s">
        <v>2407</v>
      </c>
      <c r="C470" s="436">
        <v>0</v>
      </c>
      <c r="D470" s="442">
        <v>0</v>
      </c>
      <c r="E470" s="436">
        <v>1</v>
      </c>
      <c r="F470" s="437">
        <v>1</v>
      </c>
      <c r="G470" s="440">
        <f t="shared" si="62"/>
        <v>1</v>
      </c>
      <c r="H470" s="440">
        <f t="shared" si="63"/>
        <v>1</v>
      </c>
    </row>
    <row r="471" spans="1:8">
      <c r="A471" s="434" t="s">
        <v>2408</v>
      </c>
      <c r="B471" s="435" t="s">
        <v>2409</v>
      </c>
      <c r="C471" s="436">
        <v>0</v>
      </c>
      <c r="D471" s="442">
        <v>0</v>
      </c>
      <c r="E471" s="436">
        <v>1</v>
      </c>
      <c r="F471" s="437">
        <v>1</v>
      </c>
      <c r="G471" s="440">
        <f t="shared" si="62"/>
        <v>1</v>
      </c>
      <c r="H471" s="440">
        <f t="shared" si="63"/>
        <v>1</v>
      </c>
    </row>
    <row r="472" spans="1:8">
      <c r="A472" s="434" t="s">
        <v>2410</v>
      </c>
      <c r="B472" s="435" t="s">
        <v>2411</v>
      </c>
      <c r="C472" s="436">
        <v>0</v>
      </c>
      <c r="D472" s="442">
        <v>0</v>
      </c>
      <c r="E472" s="436">
        <v>1</v>
      </c>
      <c r="F472" s="437">
        <v>1</v>
      </c>
      <c r="G472" s="440">
        <f t="shared" si="62"/>
        <v>1</v>
      </c>
      <c r="H472" s="440">
        <f t="shared" si="63"/>
        <v>1</v>
      </c>
    </row>
    <row r="473" spans="1:8">
      <c r="A473" s="434" t="s">
        <v>2412</v>
      </c>
      <c r="B473" s="435" t="s">
        <v>2413</v>
      </c>
      <c r="C473" s="436">
        <v>0</v>
      </c>
      <c r="D473" s="442">
        <v>0</v>
      </c>
      <c r="E473" s="436">
        <v>7</v>
      </c>
      <c r="F473" s="437">
        <v>8</v>
      </c>
      <c r="G473" s="440">
        <f t="shared" si="62"/>
        <v>7</v>
      </c>
      <c r="H473" s="440">
        <f t="shared" si="63"/>
        <v>8</v>
      </c>
    </row>
    <row r="474" spans="1:8">
      <c r="A474" s="434" t="s">
        <v>2414</v>
      </c>
      <c r="B474" s="435" t="s">
        <v>2415</v>
      </c>
      <c r="C474" s="436">
        <v>0</v>
      </c>
      <c r="D474" s="442">
        <v>0</v>
      </c>
      <c r="E474" s="436">
        <v>28</v>
      </c>
      <c r="F474" s="437">
        <v>32</v>
      </c>
      <c r="G474" s="440">
        <f t="shared" si="62"/>
        <v>28</v>
      </c>
      <c r="H474" s="440">
        <f t="shared" si="63"/>
        <v>32</v>
      </c>
    </row>
    <row r="475" spans="1:8">
      <c r="A475" s="434" t="s">
        <v>2416</v>
      </c>
      <c r="B475" s="435" t="s">
        <v>2417</v>
      </c>
      <c r="C475" s="436">
        <v>0</v>
      </c>
      <c r="D475" s="442">
        <v>0</v>
      </c>
      <c r="E475" s="436">
        <v>70</v>
      </c>
      <c r="F475" s="437">
        <v>81</v>
      </c>
      <c r="G475" s="440">
        <f t="shared" si="62"/>
        <v>70</v>
      </c>
      <c r="H475" s="440">
        <f t="shared" si="63"/>
        <v>81</v>
      </c>
    </row>
    <row r="476" spans="1:8">
      <c r="A476" s="434" t="s">
        <v>2418</v>
      </c>
      <c r="B476" s="435" t="s">
        <v>2419</v>
      </c>
      <c r="C476" s="436">
        <v>0</v>
      </c>
      <c r="D476" s="442">
        <v>0</v>
      </c>
      <c r="E476" s="436">
        <v>40</v>
      </c>
      <c r="F476" s="437">
        <v>46</v>
      </c>
      <c r="G476" s="440">
        <f t="shared" si="62"/>
        <v>40</v>
      </c>
      <c r="H476" s="440">
        <f t="shared" si="63"/>
        <v>46</v>
      </c>
    </row>
    <row r="477" spans="1:8">
      <c r="A477" s="434" t="s">
        <v>2420</v>
      </c>
      <c r="B477" s="435" t="s">
        <v>2421</v>
      </c>
      <c r="C477" s="436">
        <v>0</v>
      </c>
      <c r="D477" s="442">
        <v>0</v>
      </c>
      <c r="E477" s="436">
        <v>155</v>
      </c>
      <c r="F477" s="437">
        <v>178</v>
      </c>
      <c r="G477" s="440">
        <f t="shared" si="62"/>
        <v>155</v>
      </c>
      <c r="H477" s="440">
        <f t="shared" si="63"/>
        <v>178</v>
      </c>
    </row>
    <row r="478" spans="1:8">
      <c r="A478" s="434" t="s">
        <v>2422</v>
      </c>
      <c r="B478" s="435" t="s">
        <v>2423</v>
      </c>
      <c r="C478" s="436">
        <v>0</v>
      </c>
      <c r="D478" s="442">
        <v>0</v>
      </c>
      <c r="E478" s="436">
        <v>302</v>
      </c>
      <c r="F478" s="437">
        <v>347</v>
      </c>
      <c r="G478" s="440">
        <f t="shared" si="62"/>
        <v>302</v>
      </c>
      <c r="H478" s="440">
        <f t="shared" si="63"/>
        <v>347</v>
      </c>
    </row>
    <row r="479" spans="1:8">
      <c r="A479" s="434" t="s">
        <v>2424</v>
      </c>
      <c r="B479" s="435" t="s">
        <v>2425</v>
      </c>
      <c r="C479" s="436">
        <v>0</v>
      </c>
      <c r="D479" s="442">
        <v>0</v>
      </c>
      <c r="E479" s="436">
        <v>5</v>
      </c>
      <c r="F479" s="437">
        <v>6</v>
      </c>
      <c r="G479" s="440">
        <f t="shared" si="62"/>
        <v>5</v>
      </c>
      <c r="H479" s="440">
        <f t="shared" si="63"/>
        <v>6</v>
      </c>
    </row>
    <row r="480" spans="1:8">
      <c r="A480" s="434" t="s">
        <v>2426</v>
      </c>
      <c r="B480" s="435" t="s">
        <v>2427</v>
      </c>
      <c r="C480" s="436">
        <v>0</v>
      </c>
      <c r="D480" s="442">
        <v>0</v>
      </c>
      <c r="E480" s="436">
        <v>1</v>
      </c>
      <c r="F480" s="437">
        <v>1</v>
      </c>
      <c r="G480" s="440">
        <f t="shared" si="62"/>
        <v>1</v>
      </c>
      <c r="H480" s="440">
        <f t="shared" si="63"/>
        <v>1</v>
      </c>
    </row>
    <row r="481" spans="1:8">
      <c r="A481" s="434" t="s">
        <v>2428</v>
      </c>
      <c r="B481" s="435" t="s">
        <v>2429</v>
      </c>
      <c r="C481" s="436">
        <v>0</v>
      </c>
      <c r="D481" s="442">
        <v>0</v>
      </c>
      <c r="E481" s="436">
        <v>103</v>
      </c>
      <c r="F481" s="437">
        <v>118</v>
      </c>
      <c r="G481" s="440">
        <f t="shared" si="62"/>
        <v>103</v>
      </c>
      <c r="H481" s="440">
        <f t="shared" si="63"/>
        <v>118</v>
      </c>
    </row>
    <row r="482" spans="1:8">
      <c r="A482" s="434" t="s">
        <v>2430</v>
      </c>
      <c r="B482" s="435" t="s">
        <v>2431</v>
      </c>
      <c r="C482" s="436">
        <v>0</v>
      </c>
      <c r="D482" s="442">
        <v>0</v>
      </c>
      <c r="E482" s="436">
        <v>14</v>
      </c>
      <c r="F482" s="437">
        <v>16</v>
      </c>
      <c r="G482" s="440">
        <f t="shared" si="62"/>
        <v>14</v>
      </c>
      <c r="H482" s="440">
        <f t="shared" si="63"/>
        <v>16</v>
      </c>
    </row>
    <row r="483" spans="1:8">
      <c r="A483" s="434" t="s">
        <v>2432</v>
      </c>
      <c r="B483" s="435" t="s">
        <v>2433</v>
      </c>
      <c r="C483" s="436">
        <v>0</v>
      </c>
      <c r="D483" s="442">
        <v>0</v>
      </c>
      <c r="E483" s="436">
        <v>65</v>
      </c>
      <c r="F483" s="437">
        <v>75</v>
      </c>
      <c r="G483" s="440">
        <f t="shared" si="62"/>
        <v>65</v>
      </c>
      <c r="H483" s="440">
        <f t="shared" si="63"/>
        <v>75</v>
      </c>
    </row>
    <row r="484" spans="1:8">
      <c r="A484" s="434" t="s">
        <v>2434</v>
      </c>
      <c r="B484" s="435" t="s">
        <v>2435</v>
      </c>
      <c r="C484" s="436">
        <v>0</v>
      </c>
      <c r="D484" s="442">
        <v>0</v>
      </c>
      <c r="E484" s="436">
        <v>1</v>
      </c>
      <c r="F484" s="437">
        <v>1</v>
      </c>
      <c r="G484" s="440">
        <f t="shared" si="62"/>
        <v>1</v>
      </c>
      <c r="H484" s="440">
        <f t="shared" si="63"/>
        <v>1</v>
      </c>
    </row>
    <row r="485" spans="1:8">
      <c r="A485" s="434" t="s">
        <v>2436</v>
      </c>
      <c r="B485" s="435" t="s">
        <v>2437</v>
      </c>
      <c r="C485" s="436">
        <v>0</v>
      </c>
      <c r="D485" s="442">
        <v>0</v>
      </c>
      <c r="E485" s="436">
        <v>13</v>
      </c>
      <c r="F485" s="437">
        <v>15</v>
      </c>
      <c r="G485" s="440">
        <f t="shared" si="62"/>
        <v>13</v>
      </c>
      <c r="H485" s="440">
        <f t="shared" si="63"/>
        <v>15</v>
      </c>
    </row>
    <row r="486" spans="1:8">
      <c r="A486" s="434" t="s">
        <v>2438</v>
      </c>
      <c r="B486" s="435" t="s">
        <v>2439</v>
      </c>
      <c r="C486" s="436">
        <v>0</v>
      </c>
      <c r="D486" s="442">
        <v>0</v>
      </c>
      <c r="E486" s="436">
        <v>1</v>
      </c>
      <c r="F486" s="437">
        <v>1</v>
      </c>
      <c r="G486" s="440">
        <f t="shared" si="62"/>
        <v>1</v>
      </c>
      <c r="H486" s="440">
        <f t="shared" si="63"/>
        <v>1</v>
      </c>
    </row>
    <row r="487" spans="1:8">
      <c r="A487" s="434" t="s">
        <v>2440</v>
      </c>
      <c r="B487" s="435" t="s">
        <v>2441</v>
      </c>
      <c r="C487" s="436">
        <v>0</v>
      </c>
      <c r="D487" s="442">
        <v>0</v>
      </c>
      <c r="E487" s="436">
        <v>1</v>
      </c>
      <c r="F487" s="437">
        <v>1</v>
      </c>
      <c r="G487" s="440">
        <f t="shared" si="62"/>
        <v>1</v>
      </c>
      <c r="H487" s="440">
        <f t="shared" si="63"/>
        <v>1</v>
      </c>
    </row>
    <row r="488" spans="1:8">
      <c r="A488" s="434" t="s">
        <v>2442</v>
      </c>
      <c r="B488" s="435" t="s">
        <v>2443</v>
      </c>
      <c r="C488" s="436">
        <v>0</v>
      </c>
      <c r="D488" s="442">
        <v>0</v>
      </c>
      <c r="E488" s="436">
        <v>64</v>
      </c>
      <c r="F488" s="437">
        <v>74</v>
      </c>
      <c r="G488" s="440">
        <f t="shared" si="62"/>
        <v>64</v>
      </c>
      <c r="H488" s="440">
        <f t="shared" si="63"/>
        <v>74</v>
      </c>
    </row>
    <row r="489" spans="1:8">
      <c r="A489" s="434" t="s">
        <v>2011</v>
      </c>
      <c r="B489" s="435" t="s">
        <v>2012</v>
      </c>
      <c r="C489" s="436">
        <v>0</v>
      </c>
      <c r="D489" s="442">
        <v>0</v>
      </c>
      <c r="E489" s="436">
        <v>2</v>
      </c>
      <c r="F489" s="437">
        <v>2</v>
      </c>
      <c r="G489" s="440">
        <f t="shared" si="62"/>
        <v>2</v>
      </c>
      <c r="H489" s="440">
        <f t="shared" si="63"/>
        <v>2</v>
      </c>
    </row>
    <row r="490" spans="1:8">
      <c r="A490" s="434" t="s">
        <v>2444</v>
      </c>
      <c r="B490" s="435" t="s">
        <v>2445</v>
      </c>
      <c r="C490" s="436">
        <v>0</v>
      </c>
      <c r="D490" s="442">
        <v>0</v>
      </c>
      <c r="E490" s="436">
        <v>2</v>
      </c>
      <c r="F490" s="437">
        <v>2</v>
      </c>
      <c r="G490" s="440">
        <f t="shared" si="62"/>
        <v>2</v>
      </c>
      <c r="H490" s="440">
        <f t="shared" si="63"/>
        <v>2</v>
      </c>
    </row>
    <row r="491" spans="1:8">
      <c r="A491" s="434" t="s">
        <v>2178</v>
      </c>
      <c r="B491" s="435" t="s">
        <v>2179</v>
      </c>
      <c r="C491" s="436">
        <v>0</v>
      </c>
      <c r="D491" s="442">
        <v>0</v>
      </c>
      <c r="E491" s="436">
        <v>235</v>
      </c>
      <c r="F491" s="437">
        <v>270</v>
      </c>
      <c r="G491" s="440">
        <f t="shared" si="62"/>
        <v>235</v>
      </c>
      <c r="H491" s="440">
        <f t="shared" si="63"/>
        <v>270</v>
      </c>
    </row>
    <row r="492" spans="1:8">
      <c r="A492" s="434" t="s">
        <v>2446</v>
      </c>
      <c r="B492" s="435" t="s">
        <v>2447</v>
      </c>
      <c r="C492" s="436">
        <v>0</v>
      </c>
      <c r="D492" s="442">
        <v>0</v>
      </c>
      <c r="E492" s="436">
        <v>1</v>
      </c>
      <c r="F492" s="437">
        <v>1</v>
      </c>
      <c r="G492" s="440">
        <f t="shared" si="62"/>
        <v>1</v>
      </c>
      <c r="H492" s="440">
        <f t="shared" si="63"/>
        <v>1</v>
      </c>
    </row>
    <row r="493" spans="1:8">
      <c r="A493" s="434" t="s">
        <v>2448</v>
      </c>
      <c r="B493" s="435" t="s">
        <v>2449</v>
      </c>
      <c r="C493" s="436">
        <v>0</v>
      </c>
      <c r="D493" s="442">
        <v>0</v>
      </c>
      <c r="E493" s="436">
        <v>4</v>
      </c>
      <c r="F493" s="437">
        <v>5</v>
      </c>
      <c r="G493" s="440">
        <f t="shared" si="62"/>
        <v>4</v>
      </c>
      <c r="H493" s="440">
        <f t="shared" si="63"/>
        <v>5</v>
      </c>
    </row>
    <row r="494" spans="1:8">
      <c r="A494" s="434" t="s">
        <v>2450</v>
      </c>
      <c r="B494" s="435" t="s">
        <v>2451</v>
      </c>
      <c r="C494" s="436">
        <v>2</v>
      </c>
      <c r="D494" s="442">
        <v>2</v>
      </c>
      <c r="E494" s="436">
        <v>0</v>
      </c>
      <c r="F494" s="437">
        <v>0</v>
      </c>
      <c r="G494" s="440">
        <f t="shared" si="62"/>
        <v>2</v>
      </c>
      <c r="H494" s="440">
        <f t="shared" si="63"/>
        <v>2</v>
      </c>
    </row>
    <row r="495" spans="1:8">
      <c r="A495" s="434" t="s">
        <v>2452</v>
      </c>
      <c r="B495" s="435" t="s">
        <v>2453</v>
      </c>
      <c r="C495" s="436">
        <v>211</v>
      </c>
      <c r="D495" s="442">
        <v>243</v>
      </c>
      <c r="E495" s="436">
        <v>4</v>
      </c>
      <c r="F495" s="437">
        <v>5</v>
      </c>
      <c r="G495" s="440">
        <f t="shared" si="62"/>
        <v>215</v>
      </c>
      <c r="H495" s="440">
        <f t="shared" si="63"/>
        <v>248</v>
      </c>
    </row>
    <row r="496" spans="1:8">
      <c r="A496" s="434" t="s">
        <v>2454</v>
      </c>
      <c r="B496" s="435" t="s">
        <v>2455</v>
      </c>
      <c r="C496" s="436">
        <v>0</v>
      </c>
      <c r="D496" s="442">
        <v>0</v>
      </c>
      <c r="E496" s="436">
        <v>6</v>
      </c>
      <c r="F496" s="437">
        <v>7</v>
      </c>
      <c r="G496" s="440">
        <f t="shared" si="62"/>
        <v>6</v>
      </c>
      <c r="H496" s="440">
        <f t="shared" si="63"/>
        <v>7</v>
      </c>
    </row>
    <row r="497" spans="1:8">
      <c r="A497" s="434" t="s">
        <v>2081</v>
      </c>
      <c r="B497" s="435" t="s">
        <v>2082</v>
      </c>
      <c r="C497" s="436">
        <v>71</v>
      </c>
      <c r="D497" s="442">
        <v>82</v>
      </c>
      <c r="E497" s="436">
        <v>0</v>
      </c>
      <c r="F497" s="437">
        <v>0</v>
      </c>
      <c r="G497" s="440">
        <f t="shared" si="62"/>
        <v>71</v>
      </c>
      <c r="H497" s="440">
        <f t="shared" si="63"/>
        <v>82</v>
      </c>
    </row>
    <row r="498" spans="1:8">
      <c r="A498" s="434" t="s">
        <v>2456</v>
      </c>
      <c r="B498" s="435" t="s">
        <v>2457</v>
      </c>
      <c r="C498" s="436">
        <v>0</v>
      </c>
      <c r="D498" s="442">
        <v>0</v>
      </c>
      <c r="E498" s="436">
        <v>340</v>
      </c>
      <c r="F498" s="437">
        <v>391</v>
      </c>
      <c r="G498" s="440">
        <f t="shared" si="62"/>
        <v>340</v>
      </c>
      <c r="H498" s="440">
        <f t="shared" si="63"/>
        <v>391</v>
      </c>
    </row>
    <row r="499" spans="1:8">
      <c r="A499" s="434" t="s">
        <v>2458</v>
      </c>
      <c r="B499" s="435" t="s">
        <v>2459</v>
      </c>
      <c r="C499" s="436">
        <v>0</v>
      </c>
      <c r="D499" s="442">
        <v>0</v>
      </c>
      <c r="E499" s="436">
        <v>1</v>
      </c>
      <c r="F499" s="437">
        <v>1</v>
      </c>
      <c r="G499" s="440">
        <f t="shared" si="62"/>
        <v>1</v>
      </c>
      <c r="H499" s="440">
        <f t="shared" si="63"/>
        <v>1</v>
      </c>
    </row>
    <row r="500" spans="1:8">
      <c r="A500" s="434" t="s">
        <v>2460</v>
      </c>
      <c r="B500" s="435" t="s">
        <v>2461</v>
      </c>
      <c r="C500" s="436">
        <v>0</v>
      </c>
      <c r="D500" s="442">
        <v>0</v>
      </c>
      <c r="E500" s="436">
        <v>32</v>
      </c>
      <c r="F500" s="437">
        <v>37</v>
      </c>
      <c r="G500" s="440">
        <f t="shared" si="62"/>
        <v>32</v>
      </c>
      <c r="H500" s="440">
        <f t="shared" si="63"/>
        <v>37</v>
      </c>
    </row>
    <row r="501" spans="1:8">
      <c r="A501" s="434" t="s">
        <v>2462</v>
      </c>
      <c r="B501" s="435" t="s">
        <v>2463</v>
      </c>
      <c r="C501" s="436">
        <v>0</v>
      </c>
      <c r="D501" s="442">
        <v>0</v>
      </c>
      <c r="E501" s="436">
        <v>5</v>
      </c>
      <c r="F501" s="437">
        <v>6</v>
      </c>
      <c r="G501" s="440">
        <f t="shared" si="62"/>
        <v>5</v>
      </c>
      <c r="H501" s="440">
        <f t="shared" si="63"/>
        <v>6</v>
      </c>
    </row>
    <row r="502" spans="1:8">
      <c r="A502" s="434" t="s">
        <v>2464</v>
      </c>
      <c r="B502" s="435" t="s">
        <v>2465</v>
      </c>
      <c r="C502" s="436">
        <v>0</v>
      </c>
      <c r="D502" s="442">
        <v>0</v>
      </c>
      <c r="E502" s="436">
        <v>19</v>
      </c>
      <c r="F502" s="437">
        <v>22</v>
      </c>
      <c r="G502" s="440">
        <f t="shared" ref="G502:G542" si="64">C502+E502</f>
        <v>19</v>
      </c>
      <c r="H502" s="440">
        <f t="shared" ref="H502:H542" si="65">D502+F502</f>
        <v>22</v>
      </c>
    </row>
    <row r="503" spans="1:8">
      <c r="A503" s="434" t="s">
        <v>2466</v>
      </c>
      <c r="B503" s="435" t="s">
        <v>2467</v>
      </c>
      <c r="C503" s="436">
        <v>0</v>
      </c>
      <c r="D503" s="442">
        <v>0</v>
      </c>
      <c r="E503" s="436">
        <v>12</v>
      </c>
      <c r="F503" s="437">
        <v>14</v>
      </c>
      <c r="G503" s="440">
        <f t="shared" si="64"/>
        <v>12</v>
      </c>
      <c r="H503" s="440">
        <f t="shared" si="65"/>
        <v>14</v>
      </c>
    </row>
    <row r="504" spans="1:8">
      <c r="A504" s="434" t="s">
        <v>2468</v>
      </c>
      <c r="B504" s="435" t="s">
        <v>2469</v>
      </c>
      <c r="C504" s="436">
        <v>0</v>
      </c>
      <c r="D504" s="442">
        <v>0</v>
      </c>
      <c r="E504" s="436">
        <v>32</v>
      </c>
      <c r="F504" s="437">
        <v>37</v>
      </c>
      <c r="G504" s="440">
        <f t="shared" si="64"/>
        <v>32</v>
      </c>
      <c r="H504" s="440">
        <f t="shared" si="65"/>
        <v>37</v>
      </c>
    </row>
    <row r="505" spans="1:8">
      <c r="A505" s="434" t="s">
        <v>2470</v>
      </c>
      <c r="B505" s="435" t="s">
        <v>2471</v>
      </c>
      <c r="C505" s="436">
        <v>0</v>
      </c>
      <c r="D505" s="442">
        <v>0</v>
      </c>
      <c r="E505" s="436">
        <v>2</v>
      </c>
      <c r="F505" s="437">
        <v>2</v>
      </c>
      <c r="G505" s="440">
        <f t="shared" si="64"/>
        <v>2</v>
      </c>
      <c r="H505" s="440">
        <f t="shared" si="65"/>
        <v>2</v>
      </c>
    </row>
    <row r="506" spans="1:8">
      <c r="A506" s="434" t="s">
        <v>2472</v>
      </c>
      <c r="B506" s="435" t="s">
        <v>2473</v>
      </c>
      <c r="C506" s="436">
        <v>0</v>
      </c>
      <c r="D506" s="442">
        <v>0</v>
      </c>
      <c r="E506" s="436">
        <v>2</v>
      </c>
      <c r="F506" s="437">
        <v>2</v>
      </c>
      <c r="G506" s="440">
        <f t="shared" si="64"/>
        <v>2</v>
      </c>
      <c r="H506" s="440">
        <f t="shared" si="65"/>
        <v>2</v>
      </c>
    </row>
    <row r="507" spans="1:8">
      <c r="A507" s="434" t="s">
        <v>2474</v>
      </c>
      <c r="B507" s="435" t="s">
        <v>2475</v>
      </c>
      <c r="C507" s="436">
        <v>0</v>
      </c>
      <c r="D507" s="442">
        <v>0</v>
      </c>
      <c r="E507" s="436">
        <v>36</v>
      </c>
      <c r="F507" s="437">
        <v>41</v>
      </c>
      <c r="G507" s="440">
        <f t="shared" si="64"/>
        <v>36</v>
      </c>
      <c r="H507" s="440">
        <f t="shared" si="65"/>
        <v>41</v>
      </c>
    </row>
    <row r="508" spans="1:8">
      <c r="A508" s="434" t="s">
        <v>2476</v>
      </c>
      <c r="B508" s="435" t="s">
        <v>2477</v>
      </c>
      <c r="C508" s="436">
        <v>0</v>
      </c>
      <c r="D508" s="442">
        <v>0</v>
      </c>
      <c r="E508" s="436">
        <v>1</v>
      </c>
      <c r="F508" s="437">
        <v>1</v>
      </c>
      <c r="G508" s="440">
        <f t="shared" si="64"/>
        <v>1</v>
      </c>
      <c r="H508" s="440">
        <f t="shared" si="65"/>
        <v>1</v>
      </c>
    </row>
    <row r="509" spans="1:8">
      <c r="A509" s="434" t="s">
        <v>2478</v>
      </c>
      <c r="B509" s="435" t="s">
        <v>2479</v>
      </c>
      <c r="C509" s="436">
        <v>0</v>
      </c>
      <c r="D509" s="442">
        <v>0</v>
      </c>
      <c r="E509" s="436">
        <v>23</v>
      </c>
      <c r="F509" s="437">
        <v>26</v>
      </c>
      <c r="G509" s="440">
        <f t="shared" si="64"/>
        <v>23</v>
      </c>
      <c r="H509" s="440">
        <f t="shared" si="65"/>
        <v>26</v>
      </c>
    </row>
    <row r="510" spans="1:8">
      <c r="A510" s="434" t="s">
        <v>2480</v>
      </c>
      <c r="B510" s="435" t="s">
        <v>2481</v>
      </c>
      <c r="C510" s="436">
        <v>0</v>
      </c>
      <c r="D510" s="442">
        <v>0</v>
      </c>
      <c r="E510" s="436">
        <v>51</v>
      </c>
      <c r="F510" s="437">
        <v>59</v>
      </c>
      <c r="G510" s="440">
        <f t="shared" si="64"/>
        <v>51</v>
      </c>
      <c r="H510" s="440">
        <f t="shared" si="65"/>
        <v>59</v>
      </c>
    </row>
    <row r="511" spans="1:8">
      <c r="A511" s="434" t="s">
        <v>2482</v>
      </c>
      <c r="B511" s="435" t="s">
        <v>2483</v>
      </c>
      <c r="C511" s="436">
        <v>0</v>
      </c>
      <c r="D511" s="442">
        <v>0</v>
      </c>
      <c r="E511" s="436">
        <v>18</v>
      </c>
      <c r="F511" s="437">
        <v>21</v>
      </c>
      <c r="G511" s="440">
        <f t="shared" si="64"/>
        <v>18</v>
      </c>
      <c r="H511" s="440">
        <f t="shared" si="65"/>
        <v>21</v>
      </c>
    </row>
    <row r="512" spans="1:8">
      <c r="A512" s="434" t="s">
        <v>2484</v>
      </c>
      <c r="B512" s="435" t="s">
        <v>2485</v>
      </c>
      <c r="C512" s="436">
        <v>0</v>
      </c>
      <c r="D512" s="442">
        <v>0</v>
      </c>
      <c r="E512" s="436">
        <v>60</v>
      </c>
      <c r="F512" s="437">
        <v>69</v>
      </c>
      <c r="G512" s="440">
        <f t="shared" si="64"/>
        <v>60</v>
      </c>
      <c r="H512" s="440">
        <f t="shared" si="65"/>
        <v>69</v>
      </c>
    </row>
    <row r="513" spans="1:8">
      <c r="A513" s="434" t="s">
        <v>2486</v>
      </c>
      <c r="B513" s="435" t="s">
        <v>2487</v>
      </c>
      <c r="C513" s="436">
        <v>0</v>
      </c>
      <c r="D513" s="442">
        <v>0</v>
      </c>
      <c r="E513" s="436">
        <v>1</v>
      </c>
      <c r="F513" s="437">
        <v>1</v>
      </c>
      <c r="G513" s="440">
        <f t="shared" si="64"/>
        <v>1</v>
      </c>
      <c r="H513" s="440">
        <f t="shared" si="65"/>
        <v>1</v>
      </c>
    </row>
    <row r="514" spans="1:8">
      <c r="A514" s="434" t="s">
        <v>2488</v>
      </c>
      <c r="B514" s="435" t="s">
        <v>2489</v>
      </c>
      <c r="C514" s="436">
        <v>0</v>
      </c>
      <c r="D514" s="442">
        <v>0</v>
      </c>
      <c r="E514" s="436">
        <v>6</v>
      </c>
      <c r="F514" s="437">
        <v>7</v>
      </c>
      <c r="G514" s="440">
        <f t="shared" si="64"/>
        <v>6</v>
      </c>
      <c r="H514" s="440">
        <f t="shared" si="65"/>
        <v>7</v>
      </c>
    </row>
    <row r="515" spans="1:8">
      <c r="A515" s="434" t="s">
        <v>2190</v>
      </c>
      <c r="B515" s="435" t="s">
        <v>2191</v>
      </c>
      <c r="C515" s="436">
        <v>0</v>
      </c>
      <c r="D515" s="442">
        <v>0</v>
      </c>
      <c r="E515" s="436">
        <v>26</v>
      </c>
      <c r="F515" s="437">
        <v>30</v>
      </c>
      <c r="G515" s="440">
        <f t="shared" si="64"/>
        <v>26</v>
      </c>
      <c r="H515" s="440">
        <f t="shared" si="65"/>
        <v>30</v>
      </c>
    </row>
    <row r="516" spans="1:8">
      <c r="A516" s="434" t="s">
        <v>2490</v>
      </c>
      <c r="B516" s="435" t="s">
        <v>2491</v>
      </c>
      <c r="C516" s="436">
        <v>0</v>
      </c>
      <c r="D516" s="442">
        <v>0</v>
      </c>
      <c r="E516" s="436">
        <v>111</v>
      </c>
      <c r="F516" s="437">
        <v>128</v>
      </c>
      <c r="G516" s="440">
        <f t="shared" si="64"/>
        <v>111</v>
      </c>
      <c r="H516" s="440">
        <f t="shared" si="65"/>
        <v>128</v>
      </c>
    </row>
    <row r="517" spans="1:8">
      <c r="A517" s="434" t="s">
        <v>2492</v>
      </c>
      <c r="B517" s="435" t="s">
        <v>2493</v>
      </c>
      <c r="C517" s="436">
        <v>0</v>
      </c>
      <c r="D517" s="442">
        <v>0</v>
      </c>
      <c r="E517" s="436">
        <v>35</v>
      </c>
      <c r="F517" s="437">
        <v>40</v>
      </c>
      <c r="G517" s="440">
        <f t="shared" si="64"/>
        <v>35</v>
      </c>
      <c r="H517" s="440">
        <f t="shared" si="65"/>
        <v>40</v>
      </c>
    </row>
    <row r="518" spans="1:8">
      <c r="A518" s="434" t="s">
        <v>2494</v>
      </c>
      <c r="B518" s="435" t="s">
        <v>2495</v>
      </c>
      <c r="C518" s="436">
        <v>0</v>
      </c>
      <c r="D518" s="442">
        <v>0</v>
      </c>
      <c r="E518" s="436">
        <v>123</v>
      </c>
      <c r="F518" s="437">
        <v>141</v>
      </c>
      <c r="G518" s="440">
        <f t="shared" si="64"/>
        <v>123</v>
      </c>
      <c r="H518" s="440">
        <f t="shared" si="65"/>
        <v>141</v>
      </c>
    </row>
    <row r="519" spans="1:8">
      <c r="A519" s="434" t="s">
        <v>2496</v>
      </c>
      <c r="B519" s="435" t="s">
        <v>2497</v>
      </c>
      <c r="C519" s="436">
        <v>0</v>
      </c>
      <c r="D519" s="442">
        <v>0</v>
      </c>
      <c r="E519" s="436">
        <v>3</v>
      </c>
      <c r="F519" s="437">
        <v>3</v>
      </c>
      <c r="G519" s="440">
        <f t="shared" si="64"/>
        <v>3</v>
      </c>
      <c r="H519" s="440">
        <f t="shared" si="65"/>
        <v>3</v>
      </c>
    </row>
    <row r="520" spans="1:8">
      <c r="A520" s="434" t="s">
        <v>2498</v>
      </c>
      <c r="B520" s="435" t="s">
        <v>2499</v>
      </c>
      <c r="C520" s="436">
        <v>0</v>
      </c>
      <c r="D520" s="442">
        <v>0</v>
      </c>
      <c r="E520" s="436">
        <v>19</v>
      </c>
      <c r="F520" s="437">
        <v>22</v>
      </c>
      <c r="G520" s="440">
        <f t="shared" si="64"/>
        <v>19</v>
      </c>
      <c r="H520" s="440">
        <f t="shared" si="65"/>
        <v>22</v>
      </c>
    </row>
    <row r="521" spans="1:8">
      <c r="A521" s="434" t="s">
        <v>2192</v>
      </c>
      <c r="B521" s="435" t="s">
        <v>2193</v>
      </c>
      <c r="C521" s="436">
        <v>0</v>
      </c>
      <c r="D521" s="442">
        <v>0</v>
      </c>
      <c r="E521" s="436">
        <v>2</v>
      </c>
      <c r="F521" s="437">
        <v>2</v>
      </c>
      <c r="G521" s="440">
        <f t="shared" si="64"/>
        <v>2</v>
      </c>
      <c r="H521" s="440">
        <f t="shared" si="65"/>
        <v>2</v>
      </c>
    </row>
    <row r="522" spans="1:8">
      <c r="A522" s="434" t="s">
        <v>1913</v>
      </c>
      <c r="B522" s="435" t="s">
        <v>1914</v>
      </c>
      <c r="C522" s="436">
        <v>0</v>
      </c>
      <c r="D522" s="442">
        <v>0</v>
      </c>
      <c r="E522" s="436">
        <v>3</v>
      </c>
      <c r="F522" s="437">
        <v>3</v>
      </c>
      <c r="G522" s="440">
        <f t="shared" si="64"/>
        <v>3</v>
      </c>
      <c r="H522" s="440">
        <f t="shared" si="65"/>
        <v>3</v>
      </c>
    </row>
    <row r="523" spans="1:8">
      <c r="A523" s="434" t="s">
        <v>2194</v>
      </c>
      <c r="B523" s="435" t="s">
        <v>2195</v>
      </c>
      <c r="C523" s="436">
        <v>0</v>
      </c>
      <c r="D523" s="442">
        <v>0</v>
      </c>
      <c r="E523" s="436">
        <v>4</v>
      </c>
      <c r="F523" s="437">
        <v>5</v>
      </c>
      <c r="G523" s="440">
        <f t="shared" si="64"/>
        <v>4</v>
      </c>
      <c r="H523" s="440">
        <f t="shared" si="65"/>
        <v>5</v>
      </c>
    </row>
    <row r="524" spans="1:8">
      <c r="A524" s="434" t="s">
        <v>2500</v>
      </c>
      <c r="B524" s="435" t="s">
        <v>2501</v>
      </c>
      <c r="C524" s="436">
        <v>1</v>
      </c>
      <c r="D524" s="442">
        <v>1</v>
      </c>
      <c r="E524" s="436">
        <v>0</v>
      </c>
      <c r="F524" s="437">
        <v>0</v>
      </c>
      <c r="G524" s="440">
        <f t="shared" si="64"/>
        <v>1</v>
      </c>
      <c r="H524" s="440">
        <f t="shared" si="65"/>
        <v>1</v>
      </c>
    </row>
    <row r="525" spans="1:8">
      <c r="A525" s="434" t="s">
        <v>2502</v>
      </c>
      <c r="B525" s="435" t="s">
        <v>2503</v>
      </c>
      <c r="C525" s="436">
        <v>186</v>
      </c>
      <c r="D525" s="442">
        <v>214</v>
      </c>
      <c r="E525" s="436">
        <v>23</v>
      </c>
      <c r="F525" s="437">
        <v>26</v>
      </c>
      <c r="G525" s="440">
        <f t="shared" si="64"/>
        <v>209</v>
      </c>
      <c r="H525" s="440">
        <f t="shared" si="65"/>
        <v>240</v>
      </c>
    </row>
    <row r="526" spans="1:8">
      <c r="A526" s="434" t="s">
        <v>2198</v>
      </c>
      <c r="B526" s="435" t="s">
        <v>2199</v>
      </c>
      <c r="C526" s="436">
        <v>8</v>
      </c>
      <c r="D526" s="442">
        <v>9</v>
      </c>
      <c r="E526" s="436">
        <v>0</v>
      </c>
      <c r="F526" s="437">
        <v>0</v>
      </c>
      <c r="G526" s="440">
        <f t="shared" si="64"/>
        <v>8</v>
      </c>
      <c r="H526" s="440">
        <f t="shared" si="65"/>
        <v>9</v>
      </c>
    </row>
    <row r="527" spans="1:8">
      <c r="A527" s="434" t="s">
        <v>2504</v>
      </c>
      <c r="B527" s="435" t="s">
        <v>2505</v>
      </c>
      <c r="C527" s="436">
        <v>0</v>
      </c>
      <c r="D527" s="442">
        <v>0</v>
      </c>
      <c r="E527" s="436">
        <v>2</v>
      </c>
      <c r="F527" s="437">
        <v>2</v>
      </c>
      <c r="G527" s="440">
        <f t="shared" si="64"/>
        <v>2</v>
      </c>
      <c r="H527" s="440">
        <f t="shared" si="65"/>
        <v>2</v>
      </c>
    </row>
    <row r="528" spans="1:8">
      <c r="A528" s="434" t="s">
        <v>2202</v>
      </c>
      <c r="B528" s="435" t="s">
        <v>2203</v>
      </c>
      <c r="C528" s="436">
        <v>0</v>
      </c>
      <c r="D528" s="442">
        <v>0</v>
      </c>
      <c r="E528" s="436">
        <v>1</v>
      </c>
      <c r="F528" s="437">
        <v>1</v>
      </c>
      <c r="G528" s="440">
        <f t="shared" si="64"/>
        <v>1</v>
      </c>
      <c r="H528" s="440">
        <f t="shared" si="65"/>
        <v>1</v>
      </c>
    </row>
    <row r="529" spans="1:8">
      <c r="A529" s="434" t="s">
        <v>2506</v>
      </c>
      <c r="B529" s="435" t="s">
        <v>2507</v>
      </c>
      <c r="C529" s="436">
        <v>0</v>
      </c>
      <c r="D529" s="442">
        <v>0</v>
      </c>
      <c r="E529" s="436">
        <v>558</v>
      </c>
      <c r="F529" s="437">
        <v>642</v>
      </c>
      <c r="G529" s="440">
        <f t="shared" si="64"/>
        <v>558</v>
      </c>
      <c r="H529" s="440">
        <f t="shared" si="65"/>
        <v>642</v>
      </c>
    </row>
    <row r="530" spans="1:8">
      <c r="A530" s="434" t="s">
        <v>2208</v>
      </c>
      <c r="B530" s="435" t="s">
        <v>2209</v>
      </c>
      <c r="C530" s="436">
        <v>0</v>
      </c>
      <c r="D530" s="442">
        <v>0</v>
      </c>
      <c r="E530" s="436">
        <v>24</v>
      </c>
      <c r="F530" s="437">
        <v>28</v>
      </c>
      <c r="G530" s="440">
        <f t="shared" si="64"/>
        <v>24</v>
      </c>
      <c r="H530" s="440">
        <f t="shared" si="65"/>
        <v>28</v>
      </c>
    </row>
    <row r="531" spans="1:8">
      <c r="A531" s="434" t="s">
        <v>2212</v>
      </c>
      <c r="B531" s="435" t="s">
        <v>2213</v>
      </c>
      <c r="C531" s="436">
        <v>0</v>
      </c>
      <c r="D531" s="442">
        <v>0</v>
      </c>
      <c r="E531" s="436">
        <v>573</v>
      </c>
      <c r="F531" s="437">
        <v>659</v>
      </c>
      <c r="G531" s="440">
        <f t="shared" si="64"/>
        <v>573</v>
      </c>
      <c r="H531" s="440">
        <f t="shared" si="65"/>
        <v>659</v>
      </c>
    </row>
    <row r="532" spans="1:8">
      <c r="A532" s="434" t="s">
        <v>2214</v>
      </c>
      <c r="B532" s="435" t="s">
        <v>2215</v>
      </c>
      <c r="C532" s="436">
        <v>0</v>
      </c>
      <c r="D532" s="442">
        <v>0</v>
      </c>
      <c r="E532" s="436">
        <v>19</v>
      </c>
      <c r="F532" s="437">
        <v>22</v>
      </c>
      <c r="G532" s="440">
        <f t="shared" si="64"/>
        <v>19</v>
      </c>
      <c r="H532" s="440">
        <f t="shared" si="65"/>
        <v>22</v>
      </c>
    </row>
    <row r="533" spans="1:8">
      <c r="A533" s="434" t="s">
        <v>2216</v>
      </c>
      <c r="B533" s="435" t="s">
        <v>2217</v>
      </c>
      <c r="C533" s="436">
        <v>2</v>
      </c>
      <c r="D533" s="442">
        <v>2</v>
      </c>
      <c r="E533" s="436">
        <v>565</v>
      </c>
      <c r="F533" s="437">
        <v>650</v>
      </c>
      <c r="G533" s="440">
        <f t="shared" si="64"/>
        <v>567</v>
      </c>
      <c r="H533" s="440">
        <f t="shared" si="65"/>
        <v>652</v>
      </c>
    </row>
    <row r="534" spans="1:8">
      <c r="A534" s="434" t="s">
        <v>2508</v>
      </c>
      <c r="B534" s="435" t="s">
        <v>2509</v>
      </c>
      <c r="C534" s="436">
        <v>0</v>
      </c>
      <c r="D534" s="442">
        <v>0</v>
      </c>
      <c r="E534" s="436">
        <v>2</v>
      </c>
      <c r="F534" s="437">
        <v>2</v>
      </c>
      <c r="G534" s="440">
        <f t="shared" si="64"/>
        <v>2</v>
      </c>
      <c r="H534" s="440">
        <f t="shared" si="65"/>
        <v>2</v>
      </c>
    </row>
    <row r="535" spans="1:8">
      <c r="A535" s="434" t="s">
        <v>2218</v>
      </c>
      <c r="B535" s="435" t="s">
        <v>2219</v>
      </c>
      <c r="C535" s="436">
        <v>0</v>
      </c>
      <c r="D535" s="442">
        <v>0</v>
      </c>
      <c r="E535" s="436">
        <v>190</v>
      </c>
      <c r="F535" s="437">
        <v>219</v>
      </c>
      <c r="G535" s="440">
        <f t="shared" si="64"/>
        <v>190</v>
      </c>
      <c r="H535" s="440">
        <f t="shared" si="65"/>
        <v>219</v>
      </c>
    </row>
    <row r="536" spans="1:8">
      <c r="A536" s="434" t="s">
        <v>2510</v>
      </c>
      <c r="B536" s="435" t="s">
        <v>2511</v>
      </c>
      <c r="C536" s="436">
        <v>0</v>
      </c>
      <c r="D536" s="442">
        <v>0</v>
      </c>
      <c r="E536" s="436">
        <v>344</v>
      </c>
      <c r="F536" s="437">
        <v>396</v>
      </c>
      <c r="G536" s="440">
        <f t="shared" si="64"/>
        <v>344</v>
      </c>
      <c r="H536" s="440">
        <f t="shared" si="65"/>
        <v>396</v>
      </c>
    </row>
    <row r="537" spans="1:8">
      <c r="A537" s="434" t="s">
        <v>2224</v>
      </c>
      <c r="B537" s="435" t="s">
        <v>2225</v>
      </c>
      <c r="C537" s="436">
        <v>0</v>
      </c>
      <c r="D537" s="442">
        <v>0</v>
      </c>
      <c r="E537" s="436">
        <v>198</v>
      </c>
      <c r="F537" s="437">
        <v>228</v>
      </c>
      <c r="G537" s="440">
        <f t="shared" si="64"/>
        <v>198</v>
      </c>
      <c r="H537" s="440">
        <f t="shared" si="65"/>
        <v>228</v>
      </c>
    </row>
    <row r="538" spans="1:8">
      <c r="A538" s="434" t="s">
        <v>2226</v>
      </c>
      <c r="B538" s="435" t="s">
        <v>2227</v>
      </c>
      <c r="C538" s="436">
        <v>0</v>
      </c>
      <c r="D538" s="442">
        <v>0</v>
      </c>
      <c r="E538" s="436">
        <v>579</v>
      </c>
      <c r="F538" s="437">
        <v>733</v>
      </c>
      <c r="G538" s="440">
        <f t="shared" si="64"/>
        <v>579</v>
      </c>
      <c r="H538" s="440">
        <f t="shared" si="65"/>
        <v>733</v>
      </c>
    </row>
    <row r="539" spans="1:8">
      <c r="A539" s="434" t="s">
        <v>2228</v>
      </c>
      <c r="B539" s="435" t="s">
        <v>2229</v>
      </c>
      <c r="C539" s="436">
        <v>1</v>
      </c>
      <c r="D539" s="442">
        <v>1</v>
      </c>
      <c r="E539" s="436">
        <v>595</v>
      </c>
      <c r="F539" s="437">
        <v>684</v>
      </c>
      <c r="G539" s="440">
        <f t="shared" si="64"/>
        <v>596</v>
      </c>
      <c r="H539" s="440">
        <f t="shared" si="65"/>
        <v>685</v>
      </c>
    </row>
    <row r="540" spans="1:8">
      <c r="A540" s="434" t="s">
        <v>2512</v>
      </c>
      <c r="B540" s="435" t="s">
        <v>2513</v>
      </c>
      <c r="C540" s="436">
        <v>0</v>
      </c>
      <c r="D540" s="442">
        <v>0</v>
      </c>
      <c r="E540" s="436">
        <v>2</v>
      </c>
      <c r="F540" s="437">
        <v>2</v>
      </c>
      <c r="G540" s="440">
        <f t="shared" si="64"/>
        <v>2</v>
      </c>
      <c r="H540" s="440">
        <f t="shared" si="65"/>
        <v>2</v>
      </c>
    </row>
    <row r="541" spans="1:8">
      <c r="A541" s="434" t="s">
        <v>2514</v>
      </c>
      <c r="B541" s="435" t="s">
        <v>2515</v>
      </c>
      <c r="C541" s="436">
        <v>0</v>
      </c>
      <c r="D541" s="442">
        <v>0</v>
      </c>
      <c r="E541" s="436">
        <v>56</v>
      </c>
      <c r="F541" s="437">
        <v>64</v>
      </c>
      <c r="G541" s="440">
        <f t="shared" si="64"/>
        <v>56</v>
      </c>
      <c r="H541" s="440">
        <f t="shared" si="65"/>
        <v>64</v>
      </c>
    </row>
    <row r="542" spans="1:8">
      <c r="A542" s="434" t="s">
        <v>2516</v>
      </c>
      <c r="B542" s="435" t="s">
        <v>2517</v>
      </c>
      <c r="C542" s="436">
        <v>0</v>
      </c>
      <c r="D542" s="442">
        <v>0</v>
      </c>
      <c r="E542" s="436">
        <v>1</v>
      </c>
      <c r="F542" s="437">
        <v>1</v>
      </c>
      <c r="G542" s="440">
        <f t="shared" si="64"/>
        <v>1</v>
      </c>
      <c r="H542" s="440">
        <f t="shared" si="65"/>
        <v>1</v>
      </c>
    </row>
    <row r="543" spans="1:8">
      <c r="A543" s="434" t="s">
        <v>2230</v>
      </c>
      <c r="B543" s="435" t="s">
        <v>2231</v>
      </c>
      <c r="C543" s="436">
        <v>0</v>
      </c>
      <c r="D543" s="442">
        <v>0</v>
      </c>
      <c r="E543" s="436">
        <v>474</v>
      </c>
      <c r="F543" s="437">
        <v>545</v>
      </c>
      <c r="G543" s="440">
        <f t="shared" ref="G543:G549" si="66">C543+E543</f>
        <v>474</v>
      </c>
      <c r="H543" s="440">
        <f t="shared" ref="H543:H549" si="67">D543+F543</f>
        <v>545</v>
      </c>
    </row>
    <row r="544" spans="1:8">
      <c r="A544" s="434" t="s">
        <v>2518</v>
      </c>
      <c r="B544" s="435" t="s">
        <v>2519</v>
      </c>
      <c r="C544" s="436">
        <v>0</v>
      </c>
      <c r="D544" s="442">
        <v>0</v>
      </c>
      <c r="E544" s="436">
        <v>5</v>
      </c>
      <c r="F544" s="437">
        <v>6</v>
      </c>
      <c r="G544" s="440">
        <f t="shared" si="66"/>
        <v>5</v>
      </c>
      <c r="H544" s="440">
        <f t="shared" si="67"/>
        <v>6</v>
      </c>
    </row>
    <row r="545" spans="1:8">
      <c r="A545" s="434" t="s">
        <v>2232</v>
      </c>
      <c r="B545" s="435" t="s">
        <v>2233</v>
      </c>
      <c r="C545" s="436">
        <v>0</v>
      </c>
      <c r="D545" s="442">
        <v>0</v>
      </c>
      <c r="E545" s="436">
        <v>28</v>
      </c>
      <c r="F545" s="437">
        <v>32</v>
      </c>
      <c r="G545" s="440">
        <f t="shared" si="66"/>
        <v>28</v>
      </c>
      <c r="H545" s="440">
        <f t="shared" si="67"/>
        <v>32</v>
      </c>
    </row>
    <row r="546" spans="1:8">
      <c r="A546" s="434" t="s">
        <v>2234</v>
      </c>
      <c r="B546" s="435" t="s">
        <v>2235</v>
      </c>
      <c r="C546" s="436">
        <v>0</v>
      </c>
      <c r="D546" s="442">
        <v>0</v>
      </c>
      <c r="E546" s="436">
        <v>33</v>
      </c>
      <c r="F546" s="437">
        <v>38</v>
      </c>
      <c r="G546" s="440">
        <f t="shared" si="66"/>
        <v>33</v>
      </c>
      <c r="H546" s="440">
        <f t="shared" si="67"/>
        <v>38</v>
      </c>
    </row>
    <row r="547" spans="1:8">
      <c r="A547" s="434" t="s">
        <v>2520</v>
      </c>
      <c r="B547" s="435" t="s">
        <v>2521</v>
      </c>
      <c r="C547" s="436">
        <v>0</v>
      </c>
      <c r="D547" s="442">
        <v>0</v>
      </c>
      <c r="E547" s="436">
        <v>4</v>
      </c>
      <c r="F547" s="437">
        <v>5</v>
      </c>
      <c r="G547" s="440">
        <f t="shared" si="66"/>
        <v>4</v>
      </c>
      <c r="H547" s="440">
        <f t="shared" si="67"/>
        <v>5</v>
      </c>
    </row>
    <row r="548" spans="1:8">
      <c r="A548" s="434" t="s">
        <v>2522</v>
      </c>
      <c r="B548" s="435" t="s">
        <v>2523</v>
      </c>
      <c r="C548" s="436">
        <v>0</v>
      </c>
      <c r="D548" s="442">
        <v>0</v>
      </c>
      <c r="E548" s="436">
        <v>1</v>
      </c>
      <c r="F548" s="437">
        <v>1</v>
      </c>
      <c r="G548" s="440">
        <f t="shared" si="66"/>
        <v>1</v>
      </c>
      <c r="H548" s="440">
        <f t="shared" si="67"/>
        <v>1</v>
      </c>
    </row>
    <row r="549" spans="1:8">
      <c r="A549" s="434" t="s">
        <v>2087</v>
      </c>
      <c r="B549" s="435" t="s">
        <v>2088</v>
      </c>
      <c r="C549" s="436">
        <v>0</v>
      </c>
      <c r="D549" s="442">
        <v>0</v>
      </c>
      <c r="E549" s="436">
        <v>1</v>
      </c>
      <c r="F549" s="437">
        <v>1</v>
      </c>
      <c r="G549" s="440">
        <f t="shared" si="66"/>
        <v>1</v>
      </c>
      <c r="H549" s="440">
        <f t="shared" si="67"/>
        <v>1</v>
      </c>
    </row>
    <row r="550" spans="1:8">
      <c r="A550" s="434"/>
      <c r="B550" s="435"/>
      <c r="C550" s="436"/>
      <c r="D550" s="442"/>
      <c r="E550" s="442"/>
      <c r="F550" s="437"/>
      <c r="G550" s="440">
        <f t="shared" ref="G550:G551" si="68">C550+E550</f>
        <v>0</v>
      </c>
      <c r="H550" s="440">
        <f t="shared" ref="H550:H551" si="69">D550+F550</f>
        <v>0</v>
      </c>
    </row>
    <row r="551" spans="1:8">
      <c r="A551" s="434"/>
      <c r="B551" s="435"/>
      <c r="C551" s="436"/>
      <c r="D551" s="442"/>
      <c r="E551" s="442"/>
      <c r="F551" s="438"/>
      <c r="G551" s="440">
        <f t="shared" si="68"/>
        <v>0</v>
      </c>
      <c r="H551" s="440">
        <f t="shared" si="69"/>
        <v>0</v>
      </c>
    </row>
    <row r="552" spans="1:8" ht="14.25">
      <c r="A552" s="250"/>
      <c r="B552" s="125"/>
      <c r="C552" s="362"/>
      <c r="D552" s="362"/>
      <c r="E552" s="363"/>
      <c r="F552" s="363"/>
      <c r="G552" s="364"/>
      <c r="H552" s="363"/>
    </row>
    <row r="553" spans="1:8" ht="14.25">
      <c r="A553" s="249"/>
      <c r="B553" s="129"/>
      <c r="C553" s="129"/>
      <c r="D553" s="129"/>
      <c r="E553" s="364"/>
      <c r="F553" s="364"/>
      <c r="G553" s="364"/>
      <c r="H553" s="364"/>
    </row>
    <row r="554" spans="1:8">
      <c r="A554" s="376"/>
      <c r="B554" s="362"/>
      <c r="C554" s="362"/>
      <c r="D554" s="362"/>
      <c r="E554" s="363"/>
      <c r="F554" s="363"/>
      <c r="G554" s="364"/>
      <c r="H554" s="363"/>
    </row>
    <row r="555" spans="1:8" ht="14.25">
      <c r="A555" s="115" t="s">
        <v>242</v>
      </c>
      <c r="B555" s="127"/>
      <c r="C555" s="127"/>
      <c r="D555" s="127"/>
      <c r="E555" s="127"/>
      <c r="F555" s="127"/>
      <c r="G555" s="127"/>
      <c r="H555" s="343"/>
    </row>
    <row r="556" spans="1:8" ht="14.25">
      <c r="A556" s="249" t="s">
        <v>150</v>
      </c>
      <c r="B556" s="362" t="s">
        <v>151</v>
      </c>
      <c r="C556" s="362"/>
      <c r="D556" s="362"/>
      <c r="E556" s="363"/>
      <c r="F556" s="363"/>
      <c r="G556" s="364"/>
      <c r="H556" s="363"/>
    </row>
    <row r="557" spans="1:8" ht="14.25">
      <c r="A557" s="249" t="s">
        <v>152</v>
      </c>
      <c r="B557" s="362" t="s">
        <v>153</v>
      </c>
      <c r="C557" s="362"/>
      <c r="D557" s="362"/>
      <c r="E557" s="363"/>
      <c r="F557" s="363"/>
      <c r="G557" s="364"/>
      <c r="H557" s="363"/>
    </row>
    <row r="558" spans="1:8" ht="14.25">
      <c r="A558" s="249" t="s">
        <v>154</v>
      </c>
      <c r="B558" s="362" t="s">
        <v>165</v>
      </c>
      <c r="C558" s="362"/>
      <c r="D558" s="362"/>
      <c r="E558" s="363"/>
      <c r="F558" s="363"/>
      <c r="G558" s="364"/>
      <c r="H558" s="363"/>
    </row>
    <row r="559" spans="1:8" ht="25.5">
      <c r="A559" s="249" t="s">
        <v>155</v>
      </c>
      <c r="B559" s="362" t="s">
        <v>156</v>
      </c>
      <c r="C559" s="362"/>
      <c r="D559" s="362"/>
      <c r="E559" s="363"/>
      <c r="F559" s="363"/>
      <c r="G559" s="364"/>
      <c r="H559" s="363"/>
    </row>
    <row r="560" spans="1:8" ht="14.25">
      <c r="A560" s="249" t="s">
        <v>157</v>
      </c>
      <c r="B560" s="362" t="s">
        <v>158</v>
      </c>
      <c r="C560" s="362"/>
      <c r="D560" s="362"/>
      <c r="E560" s="363"/>
      <c r="F560" s="363"/>
      <c r="G560" s="364"/>
      <c r="H560" s="363"/>
    </row>
    <row r="561" spans="1:8" ht="25.5">
      <c r="A561" s="249" t="s">
        <v>159</v>
      </c>
      <c r="B561" s="362" t="s">
        <v>164</v>
      </c>
      <c r="C561" s="362"/>
      <c r="D561" s="362"/>
      <c r="E561" s="363"/>
      <c r="F561" s="363"/>
      <c r="G561" s="364"/>
      <c r="H561" s="363"/>
    </row>
    <row r="562" spans="1:8" ht="51">
      <c r="A562" s="249" t="s">
        <v>160</v>
      </c>
      <c r="B562" s="362" t="s">
        <v>161</v>
      </c>
      <c r="C562" s="362"/>
      <c r="D562" s="362"/>
      <c r="E562" s="363"/>
      <c r="F562" s="363"/>
      <c r="G562" s="364"/>
      <c r="H562" s="363"/>
    </row>
    <row r="563" spans="1:8" ht="63.75">
      <c r="A563" s="249" t="s">
        <v>162</v>
      </c>
      <c r="B563" s="362" t="s">
        <v>163</v>
      </c>
      <c r="C563" s="362"/>
      <c r="D563" s="362"/>
      <c r="E563" s="363"/>
      <c r="F563" s="363"/>
      <c r="G563" s="364"/>
      <c r="H563" s="363"/>
    </row>
    <row r="564" spans="1:8">
      <c r="A564" s="115" t="s">
        <v>243</v>
      </c>
      <c r="B564" s="130"/>
      <c r="C564" s="130"/>
      <c r="D564" s="130"/>
      <c r="E564" s="341"/>
      <c r="F564" s="341"/>
      <c r="G564" s="342"/>
      <c r="H564" s="341"/>
    </row>
    <row r="565" spans="1:8">
      <c r="A565" s="359" t="s">
        <v>239</v>
      </c>
      <c r="B565" s="377"/>
      <c r="C565" s="446">
        <f t="shared" ref="C565:H565" si="70">SUM(C417,C367)</f>
        <v>8788</v>
      </c>
      <c r="D565" s="446">
        <f t="shared" si="70"/>
        <v>10200</v>
      </c>
      <c r="E565" s="446">
        <f t="shared" si="70"/>
        <v>9962</v>
      </c>
      <c r="F565" s="446">
        <f t="shared" si="70"/>
        <v>11600</v>
      </c>
      <c r="G565" s="446">
        <f t="shared" si="70"/>
        <v>18750</v>
      </c>
      <c r="H565" s="446">
        <f t="shared" si="70"/>
        <v>21800</v>
      </c>
    </row>
    <row r="566" spans="1:8">
      <c r="A566" s="775" t="s">
        <v>149</v>
      </c>
      <c r="B566" s="775"/>
      <c r="C566" s="775"/>
      <c r="D566" s="775"/>
      <c r="E566" s="775"/>
      <c r="F566" s="775"/>
      <c r="G566" s="775"/>
      <c r="H566" s="775"/>
    </row>
    <row r="567" spans="1:8">
      <c r="A567" s="775" t="s">
        <v>331</v>
      </c>
      <c r="B567" s="775"/>
      <c r="C567" s="775"/>
      <c r="D567" s="775"/>
      <c r="E567" s="775"/>
      <c r="F567" s="775"/>
      <c r="G567" s="775"/>
      <c r="H567" s="775"/>
    </row>
    <row r="569" spans="1:8">
      <c r="A569" s="372"/>
      <c r="B569" s="373" t="s">
        <v>194</v>
      </c>
      <c r="C569" s="366" t="s">
        <v>1900</v>
      </c>
      <c r="D569" s="368"/>
      <c r="E569" s="368"/>
      <c r="F569" s="368"/>
      <c r="G569" s="370"/>
      <c r="H569" s="99"/>
    </row>
    <row r="570" spans="1:8">
      <c r="A570" s="372"/>
      <c r="B570" s="373" t="s">
        <v>195</v>
      </c>
      <c r="C570" s="366">
        <v>17688383</v>
      </c>
      <c r="D570" s="368"/>
      <c r="E570" s="368"/>
      <c r="F570" s="368"/>
      <c r="G570" s="370"/>
      <c r="H570" s="99"/>
    </row>
    <row r="571" spans="1:8">
      <c r="A571" s="372"/>
      <c r="B571" s="373"/>
      <c r="C571" s="366"/>
      <c r="D571" s="368"/>
      <c r="E571" s="368"/>
      <c r="F571" s="368"/>
      <c r="G571" s="370"/>
      <c r="H571" s="99"/>
    </row>
    <row r="572" spans="1:8" ht="14.25">
      <c r="A572" s="372"/>
      <c r="B572" s="373" t="s">
        <v>1843</v>
      </c>
      <c r="C572" s="367" t="s">
        <v>1802</v>
      </c>
      <c r="D572" s="369"/>
      <c r="E572" s="369"/>
      <c r="F572" s="369"/>
      <c r="G572" s="371"/>
      <c r="H572" s="99"/>
    </row>
    <row r="573" spans="1:8" ht="14.25">
      <c r="A573" s="372"/>
      <c r="B573" s="373" t="s">
        <v>236</v>
      </c>
      <c r="C573" s="367" t="s">
        <v>1921</v>
      </c>
      <c r="D573" s="369"/>
      <c r="E573" s="369"/>
      <c r="F573" s="369"/>
      <c r="G573" s="371"/>
      <c r="H573" s="99"/>
    </row>
    <row r="574" spans="1:8" ht="15.75">
      <c r="A574" s="167"/>
      <c r="B574" s="167"/>
      <c r="C574" s="167"/>
      <c r="D574" s="167"/>
      <c r="E574" s="167"/>
      <c r="F574" s="167"/>
      <c r="G574" s="358"/>
      <c r="H574" s="358"/>
    </row>
    <row r="575" spans="1:8">
      <c r="A575" s="763" t="s">
        <v>122</v>
      </c>
      <c r="B575" s="763" t="s">
        <v>238</v>
      </c>
      <c r="C575" s="757" t="s">
        <v>1801</v>
      </c>
      <c r="D575" s="757"/>
      <c r="E575" s="757" t="s">
        <v>1800</v>
      </c>
      <c r="F575" s="757"/>
      <c r="G575" s="757" t="s">
        <v>90</v>
      </c>
      <c r="H575" s="757"/>
    </row>
    <row r="576" spans="1:8" ht="30" customHeight="1" thickBot="1">
      <c r="A576" s="764"/>
      <c r="B576" s="764"/>
      <c r="C576" s="427" t="s">
        <v>1890</v>
      </c>
      <c r="D576" s="427" t="s">
        <v>1889</v>
      </c>
      <c r="E576" s="427" t="s">
        <v>1890</v>
      </c>
      <c r="F576" s="427" t="s">
        <v>1889</v>
      </c>
      <c r="G576" s="427" t="s">
        <v>1890</v>
      </c>
      <c r="H576" s="427" t="s">
        <v>1889</v>
      </c>
    </row>
    <row r="577" spans="1:8" ht="15.75" thickTop="1">
      <c r="A577" s="248"/>
      <c r="B577" s="345" t="s">
        <v>237</v>
      </c>
      <c r="C577" s="445">
        <f t="shared" ref="C577:H577" si="71">SUM(C578:C579)</f>
        <v>0</v>
      </c>
      <c r="D577" s="445">
        <f t="shared" si="71"/>
        <v>0</v>
      </c>
      <c r="E577" s="445">
        <f t="shared" si="71"/>
        <v>0</v>
      </c>
      <c r="F577" s="445">
        <f t="shared" si="71"/>
        <v>0</v>
      </c>
      <c r="G577" s="445">
        <f t="shared" si="71"/>
        <v>0</v>
      </c>
      <c r="H577" s="445">
        <f t="shared" si="71"/>
        <v>0</v>
      </c>
    </row>
    <row r="578" spans="1:8">
      <c r="A578" s="272"/>
      <c r="B578" s="273"/>
      <c r="C578" s="362"/>
      <c r="D578" s="362"/>
      <c r="E578" s="363"/>
      <c r="F578" s="363"/>
      <c r="G578" s="364"/>
      <c r="H578" s="363"/>
    </row>
    <row r="579" spans="1:8" ht="14.25">
      <c r="A579" s="250"/>
      <c r="B579" s="125"/>
      <c r="C579" s="362"/>
      <c r="D579" s="362"/>
      <c r="E579" s="363"/>
      <c r="F579" s="363"/>
      <c r="G579" s="440">
        <f t="shared" ref="G579" si="72">C579+E579</f>
        <v>0</v>
      </c>
      <c r="H579" s="440">
        <f t="shared" ref="H579" si="73">D579+F579</f>
        <v>0</v>
      </c>
    </row>
    <row r="580" spans="1:8" ht="14.25">
      <c r="A580" s="250"/>
      <c r="B580" s="125"/>
      <c r="C580" s="362"/>
      <c r="D580" s="362"/>
      <c r="E580" s="363"/>
      <c r="F580" s="363"/>
      <c r="G580" s="364"/>
      <c r="H580" s="363"/>
    </row>
    <row r="581" spans="1:8" ht="14.25">
      <c r="A581" s="250"/>
      <c r="B581" s="344" t="s">
        <v>1799</v>
      </c>
      <c r="C581" s="443">
        <f>SUM(C582:C645)</f>
        <v>256551</v>
      </c>
      <c r="D581" s="444">
        <f t="shared" ref="D581:H581" si="74">SUM(D582:D645)</f>
        <v>297000</v>
      </c>
      <c r="E581" s="444">
        <f t="shared" si="74"/>
        <v>0</v>
      </c>
      <c r="F581" s="444">
        <f t="shared" si="74"/>
        <v>0</v>
      </c>
      <c r="G581" s="444">
        <f t="shared" si="74"/>
        <v>256551</v>
      </c>
      <c r="H581" s="444">
        <f t="shared" si="74"/>
        <v>297000</v>
      </c>
    </row>
    <row r="582" spans="1:8">
      <c r="A582" s="434"/>
      <c r="B582" s="435"/>
      <c r="C582" s="362"/>
      <c r="D582" s="362"/>
      <c r="E582" s="363"/>
      <c r="F582" s="363"/>
      <c r="G582" s="364"/>
      <c r="H582" s="363"/>
    </row>
    <row r="583" spans="1:8">
      <c r="A583" s="434" t="s">
        <v>2365</v>
      </c>
      <c r="B583" s="435" t="s">
        <v>2366</v>
      </c>
      <c r="C583" s="436">
        <v>422</v>
      </c>
      <c r="D583" s="436">
        <v>500</v>
      </c>
      <c r="E583" s="436"/>
      <c r="F583" s="437"/>
      <c r="G583" s="440">
        <f>C583+E583</f>
        <v>422</v>
      </c>
      <c r="H583" s="440">
        <f>D583+F583</f>
        <v>500</v>
      </c>
    </row>
    <row r="584" spans="1:8">
      <c r="A584" s="434" t="s">
        <v>2524</v>
      </c>
      <c r="B584" s="435" t="s">
        <v>2525</v>
      </c>
      <c r="C584" s="436">
        <v>24</v>
      </c>
      <c r="D584" s="436">
        <v>28</v>
      </c>
      <c r="E584" s="436"/>
      <c r="F584" s="437"/>
      <c r="G584" s="440">
        <f t="shared" ref="G584:G641" si="75">C584+E584</f>
        <v>24</v>
      </c>
      <c r="H584" s="440">
        <f t="shared" ref="H584:H641" si="76">D584+F584</f>
        <v>28</v>
      </c>
    </row>
    <row r="585" spans="1:8">
      <c r="A585" s="434" t="s">
        <v>2526</v>
      </c>
      <c r="B585" s="435" t="s">
        <v>2527</v>
      </c>
      <c r="C585" s="436">
        <v>2050</v>
      </c>
      <c r="D585" s="436">
        <v>2400</v>
      </c>
      <c r="E585" s="436"/>
      <c r="F585" s="437"/>
      <c r="G585" s="440">
        <f t="shared" si="75"/>
        <v>2050</v>
      </c>
      <c r="H585" s="440">
        <f t="shared" si="76"/>
        <v>2400</v>
      </c>
    </row>
    <row r="586" spans="1:8">
      <c r="A586" s="434" t="s">
        <v>2528</v>
      </c>
      <c r="B586" s="435" t="s">
        <v>2529</v>
      </c>
      <c r="C586" s="436">
        <v>3427</v>
      </c>
      <c r="D586" s="436">
        <v>4000</v>
      </c>
      <c r="E586" s="436"/>
      <c r="F586" s="437"/>
      <c r="G586" s="440">
        <f t="shared" si="75"/>
        <v>3427</v>
      </c>
      <c r="H586" s="440">
        <f t="shared" si="76"/>
        <v>4000</v>
      </c>
    </row>
    <row r="587" spans="1:8">
      <c r="A587" s="434" t="s">
        <v>2530</v>
      </c>
      <c r="B587" s="435" t="s">
        <v>2531</v>
      </c>
      <c r="C587" s="436">
        <v>2522</v>
      </c>
      <c r="D587" s="436">
        <v>3000</v>
      </c>
      <c r="E587" s="436"/>
      <c r="F587" s="437"/>
      <c r="G587" s="440">
        <f t="shared" si="75"/>
        <v>2522</v>
      </c>
      <c r="H587" s="440">
        <f t="shared" si="76"/>
        <v>3000</v>
      </c>
    </row>
    <row r="588" spans="1:8">
      <c r="A588" s="434" t="s">
        <v>2532</v>
      </c>
      <c r="B588" s="435" t="s">
        <v>2533</v>
      </c>
      <c r="C588" s="436">
        <v>7668</v>
      </c>
      <c r="D588" s="436">
        <v>8888</v>
      </c>
      <c r="E588" s="436"/>
      <c r="F588" s="437"/>
      <c r="G588" s="440">
        <f t="shared" si="75"/>
        <v>7668</v>
      </c>
      <c r="H588" s="440">
        <f t="shared" si="76"/>
        <v>8888</v>
      </c>
    </row>
    <row r="589" spans="1:8">
      <c r="A589" s="434" t="s">
        <v>2534</v>
      </c>
      <c r="B589" s="435" t="s">
        <v>2535</v>
      </c>
      <c r="C589" s="436">
        <v>8</v>
      </c>
      <c r="D589" s="436">
        <v>10</v>
      </c>
      <c r="E589" s="436"/>
      <c r="F589" s="437"/>
      <c r="G589" s="440">
        <f t="shared" si="75"/>
        <v>8</v>
      </c>
      <c r="H589" s="440">
        <f t="shared" si="76"/>
        <v>10</v>
      </c>
    </row>
    <row r="590" spans="1:8">
      <c r="A590" s="434" t="s">
        <v>2536</v>
      </c>
      <c r="B590" s="435" t="s">
        <v>2537</v>
      </c>
      <c r="C590" s="436">
        <v>70</v>
      </c>
      <c r="D590" s="436">
        <v>81</v>
      </c>
      <c r="E590" s="436"/>
      <c r="F590" s="437"/>
      <c r="G590" s="440">
        <f t="shared" si="75"/>
        <v>70</v>
      </c>
      <c r="H590" s="440">
        <f t="shared" si="76"/>
        <v>81</v>
      </c>
    </row>
    <row r="591" spans="1:8">
      <c r="A591" s="434" t="s">
        <v>2538</v>
      </c>
      <c r="B591" s="435" t="s">
        <v>2539</v>
      </c>
      <c r="C591" s="436">
        <v>4866</v>
      </c>
      <c r="D591" s="436">
        <v>5600</v>
      </c>
      <c r="E591" s="436"/>
      <c r="F591" s="437"/>
      <c r="G591" s="440">
        <f t="shared" si="75"/>
        <v>4866</v>
      </c>
      <c r="H591" s="440">
        <f t="shared" si="76"/>
        <v>5600</v>
      </c>
    </row>
    <row r="592" spans="1:8">
      <c r="A592" s="434" t="s">
        <v>2540</v>
      </c>
      <c r="B592" s="435" t="s">
        <v>2541</v>
      </c>
      <c r="C592" s="436">
        <v>7018</v>
      </c>
      <c r="D592" s="436">
        <v>8100</v>
      </c>
      <c r="E592" s="436"/>
      <c r="F592" s="437"/>
      <c r="G592" s="440">
        <f t="shared" si="75"/>
        <v>7018</v>
      </c>
      <c r="H592" s="440">
        <f t="shared" si="76"/>
        <v>8100</v>
      </c>
    </row>
    <row r="593" spans="1:8">
      <c r="A593" s="434" t="s">
        <v>2542</v>
      </c>
      <c r="B593" s="435" t="s">
        <v>2543</v>
      </c>
      <c r="C593" s="436">
        <v>5684</v>
      </c>
      <c r="D593" s="436">
        <v>6600</v>
      </c>
      <c r="E593" s="436"/>
      <c r="F593" s="437"/>
      <c r="G593" s="440">
        <f t="shared" si="75"/>
        <v>5684</v>
      </c>
      <c r="H593" s="440">
        <f t="shared" si="76"/>
        <v>6600</v>
      </c>
    </row>
    <row r="594" spans="1:8">
      <c r="A594" s="434" t="s">
        <v>2544</v>
      </c>
      <c r="B594" s="435" t="s">
        <v>2545</v>
      </c>
      <c r="C594" s="436">
        <v>474</v>
      </c>
      <c r="D594" s="436">
        <v>550</v>
      </c>
      <c r="E594" s="436"/>
      <c r="F594" s="437"/>
      <c r="G594" s="440">
        <f t="shared" si="75"/>
        <v>474</v>
      </c>
      <c r="H594" s="440">
        <f t="shared" si="76"/>
        <v>550</v>
      </c>
    </row>
    <row r="595" spans="1:8">
      <c r="A595" s="434" t="s">
        <v>2546</v>
      </c>
      <c r="B595" s="435" t="s">
        <v>2547</v>
      </c>
      <c r="C595" s="436">
        <v>3069</v>
      </c>
      <c r="D595" s="436">
        <v>3529</v>
      </c>
      <c r="E595" s="436"/>
      <c r="F595" s="437"/>
      <c r="G595" s="440">
        <f t="shared" si="75"/>
        <v>3069</v>
      </c>
      <c r="H595" s="440">
        <f t="shared" si="76"/>
        <v>3529</v>
      </c>
    </row>
    <row r="596" spans="1:8">
      <c r="A596" s="434" t="s">
        <v>2548</v>
      </c>
      <c r="B596" s="435" t="s">
        <v>2549</v>
      </c>
      <c r="C596" s="436">
        <v>17994</v>
      </c>
      <c r="D596" s="436">
        <v>20700</v>
      </c>
      <c r="E596" s="436"/>
      <c r="F596" s="437"/>
      <c r="G596" s="440">
        <f t="shared" si="75"/>
        <v>17994</v>
      </c>
      <c r="H596" s="440">
        <f t="shared" si="76"/>
        <v>20700</v>
      </c>
    </row>
    <row r="597" spans="1:8">
      <c r="A597" s="434" t="s">
        <v>2550</v>
      </c>
      <c r="B597" s="435" t="s">
        <v>2551</v>
      </c>
      <c r="C597" s="436">
        <v>2694</v>
      </c>
      <c r="D597" s="436">
        <v>3100</v>
      </c>
      <c r="E597" s="436"/>
      <c r="F597" s="437"/>
      <c r="G597" s="440">
        <f t="shared" si="75"/>
        <v>2694</v>
      </c>
      <c r="H597" s="440">
        <f t="shared" si="76"/>
        <v>3100</v>
      </c>
    </row>
    <row r="598" spans="1:8">
      <c r="A598" s="434" t="s">
        <v>2552</v>
      </c>
      <c r="B598" s="435" t="s">
        <v>2553</v>
      </c>
      <c r="C598" s="436">
        <v>9663</v>
      </c>
      <c r="D598" s="436">
        <v>11200</v>
      </c>
      <c r="E598" s="436"/>
      <c r="F598" s="437"/>
      <c r="G598" s="440">
        <f t="shared" si="75"/>
        <v>9663</v>
      </c>
      <c r="H598" s="440">
        <f t="shared" si="76"/>
        <v>11200</v>
      </c>
    </row>
    <row r="599" spans="1:8">
      <c r="A599" s="434" t="s">
        <v>2554</v>
      </c>
      <c r="B599" s="435" t="s">
        <v>2555</v>
      </c>
      <c r="C599" s="436">
        <v>2576</v>
      </c>
      <c r="D599" s="436">
        <v>3000</v>
      </c>
      <c r="E599" s="436"/>
      <c r="F599" s="437"/>
      <c r="G599" s="440">
        <f t="shared" si="75"/>
        <v>2576</v>
      </c>
      <c r="H599" s="440">
        <f t="shared" si="76"/>
        <v>3000</v>
      </c>
    </row>
    <row r="600" spans="1:8">
      <c r="A600" s="434" t="s">
        <v>2556</v>
      </c>
      <c r="B600" s="435" t="s">
        <v>2557</v>
      </c>
      <c r="C600" s="436">
        <v>22175</v>
      </c>
      <c r="D600" s="436">
        <v>25501</v>
      </c>
      <c r="E600" s="436"/>
      <c r="F600" s="437"/>
      <c r="G600" s="440">
        <f t="shared" si="75"/>
        <v>22175</v>
      </c>
      <c r="H600" s="440">
        <f t="shared" si="76"/>
        <v>25501</v>
      </c>
    </row>
    <row r="601" spans="1:8">
      <c r="A601" s="434" t="s">
        <v>2558</v>
      </c>
      <c r="B601" s="435" t="s">
        <v>2559</v>
      </c>
      <c r="C601" s="436">
        <v>12033</v>
      </c>
      <c r="D601" s="436">
        <v>13900</v>
      </c>
      <c r="E601" s="436"/>
      <c r="F601" s="437"/>
      <c r="G601" s="440">
        <f t="shared" si="75"/>
        <v>12033</v>
      </c>
      <c r="H601" s="440">
        <f t="shared" si="76"/>
        <v>13900</v>
      </c>
    </row>
    <row r="602" spans="1:8">
      <c r="A602" s="434" t="s">
        <v>2560</v>
      </c>
      <c r="B602" s="435" t="s">
        <v>2561</v>
      </c>
      <c r="C602" s="436">
        <v>467</v>
      </c>
      <c r="D602" s="436">
        <v>550</v>
      </c>
      <c r="E602" s="436"/>
      <c r="F602" s="437"/>
      <c r="G602" s="440">
        <f t="shared" si="75"/>
        <v>467</v>
      </c>
      <c r="H602" s="440">
        <f t="shared" si="76"/>
        <v>550</v>
      </c>
    </row>
    <row r="603" spans="1:8">
      <c r="A603" s="434" t="s">
        <v>2562</v>
      </c>
      <c r="B603" s="435" t="s">
        <v>2563</v>
      </c>
      <c r="C603" s="436">
        <v>21452</v>
      </c>
      <c r="D603" s="436">
        <v>24700</v>
      </c>
      <c r="E603" s="436"/>
      <c r="F603" s="437"/>
      <c r="G603" s="440">
        <f t="shared" si="75"/>
        <v>21452</v>
      </c>
      <c r="H603" s="440">
        <f t="shared" si="76"/>
        <v>24700</v>
      </c>
    </row>
    <row r="604" spans="1:8">
      <c r="A604" s="434" t="s">
        <v>2564</v>
      </c>
      <c r="B604" s="435" t="s">
        <v>2565</v>
      </c>
      <c r="C604" s="436">
        <v>66</v>
      </c>
      <c r="D604" s="436">
        <v>76</v>
      </c>
      <c r="E604" s="436"/>
      <c r="F604" s="437"/>
      <c r="G604" s="440">
        <f t="shared" si="75"/>
        <v>66</v>
      </c>
      <c r="H604" s="440">
        <f t="shared" si="76"/>
        <v>76</v>
      </c>
    </row>
    <row r="605" spans="1:8">
      <c r="A605" s="434" t="s">
        <v>2566</v>
      </c>
      <c r="B605" s="435" t="s">
        <v>2567</v>
      </c>
      <c r="C605" s="436">
        <v>578</v>
      </c>
      <c r="D605" s="436">
        <v>665</v>
      </c>
      <c r="E605" s="436"/>
      <c r="F605" s="437"/>
      <c r="G605" s="440">
        <f t="shared" si="75"/>
        <v>578</v>
      </c>
      <c r="H605" s="440">
        <f t="shared" si="76"/>
        <v>665</v>
      </c>
    </row>
    <row r="606" spans="1:8">
      <c r="A606" s="434" t="s">
        <v>2568</v>
      </c>
      <c r="B606" s="435" t="s">
        <v>2569</v>
      </c>
      <c r="C606" s="436">
        <v>76</v>
      </c>
      <c r="D606" s="436">
        <v>87</v>
      </c>
      <c r="E606" s="436"/>
      <c r="F606" s="437"/>
      <c r="G606" s="440">
        <f t="shared" si="75"/>
        <v>76</v>
      </c>
      <c r="H606" s="440">
        <f t="shared" si="76"/>
        <v>87</v>
      </c>
    </row>
    <row r="607" spans="1:8">
      <c r="A607" s="434" t="s">
        <v>2570</v>
      </c>
      <c r="B607" s="435" t="s">
        <v>2571</v>
      </c>
      <c r="C607" s="436">
        <v>25536</v>
      </c>
      <c r="D607" s="436">
        <v>30000</v>
      </c>
      <c r="E607" s="436"/>
      <c r="F607" s="437"/>
      <c r="G607" s="440">
        <f t="shared" si="75"/>
        <v>25536</v>
      </c>
      <c r="H607" s="440">
        <f t="shared" si="76"/>
        <v>30000</v>
      </c>
    </row>
    <row r="608" spans="1:8">
      <c r="A608" s="434" t="s">
        <v>2572</v>
      </c>
      <c r="B608" s="435" t="s">
        <v>2573</v>
      </c>
      <c r="C608" s="436">
        <v>5036</v>
      </c>
      <c r="D608" s="436">
        <v>5791</v>
      </c>
      <c r="E608" s="436"/>
      <c r="F608" s="437"/>
      <c r="G608" s="440">
        <f t="shared" si="75"/>
        <v>5036</v>
      </c>
      <c r="H608" s="440">
        <f t="shared" si="76"/>
        <v>5791</v>
      </c>
    </row>
    <row r="609" spans="1:8">
      <c r="A609" s="434" t="s">
        <v>2574</v>
      </c>
      <c r="B609" s="435" t="s">
        <v>2575</v>
      </c>
      <c r="C609" s="436">
        <v>1966</v>
      </c>
      <c r="D609" s="436">
        <v>2300</v>
      </c>
      <c r="E609" s="436"/>
      <c r="F609" s="437"/>
      <c r="G609" s="440">
        <f t="shared" si="75"/>
        <v>1966</v>
      </c>
      <c r="H609" s="440">
        <f t="shared" si="76"/>
        <v>2300</v>
      </c>
    </row>
    <row r="610" spans="1:8">
      <c r="A610" s="434" t="s">
        <v>2576</v>
      </c>
      <c r="B610" s="435" t="s">
        <v>2577</v>
      </c>
      <c r="C610" s="436">
        <v>5401</v>
      </c>
      <c r="D610" s="436">
        <v>6300</v>
      </c>
      <c r="E610" s="436"/>
      <c r="F610" s="437"/>
      <c r="G610" s="440">
        <f t="shared" si="75"/>
        <v>5401</v>
      </c>
      <c r="H610" s="440">
        <f t="shared" si="76"/>
        <v>6300</v>
      </c>
    </row>
    <row r="611" spans="1:8">
      <c r="A611" s="434" t="s">
        <v>2578</v>
      </c>
      <c r="B611" s="435" t="s">
        <v>2579</v>
      </c>
      <c r="C611" s="436">
        <v>9948</v>
      </c>
      <c r="D611" s="436">
        <v>11500</v>
      </c>
      <c r="E611" s="436"/>
      <c r="F611" s="437"/>
      <c r="G611" s="440">
        <f t="shared" si="75"/>
        <v>9948</v>
      </c>
      <c r="H611" s="440">
        <f t="shared" si="76"/>
        <v>11500</v>
      </c>
    </row>
    <row r="612" spans="1:8">
      <c r="A612" s="434" t="s">
        <v>2580</v>
      </c>
      <c r="B612" s="435" t="s">
        <v>2581</v>
      </c>
      <c r="C612" s="436">
        <v>3438</v>
      </c>
      <c r="D612" s="436">
        <v>4000</v>
      </c>
      <c r="E612" s="436"/>
      <c r="F612" s="437"/>
      <c r="G612" s="440">
        <f t="shared" si="75"/>
        <v>3438</v>
      </c>
      <c r="H612" s="440">
        <f t="shared" si="76"/>
        <v>4000</v>
      </c>
    </row>
    <row r="613" spans="1:8">
      <c r="A613" s="434" t="s">
        <v>2582</v>
      </c>
      <c r="B613" s="435" t="s">
        <v>2583</v>
      </c>
      <c r="C613" s="436">
        <v>7656</v>
      </c>
      <c r="D613" s="436">
        <v>8900</v>
      </c>
      <c r="E613" s="436"/>
      <c r="F613" s="437"/>
      <c r="G613" s="440">
        <f t="shared" si="75"/>
        <v>7656</v>
      </c>
      <c r="H613" s="440">
        <f t="shared" si="76"/>
        <v>8900</v>
      </c>
    </row>
    <row r="614" spans="1:8">
      <c r="A614" s="434" t="s">
        <v>2584</v>
      </c>
      <c r="B614" s="435" t="s">
        <v>2585</v>
      </c>
      <c r="C614" s="436">
        <v>89</v>
      </c>
      <c r="D614" s="436">
        <v>102</v>
      </c>
      <c r="E614" s="436"/>
      <c r="F614" s="437"/>
      <c r="G614" s="440">
        <f t="shared" si="75"/>
        <v>89</v>
      </c>
      <c r="H614" s="440">
        <f t="shared" si="76"/>
        <v>102</v>
      </c>
    </row>
    <row r="615" spans="1:8">
      <c r="A615" s="434" t="s">
        <v>2586</v>
      </c>
      <c r="B615" s="435" t="s">
        <v>2587</v>
      </c>
      <c r="C615" s="436">
        <v>109</v>
      </c>
      <c r="D615" s="436">
        <v>125</v>
      </c>
      <c r="E615" s="436"/>
      <c r="F615" s="437"/>
      <c r="G615" s="440">
        <f t="shared" si="75"/>
        <v>109</v>
      </c>
      <c r="H615" s="440">
        <f t="shared" si="76"/>
        <v>125</v>
      </c>
    </row>
    <row r="616" spans="1:8">
      <c r="A616" s="434" t="s">
        <v>2588</v>
      </c>
      <c r="B616" s="435" t="s">
        <v>2589</v>
      </c>
      <c r="C616" s="436">
        <v>18</v>
      </c>
      <c r="D616" s="436">
        <v>21</v>
      </c>
      <c r="E616" s="436"/>
      <c r="F616" s="437"/>
      <c r="G616" s="440">
        <f t="shared" si="75"/>
        <v>18</v>
      </c>
      <c r="H616" s="440">
        <f t="shared" si="76"/>
        <v>21</v>
      </c>
    </row>
    <row r="617" spans="1:8">
      <c r="A617" s="434" t="s">
        <v>2590</v>
      </c>
      <c r="B617" s="435" t="s">
        <v>2591</v>
      </c>
      <c r="C617" s="436">
        <v>18</v>
      </c>
      <c r="D617" s="436">
        <v>21</v>
      </c>
      <c r="E617" s="436"/>
      <c r="F617" s="437"/>
      <c r="G617" s="440">
        <f t="shared" si="75"/>
        <v>18</v>
      </c>
      <c r="H617" s="440">
        <f t="shared" si="76"/>
        <v>21</v>
      </c>
    </row>
    <row r="618" spans="1:8">
      <c r="A618" s="434" t="s">
        <v>2592</v>
      </c>
      <c r="B618" s="435" t="s">
        <v>2593</v>
      </c>
      <c r="C618" s="436">
        <v>2</v>
      </c>
      <c r="D618" s="436">
        <v>2</v>
      </c>
      <c r="E618" s="436"/>
      <c r="F618" s="437"/>
      <c r="G618" s="440">
        <f t="shared" si="75"/>
        <v>2</v>
      </c>
      <c r="H618" s="440">
        <f t="shared" si="76"/>
        <v>2</v>
      </c>
    </row>
    <row r="619" spans="1:8">
      <c r="A619" s="434" t="s">
        <v>2594</v>
      </c>
      <c r="B619" s="435" t="s">
        <v>2595</v>
      </c>
      <c r="C619" s="436">
        <v>113</v>
      </c>
      <c r="D619" s="436">
        <v>130</v>
      </c>
      <c r="E619" s="436"/>
      <c r="F619" s="437"/>
      <c r="G619" s="440">
        <f t="shared" si="75"/>
        <v>113</v>
      </c>
      <c r="H619" s="440">
        <f t="shared" si="76"/>
        <v>130</v>
      </c>
    </row>
    <row r="620" spans="1:8">
      <c r="A620" s="434" t="s">
        <v>2596</v>
      </c>
      <c r="B620" s="435" t="s">
        <v>2597</v>
      </c>
      <c r="C620" s="436">
        <v>113</v>
      </c>
      <c r="D620" s="436">
        <v>130</v>
      </c>
      <c r="E620" s="436"/>
      <c r="F620" s="437"/>
      <c r="G620" s="440">
        <f t="shared" si="75"/>
        <v>113</v>
      </c>
      <c r="H620" s="440">
        <f t="shared" si="76"/>
        <v>130</v>
      </c>
    </row>
    <row r="621" spans="1:8">
      <c r="A621" s="434" t="s">
        <v>2598</v>
      </c>
      <c r="B621" s="435" t="s">
        <v>2599</v>
      </c>
      <c r="C621" s="436">
        <v>7313</v>
      </c>
      <c r="D621" s="436">
        <v>8500</v>
      </c>
      <c r="E621" s="436"/>
      <c r="F621" s="437"/>
      <c r="G621" s="440">
        <f t="shared" si="75"/>
        <v>7313</v>
      </c>
      <c r="H621" s="440">
        <f t="shared" si="76"/>
        <v>8500</v>
      </c>
    </row>
    <row r="622" spans="1:8">
      <c r="A622" s="434" t="s">
        <v>2600</v>
      </c>
      <c r="B622" s="435" t="s">
        <v>2601</v>
      </c>
      <c r="C622" s="436">
        <v>7313</v>
      </c>
      <c r="D622" s="436">
        <v>8500</v>
      </c>
      <c r="E622" s="436"/>
      <c r="F622" s="437"/>
      <c r="G622" s="440">
        <f t="shared" si="75"/>
        <v>7313</v>
      </c>
      <c r="H622" s="440">
        <f t="shared" si="76"/>
        <v>8500</v>
      </c>
    </row>
    <row r="623" spans="1:8">
      <c r="A623" s="434" t="s">
        <v>2602</v>
      </c>
      <c r="B623" s="435" t="s">
        <v>2603</v>
      </c>
      <c r="C623" s="436">
        <v>6330</v>
      </c>
      <c r="D623" s="436">
        <v>7280</v>
      </c>
      <c r="E623" s="436"/>
      <c r="F623" s="437"/>
      <c r="G623" s="440">
        <f t="shared" si="75"/>
        <v>6330</v>
      </c>
      <c r="H623" s="440">
        <f t="shared" si="76"/>
        <v>7280</v>
      </c>
    </row>
    <row r="624" spans="1:8">
      <c r="A624" s="434" t="s">
        <v>2604</v>
      </c>
      <c r="B624" s="435" t="s">
        <v>2605</v>
      </c>
      <c r="C624" s="436">
        <v>3000</v>
      </c>
      <c r="D624" s="436">
        <v>3500</v>
      </c>
      <c r="E624" s="436"/>
      <c r="F624" s="437"/>
      <c r="G624" s="440">
        <f t="shared" si="75"/>
        <v>3000</v>
      </c>
      <c r="H624" s="440">
        <f t="shared" si="76"/>
        <v>3500</v>
      </c>
    </row>
    <row r="625" spans="1:8">
      <c r="A625" s="434" t="s">
        <v>2606</v>
      </c>
      <c r="B625" s="435" t="s">
        <v>2607</v>
      </c>
      <c r="C625" s="436">
        <v>1262</v>
      </c>
      <c r="D625" s="436">
        <v>1451</v>
      </c>
      <c r="E625" s="436"/>
      <c r="F625" s="437"/>
      <c r="G625" s="440">
        <f t="shared" si="75"/>
        <v>1262</v>
      </c>
      <c r="H625" s="440">
        <f t="shared" si="76"/>
        <v>1451</v>
      </c>
    </row>
    <row r="626" spans="1:8">
      <c r="A626" s="434" t="s">
        <v>2608</v>
      </c>
      <c r="B626" s="435" t="s">
        <v>2609</v>
      </c>
      <c r="C626" s="436">
        <v>3000</v>
      </c>
      <c r="D626" s="436">
        <v>3500</v>
      </c>
      <c r="E626" s="436"/>
      <c r="F626" s="437"/>
      <c r="G626" s="440">
        <f t="shared" si="75"/>
        <v>3000</v>
      </c>
      <c r="H626" s="440">
        <f t="shared" si="76"/>
        <v>3500</v>
      </c>
    </row>
    <row r="627" spans="1:8">
      <c r="A627" s="434" t="s">
        <v>2610</v>
      </c>
      <c r="B627" s="435" t="s">
        <v>2611</v>
      </c>
      <c r="C627" s="436">
        <v>852</v>
      </c>
      <c r="D627" s="436">
        <v>1000</v>
      </c>
      <c r="E627" s="436"/>
      <c r="F627" s="437"/>
      <c r="G627" s="440">
        <f t="shared" si="75"/>
        <v>852</v>
      </c>
      <c r="H627" s="440">
        <f t="shared" si="76"/>
        <v>1000</v>
      </c>
    </row>
    <row r="628" spans="1:8">
      <c r="A628" s="434" t="s">
        <v>2612</v>
      </c>
      <c r="B628" s="435" t="s">
        <v>2613</v>
      </c>
      <c r="C628" s="436">
        <v>852</v>
      </c>
      <c r="D628" s="436">
        <v>1000</v>
      </c>
      <c r="E628" s="436"/>
      <c r="F628" s="437"/>
      <c r="G628" s="440">
        <f t="shared" si="75"/>
        <v>852</v>
      </c>
      <c r="H628" s="440">
        <f t="shared" si="76"/>
        <v>1000</v>
      </c>
    </row>
    <row r="629" spans="1:8">
      <c r="A629" s="434" t="s">
        <v>2614</v>
      </c>
      <c r="B629" s="435" t="s">
        <v>2615</v>
      </c>
      <c r="C629" s="436">
        <v>2329</v>
      </c>
      <c r="D629" s="436">
        <v>2678</v>
      </c>
      <c r="E629" s="436"/>
      <c r="F629" s="437"/>
      <c r="G629" s="440">
        <f t="shared" si="75"/>
        <v>2329</v>
      </c>
      <c r="H629" s="440">
        <f t="shared" si="76"/>
        <v>2678</v>
      </c>
    </row>
    <row r="630" spans="1:8">
      <c r="A630" s="434" t="s">
        <v>2616</v>
      </c>
      <c r="B630" s="435" t="s">
        <v>2617</v>
      </c>
      <c r="C630" s="436">
        <v>1842</v>
      </c>
      <c r="D630" s="436">
        <v>2118</v>
      </c>
      <c r="E630" s="436"/>
      <c r="F630" s="437"/>
      <c r="G630" s="440">
        <f t="shared" si="75"/>
        <v>1842</v>
      </c>
      <c r="H630" s="440">
        <f t="shared" si="76"/>
        <v>2118</v>
      </c>
    </row>
    <row r="631" spans="1:8">
      <c r="A631" s="434" t="s">
        <v>2504</v>
      </c>
      <c r="B631" s="435" t="s">
        <v>2505</v>
      </c>
      <c r="C631" s="436">
        <v>3135</v>
      </c>
      <c r="D631" s="436">
        <v>3605</v>
      </c>
      <c r="E631" s="436"/>
      <c r="F631" s="437"/>
      <c r="G631" s="440">
        <f t="shared" si="75"/>
        <v>3135</v>
      </c>
      <c r="H631" s="440">
        <f t="shared" si="76"/>
        <v>3605</v>
      </c>
    </row>
    <row r="632" spans="1:8">
      <c r="A632" s="434" t="s">
        <v>2618</v>
      </c>
      <c r="B632" s="435" t="s">
        <v>2619</v>
      </c>
      <c r="C632" s="436">
        <v>7817</v>
      </c>
      <c r="D632" s="436">
        <v>8990</v>
      </c>
      <c r="E632" s="436"/>
      <c r="F632" s="437"/>
      <c r="G632" s="440">
        <f t="shared" si="75"/>
        <v>7817</v>
      </c>
      <c r="H632" s="440">
        <f t="shared" si="76"/>
        <v>8990</v>
      </c>
    </row>
    <row r="633" spans="1:8">
      <c r="A633" s="434" t="s">
        <v>2620</v>
      </c>
      <c r="B633" s="435" t="s">
        <v>2621</v>
      </c>
      <c r="C633" s="436">
        <v>750</v>
      </c>
      <c r="D633" s="436">
        <v>863</v>
      </c>
      <c r="E633" s="436"/>
      <c r="F633" s="437"/>
      <c r="G633" s="440">
        <f t="shared" si="75"/>
        <v>750</v>
      </c>
      <c r="H633" s="440">
        <f t="shared" si="76"/>
        <v>863</v>
      </c>
    </row>
    <row r="634" spans="1:8">
      <c r="A634" s="434" t="s">
        <v>2622</v>
      </c>
      <c r="B634" s="435" t="s">
        <v>2623</v>
      </c>
      <c r="C634" s="436">
        <v>2718</v>
      </c>
      <c r="D634" s="436">
        <v>3126</v>
      </c>
      <c r="E634" s="436"/>
      <c r="F634" s="437"/>
      <c r="G634" s="440">
        <f t="shared" si="75"/>
        <v>2718</v>
      </c>
      <c r="H634" s="440">
        <f t="shared" si="76"/>
        <v>3126</v>
      </c>
    </row>
    <row r="635" spans="1:8">
      <c r="A635" s="434" t="s">
        <v>2624</v>
      </c>
      <c r="B635" s="435" t="s">
        <v>2625</v>
      </c>
      <c r="C635" s="436">
        <v>6363</v>
      </c>
      <c r="D635" s="436">
        <v>7317</v>
      </c>
      <c r="E635" s="436"/>
      <c r="F635" s="437"/>
      <c r="G635" s="440">
        <f t="shared" si="75"/>
        <v>6363</v>
      </c>
      <c r="H635" s="440">
        <f t="shared" si="76"/>
        <v>7317</v>
      </c>
    </row>
    <row r="636" spans="1:8">
      <c r="A636" s="434" t="s">
        <v>2626</v>
      </c>
      <c r="B636" s="435" t="s">
        <v>2627</v>
      </c>
      <c r="C636" s="436">
        <v>1928</v>
      </c>
      <c r="D636" s="436">
        <v>2217</v>
      </c>
      <c r="E636" s="436"/>
      <c r="F636" s="437"/>
      <c r="G636" s="440">
        <f t="shared" si="75"/>
        <v>1928</v>
      </c>
      <c r="H636" s="440">
        <f t="shared" si="76"/>
        <v>2217</v>
      </c>
    </row>
    <row r="637" spans="1:8">
      <c r="A637" s="434" t="s">
        <v>2628</v>
      </c>
      <c r="B637" s="435" t="s">
        <v>2629</v>
      </c>
      <c r="C637" s="436">
        <v>186</v>
      </c>
      <c r="D637" s="436">
        <v>214</v>
      </c>
      <c r="E637" s="436"/>
      <c r="F637" s="437"/>
      <c r="G637" s="440">
        <f t="shared" si="75"/>
        <v>186</v>
      </c>
      <c r="H637" s="440">
        <f t="shared" si="76"/>
        <v>214</v>
      </c>
    </row>
    <row r="638" spans="1:8">
      <c r="A638" s="434" t="s">
        <v>2630</v>
      </c>
      <c r="B638" s="435" t="s">
        <v>2631</v>
      </c>
      <c r="C638" s="436">
        <v>4404</v>
      </c>
      <c r="D638" s="436">
        <v>5100</v>
      </c>
      <c r="E638" s="436"/>
      <c r="F638" s="437"/>
      <c r="G638" s="440">
        <f t="shared" si="75"/>
        <v>4404</v>
      </c>
      <c r="H638" s="440">
        <f t="shared" si="76"/>
        <v>5100</v>
      </c>
    </row>
    <row r="639" spans="1:8">
      <c r="A639" s="434" t="s">
        <v>2632</v>
      </c>
      <c r="B639" s="435" t="s">
        <v>2633</v>
      </c>
      <c r="C639" s="436">
        <v>395</v>
      </c>
      <c r="D639" s="436">
        <v>454</v>
      </c>
      <c r="E639" s="436"/>
      <c r="F639" s="437"/>
      <c r="G639" s="440">
        <f t="shared" si="75"/>
        <v>395</v>
      </c>
      <c r="H639" s="440">
        <f t="shared" si="76"/>
        <v>454</v>
      </c>
    </row>
    <row r="640" spans="1:8">
      <c r="A640" s="434" t="s">
        <v>2023</v>
      </c>
      <c r="B640" s="435" t="s">
        <v>2024</v>
      </c>
      <c r="C640" s="436">
        <v>8243</v>
      </c>
      <c r="D640" s="436">
        <v>9500</v>
      </c>
      <c r="E640" s="436"/>
      <c r="F640" s="437"/>
      <c r="G640" s="440">
        <f t="shared" si="75"/>
        <v>8243</v>
      </c>
      <c r="H640" s="440">
        <f t="shared" si="76"/>
        <v>9500</v>
      </c>
    </row>
    <row r="641" spans="1:8">
      <c r="A641" s="434"/>
      <c r="B641" s="435"/>
      <c r="C641" s="436"/>
      <c r="D641" s="442"/>
      <c r="E641" s="436"/>
      <c r="F641" s="437"/>
      <c r="G641" s="440">
        <f t="shared" si="75"/>
        <v>0</v>
      </c>
      <c r="H641" s="440">
        <f t="shared" si="76"/>
        <v>0</v>
      </c>
    </row>
    <row r="642" spans="1:8">
      <c r="A642" s="434"/>
      <c r="B642" s="435"/>
      <c r="C642" s="436"/>
      <c r="D642" s="442"/>
      <c r="E642" s="442"/>
      <c r="F642" s="438"/>
      <c r="G642" s="440">
        <f t="shared" ref="G642" si="77">C642+E642</f>
        <v>0</v>
      </c>
      <c r="H642" s="440">
        <f t="shared" ref="H642" si="78">D642+F642</f>
        <v>0</v>
      </c>
    </row>
    <row r="643" spans="1:8" ht="14.25">
      <c r="A643" s="250"/>
      <c r="B643" s="125"/>
      <c r="C643" s="362"/>
      <c r="D643" s="362"/>
      <c r="E643" s="363"/>
      <c r="F643" s="363"/>
      <c r="G643" s="364"/>
      <c r="H643" s="363"/>
    </row>
    <row r="644" spans="1:8" ht="14.25">
      <c r="A644" s="249"/>
      <c r="B644" s="129"/>
      <c r="C644" s="129"/>
      <c r="D644" s="129"/>
      <c r="E644" s="364"/>
      <c r="F644" s="364"/>
      <c r="G644" s="364"/>
      <c r="H644" s="364"/>
    </row>
    <row r="645" spans="1:8">
      <c r="A645" s="376"/>
      <c r="B645" s="362"/>
      <c r="C645" s="362"/>
      <c r="D645" s="362"/>
      <c r="E645" s="363"/>
      <c r="F645" s="363"/>
      <c r="G645" s="364"/>
      <c r="H645" s="363"/>
    </row>
    <row r="646" spans="1:8" ht="14.25">
      <c r="A646" s="115" t="s">
        <v>242</v>
      </c>
      <c r="B646" s="127"/>
      <c r="C646" s="127"/>
      <c r="D646" s="127"/>
      <c r="E646" s="127"/>
      <c r="F646" s="127"/>
      <c r="G646" s="127"/>
      <c r="H646" s="343"/>
    </row>
    <row r="647" spans="1:8" ht="14.25">
      <c r="A647" s="249" t="s">
        <v>150</v>
      </c>
      <c r="B647" s="362" t="s">
        <v>151</v>
      </c>
      <c r="C647" s="362"/>
      <c r="D647" s="362"/>
      <c r="E647" s="363"/>
      <c r="F647" s="363"/>
      <c r="G647" s="364"/>
      <c r="H647" s="363"/>
    </row>
    <row r="648" spans="1:8" ht="14.25">
      <c r="A648" s="249" t="s">
        <v>152</v>
      </c>
      <c r="B648" s="362" t="s">
        <v>153</v>
      </c>
      <c r="C648" s="362"/>
      <c r="D648" s="362"/>
      <c r="E648" s="363"/>
      <c r="F648" s="363"/>
      <c r="G648" s="364"/>
      <c r="H648" s="363"/>
    </row>
    <row r="649" spans="1:8" ht="14.25">
      <c r="A649" s="249" t="s">
        <v>154</v>
      </c>
      <c r="B649" s="362" t="s">
        <v>165</v>
      </c>
      <c r="C649" s="362"/>
      <c r="D649" s="362"/>
      <c r="E649" s="363"/>
      <c r="F649" s="363"/>
      <c r="G649" s="364"/>
      <c r="H649" s="363"/>
    </row>
    <row r="650" spans="1:8" ht="25.5">
      <c r="A650" s="249" t="s">
        <v>155</v>
      </c>
      <c r="B650" s="362" t="s">
        <v>156</v>
      </c>
      <c r="C650" s="362"/>
      <c r="D650" s="362"/>
      <c r="E650" s="363"/>
      <c r="F650" s="363"/>
      <c r="G650" s="364"/>
      <c r="H650" s="363"/>
    </row>
    <row r="651" spans="1:8" ht="14.25">
      <c r="A651" s="249" t="s">
        <v>157</v>
      </c>
      <c r="B651" s="362" t="s">
        <v>158</v>
      </c>
      <c r="C651" s="362"/>
      <c r="D651" s="362"/>
      <c r="E651" s="363"/>
      <c r="F651" s="363"/>
      <c r="G651" s="364"/>
      <c r="H651" s="363"/>
    </row>
    <row r="652" spans="1:8" ht="25.5">
      <c r="A652" s="249" t="s">
        <v>159</v>
      </c>
      <c r="B652" s="362" t="s">
        <v>164</v>
      </c>
      <c r="C652" s="362"/>
      <c r="D652" s="362"/>
      <c r="E652" s="363"/>
      <c r="F652" s="363"/>
      <c r="G652" s="364"/>
      <c r="H652" s="363"/>
    </row>
    <row r="653" spans="1:8" ht="51">
      <c r="A653" s="249" t="s">
        <v>160</v>
      </c>
      <c r="B653" s="362" t="s">
        <v>161</v>
      </c>
      <c r="C653" s="362"/>
      <c r="D653" s="362"/>
      <c r="E653" s="363"/>
      <c r="F653" s="363"/>
      <c r="G653" s="364"/>
      <c r="H653" s="363"/>
    </row>
    <row r="654" spans="1:8" ht="63.75">
      <c r="A654" s="249" t="s">
        <v>162</v>
      </c>
      <c r="B654" s="362" t="s">
        <v>163</v>
      </c>
      <c r="C654" s="362"/>
      <c r="D654" s="362"/>
      <c r="E654" s="363"/>
      <c r="F654" s="363"/>
      <c r="G654" s="364"/>
      <c r="H654" s="363"/>
    </row>
    <row r="655" spans="1:8">
      <c r="A655" s="115" t="s">
        <v>243</v>
      </c>
      <c r="B655" s="130"/>
      <c r="C655" s="130"/>
      <c r="D655" s="130"/>
      <c r="E655" s="341"/>
      <c r="F655" s="341"/>
      <c r="G655" s="342"/>
      <c r="H655" s="341"/>
    </row>
    <row r="656" spans="1:8">
      <c r="A656" s="359" t="s">
        <v>239</v>
      </c>
      <c r="B656" s="377"/>
      <c r="C656" s="446">
        <f t="shared" ref="C656:H656" si="79">SUM(C581,C577)</f>
        <v>256551</v>
      </c>
      <c r="D656" s="446">
        <f t="shared" si="79"/>
        <v>297000</v>
      </c>
      <c r="E656" s="446">
        <f t="shared" si="79"/>
        <v>0</v>
      </c>
      <c r="F656" s="446">
        <f t="shared" si="79"/>
        <v>0</v>
      </c>
      <c r="G656" s="446">
        <f t="shared" si="79"/>
        <v>256551</v>
      </c>
      <c r="H656" s="446">
        <f t="shared" si="79"/>
        <v>297000</v>
      </c>
    </row>
    <row r="657" spans="1:8">
      <c r="A657" s="775" t="s">
        <v>149</v>
      </c>
      <c r="B657" s="775"/>
      <c r="C657" s="775"/>
      <c r="D657" s="775"/>
      <c r="E657" s="775"/>
      <c r="F657" s="775"/>
      <c r="G657" s="775"/>
      <c r="H657" s="775"/>
    </row>
    <row r="658" spans="1:8">
      <c r="A658" s="775" t="s">
        <v>331</v>
      </c>
      <c r="B658" s="775"/>
      <c r="C658" s="775"/>
      <c r="D658" s="775"/>
      <c r="E658" s="775"/>
      <c r="F658" s="775"/>
      <c r="G658" s="775"/>
      <c r="H658" s="775"/>
    </row>
    <row r="660" spans="1:8">
      <c r="A660" s="372"/>
      <c r="B660" s="373" t="s">
        <v>194</v>
      </c>
      <c r="C660" s="366" t="s">
        <v>1900</v>
      </c>
      <c r="D660" s="368"/>
      <c r="E660" s="368"/>
      <c r="F660" s="368"/>
      <c r="G660" s="370"/>
      <c r="H660" s="99"/>
    </row>
    <row r="661" spans="1:8">
      <c r="A661" s="372"/>
      <c r="B661" s="373" t="s">
        <v>195</v>
      </c>
      <c r="C661" s="366">
        <v>17688383</v>
      </c>
      <c r="D661" s="368"/>
      <c r="E661" s="368"/>
      <c r="F661" s="368"/>
      <c r="G661" s="370"/>
      <c r="H661" s="99"/>
    </row>
    <row r="662" spans="1:8">
      <c r="A662" s="372"/>
      <c r="B662" s="373"/>
      <c r="C662" s="366"/>
      <c r="D662" s="368"/>
      <c r="E662" s="368"/>
      <c r="F662" s="368"/>
      <c r="G662" s="370"/>
      <c r="H662" s="99"/>
    </row>
    <row r="663" spans="1:8" ht="14.25">
      <c r="A663" s="372"/>
      <c r="B663" s="373" t="s">
        <v>1843</v>
      </c>
      <c r="C663" s="367" t="s">
        <v>1802</v>
      </c>
      <c r="D663" s="369"/>
      <c r="E663" s="369"/>
      <c r="F663" s="369"/>
      <c r="G663" s="371"/>
      <c r="H663" s="99"/>
    </row>
    <row r="664" spans="1:8" ht="14.25">
      <c r="A664" s="372"/>
      <c r="B664" s="373" t="s">
        <v>236</v>
      </c>
      <c r="C664" s="367" t="s">
        <v>1926</v>
      </c>
      <c r="D664" s="369"/>
      <c r="E664" s="369"/>
      <c r="F664" s="369"/>
      <c r="G664" s="371"/>
      <c r="H664" s="99"/>
    </row>
    <row r="665" spans="1:8" ht="15.75">
      <c r="A665" s="167"/>
      <c r="B665" s="167"/>
      <c r="C665" s="167"/>
      <c r="D665" s="167"/>
      <c r="E665" s="167"/>
      <c r="F665" s="167"/>
      <c r="G665" s="358"/>
      <c r="H665" s="358"/>
    </row>
    <row r="666" spans="1:8">
      <c r="A666" s="763" t="s">
        <v>122</v>
      </c>
      <c r="B666" s="763" t="s">
        <v>238</v>
      </c>
      <c r="C666" s="757" t="s">
        <v>1801</v>
      </c>
      <c r="D666" s="757"/>
      <c r="E666" s="757" t="s">
        <v>1800</v>
      </c>
      <c r="F666" s="757"/>
      <c r="G666" s="757" t="s">
        <v>90</v>
      </c>
      <c r="H666" s="757"/>
    </row>
    <row r="667" spans="1:8" ht="30" customHeight="1" thickBot="1">
      <c r="A667" s="764"/>
      <c r="B667" s="764"/>
      <c r="C667" s="427" t="s">
        <v>1890</v>
      </c>
      <c r="D667" s="427" t="s">
        <v>1889</v>
      </c>
      <c r="E667" s="427" t="s">
        <v>1890</v>
      </c>
      <c r="F667" s="427" t="s">
        <v>1889</v>
      </c>
      <c r="G667" s="427" t="s">
        <v>1890</v>
      </c>
      <c r="H667" s="427" t="s">
        <v>1889</v>
      </c>
    </row>
    <row r="668" spans="1:8" ht="15.75" thickTop="1">
      <c r="A668" s="248"/>
      <c r="B668" s="345" t="s">
        <v>237</v>
      </c>
      <c r="C668" s="445">
        <f t="shared" ref="C668:H668" si="80">SUM(C669:C670)</f>
        <v>0</v>
      </c>
      <c r="D668" s="445">
        <f t="shared" si="80"/>
        <v>0</v>
      </c>
      <c r="E668" s="445">
        <f t="shared" si="80"/>
        <v>0</v>
      </c>
      <c r="F668" s="445">
        <f t="shared" si="80"/>
        <v>0</v>
      </c>
      <c r="G668" s="445">
        <f t="shared" si="80"/>
        <v>0</v>
      </c>
      <c r="H668" s="445">
        <f t="shared" si="80"/>
        <v>0</v>
      </c>
    </row>
    <row r="669" spans="1:8">
      <c r="A669" s="272"/>
      <c r="B669" s="273"/>
      <c r="C669" s="362"/>
      <c r="D669" s="362"/>
      <c r="E669" s="363"/>
      <c r="F669" s="363"/>
      <c r="G669" s="364"/>
      <c r="H669" s="363"/>
    </row>
    <row r="670" spans="1:8" ht="14.25">
      <c r="A670" s="250"/>
      <c r="B670" s="125"/>
      <c r="C670" s="362"/>
      <c r="D670" s="362"/>
      <c r="E670" s="363"/>
      <c r="F670" s="363"/>
      <c r="G670" s="440">
        <f t="shared" ref="G670" si="81">C670+E670</f>
        <v>0</v>
      </c>
      <c r="H670" s="440">
        <f t="shared" ref="H670" si="82">D670+F670</f>
        <v>0</v>
      </c>
    </row>
    <row r="671" spans="1:8" ht="14.25">
      <c r="A671" s="250"/>
      <c r="B671" s="125"/>
      <c r="C671" s="362"/>
      <c r="D671" s="362"/>
      <c r="E671" s="363"/>
      <c r="F671" s="363"/>
      <c r="G671" s="364"/>
      <c r="H671" s="363"/>
    </row>
    <row r="672" spans="1:8" ht="14.25">
      <c r="A672" s="250"/>
      <c r="B672" s="344" t="s">
        <v>1799</v>
      </c>
      <c r="C672" s="443">
        <f>SUM(C673:C762)</f>
        <v>1672</v>
      </c>
      <c r="D672" s="444">
        <f t="shared" ref="D672:H672" si="83">SUM(D673:D762)</f>
        <v>2000</v>
      </c>
      <c r="E672" s="444">
        <f t="shared" si="83"/>
        <v>5673</v>
      </c>
      <c r="F672" s="444">
        <f t="shared" si="83"/>
        <v>6600</v>
      </c>
      <c r="G672" s="444">
        <f t="shared" si="83"/>
        <v>7345</v>
      </c>
      <c r="H672" s="444">
        <f t="shared" si="83"/>
        <v>8600</v>
      </c>
    </row>
    <row r="673" spans="1:8">
      <c r="A673" s="434"/>
      <c r="B673" s="435"/>
      <c r="C673" s="362"/>
      <c r="D673" s="362"/>
      <c r="E673" s="363"/>
      <c r="F673" s="363"/>
      <c r="G673" s="364"/>
      <c r="H673" s="363"/>
    </row>
    <row r="674" spans="1:8">
      <c r="A674" s="434" t="s">
        <v>2109</v>
      </c>
      <c r="B674" s="435" t="s">
        <v>2110</v>
      </c>
      <c r="C674" s="436">
        <v>40</v>
      </c>
      <c r="D674" s="436">
        <v>50</v>
      </c>
      <c r="E674" s="436">
        <v>8</v>
      </c>
      <c r="F674" s="437">
        <v>10</v>
      </c>
      <c r="G674" s="440">
        <f>C674+E674</f>
        <v>48</v>
      </c>
      <c r="H674" s="440">
        <f>D674+F674</f>
        <v>60</v>
      </c>
    </row>
    <row r="675" spans="1:8">
      <c r="A675" s="434" t="s">
        <v>2634</v>
      </c>
      <c r="B675" s="435" t="s">
        <v>2635</v>
      </c>
      <c r="C675" s="436">
        <v>1</v>
      </c>
      <c r="D675" s="436">
        <v>1</v>
      </c>
      <c r="E675" s="436">
        <v>0</v>
      </c>
      <c r="F675" s="437">
        <v>0</v>
      </c>
      <c r="G675" s="440">
        <f t="shared" ref="G675:G738" si="84">C675+E675</f>
        <v>1</v>
      </c>
      <c r="H675" s="440">
        <f t="shared" ref="H675:H738" si="85">D675+F675</f>
        <v>1</v>
      </c>
    </row>
    <row r="676" spans="1:8">
      <c r="A676" s="434" t="s">
        <v>1929</v>
      </c>
      <c r="B676" s="435" t="s">
        <v>1930</v>
      </c>
      <c r="C676" s="436">
        <v>56</v>
      </c>
      <c r="D676" s="436">
        <v>64</v>
      </c>
      <c r="E676" s="436">
        <v>0</v>
      </c>
      <c r="F676" s="437">
        <v>0</v>
      </c>
      <c r="G676" s="440">
        <f t="shared" si="84"/>
        <v>56</v>
      </c>
      <c r="H676" s="440">
        <f t="shared" si="85"/>
        <v>64</v>
      </c>
    </row>
    <row r="677" spans="1:8">
      <c r="A677" s="434" t="s">
        <v>2113</v>
      </c>
      <c r="B677" s="435" t="s">
        <v>2114</v>
      </c>
      <c r="C677" s="436">
        <v>44</v>
      </c>
      <c r="D677" s="436">
        <v>51</v>
      </c>
      <c r="E677" s="436">
        <v>8</v>
      </c>
      <c r="F677" s="437">
        <v>10</v>
      </c>
      <c r="G677" s="440">
        <f t="shared" si="84"/>
        <v>52</v>
      </c>
      <c r="H677" s="440">
        <f t="shared" si="85"/>
        <v>61</v>
      </c>
    </row>
    <row r="678" spans="1:8">
      <c r="A678" s="434" t="s">
        <v>2636</v>
      </c>
      <c r="B678" s="435" t="s">
        <v>2637</v>
      </c>
      <c r="C678" s="436">
        <v>1</v>
      </c>
      <c r="D678" s="436">
        <v>1</v>
      </c>
      <c r="E678" s="436">
        <v>0</v>
      </c>
      <c r="F678" s="437">
        <v>0</v>
      </c>
      <c r="G678" s="440">
        <f t="shared" si="84"/>
        <v>1</v>
      </c>
      <c r="H678" s="440">
        <f t="shared" si="85"/>
        <v>1</v>
      </c>
    </row>
    <row r="679" spans="1:8">
      <c r="A679" s="434" t="s">
        <v>2638</v>
      </c>
      <c r="B679" s="435" t="s">
        <v>2639</v>
      </c>
      <c r="C679" s="436">
        <v>42</v>
      </c>
      <c r="D679" s="436">
        <v>48</v>
      </c>
      <c r="E679" s="436">
        <v>1</v>
      </c>
      <c r="F679" s="437">
        <v>1</v>
      </c>
      <c r="G679" s="440">
        <f t="shared" si="84"/>
        <v>43</v>
      </c>
      <c r="H679" s="440">
        <f t="shared" si="85"/>
        <v>49</v>
      </c>
    </row>
    <row r="680" spans="1:8">
      <c r="A680" s="434" t="s">
        <v>2640</v>
      </c>
      <c r="B680" s="435" t="s">
        <v>2641</v>
      </c>
      <c r="C680" s="436">
        <v>4</v>
      </c>
      <c r="D680" s="436">
        <v>5</v>
      </c>
      <c r="E680" s="436">
        <v>1</v>
      </c>
      <c r="F680" s="437">
        <v>1</v>
      </c>
      <c r="G680" s="440">
        <f t="shared" si="84"/>
        <v>5</v>
      </c>
      <c r="H680" s="440">
        <f t="shared" si="85"/>
        <v>6</v>
      </c>
    </row>
    <row r="681" spans="1:8">
      <c r="A681" s="434" t="s">
        <v>2642</v>
      </c>
      <c r="B681" s="435" t="s">
        <v>2643</v>
      </c>
      <c r="C681" s="436">
        <v>36</v>
      </c>
      <c r="D681" s="436">
        <v>41</v>
      </c>
      <c r="E681" s="436">
        <v>0</v>
      </c>
      <c r="F681" s="437">
        <v>0</v>
      </c>
      <c r="G681" s="440">
        <f t="shared" si="84"/>
        <v>36</v>
      </c>
      <c r="H681" s="440">
        <f t="shared" si="85"/>
        <v>41</v>
      </c>
    </row>
    <row r="682" spans="1:8">
      <c r="A682" s="434" t="s">
        <v>2029</v>
      </c>
      <c r="B682" s="435" t="s">
        <v>2030</v>
      </c>
      <c r="C682" s="436">
        <v>0</v>
      </c>
      <c r="D682" s="436">
        <v>0</v>
      </c>
      <c r="E682" s="436">
        <v>5</v>
      </c>
      <c r="F682" s="437">
        <v>6</v>
      </c>
      <c r="G682" s="440">
        <f t="shared" si="84"/>
        <v>5</v>
      </c>
      <c r="H682" s="440">
        <f t="shared" si="85"/>
        <v>6</v>
      </c>
    </row>
    <row r="683" spans="1:8">
      <c r="A683" s="434" t="s">
        <v>2031</v>
      </c>
      <c r="B683" s="435" t="s">
        <v>2032</v>
      </c>
      <c r="C683" s="436">
        <v>0</v>
      </c>
      <c r="D683" s="436">
        <v>0</v>
      </c>
      <c r="E683" s="436">
        <v>5</v>
      </c>
      <c r="F683" s="437">
        <v>6</v>
      </c>
      <c r="G683" s="440">
        <f t="shared" si="84"/>
        <v>5</v>
      </c>
      <c r="H683" s="440">
        <f t="shared" si="85"/>
        <v>6</v>
      </c>
    </row>
    <row r="684" spans="1:8">
      <c r="A684" s="434" t="s">
        <v>2123</v>
      </c>
      <c r="B684" s="435" t="s">
        <v>2124</v>
      </c>
      <c r="C684" s="436">
        <v>0</v>
      </c>
      <c r="D684" s="436">
        <v>0</v>
      </c>
      <c r="E684" s="436">
        <v>2</v>
      </c>
      <c r="F684" s="437">
        <v>2</v>
      </c>
      <c r="G684" s="440">
        <f t="shared" si="84"/>
        <v>2</v>
      </c>
      <c r="H684" s="440">
        <f t="shared" si="85"/>
        <v>2</v>
      </c>
    </row>
    <row r="685" spans="1:8">
      <c r="A685" s="434" t="s">
        <v>2131</v>
      </c>
      <c r="B685" s="435" t="s">
        <v>2132</v>
      </c>
      <c r="C685" s="436">
        <v>0</v>
      </c>
      <c r="D685" s="436">
        <v>0</v>
      </c>
      <c r="E685" s="436">
        <v>8</v>
      </c>
      <c r="F685" s="437">
        <v>10</v>
      </c>
      <c r="G685" s="440">
        <f t="shared" si="84"/>
        <v>8</v>
      </c>
      <c r="H685" s="440">
        <f t="shared" si="85"/>
        <v>10</v>
      </c>
    </row>
    <row r="686" spans="1:8">
      <c r="A686" s="434" t="s">
        <v>2335</v>
      </c>
      <c r="B686" s="435" t="s">
        <v>2336</v>
      </c>
      <c r="C686" s="436">
        <v>0</v>
      </c>
      <c r="D686" s="436">
        <v>0</v>
      </c>
      <c r="E686" s="436">
        <v>4</v>
      </c>
      <c r="F686" s="437">
        <v>5</v>
      </c>
      <c r="G686" s="440">
        <f t="shared" si="84"/>
        <v>4</v>
      </c>
      <c r="H686" s="440">
        <f t="shared" si="85"/>
        <v>5</v>
      </c>
    </row>
    <row r="687" spans="1:8">
      <c r="A687" s="434" t="s">
        <v>2343</v>
      </c>
      <c r="B687" s="435" t="s">
        <v>2344</v>
      </c>
      <c r="C687" s="436">
        <v>0</v>
      </c>
      <c r="D687" s="436">
        <v>0</v>
      </c>
      <c r="E687" s="436">
        <v>11</v>
      </c>
      <c r="F687" s="437">
        <v>15</v>
      </c>
      <c r="G687" s="440">
        <f t="shared" si="84"/>
        <v>11</v>
      </c>
      <c r="H687" s="440">
        <f t="shared" si="85"/>
        <v>15</v>
      </c>
    </row>
    <row r="688" spans="1:8">
      <c r="A688" s="434" t="s">
        <v>2644</v>
      </c>
      <c r="B688" s="435" t="s">
        <v>2645</v>
      </c>
      <c r="C688" s="436">
        <v>0</v>
      </c>
      <c r="D688" s="436">
        <v>0</v>
      </c>
      <c r="E688" s="436">
        <v>2</v>
      </c>
      <c r="F688" s="437">
        <v>2</v>
      </c>
      <c r="G688" s="440">
        <f t="shared" si="84"/>
        <v>2</v>
      </c>
      <c r="H688" s="440">
        <f t="shared" si="85"/>
        <v>2</v>
      </c>
    </row>
    <row r="689" spans="1:8">
      <c r="A689" s="434" t="s">
        <v>2133</v>
      </c>
      <c r="B689" s="435" t="s">
        <v>2134</v>
      </c>
      <c r="C689" s="436">
        <v>0</v>
      </c>
      <c r="D689" s="436">
        <v>0</v>
      </c>
      <c r="E689" s="436">
        <v>1</v>
      </c>
      <c r="F689" s="437">
        <v>1</v>
      </c>
      <c r="G689" s="440">
        <f t="shared" si="84"/>
        <v>1</v>
      </c>
      <c r="H689" s="440">
        <f t="shared" si="85"/>
        <v>1</v>
      </c>
    </row>
    <row r="690" spans="1:8">
      <c r="A690" s="434" t="s">
        <v>2135</v>
      </c>
      <c r="B690" s="435" t="s">
        <v>2136</v>
      </c>
      <c r="C690" s="436">
        <v>0</v>
      </c>
      <c r="D690" s="436">
        <v>0</v>
      </c>
      <c r="E690" s="436">
        <v>4</v>
      </c>
      <c r="F690" s="437">
        <v>5</v>
      </c>
      <c r="G690" s="440">
        <f t="shared" si="84"/>
        <v>4</v>
      </c>
      <c r="H690" s="440">
        <f t="shared" si="85"/>
        <v>5</v>
      </c>
    </row>
    <row r="691" spans="1:8">
      <c r="A691" s="434" t="s">
        <v>2143</v>
      </c>
      <c r="B691" s="435" t="s">
        <v>2144</v>
      </c>
      <c r="C691" s="436">
        <v>0</v>
      </c>
      <c r="D691" s="436">
        <v>0</v>
      </c>
      <c r="E691" s="436">
        <v>1</v>
      </c>
      <c r="F691" s="437">
        <v>1</v>
      </c>
      <c r="G691" s="440">
        <f t="shared" si="84"/>
        <v>1</v>
      </c>
      <c r="H691" s="440">
        <f t="shared" si="85"/>
        <v>1</v>
      </c>
    </row>
    <row r="692" spans="1:8">
      <c r="A692" s="434" t="s">
        <v>2145</v>
      </c>
      <c r="B692" s="435" t="s">
        <v>2146</v>
      </c>
      <c r="C692" s="436">
        <v>0</v>
      </c>
      <c r="D692" s="436">
        <v>0</v>
      </c>
      <c r="E692" s="436">
        <v>4</v>
      </c>
      <c r="F692" s="437">
        <v>5</v>
      </c>
      <c r="G692" s="440">
        <f t="shared" si="84"/>
        <v>4</v>
      </c>
      <c r="H692" s="440">
        <f t="shared" si="85"/>
        <v>5</v>
      </c>
    </row>
    <row r="693" spans="1:8">
      <c r="A693" s="434" t="s">
        <v>2646</v>
      </c>
      <c r="B693" s="435" t="s">
        <v>2647</v>
      </c>
      <c r="C693" s="436">
        <v>1</v>
      </c>
      <c r="D693" s="436">
        <v>1</v>
      </c>
      <c r="E693" s="436">
        <v>0</v>
      </c>
      <c r="F693" s="437">
        <v>0</v>
      </c>
      <c r="G693" s="440">
        <f t="shared" si="84"/>
        <v>1</v>
      </c>
      <c r="H693" s="440">
        <f t="shared" si="85"/>
        <v>1</v>
      </c>
    </row>
    <row r="694" spans="1:8">
      <c r="A694" s="434" t="s">
        <v>2242</v>
      </c>
      <c r="B694" s="435" t="s">
        <v>2243</v>
      </c>
      <c r="C694" s="436">
        <v>0</v>
      </c>
      <c r="D694" s="436">
        <v>0</v>
      </c>
      <c r="E694" s="436">
        <v>2</v>
      </c>
      <c r="F694" s="437">
        <v>2</v>
      </c>
      <c r="G694" s="440">
        <f t="shared" si="84"/>
        <v>2</v>
      </c>
      <c r="H694" s="440">
        <f t="shared" si="85"/>
        <v>2</v>
      </c>
    </row>
    <row r="695" spans="1:8">
      <c r="A695" s="434" t="s">
        <v>1987</v>
      </c>
      <c r="B695" s="435" t="s">
        <v>1988</v>
      </c>
      <c r="C695" s="436">
        <v>0</v>
      </c>
      <c r="D695" s="436">
        <v>0</v>
      </c>
      <c r="E695" s="436">
        <v>1</v>
      </c>
      <c r="F695" s="437">
        <v>1</v>
      </c>
      <c r="G695" s="440">
        <f t="shared" si="84"/>
        <v>1</v>
      </c>
      <c r="H695" s="440">
        <f t="shared" si="85"/>
        <v>1</v>
      </c>
    </row>
    <row r="696" spans="1:8">
      <c r="A696" s="434" t="s">
        <v>2648</v>
      </c>
      <c r="B696" s="435" t="s">
        <v>2649</v>
      </c>
      <c r="C696" s="436">
        <v>0</v>
      </c>
      <c r="D696" s="436">
        <v>0</v>
      </c>
      <c r="E696" s="436">
        <v>2</v>
      </c>
      <c r="F696" s="437">
        <v>2</v>
      </c>
      <c r="G696" s="440">
        <f t="shared" si="84"/>
        <v>2</v>
      </c>
      <c r="H696" s="440">
        <f t="shared" si="85"/>
        <v>2</v>
      </c>
    </row>
    <row r="697" spans="1:8">
      <c r="A697" s="434" t="s">
        <v>2650</v>
      </c>
      <c r="B697" s="435" t="s">
        <v>2651</v>
      </c>
      <c r="C697" s="436">
        <v>0</v>
      </c>
      <c r="D697" s="436">
        <v>0</v>
      </c>
      <c r="E697" s="436">
        <v>1</v>
      </c>
      <c r="F697" s="437">
        <v>1</v>
      </c>
      <c r="G697" s="440">
        <f t="shared" si="84"/>
        <v>1</v>
      </c>
      <c r="H697" s="440">
        <f t="shared" si="85"/>
        <v>1</v>
      </c>
    </row>
    <row r="698" spans="1:8">
      <c r="A698" s="434" t="s">
        <v>2652</v>
      </c>
      <c r="B698" s="435" t="s">
        <v>2653</v>
      </c>
      <c r="C698" s="436">
        <v>0</v>
      </c>
      <c r="D698" s="436">
        <v>0</v>
      </c>
      <c r="E698" s="436">
        <v>1</v>
      </c>
      <c r="F698" s="437">
        <v>1</v>
      </c>
      <c r="G698" s="440">
        <f t="shared" si="84"/>
        <v>1</v>
      </c>
      <c r="H698" s="440">
        <f t="shared" si="85"/>
        <v>1</v>
      </c>
    </row>
    <row r="699" spans="1:8">
      <c r="A699" s="434" t="s">
        <v>2156</v>
      </c>
      <c r="B699" s="435" t="s">
        <v>2157</v>
      </c>
      <c r="C699" s="436">
        <v>0</v>
      </c>
      <c r="D699" s="436">
        <v>0</v>
      </c>
      <c r="E699" s="436">
        <v>2</v>
      </c>
      <c r="F699" s="437">
        <v>2</v>
      </c>
      <c r="G699" s="440">
        <f t="shared" si="84"/>
        <v>2</v>
      </c>
      <c r="H699" s="440">
        <f t="shared" si="85"/>
        <v>2</v>
      </c>
    </row>
    <row r="700" spans="1:8">
      <c r="A700" s="434" t="s">
        <v>2160</v>
      </c>
      <c r="B700" s="435" t="s">
        <v>2161</v>
      </c>
      <c r="C700" s="436">
        <v>0</v>
      </c>
      <c r="D700" s="436">
        <v>0</v>
      </c>
      <c r="E700" s="436">
        <v>139</v>
      </c>
      <c r="F700" s="437">
        <v>170</v>
      </c>
      <c r="G700" s="440">
        <f t="shared" si="84"/>
        <v>139</v>
      </c>
      <c r="H700" s="440">
        <f t="shared" si="85"/>
        <v>170</v>
      </c>
    </row>
    <row r="701" spans="1:8">
      <c r="A701" s="434" t="s">
        <v>2057</v>
      </c>
      <c r="B701" s="435" t="s">
        <v>2058</v>
      </c>
      <c r="C701" s="436">
        <v>0</v>
      </c>
      <c r="D701" s="436">
        <v>0</v>
      </c>
      <c r="E701" s="436">
        <v>10</v>
      </c>
      <c r="F701" s="437">
        <v>12</v>
      </c>
      <c r="G701" s="440">
        <f t="shared" si="84"/>
        <v>10</v>
      </c>
      <c r="H701" s="440">
        <f t="shared" si="85"/>
        <v>12</v>
      </c>
    </row>
    <row r="702" spans="1:8">
      <c r="A702" s="434" t="s">
        <v>2059</v>
      </c>
      <c r="B702" s="435" t="s">
        <v>2060</v>
      </c>
      <c r="C702" s="436">
        <v>0</v>
      </c>
      <c r="D702" s="436">
        <v>0</v>
      </c>
      <c r="E702" s="436">
        <v>10</v>
      </c>
      <c r="F702" s="437">
        <v>12</v>
      </c>
      <c r="G702" s="440">
        <f t="shared" si="84"/>
        <v>10</v>
      </c>
      <c r="H702" s="440">
        <f t="shared" si="85"/>
        <v>12</v>
      </c>
    </row>
    <row r="703" spans="1:8">
      <c r="A703" s="434" t="s">
        <v>2063</v>
      </c>
      <c r="B703" s="435" t="s">
        <v>2064</v>
      </c>
      <c r="C703" s="436">
        <v>0</v>
      </c>
      <c r="D703" s="436">
        <v>0</v>
      </c>
      <c r="E703" s="436">
        <v>1</v>
      </c>
      <c r="F703" s="437">
        <v>1</v>
      </c>
      <c r="G703" s="440">
        <f t="shared" si="84"/>
        <v>1</v>
      </c>
      <c r="H703" s="440">
        <f t="shared" si="85"/>
        <v>1</v>
      </c>
    </row>
    <row r="704" spans="1:8">
      <c r="A704" s="434" t="s">
        <v>2065</v>
      </c>
      <c r="B704" s="435" t="s">
        <v>2066</v>
      </c>
      <c r="C704" s="436">
        <v>0</v>
      </c>
      <c r="D704" s="436">
        <v>0</v>
      </c>
      <c r="E704" s="436">
        <v>7</v>
      </c>
      <c r="F704" s="437">
        <v>8</v>
      </c>
      <c r="G704" s="440">
        <f t="shared" si="84"/>
        <v>7</v>
      </c>
      <c r="H704" s="440">
        <f t="shared" si="85"/>
        <v>8</v>
      </c>
    </row>
    <row r="705" spans="1:8">
      <c r="A705" s="434" t="s">
        <v>2654</v>
      </c>
      <c r="B705" s="435" t="s">
        <v>2655</v>
      </c>
      <c r="C705" s="436">
        <v>1</v>
      </c>
      <c r="D705" s="436">
        <v>1</v>
      </c>
      <c r="E705" s="436">
        <v>0</v>
      </c>
      <c r="F705" s="437">
        <v>0</v>
      </c>
      <c r="G705" s="440">
        <f t="shared" si="84"/>
        <v>1</v>
      </c>
      <c r="H705" s="440">
        <f t="shared" si="85"/>
        <v>1</v>
      </c>
    </row>
    <row r="706" spans="1:8">
      <c r="A706" s="434" t="s">
        <v>2548</v>
      </c>
      <c r="B706" s="435" t="s">
        <v>2549</v>
      </c>
      <c r="C706" s="436">
        <v>0</v>
      </c>
      <c r="D706" s="436">
        <v>0</v>
      </c>
      <c r="E706" s="436">
        <v>6</v>
      </c>
      <c r="F706" s="437">
        <v>7</v>
      </c>
      <c r="G706" s="440">
        <f t="shared" si="84"/>
        <v>6</v>
      </c>
      <c r="H706" s="440">
        <f t="shared" si="85"/>
        <v>7</v>
      </c>
    </row>
    <row r="707" spans="1:8">
      <c r="A707" s="434" t="s">
        <v>2552</v>
      </c>
      <c r="B707" s="435" t="s">
        <v>2553</v>
      </c>
      <c r="C707" s="436">
        <v>0</v>
      </c>
      <c r="D707" s="436">
        <v>0</v>
      </c>
      <c r="E707" s="436">
        <v>4</v>
      </c>
      <c r="F707" s="437">
        <v>5</v>
      </c>
      <c r="G707" s="440">
        <f t="shared" si="84"/>
        <v>4</v>
      </c>
      <c r="H707" s="440">
        <f t="shared" si="85"/>
        <v>5</v>
      </c>
    </row>
    <row r="708" spans="1:8">
      <c r="A708" s="434" t="s">
        <v>2556</v>
      </c>
      <c r="B708" s="435" t="s">
        <v>2557</v>
      </c>
      <c r="C708" s="436">
        <v>0</v>
      </c>
      <c r="D708" s="436">
        <v>0</v>
      </c>
      <c r="E708" s="436">
        <v>6</v>
      </c>
      <c r="F708" s="437">
        <v>7</v>
      </c>
      <c r="G708" s="440">
        <f t="shared" si="84"/>
        <v>6</v>
      </c>
      <c r="H708" s="440">
        <f t="shared" si="85"/>
        <v>7</v>
      </c>
    </row>
    <row r="709" spans="1:8">
      <c r="A709" s="434" t="s">
        <v>2558</v>
      </c>
      <c r="B709" s="435" t="s">
        <v>2559</v>
      </c>
      <c r="C709" s="436">
        <v>0</v>
      </c>
      <c r="D709" s="436">
        <v>0</v>
      </c>
      <c r="E709" s="436">
        <v>6</v>
      </c>
      <c r="F709" s="437">
        <v>7</v>
      </c>
      <c r="G709" s="440">
        <f t="shared" si="84"/>
        <v>6</v>
      </c>
      <c r="H709" s="440">
        <f t="shared" si="85"/>
        <v>7</v>
      </c>
    </row>
    <row r="710" spans="1:8">
      <c r="A710" s="434" t="s">
        <v>2564</v>
      </c>
      <c r="B710" s="435" t="s">
        <v>2565</v>
      </c>
      <c r="C710" s="436">
        <v>0</v>
      </c>
      <c r="D710" s="436">
        <v>0</v>
      </c>
      <c r="E710" s="436">
        <v>6</v>
      </c>
      <c r="F710" s="437">
        <v>7</v>
      </c>
      <c r="G710" s="440">
        <f t="shared" si="84"/>
        <v>6</v>
      </c>
      <c r="H710" s="440">
        <f t="shared" si="85"/>
        <v>7</v>
      </c>
    </row>
    <row r="711" spans="1:8">
      <c r="A711" s="434" t="s">
        <v>2566</v>
      </c>
      <c r="B711" s="435" t="s">
        <v>2567</v>
      </c>
      <c r="C711" s="436">
        <v>0</v>
      </c>
      <c r="D711" s="436">
        <v>0</v>
      </c>
      <c r="E711" s="436">
        <v>16</v>
      </c>
      <c r="F711" s="437">
        <v>20</v>
      </c>
      <c r="G711" s="440">
        <f t="shared" si="84"/>
        <v>16</v>
      </c>
      <c r="H711" s="440">
        <f t="shared" si="85"/>
        <v>20</v>
      </c>
    </row>
    <row r="712" spans="1:8">
      <c r="A712" s="434" t="s">
        <v>2570</v>
      </c>
      <c r="B712" s="435" t="s">
        <v>2571</v>
      </c>
      <c r="C712" s="436">
        <v>0</v>
      </c>
      <c r="D712" s="436">
        <v>0</v>
      </c>
      <c r="E712" s="436">
        <v>22</v>
      </c>
      <c r="F712" s="437">
        <v>25</v>
      </c>
      <c r="G712" s="440">
        <f t="shared" si="84"/>
        <v>22</v>
      </c>
      <c r="H712" s="440">
        <f t="shared" si="85"/>
        <v>25</v>
      </c>
    </row>
    <row r="713" spans="1:8">
      <c r="A713" s="434" t="s">
        <v>2406</v>
      </c>
      <c r="B713" s="435" t="s">
        <v>2407</v>
      </c>
      <c r="C713" s="436">
        <v>0</v>
      </c>
      <c r="D713" s="436">
        <v>0</v>
      </c>
      <c r="E713" s="436">
        <v>4</v>
      </c>
      <c r="F713" s="437">
        <v>5</v>
      </c>
      <c r="G713" s="440">
        <f t="shared" si="84"/>
        <v>4</v>
      </c>
      <c r="H713" s="440">
        <f t="shared" si="85"/>
        <v>5</v>
      </c>
    </row>
    <row r="714" spans="1:8">
      <c r="A714" s="434" t="s">
        <v>2656</v>
      </c>
      <c r="B714" s="435" t="s">
        <v>2657</v>
      </c>
      <c r="C714" s="436">
        <v>0</v>
      </c>
      <c r="D714" s="436">
        <v>0</v>
      </c>
      <c r="E714" s="436">
        <v>1</v>
      </c>
      <c r="F714" s="437">
        <v>1</v>
      </c>
      <c r="G714" s="440">
        <f t="shared" si="84"/>
        <v>1</v>
      </c>
      <c r="H714" s="440">
        <f t="shared" si="85"/>
        <v>1</v>
      </c>
    </row>
    <row r="715" spans="1:8">
      <c r="A715" s="434" t="s">
        <v>2011</v>
      </c>
      <c r="B715" s="435" t="s">
        <v>2012</v>
      </c>
      <c r="C715" s="436">
        <v>0</v>
      </c>
      <c r="D715" s="436">
        <v>0</v>
      </c>
      <c r="E715" s="436">
        <v>1</v>
      </c>
      <c r="F715" s="437">
        <v>1</v>
      </c>
      <c r="G715" s="440">
        <f t="shared" si="84"/>
        <v>1</v>
      </c>
      <c r="H715" s="440">
        <f t="shared" si="85"/>
        <v>1</v>
      </c>
    </row>
    <row r="716" spans="1:8">
      <c r="A716" s="434" t="s">
        <v>2658</v>
      </c>
      <c r="B716" s="435" t="s">
        <v>2659</v>
      </c>
      <c r="C716" s="436">
        <v>0</v>
      </c>
      <c r="D716" s="436">
        <v>0</v>
      </c>
      <c r="E716" s="436">
        <v>11</v>
      </c>
      <c r="F716" s="437">
        <v>13</v>
      </c>
      <c r="G716" s="440">
        <f t="shared" si="84"/>
        <v>11</v>
      </c>
      <c r="H716" s="440">
        <f t="shared" si="85"/>
        <v>13</v>
      </c>
    </row>
    <row r="717" spans="1:8">
      <c r="A717" s="434" t="s">
        <v>2176</v>
      </c>
      <c r="B717" s="435" t="s">
        <v>2177</v>
      </c>
      <c r="C717" s="436">
        <v>0</v>
      </c>
      <c r="D717" s="436">
        <v>0</v>
      </c>
      <c r="E717" s="436">
        <v>46</v>
      </c>
      <c r="F717" s="437">
        <v>53</v>
      </c>
      <c r="G717" s="440">
        <f t="shared" si="84"/>
        <v>46</v>
      </c>
      <c r="H717" s="440">
        <f t="shared" si="85"/>
        <v>53</v>
      </c>
    </row>
    <row r="718" spans="1:8">
      <c r="A718" s="434" t="s">
        <v>2178</v>
      </c>
      <c r="B718" s="435" t="s">
        <v>2179</v>
      </c>
      <c r="C718" s="436">
        <v>0</v>
      </c>
      <c r="D718" s="436">
        <v>0</v>
      </c>
      <c r="E718" s="436">
        <v>103</v>
      </c>
      <c r="F718" s="437">
        <v>126</v>
      </c>
      <c r="G718" s="440">
        <f t="shared" si="84"/>
        <v>103</v>
      </c>
      <c r="H718" s="440">
        <f t="shared" si="85"/>
        <v>126</v>
      </c>
    </row>
    <row r="719" spans="1:8">
      <c r="A719" s="434" t="s">
        <v>2180</v>
      </c>
      <c r="B719" s="435" t="s">
        <v>2181</v>
      </c>
      <c r="C719" s="436">
        <v>0</v>
      </c>
      <c r="D719" s="436">
        <v>0</v>
      </c>
      <c r="E719" s="436">
        <v>6</v>
      </c>
      <c r="F719" s="437">
        <v>7</v>
      </c>
      <c r="G719" s="440">
        <f t="shared" si="84"/>
        <v>6</v>
      </c>
      <c r="H719" s="440">
        <f t="shared" si="85"/>
        <v>7</v>
      </c>
    </row>
    <row r="720" spans="1:8">
      <c r="A720" s="434" t="s">
        <v>2660</v>
      </c>
      <c r="B720" s="435" t="s">
        <v>2661</v>
      </c>
      <c r="C720" s="436">
        <v>0</v>
      </c>
      <c r="D720" s="436">
        <v>0</v>
      </c>
      <c r="E720" s="436">
        <v>48</v>
      </c>
      <c r="F720" s="437">
        <v>55</v>
      </c>
      <c r="G720" s="440">
        <f t="shared" si="84"/>
        <v>48</v>
      </c>
      <c r="H720" s="440">
        <f t="shared" si="85"/>
        <v>55</v>
      </c>
    </row>
    <row r="721" spans="1:8">
      <c r="A721" s="434" t="s">
        <v>2662</v>
      </c>
      <c r="B721" s="435" t="s">
        <v>2663</v>
      </c>
      <c r="C721" s="436">
        <v>0</v>
      </c>
      <c r="D721" s="436">
        <v>0</v>
      </c>
      <c r="E721" s="436">
        <v>4</v>
      </c>
      <c r="F721" s="437">
        <v>5</v>
      </c>
      <c r="G721" s="440">
        <f t="shared" si="84"/>
        <v>4</v>
      </c>
      <c r="H721" s="440">
        <f t="shared" si="85"/>
        <v>5</v>
      </c>
    </row>
    <row r="722" spans="1:8">
      <c r="A722" s="434" t="s">
        <v>2496</v>
      </c>
      <c r="B722" s="435" t="s">
        <v>2497</v>
      </c>
      <c r="C722" s="436">
        <v>0</v>
      </c>
      <c r="D722" s="436">
        <v>0</v>
      </c>
      <c r="E722" s="436">
        <v>7</v>
      </c>
      <c r="F722" s="437">
        <v>8</v>
      </c>
      <c r="G722" s="440">
        <f t="shared" si="84"/>
        <v>7</v>
      </c>
      <c r="H722" s="440">
        <f t="shared" si="85"/>
        <v>8</v>
      </c>
    </row>
    <row r="723" spans="1:8">
      <c r="A723" s="434" t="s">
        <v>2582</v>
      </c>
      <c r="B723" s="435" t="s">
        <v>2583</v>
      </c>
      <c r="C723" s="436">
        <v>0</v>
      </c>
      <c r="D723" s="436">
        <v>0</v>
      </c>
      <c r="E723" s="436">
        <v>16</v>
      </c>
      <c r="F723" s="437">
        <v>18</v>
      </c>
      <c r="G723" s="440">
        <f t="shared" si="84"/>
        <v>16</v>
      </c>
      <c r="H723" s="440">
        <f t="shared" si="85"/>
        <v>18</v>
      </c>
    </row>
    <row r="724" spans="1:8">
      <c r="A724" s="434" t="s">
        <v>2664</v>
      </c>
      <c r="B724" s="435" t="s">
        <v>2665</v>
      </c>
      <c r="C724" s="436">
        <v>0</v>
      </c>
      <c r="D724" s="436">
        <v>0</v>
      </c>
      <c r="E724" s="436">
        <v>1</v>
      </c>
      <c r="F724" s="437">
        <v>1</v>
      </c>
      <c r="G724" s="440">
        <f t="shared" si="84"/>
        <v>1</v>
      </c>
      <c r="H724" s="440">
        <f t="shared" si="85"/>
        <v>1</v>
      </c>
    </row>
    <row r="725" spans="1:8">
      <c r="A725" s="434" t="s">
        <v>2192</v>
      </c>
      <c r="B725" s="435" t="s">
        <v>2193</v>
      </c>
      <c r="C725" s="436">
        <v>625</v>
      </c>
      <c r="D725" s="436">
        <v>744</v>
      </c>
      <c r="E725" s="436">
        <v>1</v>
      </c>
      <c r="F725" s="437">
        <v>1</v>
      </c>
      <c r="G725" s="440">
        <f t="shared" si="84"/>
        <v>626</v>
      </c>
      <c r="H725" s="440">
        <f t="shared" si="85"/>
        <v>745</v>
      </c>
    </row>
    <row r="726" spans="1:8">
      <c r="A726" s="434" t="s">
        <v>2588</v>
      </c>
      <c r="B726" s="435" t="s">
        <v>2589</v>
      </c>
      <c r="C726" s="436">
        <v>0</v>
      </c>
      <c r="D726" s="436">
        <v>0</v>
      </c>
      <c r="E726" s="436">
        <v>2</v>
      </c>
      <c r="F726" s="437">
        <v>2</v>
      </c>
      <c r="G726" s="440">
        <f t="shared" si="84"/>
        <v>2</v>
      </c>
      <c r="H726" s="440">
        <f t="shared" si="85"/>
        <v>2</v>
      </c>
    </row>
    <row r="727" spans="1:8">
      <c r="A727" s="434" t="s">
        <v>2590</v>
      </c>
      <c r="B727" s="435" t="s">
        <v>2591</v>
      </c>
      <c r="C727" s="436">
        <v>0</v>
      </c>
      <c r="D727" s="436">
        <v>0</v>
      </c>
      <c r="E727" s="436">
        <v>2</v>
      </c>
      <c r="F727" s="437">
        <v>2</v>
      </c>
      <c r="G727" s="440">
        <f t="shared" si="84"/>
        <v>2</v>
      </c>
      <c r="H727" s="440">
        <f t="shared" si="85"/>
        <v>2</v>
      </c>
    </row>
    <row r="728" spans="1:8">
      <c r="A728" s="434" t="s">
        <v>1913</v>
      </c>
      <c r="B728" s="435" t="s">
        <v>1914</v>
      </c>
      <c r="C728" s="436">
        <v>0</v>
      </c>
      <c r="D728" s="436">
        <v>0</v>
      </c>
      <c r="E728" s="436">
        <v>1</v>
      </c>
      <c r="F728" s="437">
        <v>1</v>
      </c>
      <c r="G728" s="440">
        <f t="shared" si="84"/>
        <v>1</v>
      </c>
      <c r="H728" s="440">
        <f t="shared" si="85"/>
        <v>1</v>
      </c>
    </row>
    <row r="729" spans="1:8">
      <c r="A729" s="434" t="s">
        <v>2196</v>
      </c>
      <c r="B729" s="435" t="s">
        <v>2197</v>
      </c>
      <c r="C729" s="436">
        <v>14</v>
      </c>
      <c r="D729" s="436">
        <v>16</v>
      </c>
      <c r="E729" s="436">
        <v>0</v>
      </c>
      <c r="F729" s="437">
        <v>0</v>
      </c>
      <c r="G729" s="440">
        <f t="shared" si="84"/>
        <v>14</v>
      </c>
      <c r="H729" s="440">
        <f t="shared" si="85"/>
        <v>16</v>
      </c>
    </row>
    <row r="730" spans="1:8">
      <c r="A730" s="434" t="s">
        <v>2085</v>
      </c>
      <c r="B730" s="435" t="s">
        <v>2086</v>
      </c>
      <c r="C730" s="436">
        <v>612</v>
      </c>
      <c r="D730" s="436">
        <v>734</v>
      </c>
      <c r="E730" s="436">
        <v>2</v>
      </c>
      <c r="F730" s="437">
        <v>2</v>
      </c>
      <c r="G730" s="440">
        <f t="shared" si="84"/>
        <v>614</v>
      </c>
      <c r="H730" s="440">
        <f t="shared" si="85"/>
        <v>736</v>
      </c>
    </row>
    <row r="731" spans="1:8">
      <c r="A731" s="434" t="s">
        <v>2666</v>
      </c>
      <c r="B731" s="435" t="s">
        <v>2667</v>
      </c>
      <c r="C731" s="436">
        <v>2</v>
      </c>
      <c r="D731" s="436">
        <v>2</v>
      </c>
      <c r="E731" s="436">
        <v>0</v>
      </c>
      <c r="F731" s="437">
        <v>0</v>
      </c>
      <c r="G731" s="440">
        <f t="shared" si="84"/>
        <v>2</v>
      </c>
      <c r="H731" s="440">
        <f t="shared" si="85"/>
        <v>2</v>
      </c>
    </row>
    <row r="732" spans="1:8">
      <c r="A732" s="434" t="s">
        <v>2598</v>
      </c>
      <c r="B732" s="435" t="s">
        <v>2599</v>
      </c>
      <c r="C732" s="436">
        <v>0</v>
      </c>
      <c r="D732" s="436">
        <v>0</v>
      </c>
      <c r="E732" s="436">
        <v>6</v>
      </c>
      <c r="F732" s="437">
        <v>7</v>
      </c>
      <c r="G732" s="440">
        <f t="shared" si="84"/>
        <v>6</v>
      </c>
      <c r="H732" s="440">
        <f t="shared" si="85"/>
        <v>7</v>
      </c>
    </row>
    <row r="733" spans="1:8">
      <c r="A733" s="434" t="s">
        <v>2600</v>
      </c>
      <c r="B733" s="435" t="s">
        <v>2601</v>
      </c>
      <c r="C733" s="436">
        <v>0</v>
      </c>
      <c r="D733" s="436">
        <v>0</v>
      </c>
      <c r="E733" s="436">
        <v>6</v>
      </c>
      <c r="F733" s="437">
        <v>7</v>
      </c>
      <c r="G733" s="440">
        <f t="shared" si="84"/>
        <v>6</v>
      </c>
      <c r="H733" s="440">
        <f t="shared" si="85"/>
        <v>7</v>
      </c>
    </row>
    <row r="734" spans="1:8">
      <c r="A734" s="434" t="s">
        <v>2628</v>
      </c>
      <c r="B734" s="435" t="s">
        <v>2629</v>
      </c>
      <c r="C734" s="436">
        <v>0</v>
      </c>
      <c r="D734" s="436">
        <v>0</v>
      </c>
      <c r="E734" s="436">
        <v>16</v>
      </c>
      <c r="F734" s="437">
        <v>18</v>
      </c>
      <c r="G734" s="440">
        <f t="shared" si="84"/>
        <v>16</v>
      </c>
      <c r="H734" s="440">
        <f t="shared" si="85"/>
        <v>18</v>
      </c>
    </row>
    <row r="735" spans="1:8">
      <c r="A735" s="434" t="s">
        <v>2202</v>
      </c>
      <c r="B735" s="435" t="s">
        <v>2203</v>
      </c>
      <c r="C735" s="436">
        <v>0</v>
      </c>
      <c r="D735" s="436">
        <v>0</v>
      </c>
      <c r="E735" s="436">
        <v>1</v>
      </c>
      <c r="F735" s="437">
        <v>1</v>
      </c>
      <c r="G735" s="440">
        <f t="shared" si="84"/>
        <v>1</v>
      </c>
      <c r="H735" s="440">
        <f t="shared" si="85"/>
        <v>1</v>
      </c>
    </row>
    <row r="736" spans="1:8">
      <c r="A736" s="434" t="s">
        <v>2668</v>
      </c>
      <c r="B736" s="435" t="s">
        <v>2669</v>
      </c>
      <c r="C736" s="436">
        <v>0</v>
      </c>
      <c r="D736" s="436">
        <v>0</v>
      </c>
      <c r="E736" s="436">
        <v>2</v>
      </c>
      <c r="F736" s="437">
        <v>2</v>
      </c>
      <c r="G736" s="440">
        <f t="shared" si="84"/>
        <v>2</v>
      </c>
      <c r="H736" s="440">
        <f t="shared" si="85"/>
        <v>2</v>
      </c>
    </row>
    <row r="737" spans="1:8">
      <c r="A737" s="434" t="s">
        <v>2214</v>
      </c>
      <c r="B737" s="435" t="s">
        <v>2215</v>
      </c>
      <c r="C737" s="436">
        <v>0</v>
      </c>
      <c r="D737" s="436">
        <v>0</v>
      </c>
      <c r="E737" s="436">
        <v>1</v>
      </c>
      <c r="F737" s="437">
        <v>1</v>
      </c>
      <c r="G737" s="440">
        <f t="shared" si="84"/>
        <v>1</v>
      </c>
      <c r="H737" s="440">
        <f t="shared" si="85"/>
        <v>1</v>
      </c>
    </row>
    <row r="738" spans="1:8">
      <c r="A738" s="434" t="s">
        <v>2216</v>
      </c>
      <c r="B738" s="435" t="s">
        <v>2217</v>
      </c>
      <c r="C738" s="436">
        <v>48</v>
      </c>
      <c r="D738" s="436">
        <v>65</v>
      </c>
      <c r="E738" s="436">
        <v>388</v>
      </c>
      <c r="F738" s="437">
        <v>450</v>
      </c>
      <c r="G738" s="440">
        <f t="shared" si="84"/>
        <v>436</v>
      </c>
      <c r="H738" s="440">
        <f t="shared" si="85"/>
        <v>515</v>
      </c>
    </row>
    <row r="739" spans="1:8">
      <c r="A739" s="434" t="s">
        <v>2248</v>
      </c>
      <c r="B739" s="435" t="s">
        <v>2249</v>
      </c>
      <c r="C739" s="436">
        <v>1</v>
      </c>
      <c r="D739" s="436">
        <v>1</v>
      </c>
      <c r="E739" s="436">
        <v>22</v>
      </c>
      <c r="F739" s="437">
        <v>25</v>
      </c>
      <c r="G739" s="440">
        <f t="shared" ref="G739:G758" si="86">C739+E739</f>
        <v>23</v>
      </c>
      <c r="H739" s="440">
        <f t="shared" ref="H739:H758" si="87">D739+F739</f>
        <v>26</v>
      </c>
    </row>
    <row r="740" spans="1:8">
      <c r="A740" s="434" t="s">
        <v>2508</v>
      </c>
      <c r="B740" s="435" t="s">
        <v>2509</v>
      </c>
      <c r="C740" s="436">
        <v>0</v>
      </c>
      <c r="D740" s="436">
        <v>0</v>
      </c>
      <c r="E740" s="436">
        <v>2</v>
      </c>
      <c r="F740" s="437">
        <v>2</v>
      </c>
      <c r="G740" s="440">
        <f t="shared" si="86"/>
        <v>2</v>
      </c>
      <c r="H740" s="440">
        <f t="shared" si="87"/>
        <v>2</v>
      </c>
    </row>
    <row r="741" spans="1:8">
      <c r="A741" s="434" t="s">
        <v>2218</v>
      </c>
      <c r="B741" s="435" t="s">
        <v>2219</v>
      </c>
      <c r="C741" s="436">
        <v>0</v>
      </c>
      <c r="D741" s="436">
        <v>0</v>
      </c>
      <c r="E741" s="436">
        <v>1</v>
      </c>
      <c r="F741" s="437">
        <v>1</v>
      </c>
      <c r="G741" s="440">
        <f t="shared" si="86"/>
        <v>1</v>
      </c>
      <c r="H741" s="440">
        <f t="shared" si="87"/>
        <v>1</v>
      </c>
    </row>
    <row r="742" spans="1:8">
      <c r="A742" s="434" t="s">
        <v>2510</v>
      </c>
      <c r="B742" s="435" t="s">
        <v>2511</v>
      </c>
      <c r="C742" s="436">
        <v>0</v>
      </c>
      <c r="D742" s="436">
        <v>0</v>
      </c>
      <c r="E742" s="436">
        <v>2</v>
      </c>
      <c r="F742" s="437">
        <v>2</v>
      </c>
      <c r="G742" s="440">
        <f t="shared" si="86"/>
        <v>2</v>
      </c>
      <c r="H742" s="440">
        <f t="shared" si="87"/>
        <v>2</v>
      </c>
    </row>
    <row r="743" spans="1:8">
      <c r="A743" s="434" t="s">
        <v>2222</v>
      </c>
      <c r="B743" s="435" t="s">
        <v>2223</v>
      </c>
      <c r="C743" s="436">
        <v>0</v>
      </c>
      <c r="D743" s="436">
        <v>0</v>
      </c>
      <c r="E743" s="436">
        <v>2</v>
      </c>
      <c r="F743" s="437">
        <v>2</v>
      </c>
      <c r="G743" s="440">
        <f t="shared" si="86"/>
        <v>2</v>
      </c>
      <c r="H743" s="440">
        <f t="shared" si="87"/>
        <v>2</v>
      </c>
    </row>
    <row r="744" spans="1:8">
      <c r="A744" s="434" t="s">
        <v>2224</v>
      </c>
      <c r="B744" s="435" t="s">
        <v>2225</v>
      </c>
      <c r="C744" s="436">
        <v>0</v>
      </c>
      <c r="D744" s="436">
        <v>0</v>
      </c>
      <c r="E744" s="436">
        <v>2</v>
      </c>
      <c r="F744" s="437">
        <v>2</v>
      </c>
      <c r="G744" s="440">
        <f t="shared" si="86"/>
        <v>2</v>
      </c>
      <c r="H744" s="440">
        <f t="shared" si="87"/>
        <v>2</v>
      </c>
    </row>
    <row r="745" spans="1:8">
      <c r="A745" s="434" t="s">
        <v>2226</v>
      </c>
      <c r="B745" s="435" t="s">
        <v>2227</v>
      </c>
      <c r="C745" s="436">
        <v>0</v>
      </c>
      <c r="D745" s="436">
        <v>0</v>
      </c>
      <c r="E745" s="436">
        <v>91</v>
      </c>
      <c r="F745" s="437">
        <v>105</v>
      </c>
      <c r="G745" s="440">
        <f t="shared" si="86"/>
        <v>91</v>
      </c>
      <c r="H745" s="440">
        <f t="shared" si="87"/>
        <v>105</v>
      </c>
    </row>
    <row r="746" spans="1:8">
      <c r="A746" s="434" t="s">
        <v>2228</v>
      </c>
      <c r="B746" s="435" t="s">
        <v>2229</v>
      </c>
      <c r="C746" s="436">
        <v>122</v>
      </c>
      <c r="D746" s="436">
        <v>150</v>
      </c>
      <c r="E746" s="436">
        <v>3646</v>
      </c>
      <c r="F746" s="437">
        <v>4243</v>
      </c>
      <c r="G746" s="440">
        <f t="shared" si="86"/>
        <v>3768</v>
      </c>
      <c r="H746" s="440">
        <f t="shared" si="87"/>
        <v>4393</v>
      </c>
    </row>
    <row r="747" spans="1:8">
      <c r="A747" s="434" t="s">
        <v>2514</v>
      </c>
      <c r="B747" s="435" t="s">
        <v>2515</v>
      </c>
      <c r="C747" s="436">
        <v>0</v>
      </c>
      <c r="D747" s="436">
        <v>0</v>
      </c>
      <c r="E747" s="436">
        <v>247</v>
      </c>
      <c r="F747" s="437">
        <v>284</v>
      </c>
      <c r="G747" s="440">
        <f t="shared" si="86"/>
        <v>247</v>
      </c>
      <c r="H747" s="440">
        <f t="shared" si="87"/>
        <v>284</v>
      </c>
    </row>
    <row r="748" spans="1:8">
      <c r="A748" s="434" t="s">
        <v>2670</v>
      </c>
      <c r="B748" s="435" t="s">
        <v>2671</v>
      </c>
      <c r="C748" s="436">
        <v>0</v>
      </c>
      <c r="D748" s="436">
        <v>0</v>
      </c>
      <c r="E748" s="436">
        <v>82</v>
      </c>
      <c r="F748" s="437">
        <v>94</v>
      </c>
      <c r="G748" s="440">
        <f t="shared" si="86"/>
        <v>82</v>
      </c>
      <c r="H748" s="440">
        <f t="shared" si="87"/>
        <v>94</v>
      </c>
    </row>
    <row r="749" spans="1:8">
      <c r="A749" s="434" t="s">
        <v>2230</v>
      </c>
      <c r="B749" s="435" t="s">
        <v>2231</v>
      </c>
      <c r="C749" s="436">
        <v>2</v>
      </c>
      <c r="D749" s="436">
        <v>2</v>
      </c>
      <c r="E749" s="436">
        <v>565</v>
      </c>
      <c r="F749" s="437">
        <v>650</v>
      </c>
      <c r="G749" s="440">
        <f t="shared" si="86"/>
        <v>567</v>
      </c>
      <c r="H749" s="440">
        <f t="shared" si="87"/>
        <v>652</v>
      </c>
    </row>
    <row r="750" spans="1:8">
      <c r="A750" s="434" t="s">
        <v>2672</v>
      </c>
      <c r="B750" s="435" t="s">
        <v>2673</v>
      </c>
      <c r="C750" s="436">
        <v>0</v>
      </c>
      <c r="D750" s="436">
        <v>0</v>
      </c>
      <c r="E750" s="436">
        <v>1</v>
      </c>
      <c r="F750" s="437">
        <v>1</v>
      </c>
      <c r="G750" s="440">
        <f t="shared" si="86"/>
        <v>1</v>
      </c>
      <c r="H750" s="440">
        <f t="shared" si="87"/>
        <v>1</v>
      </c>
    </row>
    <row r="751" spans="1:8">
      <c r="A751" s="434" t="s">
        <v>2234</v>
      </c>
      <c r="B751" s="435" t="s">
        <v>2235</v>
      </c>
      <c r="C751" s="436">
        <v>0</v>
      </c>
      <c r="D751" s="436">
        <v>0</v>
      </c>
      <c r="E751" s="436">
        <v>1</v>
      </c>
      <c r="F751" s="437">
        <v>1</v>
      </c>
      <c r="G751" s="440">
        <f t="shared" si="86"/>
        <v>1</v>
      </c>
      <c r="H751" s="440">
        <f t="shared" si="87"/>
        <v>1</v>
      </c>
    </row>
    <row r="752" spans="1:8">
      <c r="A752" s="434" t="s">
        <v>2087</v>
      </c>
      <c r="B752" s="435" t="s">
        <v>2088</v>
      </c>
      <c r="C752" s="436">
        <v>0</v>
      </c>
      <c r="D752" s="436">
        <v>0</v>
      </c>
      <c r="E752" s="436">
        <v>10</v>
      </c>
      <c r="F752" s="437">
        <v>12</v>
      </c>
      <c r="G752" s="440">
        <f t="shared" si="86"/>
        <v>10</v>
      </c>
      <c r="H752" s="440">
        <f t="shared" si="87"/>
        <v>12</v>
      </c>
    </row>
    <row r="753" spans="1:8">
      <c r="A753" s="434" t="s">
        <v>2674</v>
      </c>
      <c r="B753" s="435" t="s">
        <v>2675</v>
      </c>
      <c r="C753" s="436">
        <v>19</v>
      </c>
      <c r="D753" s="436">
        <v>22</v>
      </c>
      <c r="E753" s="436">
        <v>1</v>
      </c>
      <c r="F753" s="437">
        <v>1</v>
      </c>
      <c r="G753" s="440">
        <f t="shared" si="86"/>
        <v>20</v>
      </c>
      <c r="H753" s="440">
        <f t="shared" si="87"/>
        <v>23</v>
      </c>
    </row>
    <row r="754" spans="1:8">
      <c r="A754" s="434" t="s">
        <v>2676</v>
      </c>
      <c r="B754" s="435" t="s">
        <v>2677</v>
      </c>
      <c r="C754" s="436">
        <v>1</v>
      </c>
      <c r="D754" s="436">
        <v>1</v>
      </c>
      <c r="E754" s="436">
        <v>0</v>
      </c>
      <c r="F754" s="437">
        <v>0</v>
      </c>
      <c r="G754" s="440">
        <f t="shared" si="86"/>
        <v>1</v>
      </c>
      <c r="H754" s="440">
        <f t="shared" si="87"/>
        <v>1</v>
      </c>
    </row>
    <row r="755" spans="1:8">
      <c r="A755" s="434" t="s">
        <v>2091</v>
      </c>
      <c r="B755" s="435" t="s">
        <v>2092</v>
      </c>
      <c r="C755" s="436">
        <v>0</v>
      </c>
      <c r="D755" s="436">
        <v>0</v>
      </c>
      <c r="E755" s="436">
        <v>5</v>
      </c>
      <c r="F755" s="437">
        <v>6</v>
      </c>
      <c r="G755" s="440">
        <f t="shared" si="86"/>
        <v>5</v>
      </c>
      <c r="H755" s="440">
        <f t="shared" si="87"/>
        <v>6</v>
      </c>
    </row>
    <row r="756" spans="1:8">
      <c r="A756" s="434" t="s">
        <v>2093</v>
      </c>
      <c r="B756" s="435" t="s">
        <v>2094</v>
      </c>
      <c r="C756" s="436">
        <v>0</v>
      </c>
      <c r="D756" s="436">
        <v>0</v>
      </c>
      <c r="E756" s="436">
        <v>5</v>
      </c>
      <c r="F756" s="437">
        <v>6</v>
      </c>
      <c r="G756" s="440">
        <f t="shared" si="86"/>
        <v>5</v>
      </c>
      <c r="H756" s="440">
        <f t="shared" si="87"/>
        <v>6</v>
      </c>
    </row>
    <row r="757" spans="1:8">
      <c r="A757" s="434" t="s">
        <v>2095</v>
      </c>
      <c r="B757" s="435" t="s">
        <v>2096</v>
      </c>
      <c r="C757" s="436">
        <v>0</v>
      </c>
      <c r="D757" s="436">
        <v>0</v>
      </c>
      <c r="E757" s="436">
        <v>5</v>
      </c>
      <c r="F757" s="437">
        <v>6</v>
      </c>
      <c r="G757" s="440">
        <f t="shared" si="86"/>
        <v>5</v>
      </c>
      <c r="H757" s="440">
        <f t="shared" si="87"/>
        <v>6</v>
      </c>
    </row>
    <row r="758" spans="1:8">
      <c r="A758" s="434"/>
      <c r="B758" s="435"/>
      <c r="C758" s="436"/>
      <c r="D758" s="442"/>
      <c r="E758" s="436"/>
      <c r="F758" s="437"/>
      <c r="G758" s="440">
        <f t="shared" si="86"/>
        <v>0</v>
      </c>
      <c r="H758" s="440">
        <f t="shared" si="87"/>
        <v>0</v>
      </c>
    </row>
    <row r="759" spans="1:8">
      <c r="A759" s="434"/>
      <c r="B759" s="435"/>
      <c r="C759" s="436"/>
      <c r="D759" s="442"/>
      <c r="E759" s="442"/>
      <c r="F759" s="438"/>
      <c r="G759" s="440">
        <f t="shared" ref="G759" si="88">C759+E759</f>
        <v>0</v>
      </c>
      <c r="H759" s="440">
        <f t="shared" ref="H759" si="89">D759+F759</f>
        <v>0</v>
      </c>
    </row>
    <row r="760" spans="1:8" ht="14.25">
      <c r="A760" s="250"/>
      <c r="B760" s="125"/>
      <c r="C760" s="362"/>
      <c r="D760" s="362"/>
      <c r="E760" s="363"/>
      <c r="F760" s="363"/>
      <c r="G760" s="364"/>
      <c r="H760" s="363"/>
    </row>
    <row r="761" spans="1:8" ht="14.25">
      <c r="A761" s="249"/>
      <c r="B761" s="129"/>
      <c r="C761" s="129"/>
      <c r="D761" s="129"/>
      <c r="E761" s="364"/>
      <c r="F761" s="364"/>
      <c r="G761" s="364"/>
      <c r="H761" s="364"/>
    </row>
    <row r="762" spans="1:8">
      <c r="A762" s="376"/>
      <c r="B762" s="362"/>
      <c r="C762" s="362"/>
      <c r="D762" s="362"/>
      <c r="E762" s="363"/>
      <c r="F762" s="363"/>
      <c r="G762" s="364"/>
      <c r="H762" s="363"/>
    </row>
    <row r="763" spans="1:8" ht="14.25">
      <c r="A763" s="115" t="s">
        <v>242</v>
      </c>
      <c r="B763" s="127"/>
      <c r="C763" s="127"/>
      <c r="D763" s="127"/>
      <c r="E763" s="127"/>
      <c r="F763" s="127"/>
      <c r="G763" s="127"/>
      <c r="H763" s="343"/>
    </row>
    <row r="764" spans="1:8" ht="14.25">
      <c r="A764" s="249" t="s">
        <v>150</v>
      </c>
      <c r="B764" s="362" t="s">
        <v>151</v>
      </c>
      <c r="C764" s="362"/>
      <c r="D764" s="362"/>
      <c r="E764" s="363"/>
      <c r="F764" s="363"/>
      <c r="G764" s="364"/>
      <c r="H764" s="363"/>
    </row>
    <row r="765" spans="1:8" ht="14.25">
      <c r="A765" s="249" t="s">
        <v>152</v>
      </c>
      <c r="B765" s="362" t="s">
        <v>153</v>
      </c>
      <c r="C765" s="362"/>
      <c r="D765" s="362"/>
      <c r="E765" s="363"/>
      <c r="F765" s="363"/>
      <c r="G765" s="364"/>
      <c r="H765" s="363"/>
    </row>
    <row r="766" spans="1:8" ht="14.25">
      <c r="A766" s="249" t="s">
        <v>154</v>
      </c>
      <c r="B766" s="362" t="s">
        <v>165</v>
      </c>
      <c r="C766" s="362"/>
      <c r="D766" s="362"/>
      <c r="E766" s="363"/>
      <c r="F766" s="363"/>
      <c r="G766" s="364"/>
      <c r="H766" s="363"/>
    </row>
    <row r="767" spans="1:8" ht="25.5">
      <c r="A767" s="249" t="s">
        <v>155</v>
      </c>
      <c r="B767" s="362" t="s">
        <v>156</v>
      </c>
      <c r="C767" s="362"/>
      <c r="D767" s="362"/>
      <c r="E767" s="363"/>
      <c r="F767" s="363"/>
      <c r="G767" s="364"/>
      <c r="H767" s="363"/>
    </row>
    <row r="768" spans="1:8" ht="14.25">
      <c r="A768" s="249" t="s">
        <v>157</v>
      </c>
      <c r="B768" s="362" t="s">
        <v>158</v>
      </c>
      <c r="C768" s="362"/>
      <c r="D768" s="362"/>
      <c r="E768" s="363"/>
      <c r="F768" s="363"/>
      <c r="G768" s="364"/>
      <c r="H768" s="363"/>
    </row>
    <row r="769" spans="1:8" ht="25.5">
      <c r="A769" s="249" t="s">
        <v>159</v>
      </c>
      <c r="B769" s="362" t="s">
        <v>164</v>
      </c>
      <c r="C769" s="362"/>
      <c r="D769" s="362"/>
      <c r="E769" s="363"/>
      <c r="F769" s="363"/>
      <c r="G769" s="364"/>
      <c r="H769" s="363"/>
    </row>
    <row r="770" spans="1:8" ht="51">
      <c r="A770" s="249" t="s">
        <v>160</v>
      </c>
      <c r="B770" s="362" t="s">
        <v>161</v>
      </c>
      <c r="C770" s="362"/>
      <c r="D770" s="362"/>
      <c r="E770" s="363"/>
      <c r="F770" s="363"/>
      <c r="G770" s="364"/>
      <c r="H770" s="363"/>
    </row>
    <row r="771" spans="1:8" ht="63.75">
      <c r="A771" s="249" t="s">
        <v>162</v>
      </c>
      <c r="B771" s="362" t="s">
        <v>163</v>
      </c>
      <c r="C771" s="362"/>
      <c r="D771" s="362"/>
      <c r="E771" s="363"/>
      <c r="F771" s="363"/>
      <c r="G771" s="364"/>
      <c r="H771" s="363"/>
    </row>
    <row r="772" spans="1:8">
      <c r="A772" s="115" t="s">
        <v>243</v>
      </c>
      <c r="B772" s="130"/>
      <c r="C772" s="130"/>
      <c r="D772" s="130"/>
      <c r="E772" s="341"/>
      <c r="F772" s="341"/>
      <c r="G772" s="342"/>
      <c r="H772" s="341"/>
    </row>
    <row r="773" spans="1:8">
      <c r="A773" s="359" t="s">
        <v>239</v>
      </c>
      <c r="B773" s="377"/>
      <c r="C773" s="446">
        <f t="shared" ref="C773:H773" si="90">SUM(C672,C668)</f>
        <v>1672</v>
      </c>
      <c r="D773" s="446">
        <f t="shared" si="90"/>
        <v>2000</v>
      </c>
      <c r="E773" s="446">
        <f t="shared" si="90"/>
        <v>5673</v>
      </c>
      <c r="F773" s="446">
        <f t="shared" si="90"/>
        <v>6600</v>
      </c>
      <c r="G773" s="446">
        <f t="shared" si="90"/>
        <v>7345</v>
      </c>
      <c r="H773" s="446">
        <f t="shared" si="90"/>
        <v>8600</v>
      </c>
    </row>
    <row r="774" spans="1:8">
      <c r="A774" s="775" t="s">
        <v>149</v>
      </c>
      <c r="B774" s="775"/>
      <c r="C774" s="775"/>
      <c r="D774" s="775"/>
      <c r="E774" s="775"/>
      <c r="F774" s="775"/>
      <c r="G774" s="775"/>
      <c r="H774" s="775"/>
    </row>
    <row r="775" spans="1:8">
      <c r="A775" s="775" t="s">
        <v>331</v>
      </c>
      <c r="B775" s="775"/>
      <c r="C775" s="775"/>
      <c r="D775" s="775"/>
      <c r="E775" s="775"/>
      <c r="F775" s="775"/>
      <c r="G775" s="775"/>
      <c r="H775" s="775"/>
    </row>
    <row r="777" spans="1:8">
      <c r="A777" s="372"/>
      <c r="B777" s="373" t="s">
        <v>194</v>
      </c>
      <c r="C777" s="366" t="s">
        <v>1900</v>
      </c>
      <c r="D777" s="368"/>
      <c r="E777" s="368"/>
      <c r="F777" s="368"/>
      <c r="G777" s="370"/>
      <c r="H777" s="99"/>
    </row>
    <row r="778" spans="1:8">
      <c r="A778" s="372"/>
      <c r="B778" s="373" t="s">
        <v>195</v>
      </c>
      <c r="C778" s="366">
        <v>17688383</v>
      </c>
      <c r="D778" s="368"/>
      <c r="E778" s="368"/>
      <c r="F778" s="368"/>
      <c r="G778" s="370"/>
      <c r="H778" s="99"/>
    </row>
    <row r="779" spans="1:8">
      <c r="A779" s="372"/>
      <c r="B779" s="373"/>
      <c r="C779" s="366"/>
      <c r="D779" s="368"/>
      <c r="E779" s="368"/>
      <c r="F779" s="368"/>
      <c r="G779" s="370"/>
      <c r="H779" s="99"/>
    </row>
    <row r="780" spans="1:8" ht="14.25">
      <c r="A780" s="372"/>
      <c r="B780" s="373" t="s">
        <v>1843</v>
      </c>
      <c r="C780" s="367" t="s">
        <v>1802</v>
      </c>
      <c r="D780" s="369"/>
      <c r="E780" s="369"/>
      <c r="F780" s="369"/>
      <c r="G780" s="371"/>
      <c r="H780" s="99"/>
    </row>
    <row r="781" spans="1:8" ht="14.25">
      <c r="A781" s="372"/>
      <c r="B781" s="373" t="s">
        <v>236</v>
      </c>
      <c r="C781" s="367" t="s">
        <v>1927</v>
      </c>
      <c r="D781" s="369"/>
      <c r="E781" s="369"/>
      <c r="F781" s="369"/>
      <c r="G781" s="371"/>
      <c r="H781" s="99"/>
    </row>
    <row r="782" spans="1:8" ht="15.75">
      <c r="A782" s="167"/>
      <c r="B782" s="167"/>
      <c r="C782" s="167"/>
      <c r="D782" s="167"/>
      <c r="E782" s="167"/>
      <c r="F782" s="167"/>
      <c r="G782" s="358"/>
      <c r="H782" s="358"/>
    </row>
    <row r="783" spans="1:8">
      <c r="A783" s="763" t="s">
        <v>122</v>
      </c>
      <c r="B783" s="763" t="s">
        <v>238</v>
      </c>
      <c r="C783" s="757" t="s">
        <v>1801</v>
      </c>
      <c r="D783" s="757"/>
      <c r="E783" s="757" t="s">
        <v>1800</v>
      </c>
      <c r="F783" s="757"/>
      <c r="G783" s="757" t="s">
        <v>90</v>
      </c>
      <c r="H783" s="757"/>
    </row>
    <row r="784" spans="1:8" ht="30" customHeight="1" thickBot="1">
      <c r="A784" s="764"/>
      <c r="B784" s="764"/>
      <c r="C784" s="427" t="s">
        <v>1890</v>
      </c>
      <c r="D784" s="427" t="s">
        <v>1889</v>
      </c>
      <c r="E784" s="427" t="s">
        <v>1890</v>
      </c>
      <c r="F784" s="427" t="s">
        <v>1889</v>
      </c>
      <c r="G784" s="427" t="s">
        <v>1890</v>
      </c>
      <c r="H784" s="427" t="s">
        <v>1889</v>
      </c>
    </row>
    <row r="785" spans="1:8" ht="15.75" thickTop="1">
      <c r="A785" s="248"/>
      <c r="B785" s="345" t="s">
        <v>237</v>
      </c>
      <c r="C785" s="445">
        <f t="shared" ref="C785:H785" si="91">SUM(C786:C787)</f>
        <v>0</v>
      </c>
      <c r="D785" s="445">
        <f t="shared" si="91"/>
        <v>0</v>
      </c>
      <c r="E785" s="445">
        <f t="shared" si="91"/>
        <v>0</v>
      </c>
      <c r="F785" s="445">
        <f t="shared" si="91"/>
        <v>0</v>
      </c>
      <c r="G785" s="445">
        <f t="shared" si="91"/>
        <v>0</v>
      </c>
      <c r="H785" s="445">
        <f t="shared" si="91"/>
        <v>0</v>
      </c>
    </row>
    <row r="786" spans="1:8">
      <c r="A786" s="272"/>
      <c r="B786" s="273"/>
      <c r="C786" s="362"/>
      <c r="D786" s="362"/>
      <c r="E786" s="363"/>
      <c r="F786" s="363"/>
      <c r="G786" s="364"/>
      <c r="H786" s="363"/>
    </row>
    <row r="787" spans="1:8" ht="14.25">
      <c r="A787" s="250"/>
      <c r="B787" s="125"/>
      <c r="C787" s="362"/>
      <c r="D787" s="362"/>
      <c r="E787" s="363"/>
      <c r="F787" s="363"/>
      <c r="G787" s="440">
        <f t="shared" ref="G787" si="92">C787+E787</f>
        <v>0</v>
      </c>
      <c r="H787" s="440">
        <f t="shared" ref="H787" si="93">D787+F787</f>
        <v>0</v>
      </c>
    </row>
    <row r="788" spans="1:8" ht="14.25">
      <c r="A788" s="250"/>
      <c r="B788" s="125"/>
      <c r="C788" s="362"/>
      <c r="D788" s="362"/>
      <c r="E788" s="363"/>
      <c r="F788" s="363"/>
      <c r="G788" s="364"/>
      <c r="H788" s="363"/>
    </row>
    <row r="789" spans="1:8" ht="14.25">
      <c r="A789" s="250"/>
      <c r="B789" s="344" t="s">
        <v>1799</v>
      </c>
      <c r="C789" s="443">
        <f>SUM(C790:C856)</f>
        <v>204</v>
      </c>
      <c r="D789" s="444">
        <f t="shared" ref="D789:H789" si="94">SUM(D790:D856)</f>
        <v>250</v>
      </c>
      <c r="E789" s="444">
        <f t="shared" si="94"/>
        <v>30359</v>
      </c>
      <c r="F789" s="444">
        <f t="shared" si="94"/>
        <v>36000</v>
      </c>
      <c r="G789" s="444">
        <f t="shared" si="94"/>
        <v>30563</v>
      </c>
      <c r="H789" s="444">
        <f t="shared" si="94"/>
        <v>36250</v>
      </c>
    </row>
    <row r="790" spans="1:8">
      <c r="A790" s="434"/>
      <c r="B790" s="435"/>
      <c r="C790" s="362"/>
      <c r="D790" s="362"/>
      <c r="E790" s="363"/>
      <c r="F790" s="363"/>
      <c r="G790" s="364"/>
      <c r="H790" s="363"/>
    </row>
    <row r="791" spans="1:8">
      <c r="A791" s="434" t="s">
        <v>2029</v>
      </c>
      <c r="B791" s="435" t="s">
        <v>2030</v>
      </c>
      <c r="C791" s="436">
        <v>0</v>
      </c>
      <c r="D791" s="436">
        <v>0</v>
      </c>
      <c r="E791" s="436">
        <v>7</v>
      </c>
      <c r="F791" s="437">
        <v>8</v>
      </c>
      <c r="G791" s="440">
        <f>C791+E791</f>
        <v>7</v>
      </c>
      <c r="H791" s="440">
        <f>D791+F791</f>
        <v>8</v>
      </c>
    </row>
    <row r="792" spans="1:8">
      <c r="A792" s="434" t="s">
        <v>2031</v>
      </c>
      <c r="B792" s="435" t="s">
        <v>2032</v>
      </c>
      <c r="C792" s="436">
        <v>0</v>
      </c>
      <c r="D792" s="436">
        <v>0</v>
      </c>
      <c r="E792" s="436">
        <v>11</v>
      </c>
      <c r="F792" s="437">
        <v>13</v>
      </c>
      <c r="G792" s="440">
        <f t="shared" ref="G792:G852" si="95">C792+E792</f>
        <v>11</v>
      </c>
      <c r="H792" s="440">
        <f t="shared" ref="H792:H852" si="96">D792+F792</f>
        <v>13</v>
      </c>
    </row>
    <row r="793" spans="1:8">
      <c r="A793" s="434" t="s">
        <v>2117</v>
      </c>
      <c r="B793" s="435" t="s">
        <v>2118</v>
      </c>
      <c r="C793" s="436">
        <v>2</v>
      </c>
      <c r="D793" s="436">
        <v>3</v>
      </c>
      <c r="E793" s="436">
        <v>19</v>
      </c>
      <c r="F793" s="437">
        <v>22</v>
      </c>
      <c r="G793" s="440">
        <f t="shared" si="95"/>
        <v>21</v>
      </c>
      <c r="H793" s="440">
        <f t="shared" si="96"/>
        <v>25</v>
      </c>
    </row>
    <row r="794" spans="1:8">
      <c r="A794" s="434" t="s">
        <v>2123</v>
      </c>
      <c r="B794" s="435" t="s">
        <v>2124</v>
      </c>
      <c r="C794" s="436">
        <v>1</v>
      </c>
      <c r="D794" s="436">
        <v>1</v>
      </c>
      <c r="E794" s="436">
        <v>1</v>
      </c>
      <c r="F794" s="437">
        <v>1</v>
      </c>
      <c r="G794" s="440">
        <f t="shared" si="95"/>
        <v>2</v>
      </c>
      <c r="H794" s="440">
        <f t="shared" si="96"/>
        <v>2</v>
      </c>
    </row>
    <row r="795" spans="1:8">
      <c r="A795" s="434" t="s">
        <v>2127</v>
      </c>
      <c r="B795" s="435" t="s">
        <v>2128</v>
      </c>
      <c r="C795" s="436">
        <v>5</v>
      </c>
      <c r="D795" s="436">
        <v>6</v>
      </c>
      <c r="E795" s="436">
        <v>46</v>
      </c>
      <c r="F795" s="437">
        <v>53</v>
      </c>
      <c r="G795" s="440">
        <f t="shared" si="95"/>
        <v>51</v>
      </c>
      <c r="H795" s="440">
        <f t="shared" si="96"/>
        <v>59</v>
      </c>
    </row>
    <row r="796" spans="1:8">
      <c r="A796" s="434" t="s">
        <v>2129</v>
      </c>
      <c r="B796" s="435" t="s">
        <v>2130</v>
      </c>
      <c r="C796" s="436">
        <v>10</v>
      </c>
      <c r="D796" s="436">
        <v>14</v>
      </c>
      <c r="E796" s="436">
        <v>0</v>
      </c>
      <c r="F796" s="437">
        <v>0</v>
      </c>
      <c r="G796" s="440">
        <f t="shared" si="95"/>
        <v>10</v>
      </c>
      <c r="H796" s="440">
        <f t="shared" si="96"/>
        <v>14</v>
      </c>
    </row>
    <row r="797" spans="1:8">
      <c r="A797" s="434" t="s">
        <v>2131</v>
      </c>
      <c r="B797" s="435" t="s">
        <v>2132</v>
      </c>
      <c r="C797" s="436">
        <v>1</v>
      </c>
      <c r="D797" s="436">
        <v>2</v>
      </c>
      <c r="E797" s="436">
        <v>53</v>
      </c>
      <c r="F797" s="437">
        <v>61</v>
      </c>
      <c r="G797" s="440">
        <f t="shared" si="95"/>
        <v>54</v>
      </c>
      <c r="H797" s="440">
        <f t="shared" si="96"/>
        <v>63</v>
      </c>
    </row>
    <row r="798" spans="1:8">
      <c r="A798" s="434" t="s">
        <v>2335</v>
      </c>
      <c r="B798" s="435" t="s">
        <v>2336</v>
      </c>
      <c r="C798" s="436">
        <v>8</v>
      </c>
      <c r="D798" s="436">
        <v>9</v>
      </c>
      <c r="E798" s="436">
        <v>43</v>
      </c>
      <c r="F798" s="437">
        <v>49</v>
      </c>
      <c r="G798" s="440">
        <f t="shared" si="95"/>
        <v>51</v>
      </c>
      <c r="H798" s="440">
        <f t="shared" si="96"/>
        <v>58</v>
      </c>
    </row>
    <row r="799" spans="1:8">
      <c r="A799" s="434" t="s">
        <v>1981</v>
      </c>
      <c r="B799" s="435" t="s">
        <v>1982</v>
      </c>
      <c r="C799" s="436">
        <v>0</v>
      </c>
      <c r="D799" s="436">
        <v>0</v>
      </c>
      <c r="E799" s="436">
        <v>1</v>
      </c>
      <c r="F799" s="437">
        <v>1</v>
      </c>
      <c r="G799" s="440">
        <f t="shared" si="95"/>
        <v>1</v>
      </c>
      <c r="H799" s="440">
        <f t="shared" si="96"/>
        <v>1</v>
      </c>
    </row>
    <row r="800" spans="1:8">
      <c r="A800" s="434" t="s">
        <v>2135</v>
      </c>
      <c r="B800" s="435" t="s">
        <v>2136</v>
      </c>
      <c r="C800" s="436">
        <v>0</v>
      </c>
      <c r="D800" s="436">
        <v>0</v>
      </c>
      <c r="E800" s="436">
        <v>1</v>
      </c>
      <c r="F800" s="437">
        <v>1</v>
      </c>
      <c r="G800" s="440">
        <f t="shared" si="95"/>
        <v>1</v>
      </c>
      <c r="H800" s="440">
        <f t="shared" si="96"/>
        <v>1</v>
      </c>
    </row>
    <row r="801" spans="1:8">
      <c r="A801" s="434" t="s">
        <v>1987</v>
      </c>
      <c r="B801" s="435" t="s">
        <v>1988</v>
      </c>
      <c r="C801" s="436">
        <v>0</v>
      </c>
      <c r="D801" s="436">
        <v>0</v>
      </c>
      <c r="E801" s="436">
        <v>11</v>
      </c>
      <c r="F801" s="437">
        <v>13</v>
      </c>
      <c r="G801" s="440">
        <f t="shared" si="95"/>
        <v>11</v>
      </c>
      <c r="H801" s="440">
        <f t="shared" si="96"/>
        <v>13</v>
      </c>
    </row>
    <row r="802" spans="1:8">
      <c r="A802" s="434" t="s">
        <v>2051</v>
      </c>
      <c r="B802" s="435" t="s">
        <v>2052</v>
      </c>
      <c r="C802" s="436">
        <v>1</v>
      </c>
      <c r="D802" s="436">
        <v>1</v>
      </c>
      <c r="E802" s="436">
        <v>0</v>
      </c>
      <c r="F802" s="437">
        <v>0</v>
      </c>
      <c r="G802" s="440">
        <f t="shared" si="95"/>
        <v>1</v>
      </c>
      <c r="H802" s="440">
        <f t="shared" si="96"/>
        <v>1</v>
      </c>
    </row>
    <row r="803" spans="1:8">
      <c r="A803" s="434" t="s">
        <v>2053</v>
      </c>
      <c r="B803" s="435" t="s">
        <v>2054</v>
      </c>
      <c r="C803" s="436">
        <v>0</v>
      </c>
      <c r="D803" s="436">
        <v>0</v>
      </c>
      <c r="E803" s="436">
        <v>17</v>
      </c>
      <c r="F803" s="437">
        <v>20</v>
      </c>
      <c r="G803" s="440">
        <f t="shared" si="95"/>
        <v>17</v>
      </c>
      <c r="H803" s="440">
        <f t="shared" si="96"/>
        <v>20</v>
      </c>
    </row>
    <row r="804" spans="1:8">
      <c r="A804" s="434" t="s">
        <v>2057</v>
      </c>
      <c r="B804" s="435" t="s">
        <v>2058</v>
      </c>
      <c r="C804" s="436">
        <v>11</v>
      </c>
      <c r="D804" s="436">
        <v>15</v>
      </c>
      <c r="E804" s="436">
        <v>364</v>
      </c>
      <c r="F804" s="437">
        <v>450</v>
      </c>
      <c r="G804" s="440">
        <f t="shared" si="95"/>
        <v>375</v>
      </c>
      <c r="H804" s="440">
        <f t="shared" si="96"/>
        <v>465</v>
      </c>
    </row>
    <row r="805" spans="1:8">
      <c r="A805" s="434" t="s">
        <v>2059</v>
      </c>
      <c r="B805" s="435" t="s">
        <v>2060</v>
      </c>
      <c r="C805" s="436">
        <v>10</v>
      </c>
      <c r="D805" s="436">
        <v>15</v>
      </c>
      <c r="E805" s="436">
        <v>366</v>
      </c>
      <c r="F805" s="437">
        <v>450</v>
      </c>
      <c r="G805" s="440">
        <f t="shared" si="95"/>
        <v>376</v>
      </c>
      <c r="H805" s="440">
        <f t="shared" si="96"/>
        <v>465</v>
      </c>
    </row>
    <row r="806" spans="1:8">
      <c r="A806" s="434" t="s">
        <v>2065</v>
      </c>
      <c r="B806" s="435" t="s">
        <v>2066</v>
      </c>
      <c r="C806" s="436">
        <v>0</v>
      </c>
      <c r="D806" s="436">
        <v>0</v>
      </c>
      <c r="E806" s="436">
        <v>12</v>
      </c>
      <c r="F806" s="437">
        <v>14</v>
      </c>
      <c r="G806" s="440">
        <f t="shared" si="95"/>
        <v>12</v>
      </c>
      <c r="H806" s="440">
        <f t="shared" si="96"/>
        <v>14</v>
      </c>
    </row>
    <row r="807" spans="1:8">
      <c r="A807" s="434" t="s">
        <v>2678</v>
      </c>
      <c r="B807" s="435" t="s">
        <v>2679</v>
      </c>
      <c r="C807" s="436">
        <v>119</v>
      </c>
      <c r="D807" s="436">
        <v>140</v>
      </c>
      <c r="E807" s="436">
        <v>1</v>
      </c>
      <c r="F807" s="437">
        <v>1</v>
      </c>
      <c r="G807" s="440">
        <f t="shared" si="95"/>
        <v>120</v>
      </c>
      <c r="H807" s="440">
        <f t="shared" si="96"/>
        <v>141</v>
      </c>
    </row>
    <row r="808" spans="1:8">
      <c r="A808" s="434" t="s">
        <v>2069</v>
      </c>
      <c r="B808" s="435" t="s">
        <v>2070</v>
      </c>
      <c r="C808" s="436">
        <v>0</v>
      </c>
      <c r="D808" s="436">
        <v>0</v>
      </c>
      <c r="E808" s="436">
        <v>1</v>
      </c>
      <c r="F808" s="437">
        <v>1</v>
      </c>
      <c r="G808" s="440">
        <f t="shared" si="95"/>
        <v>1</v>
      </c>
      <c r="H808" s="440">
        <f t="shared" si="96"/>
        <v>1</v>
      </c>
    </row>
    <row r="809" spans="1:8">
      <c r="A809" s="434" t="s">
        <v>2680</v>
      </c>
      <c r="B809" s="435" t="s">
        <v>2681</v>
      </c>
      <c r="C809" s="436">
        <v>0</v>
      </c>
      <c r="D809" s="436">
        <v>0</v>
      </c>
      <c r="E809" s="436">
        <v>2</v>
      </c>
      <c r="F809" s="437">
        <v>2</v>
      </c>
      <c r="G809" s="440">
        <f t="shared" si="95"/>
        <v>2</v>
      </c>
      <c r="H809" s="440">
        <f t="shared" si="96"/>
        <v>2</v>
      </c>
    </row>
    <row r="810" spans="1:8">
      <c r="A810" s="434" t="s">
        <v>2682</v>
      </c>
      <c r="B810" s="435" t="s">
        <v>2683</v>
      </c>
      <c r="C810" s="436">
        <v>0</v>
      </c>
      <c r="D810" s="436">
        <v>0</v>
      </c>
      <c r="E810" s="436">
        <v>1</v>
      </c>
      <c r="F810" s="437">
        <v>1</v>
      </c>
      <c r="G810" s="440">
        <f t="shared" si="95"/>
        <v>1</v>
      </c>
      <c r="H810" s="440">
        <f t="shared" si="96"/>
        <v>1</v>
      </c>
    </row>
    <row r="811" spans="1:8">
      <c r="A811" s="434" t="s">
        <v>2075</v>
      </c>
      <c r="B811" s="435" t="s">
        <v>2076</v>
      </c>
      <c r="C811" s="436">
        <v>0</v>
      </c>
      <c r="D811" s="436">
        <v>0</v>
      </c>
      <c r="E811" s="436">
        <v>1</v>
      </c>
      <c r="F811" s="437">
        <v>1</v>
      </c>
      <c r="G811" s="440">
        <f t="shared" si="95"/>
        <v>1</v>
      </c>
      <c r="H811" s="440">
        <f t="shared" si="96"/>
        <v>1</v>
      </c>
    </row>
    <row r="812" spans="1:8">
      <c r="A812" s="434" t="s">
        <v>2172</v>
      </c>
      <c r="B812" s="435" t="s">
        <v>2173</v>
      </c>
      <c r="C812" s="436">
        <v>1</v>
      </c>
      <c r="D812" s="436">
        <v>1</v>
      </c>
      <c r="E812" s="436">
        <v>0</v>
      </c>
      <c r="F812" s="437">
        <v>0</v>
      </c>
      <c r="G812" s="440">
        <f t="shared" si="95"/>
        <v>1</v>
      </c>
      <c r="H812" s="440">
        <f t="shared" si="96"/>
        <v>1</v>
      </c>
    </row>
    <row r="813" spans="1:8">
      <c r="A813" s="434" t="s">
        <v>2176</v>
      </c>
      <c r="B813" s="435" t="s">
        <v>2177</v>
      </c>
      <c r="C813" s="436">
        <v>0</v>
      </c>
      <c r="D813" s="436">
        <v>0</v>
      </c>
      <c r="E813" s="436">
        <v>2680</v>
      </c>
      <c r="F813" s="437">
        <v>3350</v>
      </c>
      <c r="G813" s="440">
        <f t="shared" si="95"/>
        <v>2680</v>
      </c>
      <c r="H813" s="440">
        <f t="shared" si="96"/>
        <v>3350</v>
      </c>
    </row>
    <row r="814" spans="1:8">
      <c r="A814" s="434" t="s">
        <v>2182</v>
      </c>
      <c r="B814" s="435" t="s">
        <v>2183</v>
      </c>
      <c r="C814" s="436">
        <v>2</v>
      </c>
      <c r="D814" s="436">
        <v>2</v>
      </c>
      <c r="E814" s="436">
        <v>1</v>
      </c>
      <c r="F814" s="437">
        <v>1</v>
      </c>
      <c r="G814" s="440">
        <f t="shared" si="95"/>
        <v>3</v>
      </c>
      <c r="H814" s="440">
        <f t="shared" si="96"/>
        <v>3</v>
      </c>
    </row>
    <row r="815" spans="1:8">
      <c r="A815" s="434" t="s">
        <v>2190</v>
      </c>
      <c r="B815" s="435" t="s">
        <v>2191</v>
      </c>
      <c r="C815" s="436">
        <v>0</v>
      </c>
      <c r="D815" s="436">
        <v>0</v>
      </c>
      <c r="E815" s="436">
        <v>1</v>
      </c>
      <c r="F815" s="437">
        <v>1</v>
      </c>
      <c r="G815" s="440">
        <f t="shared" si="95"/>
        <v>1</v>
      </c>
      <c r="H815" s="440">
        <f t="shared" si="96"/>
        <v>1</v>
      </c>
    </row>
    <row r="816" spans="1:8">
      <c r="A816" s="434" t="s">
        <v>2192</v>
      </c>
      <c r="B816" s="435" t="s">
        <v>2193</v>
      </c>
      <c r="C816" s="436">
        <v>2</v>
      </c>
      <c r="D816" s="436">
        <v>2</v>
      </c>
      <c r="E816" s="436">
        <v>7</v>
      </c>
      <c r="F816" s="437">
        <v>8</v>
      </c>
      <c r="G816" s="440">
        <f t="shared" si="95"/>
        <v>9</v>
      </c>
      <c r="H816" s="440">
        <f t="shared" si="96"/>
        <v>10</v>
      </c>
    </row>
    <row r="817" spans="1:8">
      <c r="A817" s="434" t="s">
        <v>1913</v>
      </c>
      <c r="B817" s="435" t="s">
        <v>1914</v>
      </c>
      <c r="C817" s="436">
        <v>1</v>
      </c>
      <c r="D817" s="436">
        <v>1</v>
      </c>
      <c r="E817" s="436">
        <v>6</v>
      </c>
      <c r="F817" s="437">
        <v>7</v>
      </c>
      <c r="G817" s="440">
        <f t="shared" si="95"/>
        <v>7</v>
      </c>
      <c r="H817" s="440">
        <f t="shared" si="96"/>
        <v>8</v>
      </c>
    </row>
    <row r="818" spans="1:8">
      <c r="A818" s="434" t="s">
        <v>2083</v>
      </c>
      <c r="B818" s="435" t="s">
        <v>2084</v>
      </c>
      <c r="C818" s="436">
        <v>0</v>
      </c>
      <c r="D818" s="436">
        <v>0</v>
      </c>
      <c r="E818" s="436">
        <v>1</v>
      </c>
      <c r="F818" s="437">
        <v>1</v>
      </c>
      <c r="G818" s="440">
        <f t="shared" si="95"/>
        <v>1</v>
      </c>
      <c r="H818" s="440">
        <f t="shared" si="96"/>
        <v>1</v>
      </c>
    </row>
    <row r="819" spans="1:8">
      <c r="A819" s="434" t="s">
        <v>2085</v>
      </c>
      <c r="B819" s="435" t="s">
        <v>2086</v>
      </c>
      <c r="C819" s="436">
        <v>7</v>
      </c>
      <c r="D819" s="436">
        <v>8</v>
      </c>
      <c r="E819" s="436">
        <v>203</v>
      </c>
      <c r="F819" s="437">
        <v>250</v>
      </c>
      <c r="G819" s="440">
        <f t="shared" si="95"/>
        <v>210</v>
      </c>
      <c r="H819" s="440">
        <f t="shared" si="96"/>
        <v>258</v>
      </c>
    </row>
    <row r="820" spans="1:8">
      <c r="A820" s="434" t="s">
        <v>2202</v>
      </c>
      <c r="B820" s="435" t="s">
        <v>2203</v>
      </c>
      <c r="C820" s="436">
        <v>5</v>
      </c>
      <c r="D820" s="436">
        <v>6</v>
      </c>
      <c r="E820" s="436">
        <v>70</v>
      </c>
      <c r="F820" s="437">
        <v>81</v>
      </c>
      <c r="G820" s="440">
        <f t="shared" si="95"/>
        <v>75</v>
      </c>
      <c r="H820" s="440">
        <f t="shared" si="96"/>
        <v>87</v>
      </c>
    </row>
    <row r="821" spans="1:8">
      <c r="A821" s="434" t="s">
        <v>2506</v>
      </c>
      <c r="B821" s="435" t="s">
        <v>2507</v>
      </c>
      <c r="C821" s="436">
        <v>0</v>
      </c>
      <c r="D821" s="436">
        <v>0</v>
      </c>
      <c r="E821" s="436">
        <v>91</v>
      </c>
      <c r="F821" s="437">
        <v>126</v>
      </c>
      <c r="G821" s="440">
        <f t="shared" si="95"/>
        <v>91</v>
      </c>
      <c r="H821" s="440">
        <f t="shared" si="96"/>
        <v>126</v>
      </c>
    </row>
    <row r="822" spans="1:8">
      <c r="A822" s="434" t="s">
        <v>2208</v>
      </c>
      <c r="B822" s="435" t="s">
        <v>2209</v>
      </c>
      <c r="C822" s="436">
        <v>0</v>
      </c>
      <c r="D822" s="436">
        <v>0</v>
      </c>
      <c r="E822" s="436">
        <v>28</v>
      </c>
      <c r="F822" s="437">
        <v>32</v>
      </c>
      <c r="G822" s="440">
        <f t="shared" si="95"/>
        <v>28</v>
      </c>
      <c r="H822" s="440">
        <f t="shared" si="96"/>
        <v>32</v>
      </c>
    </row>
    <row r="823" spans="1:8">
      <c r="A823" s="434" t="s">
        <v>2212</v>
      </c>
      <c r="B823" s="435" t="s">
        <v>2213</v>
      </c>
      <c r="C823" s="436">
        <v>0</v>
      </c>
      <c r="D823" s="436">
        <v>0</v>
      </c>
      <c r="E823" s="436">
        <v>24</v>
      </c>
      <c r="F823" s="437">
        <v>28</v>
      </c>
      <c r="G823" s="440">
        <f t="shared" si="95"/>
        <v>24</v>
      </c>
      <c r="H823" s="440">
        <f t="shared" si="96"/>
        <v>28</v>
      </c>
    </row>
    <row r="824" spans="1:8">
      <c r="A824" s="434" t="s">
        <v>2214</v>
      </c>
      <c r="B824" s="435" t="s">
        <v>2215</v>
      </c>
      <c r="C824" s="436">
        <v>0</v>
      </c>
      <c r="D824" s="436">
        <v>0</v>
      </c>
      <c r="E824" s="436">
        <v>14</v>
      </c>
      <c r="F824" s="437">
        <v>16</v>
      </c>
      <c r="G824" s="440">
        <f t="shared" si="95"/>
        <v>14</v>
      </c>
      <c r="H824" s="440">
        <f t="shared" si="96"/>
        <v>16</v>
      </c>
    </row>
    <row r="825" spans="1:8">
      <c r="A825" s="434" t="s">
        <v>2216</v>
      </c>
      <c r="B825" s="435" t="s">
        <v>2217</v>
      </c>
      <c r="C825" s="436">
        <v>0</v>
      </c>
      <c r="D825" s="436">
        <v>0</v>
      </c>
      <c r="E825" s="436">
        <v>30</v>
      </c>
      <c r="F825" s="437">
        <v>35</v>
      </c>
      <c r="G825" s="440">
        <f t="shared" si="95"/>
        <v>30</v>
      </c>
      <c r="H825" s="440">
        <f t="shared" si="96"/>
        <v>35</v>
      </c>
    </row>
    <row r="826" spans="1:8">
      <c r="A826" s="434" t="s">
        <v>2684</v>
      </c>
      <c r="B826" s="435" t="s">
        <v>2685</v>
      </c>
      <c r="C826" s="436">
        <v>0</v>
      </c>
      <c r="D826" s="436">
        <v>0</v>
      </c>
      <c r="E826" s="436">
        <v>1</v>
      </c>
      <c r="F826" s="437">
        <v>1</v>
      </c>
      <c r="G826" s="440">
        <f t="shared" si="95"/>
        <v>1</v>
      </c>
      <c r="H826" s="440">
        <f t="shared" si="96"/>
        <v>1</v>
      </c>
    </row>
    <row r="827" spans="1:8">
      <c r="A827" s="434" t="s">
        <v>2686</v>
      </c>
      <c r="B827" s="435" t="s">
        <v>2687</v>
      </c>
      <c r="C827" s="436">
        <v>0</v>
      </c>
      <c r="D827" s="436">
        <v>0</v>
      </c>
      <c r="E827" s="436">
        <v>4</v>
      </c>
      <c r="F827" s="437">
        <v>5</v>
      </c>
      <c r="G827" s="440">
        <f t="shared" si="95"/>
        <v>4</v>
      </c>
      <c r="H827" s="440">
        <f t="shared" si="96"/>
        <v>5</v>
      </c>
    </row>
    <row r="828" spans="1:8">
      <c r="A828" s="434" t="s">
        <v>2688</v>
      </c>
      <c r="B828" s="435" t="s">
        <v>2689</v>
      </c>
      <c r="C828" s="436">
        <v>0</v>
      </c>
      <c r="D828" s="436">
        <v>0</v>
      </c>
      <c r="E828" s="436">
        <v>8</v>
      </c>
      <c r="F828" s="437">
        <v>9</v>
      </c>
      <c r="G828" s="440">
        <f t="shared" si="95"/>
        <v>8</v>
      </c>
      <c r="H828" s="440">
        <f t="shared" si="96"/>
        <v>9</v>
      </c>
    </row>
    <row r="829" spans="1:8">
      <c r="A829" s="434" t="s">
        <v>2690</v>
      </c>
      <c r="B829" s="435" t="s">
        <v>2691</v>
      </c>
      <c r="C829" s="436">
        <v>0</v>
      </c>
      <c r="D829" s="436">
        <v>0</v>
      </c>
      <c r="E829" s="436">
        <v>7</v>
      </c>
      <c r="F829" s="437">
        <v>8</v>
      </c>
      <c r="G829" s="440">
        <f t="shared" si="95"/>
        <v>7</v>
      </c>
      <c r="H829" s="440">
        <f t="shared" si="96"/>
        <v>8</v>
      </c>
    </row>
    <row r="830" spans="1:8">
      <c r="A830" s="434" t="s">
        <v>2508</v>
      </c>
      <c r="B830" s="435" t="s">
        <v>2509</v>
      </c>
      <c r="C830" s="436">
        <v>0</v>
      </c>
      <c r="D830" s="436">
        <v>0</v>
      </c>
      <c r="E830" s="436">
        <v>5</v>
      </c>
      <c r="F830" s="437">
        <v>6</v>
      </c>
      <c r="G830" s="440">
        <f t="shared" si="95"/>
        <v>5</v>
      </c>
      <c r="H830" s="440">
        <f t="shared" si="96"/>
        <v>6</v>
      </c>
    </row>
    <row r="831" spans="1:8">
      <c r="A831" s="434" t="s">
        <v>2218</v>
      </c>
      <c r="B831" s="435" t="s">
        <v>2219</v>
      </c>
      <c r="C831" s="436">
        <v>0</v>
      </c>
      <c r="D831" s="436">
        <v>0</v>
      </c>
      <c r="E831" s="436">
        <v>4768</v>
      </c>
      <c r="F831" s="437">
        <v>5600</v>
      </c>
      <c r="G831" s="440">
        <f t="shared" si="95"/>
        <v>4768</v>
      </c>
      <c r="H831" s="440">
        <f t="shared" si="96"/>
        <v>5600</v>
      </c>
    </row>
    <row r="832" spans="1:8">
      <c r="A832" s="434" t="s">
        <v>2220</v>
      </c>
      <c r="B832" s="435" t="s">
        <v>2221</v>
      </c>
      <c r="C832" s="436">
        <v>0</v>
      </c>
      <c r="D832" s="436">
        <v>0</v>
      </c>
      <c r="E832" s="436">
        <v>775</v>
      </c>
      <c r="F832" s="437">
        <v>1100</v>
      </c>
      <c r="G832" s="440">
        <f t="shared" si="95"/>
        <v>775</v>
      </c>
      <c r="H832" s="440">
        <f t="shared" si="96"/>
        <v>1100</v>
      </c>
    </row>
    <row r="833" spans="1:8">
      <c r="A833" s="434" t="s">
        <v>2224</v>
      </c>
      <c r="B833" s="435" t="s">
        <v>2225</v>
      </c>
      <c r="C833" s="436">
        <v>1</v>
      </c>
      <c r="D833" s="436">
        <v>1</v>
      </c>
      <c r="E833" s="436">
        <v>6476</v>
      </c>
      <c r="F833" s="437">
        <v>7500</v>
      </c>
      <c r="G833" s="440">
        <f t="shared" si="95"/>
        <v>6477</v>
      </c>
      <c r="H833" s="440">
        <f t="shared" si="96"/>
        <v>7501</v>
      </c>
    </row>
    <row r="834" spans="1:8">
      <c r="A834" s="434" t="s">
        <v>2226</v>
      </c>
      <c r="B834" s="435" t="s">
        <v>2227</v>
      </c>
      <c r="C834" s="436">
        <v>1</v>
      </c>
      <c r="D834" s="436">
        <v>1</v>
      </c>
      <c r="E834" s="436">
        <v>4490</v>
      </c>
      <c r="F834" s="437">
        <v>5300</v>
      </c>
      <c r="G834" s="440">
        <f t="shared" si="95"/>
        <v>4491</v>
      </c>
      <c r="H834" s="440">
        <f t="shared" si="96"/>
        <v>5301</v>
      </c>
    </row>
    <row r="835" spans="1:8">
      <c r="A835" s="434" t="s">
        <v>2228</v>
      </c>
      <c r="B835" s="435" t="s">
        <v>2229</v>
      </c>
      <c r="C835" s="436">
        <v>2</v>
      </c>
      <c r="D835" s="436">
        <v>2</v>
      </c>
      <c r="E835" s="436">
        <v>3071</v>
      </c>
      <c r="F835" s="437">
        <v>3600</v>
      </c>
      <c r="G835" s="440">
        <f t="shared" si="95"/>
        <v>3073</v>
      </c>
      <c r="H835" s="440">
        <f t="shared" si="96"/>
        <v>3602</v>
      </c>
    </row>
    <row r="836" spans="1:8">
      <c r="A836" s="434" t="s">
        <v>2514</v>
      </c>
      <c r="B836" s="435" t="s">
        <v>2515</v>
      </c>
      <c r="C836" s="436">
        <v>0</v>
      </c>
      <c r="D836" s="436">
        <v>0</v>
      </c>
      <c r="E836" s="436">
        <v>1</v>
      </c>
      <c r="F836" s="437">
        <v>1</v>
      </c>
      <c r="G836" s="440">
        <f t="shared" si="95"/>
        <v>1</v>
      </c>
      <c r="H836" s="440">
        <f t="shared" si="96"/>
        <v>1</v>
      </c>
    </row>
    <row r="837" spans="1:8">
      <c r="A837" s="434" t="s">
        <v>2692</v>
      </c>
      <c r="B837" s="435" t="s">
        <v>2693</v>
      </c>
      <c r="C837" s="436">
        <v>0</v>
      </c>
      <c r="D837" s="436">
        <v>0</v>
      </c>
      <c r="E837" s="436">
        <v>311</v>
      </c>
      <c r="F837" s="437">
        <v>358</v>
      </c>
      <c r="G837" s="440">
        <f t="shared" si="95"/>
        <v>311</v>
      </c>
      <c r="H837" s="440">
        <f t="shared" si="96"/>
        <v>358</v>
      </c>
    </row>
    <row r="838" spans="1:8">
      <c r="A838" s="434" t="s">
        <v>2694</v>
      </c>
      <c r="B838" s="435" t="s">
        <v>2695</v>
      </c>
      <c r="C838" s="436">
        <v>0</v>
      </c>
      <c r="D838" s="436">
        <v>0</v>
      </c>
      <c r="E838" s="436">
        <v>4</v>
      </c>
      <c r="F838" s="437">
        <v>5</v>
      </c>
      <c r="G838" s="440">
        <f t="shared" si="95"/>
        <v>4</v>
      </c>
      <c r="H838" s="440">
        <f t="shared" si="96"/>
        <v>5</v>
      </c>
    </row>
    <row r="839" spans="1:8">
      <c r="A839" s="434" t="s">
        <v>2518</v>
      </c>
      <c r="B839" s="435" t="s">
        <v>2519</v>
      </c>
      <c r="C839" s="436">
        <v>0</v>
      </c>
      <c r="D839" s="436">
        <v>0</v>
      </c>
      <c r="E839" s="436">
        <v>8</v>
      </c>
      <c r="F839" s="437">
        <v>9</v>
      </c>
      <c r="G839" s="440">
        <f t="shared" si="95"/>
        <v>8</v>
      </c>
      <c r="H839" s="440">
        <f t="shared" si="96"/>
        <v>9</v>
      </c>
    </row>
    <row r="840" spans="1:8">
      <c r="A840" s="434" t="s">
        <v>2232</v>
      </c>
      <c r="B840" s="435" t="s">
        <v>2233</v>
      </c>
      <c r="C840" s="436">
        <v>0</v>
      </c>
      <c r="D840" s="436">
        <v>0</v>
      </c>
      <c r="E840" s="436">
        <v>4</v>
      </c>
      <c r="F840" s="437">
        <v>5</v>
      </c>
      <c r="G840" s="440">
        <f t="shared" si="95"/>
        <v>4</v>
      </c>
      <c r="H840" s="440">
        <f t="shared" si="96"/>
        <v>5</v>
      </c>
    </row>
    <row r="841" spans="1:8">
      <c r="A841" s="434" t="s">
        <v>2234</v>
      </c>
      <c r="B841" s="435" t="s">
        <v>2235</v>
      </c>
      <c r="C841" s="436">
        <v>0</v>
      </c>
      <c r="D841" s="436">
        <v>0</v>
      </c>
      <c r="E841" s="436">
        <v>1580</v>
      </c>
      <c r="F841" s="437">
        <v>1817</v>
      </c>
      <c r="G841" s="440">
        <f t="shared" si="95"/>
        <v>1580</v>
      </c>
      <c r="H841" s="440">
        <f t="shared" si="96"/>
        <v>1817</v>
      </c>
    </row>
    <row r="842" spans="1:8">
      <c r="A842" s="434" t="s">
        <v>2522</v>
      </c>
      <c r="B842" s="435" t="s">
        <v>2523</v>
      </c>
      <c r="C842" s="436">
        <v>0</v>
      </c>
      <c r="D842" s="436">
        <v>0</v>
      </c>
      <c r="E842" s="436">
        <v>28</v>
      </c>
      <c r="F842" s="437">
        <v>32</v>
      </c>
      <c r="G842" s="440">
        <f t="shared" si="95"/>
        <v>28</v>
      </c>
      <c r="H842" s="440">
        <f t="shared" si="96"/>
        <v>32</v>
      </c>
    </row>
    <row r="843" spans="1:8">
      <c r="A843" s="434" t="s">
        <v>2087</v>
      </c>
      <c r="B843" s="435" t="s">
        <v>2088</v>
      </c>
      <c r="C843" s="436">
        <v>10</v>
      </c>
      <c r="D843" s="436">
        <v>15</v>
      </c>
      <c r="E843" s="436">
        <v>366</v>
      </c>
      <c r="F843" s="437">
        <v>421</v>
      </c>
      <c r="G843" s="440">
        <f t="shared" si="95"/>
        <v>376</v>
      </c>
      <c r="H843" s="440">
        <f t="shared" si="96"/>
        <v>436</v>
      </c>
    </row>
    <row r="844" spans="1:8">
      <c r="A844" s="434" t="s">
        <v>2089</v>
      </c>
      <c r="B844" s="435" t="s">
        <v>2090</v>
      </c>
      <c r="C844" s="436">
        <v>0</v>
      </c>
      <c r="D844" s="436">
        <v>0</v>
      </c>
      <c r="E844" s="436">
        <v>1</v>
      </c>
      <c r="F844" s="437">
        <v>1</v>
      </c>
      <c r="G844" s="440">
        <f t="shared" si="95"/>
        <v>1</v>
      </c>
      <c r="H844" s="440">
        <f t="shared" si="96"/>
        <v>1</v>
      </c>
    </row>
    <row r="845" spans="1:8">
      <c r="A845" s="434" t="s">
        <v>2091</v>
      </c>
      <c r="B845" s="435" t="s">
        <v>2092</v>
      </c>
      <c r="C845" s="436">
        <v>0</v>
      </c>
      <c r="D845" s="436">
        <v>0</v>
      </c>
      <c r="E845" s="436">
        <v>5</v>
      </c>
      <c r="F845" s="437">
        <v>6</v>
      </c>
      <c r="G845" s="440">
        <f t="shared" si="95"/>
        <v>5</v>
      </c>
      <c r="H845" s="440">
        <f t="shared" si="96"/>
        <v>6</v>
      </c>
    </row>
    <row r="846" spans="1:8">
      <c r="A846" s="434" t="s">
        <v>2093</v>
      </c>
      <c r="B846" s="435" t="s">
        <v>2094</v>
      </c>
      <c r="C846" s="436">
        <v>0</v>
      </c>
      <c r="D846" s="436">
        <v>0</v>
      </c>
      <c r="E846" s="436">
        <v>7</v>
      </c>
      <c r="F846" s="437">
        <v>8</v>
      </c>
      <c r="G846" s="440">
        <f t="shared" si="95"/>
        <v>7</v>
      </c>
      <c r="H846" s="440">
        <f t="shared" si="96"/>
        <v>8</v>
      </c>
    </row>
    <row r="847" spans="1:8">
      <c r="A847" s="434" t="s">
        <v>2095</v>
      </c>
      <c r="B847" s="435" t="s">
        <v>2096</v>
      </c>
      <c r="C847" s="436">
        <v>0</v>
      </c>
      <c r="D847" s="436">
        <v>0</v>
      </c>
      <c r="E847" s="436">
        <v>7</v>
      </c>
      <c r="F847" s="437">
        <v>8</v>
      </c>
      <c r="G847" s="440">
        <f t="shared" si="95"/>
        <v>7</v>
      </c>
      <c r="H847" s="440">
        <f t="shared" si="96"/>
        <v>8</v>
      </c>
    </row>
    <row r="848" spans="1:8">
      <c r="A848" s="434" t="s">
        <v>2097</v>
      </c>
      <c r="B848" s="435" t="s">
        <v>2098</v>
      </c>
      <c r="C848" s="436">
        <v>0</v>
      </c>
      <c r="D848" s="436">
        <v>0</v>
      </c>
      <c r="E848" s="436">
        <v>1</v>
      </c>
      <c r="F848" s="437">
        <v>1</v>
      </c>
      <c r="G848" s="440">
        <f t="shared" si="95"/>
        <v>1</v>
      </c>
      <c r="H848" s="440">
        <f t="shared" si="96"/>
        <v>1</v>
      </c>
    </row>
    <row r="849" spans="1:8">
      <c r="A849" s="434" t="s">
        <v>2238</v>
      </c>
      <c r="B849" s="435" t="s">
        <v>2239</v>
      </c>
      <c r="C849" s="436">
        <v>4</v>
      </c>
      <c r="D849" s="436">
        <v>5</v>
      </c>
      <c r="E849" s="436">
        <v>2605</v>
      </c>
      <c r="F849" s="437">
        <v>3100</v>
      </c>
      <c r="G849" s="440">
        <f t="shared" si="95"/>
        <v>2609</v>
      </c>
      <c r="H849" s="440">
        <f t="shared" si="96"/>
        <v>3105</v>
      </c>
    </row>
    <row r="850" spans="1:8">
      <c r="A850" s="434" t="s">
        <v>2696</v>
      </c>
      <c r="B850" s="435" t="s">
        <v>2697</v>
      </c>
      <c r="C850" s="436">
        <v>0</v>
      </c>
      <c r="D850" s="436">
        <v>0</v>
      </c>
      <c r="E850" s="436">
        <v>1</v>
      </c>
      <c r="F850" s="437">
        <v>1</v>
      </c>
      <c r="G850" s="440">
        <f t="shared" si="95"/>
        <v>1</v>
      </c>
      <c r="H850" s="440">
        <f t="shared" si="96"/>
        <v>1</v>
      </c>
    </row>
    <row r="851" spans="1:8">
      <c r="A851" s="434" t="s">
        <v>2698</v>
      </c>
      <c r="B851" s="435" t="s">
        <v>2699</v>
      </c>
      <c r="C851" s="436">
        <v>0</v>
      </c>
      <c r="D851" s="436">
        <v>0</v>
      </c>
      <c r="E851" s="436">
        <v>1711</v>
      </c>
      <c r="F851" s="437">
        <v>2000</v>
      </c>
      <c r="G851" s="440">
        <f t="shared" si="95"/>
        <v>1711</v>
      </c>
      <c r="H851" s="440">
        <f t="shared" si="96"/>
        <v>2000</v>
      </c>
    </row>
    <row r="852" spans="1:8">
      <c r="A852" s="434"/>
      <c r="B852" s="435"/>
      <c r="C852" s="436"/>
      <c r="D852" s="436"/>
      <c r="E852" s="436"/>
      <c r="F852" s="437"/>
      <c r="G852" s="440">
        <f t="shared" si="95"/>
        <v>0</v>
      </c>
      <c r="H852" s="440">
        <f t="shared" si="96"/>
        <v>0</v>
      </c>
    </row>
    <row r="853" spans="1:8">
      <c r="A853" s="434"/>
      <c r="B853" s="435"/>
      <c r="C853" s="436"/>
      <c r="D853" s="442"/>
      <c r="E853" s="442"/>
      <c r="F853" s="438"/>
      <c r="G853" s="440">
        <f t="shared" ref="G853" si="97">C853+E853</f>
        <v>0</v>
      </c>
      <c r="H853" s="440">
        <f t="shared" ref="H853" si="98">D853+F853</f>
        <v>0</v>
      </c>
    </row>
    <row r="854" spans="1:8" ht="14.25">
      <c r="A854" s="250"/>
      <c r="B854" s="125"/>
      <c r="C854" s="362"/>
      <c r="D854" s="362"/>
      <c r="E854" s="363"/>
      <c r="F854" s="363"/>
      <c r="G854" s="364"/>
      <c r="H854" s="363"/>
    </row>
    <row r="855" spans="1:8" ht="14.25">
      <c r="A855" s="249"/>
      <c r="B855" s="129"/>
      <c r="C855" s="129"/>
      <c r="D855" s="129"/>
      <c r="E855" s="364"/>
      <c r="F855" s="364"/>
      <c r="G855" s="364"/>
      <c r="H855" s="364"/>
    </row>
    <row r="856" spans="1:8">
      <c r="A856" s="376"/>
      <c r="B856" s="362"/>
      <c r="C856" s="362"/>
      <c r="D856" s="362"/>
      <c r="E856" s="363"/>
      <c r="F856" s="363"/>
      <c r="G856" s="364"/>
      <c r="H856" s="363"/>
    </row>
    <row r="857" spans="1:8" ht="14.25">
      <c r="A857" s="115" t="s">
        <v>242</v>
      </c>
      <c r="B857" s="127"/>
      <c r="C857" s="127"/>
      <c r="D857" s="127"/>
      <c r="E857" s="127"/>
      <c r="F857" s="127"/>
      <c r="G857" s="127"/>
      <c r="H857" s="343"/>
    </row>
    <row r="858" spans="1:8" ht="14.25">
      <c r="A858" s="249" t="s">
        <v>150</v>
      </c>
      <c r="B858" s="362" t="s">
        <v>151</v>
      </c>
      <c r="C858" s="362"/>
      <c r="D858" s="362"/>
      <c r="E858" s="363"/>
      <c r="F858" s="363"/>
      <c r="G858" s="364"/>
      <c r="H858" s="363"/>
    </row>
    <row r="859" spans="1:8" ht="14.25">
      <c r="A859" s="249" t="s">
        <v>152</v>
      </c>
      <c r="B859" s="362" t="s">
        <v>153</v>
      </c>
      <c r="C859" s="362"/>
      <c r="D859" s="362"/>
      <c r="E859" s="363"/>
      <c r="F859" s="363"/>
      <c r="G859" s="364"/>
      <c r="H859" s="363"/>
    </row>
    <row r="860" spans="1:8" ht="14.25">
      <c r="A860" s="249" t="s">
        <v>154</v>
      </c>
      <c r="B860" s="362" t="s">
        <v>165</v>
      </c>
      <c r="C860" s="362"/>
      <c r="D860" s="362"/>
      <c r="E860" s="363"/>
      <c r="F860" s="363"/>
      <c r="G860" s="364"/>
      <c r="H860" s="363"/>
    </row>
    <row r="861" spans="1:8" ht="25.5">
      <c r="A861" s="249" t="s">
        <v>155</v>
      </c>
      <c r="B861" s="362" t="s">
        <v>156</v>
      </c>
      <c r="C861" s="362"/>
      <c r="D861" s="362"/>
      <c r="E861" s="363"/>
      <c r="F861" s="363"/>
      <c r="G861" s="364"/>
      <c r="H861" s="363"/>
    </row>
    <row r="862" spans="1:8" ht="14.25">
      <c r="A862" s="249" t="s">
        <v>157</v>
      </c>
      <c r="B862" s="362" t="s">
        <v>158</v>
      </c>
      <c r="C862" s="362"/>
      <c r="D862" s="362"/>
      <c r="E862" s="363"/>
      <c r="F862" s="363"/>
      <c r="G862" s="364"/>
      <c r="H862" s="363"/>
    </row>
    <row r="863" spans="1:8" ht="25.5">
      <c r="A863" s="249" t="s">
        <v>159</v>
      </c>
      <c r="B863" s="362" t="s">
        <v>164</v>
      </c>
      <c r="C863" s="362"/>
      <c r="D863" s="362"/>
      <c r="E863" s="363"/>
      <c r="F863" s="363"/>
      <c r="G863" s="364"/>
      <c r="H863" s="363"/>
    </row>
    <row r="864" spans="1:8" ht="51">
      <c r="A864" s="249" t="s">
        <v>160</v>
      </c>
      <c r="B864" s="362" t="s">
        <v>161</v>
      </c>
      <c r="C864" s="362"/>
      <c r="D864" s="362"/>
      <c r="E864" s="363"/>
      <c r="F864" s="363"/>
      <c r="G864" s="364"/>
      <c r="H864" s="363"/>
    </row>
    <row r="865" spans="1:8" ht="63.75">
      <c r="A865" s="249" t="s">
        <v>162</v>
      </c>
      <c r="B865" s="362" t="s">
        <v>163</v>
      </c>
      <c r="C865" s="362"/>
      <c r="D865" s="362"/>
      <c r="E865" s="363"/>
      <c r="F865" s="363"/>
      <c r="G865" s="364"/>
      <c r="H865" s="363"/>
    </row>
    <row r="866" spans="1:8">
      <c r="A866" s="115" t="s">
        <v>243</v>
      </c>
      <c r="B866" s="130"/>
      <c r="C866" s="130"/>
      <c r="D866" s="130"/>
      <c r="E866" s="341"/>
      <c r="F866" s="341"/>
      <c r="G866" s="342"/>
      <c r="H866" s="341"/>
    </row>
    <row r="867" spans="1:8">
      <c r="A867" s="359" t="s">
        <v>239</v>
      </c>
      <c r="B867" s="377"/>
      <c r="C867" s="446">
        <f t="shared" ref="C867:H867" si="99">SUM(C789,C785)</f>
        <v>204</v>
      </c>
      <c r="D867" s="446">
        <f t="shared" si="99"/>
        <v>250</v>
      </c>
      <c r="E867" s="446">
        <f t="shared" si="99"/>
        <v>30359</v>
      </c>
      <c r="F867" s="446">
        <f t="shared" si="99"/>
        <v>36000</v>
      </c>
      <c r="G867" s="446">
        <f t="shared" si="99"/>
        <v>30563</v>
      </c>
      <c r="H867" s="446">
        <f t="shared" si="99"/>
        <v>36250</v>
      </c>
    </row>
    <row r="868" spans="1:8">
      <c r="A868" s="775" t="s">
        <v>149</v>
      </c>
      <c r="B868" s="775"/>
      <c r="C868" s="775"/>
      <c r="D868" s="775"/>
      <c r="E868" s="775"/>
      <c r="F868" s="775"/>
      <c r="G868" s="775"/>
      <c r="H868" s="775"/>
    </row>
    <row r="869" spans="1:8">
      <c r="A869" s="775" t="s">
        <v>331</v>
      </c>
      <c r="B869" s="775"/>
      <c r="C869" s="775"/>
      <c r="D869" s="775"/>
      <c r="E869" s="775"/>
      <c r="F869" s="775"/>
      <c r="G869" s="775"/>
      <c r="H869" s="775"/>
    </row>
    <row r="871" spans="1:8">
      <c r="A871" s="372"/>
      <c r="B871" s="373" t="s">
        <v>194</v>
      </c>
      <c r="C871" s="366" t="s">
        <v>1900</v>
      </c>
      <c r="D871" s="368"/>
      <c r="E871" s="368"/>
      <c r="F871" s="368"/>
      <c r="G871" s="370"/>
      <c r="H871" s="99"/>
    </row>
    <row r="872" spans="1:8">
      <c r="A872" s="372"/>
      <c r="B872" s="373" t="s">
        <v>195</v>
      </c>
      <c r="C872" s="366">
        <v>17688383</v>
      </c>
      <c r="D872" s="368"/>
      <c r="E872" s="368"/>
      <c r="F872" s="368"/>
      <c r="G872" s="370"/>
      <c r="H872" s="99"/>
    </row>
    <row r="873" spans="1:8">
      <c r="A873" s="372"/>
      <c r="B873" s="373"/>
      <c r="C873" s="366"/>
      <c r="D873" s="368"/>
      <c r="E873" s="368"/>
      <c r="F873" s="368"/>
      <c r="G873" s="370"/>
      <c r="H873" s="99"/>
    </row>
    <row r="874" spans="1:8" ht="14.25">
      <c r="A874" s="372"/>
      <c r="B874" s="373" t="s">
        <v>1843</v>
      </c>
      <c r="C874" s="367" t="s">
        <v>1802</v>
      </c>
      <c r="D874" s="369"/>
      <c r="E874" s="369"/>
      <c r="F874" s="369"/>
      <c r="G874" s="371"/>
      <c r="H874" s="99"/>
    </row>
    <row r="875" spans="1:8" ht="14.25">
      <c r="A875" s="372"/>
      <c r="B875" s="373" t="s">
        <v>236</v>
      </c>
      <c r="C875" s="367" t="s">
        <v>1928</v>
      </c>
      <c r="D875" s="369"/>
      <c r="E875" s="369"/>
      <c r="F875" s="369"/>
      <c r="G875" s="371"/>
      <c r="H875" s="99"/>
    </row>
    <row r="876" spans="1:8" ht="15.75">
      <c r="A876" s="167"/>
      <c r="B876" s="167"/>
      <c r="C876" s="167"/>
      <c r="D876" s="167"/>
      <c r="E876" s="167"/>
      <c r="F876" s="167"/>
      <c r="G876" s="358"/>
      <c r="H876" s="358"/>
    </row>
    <row r="877" spans="1:8">
      <c r="A877" s="763" t="s">
        <v>122</v>
      </c>
      <c r="B877" s="763" t="s">
        <v>238</v>
      </c>
      <c r="C877" s="757" t="s">
        <v>1801</v>
      </c>
      <c r="D877" s="757"/>
      <c r="E877" s="757" t="s">
        <v>1800</v>
      </c>
      <c r="F877" s="757"/>
      <c r="G877" s="757" t="s">
        <v>90</v>
      </c>
      <c r="H877" s="757"/>
    </row>
    <row r="878" spans="1:8" ht="30" customHeight="1" thickBot="1">
      <c r="A878" s="764"/>
      <c r="B878" s="764"/>
      <c r="C878" s="427" t="s">
        <v>1890</v>
      </c>
      <c r="D878" s="427" t="s">
        <v>1889</v>
      </c>
      <c r="E878" s="427" t="s">
        <v>1890</v>
      </c>
      <c r="F878" s="427" t="s">
        <v>1889</v>
      </c>
      <c r="G878" s="427" t="s">
        <v>1890</v>
      </c>
      <c r="H878" s="427" t="s">
        <v>1889</v>
      </c>
    </row>
    <row r="879" spans="1:8" ht="15.75" thickTop="1">
      <c r="A879" s="248"/>
      <c r="B879" s="345" t="s">
        <v>237</v>
      </c>
      <c r="C879" s="445">
        <f t="shared" ref="C879:H879" si="100">SUM(C880:C881)</f>
        <v>0</v>
      </c>
      <c r="D879" s="445">
        <f t="shared" si="100"/>
        <v>0</v>
      </c>
      <c r="E879" s="445">
        <f t="shared" si="100"/>
        <v>0</v>
      </c>
      <c r="F879" s="445">
        <f t="shared" si="100"/>
        <v>0</v>
      </c>
      <c r="G879" s="445">
        <f t="shared" si="100"/>
        <v>0</v>
      </c>
      <c r="H879" s="445">
        <f t="shared" si="100"/>
        <v>0</v>
      </c>
    </row>
    <row r="880" spans="1:8">
      <c r="A880" s="272"/>
      <c r="B880" s="273"/>
      <c r="C880" s="362"/>
      <c r="D880" s="362"/>
      <c r="E880" s="363"/>
      <c r="F880" s="363"/>
      <c r="G880" s="364"/>
      <c r="H880" s="363"/>
    </row>
    <row r="881" spans="1:8" ht="14.25">
      <c r="A881" s="250"/>
      <c r="B881" s="125"/>
      <c r="C881" s="362"/>
      <c r="D881" s="362"/>
      <c r="E881" s="363"/>
      <c r="F881" s="363"/>
      <c r="G881" s="440">
        <f t="shared" ref="G881" si="101">C881+E881</f>
        <v>0</v>
      </c>
      <c r="H881" s="440">
        <f t="shared" ref="H881" si="102">D881+F881</f>
        <v>0</v>
      </c>
    </row>
    <row r="882" spans="1:8" ht="14.25">
      <c r="A882" s="250"/>
      <c r="B882" s="125"/>
      <c r="C882" s="362"/>
      <c r="D882" s="362"/>
      <c r="E882" s="363"/>
      <c r="F882" s="363"/>
      <c r="G882" s="364"/>
      <c r="H882" s="363"/>
    </row>
    <row r="883" spans="1:8" ht="14.25">
      <c r="A883" s="250"/>
      <c r="B883" s="344" t="s">
        <v>1799</v>
      </c>
      <c r="C883" s="443">
        <f>SUM(C884:C945)</f>
        <v>9799</v>
      </c>
      <c r="D883" s="444">
        <f t="shared" ref="D883:H883" si="103">SUM(D884:D945)</f>
        <v>11400</v>
      </c>
      <c r="E883" s="444">
        <f t="shared" si="103"/>
        <v>1667</v>
      </c>
      <c r="F883" s="444">
        <f t="shared" si="103"/>
        <v>2000</v>
      </c>
      <c r="G883" s="444">
        <f t="shared" si="103"/>
        <v>11466</v>
      </c>
      <c r="H883" s="444">
        <f t="shared" si="103"/>
        <v>13400</v>
      </c>
    </row>
    <row r="884" spans="1:8">
      <c r="A884" s="434"/>
      <c r="B884" s="435"/>
      <c r="C884" s="362"/>
      <c r="D884" s="362"/>
      <c r="E884" s="363"/>
      <c r="F884" s="363"/>
      <c r="G884" s="364"/>
      <c r="H884" s="363"/>
    </row>
    <row r="885" spans="1:8">
      <c r="A885" s="434" t="s">
        <v>2109</v>
      </c>
      <c r="B885" s="435" t="s">
        <v>2110</v>
      </c>
      <c r="C885" s="436">
        <v>1</v>
      </c>
      <c r="D885" s="436">
        <v>1</v>
      </c>
      <c r="E885" s="436">
        <v>0</v>
      </c>
      <c r="F885" s="437">
        <v>0</v>
      </c>
      <c r="G885" s="440">
        <f>C885+E885</f>
        <v>1</v>
      </c>
      <c r="H885" s="440">
        <f>D885+F885</f>
        <v>1</v>
      </c>
    </row>
    <row r="886" spans="1:8">
      <c r="A886" s="434" t="s">
        <v>2700</v>
      </c>
      <c r="B886" s="435" t="s">
        <v>2701</v>
      </c>
      <c r="C886" s="436">
        <v>0</v>
      </c>
      <c r="D886" s="436">
        <v>0</v>
      </c>
      <c r="E886" s="436">
        <v>194</v>
      </c>
      <c r="F886" s="437">
        <v>230</v>
      </c>
      <c r="G886" s="440">
        <f t="shared" ref="G886:G942" si="104">C886+E886</f>
        <v>194</v>
      </c>
      <c r="H886" s="440">
        <f t="shared" ref="H886:H942" si="105">D886+F886</f>
        <v>230</v>
      </c>
    </row>
    <row r="887" spans="1:8">
      <c r="A887" s="434" t="s">
        <v>2702</v>
      </c>
      <c r="B887" s="435" t="s">
        <v>2703</v>
      </c>
      <c r="C887" s="436">
        <v>0</v>
      </c>
      <c r="D887" s="436">
        <v>0</v>
      </c>
      <c r="E887" s="436">
        <v>296</v>
      </c>
      <c r="F887" s="437">
        <v>350</v>
      </c>
      <c r="G887" s="440">
        <f t="shared" ref="G887:G913" si="106">C887+E887</f>
        <v>296</v>
      </c>
      <c r="H887" s="440">
        <f t="shared" ref="H887:H913" si="107">D887+F887</f>
        <v>350</v>
      </c>
    </row>
    <row r="888" spans="1:8">
      <c r="A888" s="434" t="s">
        <v>2111</v>
      </c>
      <c r="B888" s="435" t="s">
        <v>2112</v>
      </c>
      <c r="C888" s="436">
        <v>1</v>
      </c>
      <c r="D888" s="436">
        <v>1</v>
      </c>
      <c r="E888" s="436">
        <v>8</v>
      </c>
      <c r="F888" s="437">
        <v>10</v>
      </c>
      <c r="G888" s="440">
        <f t="shared" si="106"/>
        <v>9</v>
      </c>
      <c r="H888" s="440">
        <f t="shared" si="107"/>
        <v>11</v>
      </c>
    </row>
    <row r="889" spans="1:8">
      <c r="A889" s="434" t="s">
        <v>2113</v>
      </c>
      <c r="B889" s="435" t="s">
        <v>2114</v>
      </c>
      <c r="C889" s="436">
        <v>1</v>
      </c>
      <c r="D889" s="436">
        <v>1</v>
      </c>
      <c r="E889" s="436">
        <v>0</v>
      </c>
      <c r="F889" s="437">
        <v>0</v>
      </c>
      <c r="G889" s="440">
        <f t="shared" si="106"/>
        <v>1</v>
      </c>
      <c r="H889" s="440">
        <f t="shared" si="107"/>
        <v>1</v>
      </c>
    </row>
    <row r="890" spans="1:8">
      <c r="A890" s="434" t="s">
        <v>2123</v>
      </c>
      <c r="B890" s="435" t="s">
        <v>2124</v>
      </c>
      <c r="C890" s="436">
        <v>0</v>
      </c>
      <c r="D890" s="436">
        <v>0</v>
      </c>
      <c r="E890" s="436">
        <v>5</v>
      </c>
      <c r="F890" s="437">
        <v>6</v>
      </c>
      <c r="G890" s="440">
        <f t="shared" si="106"/>
        <v>5</v>
      </c>
      <c r="H890" s="440">
        <f t="shared" si="107"/>
        <v>6</v>
      </c>
    </row>
    <row r="891" spans="1:8">
      <c r="A891" s="434" t="s">
        <v>2335</v>
      </c>
      <c r="B891" s="435" t="s">
        <v>2336</v>
      </c>
      <c r="C891" s="436">
        <v>0</v>
      </c>
      <c r="D891" s="436">
        <v>0</v>
      </c>
      <c r="E891" s="436">
        <v>10</v>
      </c>
      <c r="F891" s="437">
        <v>15</v>
      </c>
      <c r="G891" s="440">
        <f t="shared" si="106"/>
        <v>10</v>
      </c>
      <c r="H891" s="440">
        <f t="shared" si="107"/>
        <v>15</v>
      </c>
    </row>
    <row r="892" spans="1:8">
      <c r="A892" s="434" t="s">
        <v>2704</v>
      </c>
      <c r="B892" s="435" t="s">
        <v>2705</v>
      </c>
      <c r="C892" s="436">
        <v>98</v>
      </c>
      <c r="D892" s="436">
        <v>120</v>
      </c>
      <c r="E892" s="436">
        <v>0</v>
      </c>
      <c r="F892" s="437">
        <v>0</v>
      </c>
      <c r="G892" s="440">
        <f t="shared" si="106"/>
        <v>98</v>
      </c>
      <c r="H892" s="440">
        <f t="shared" si="107"/>
        <v>120</v>
      </c>
    </row>
    <row r="893" spans="1:8">
      <c r="A893" s="434" t="s">
        <v>2386</v>
      </c>
      <c r="B893" s="435" t="s">
        <v>2387</v>
      </c>
      <c r="C893" s="436">
        <v>0</v>
      </c>
      <c r="D893" s="436">
        <v>0</v>
      </c>
      <c r="E893" s="436">
        <v>1</v>
      </c>
      <c r="F893" s="437">
        <v>1</v>
      </c>
      <c r="G893" s="440">
        <f t="shared" si="106"/>
        <v>1</v>
      </c>
      <c r="H893" s="440">
        <f t="shared" si="107"/>
        <v>1</v>
      </c>
    </row>
    <row r="894" spans="1:8">
      <c r="A894" s="434" t="s">
        <v>2160</v>
      </c>
      <c r="B894" s="435" t="s">
        <v>2161</v>
      </c>
      <c r="C894" s="436">
        <v>0</v>
      </c>
      <c r="D894" s="436">
        <v>0</v>
      </c>
      <c r="E894" s="436">
        <v>1</v>
      </c>
      <c r="F894" s="437">
        <v>2</v>
      </c>
      <c r="G894" s="440">
        <f t="shared" si="106"/>
        <v>1</v>
      </c>
      <c r="H894" s="440">
        <f t="shared" si="107"/>
        <v>2</v>
      </c>
    </row>
    <row r="895" spans="1:8">
      <c r="A895" s="434" t="s">
        <v>2053</v>
      </c>
      <c r="B895" s="435" t="s">
        <v>2054</v>
      </c>
      <c r="C895" s="436">
        <v>0</v>
      </c>
      <c r="D895" s="436">
        <v>0</v>
      </c>
      <c r="E895" s="436">
        <v>4</v>
      </c>
      <c r="F895" s="437">
        <v>6</v>
      </c>
      <c r="G895" s="440">
        <f t="shared" si="106"/>
        <v>4</v>
      </c>
      <c r="H895" s="440">
        <f t="shared" si="107"/>
        <v>6</v>
      </c>
    </row>
    <row r="896" spans="1:8">
      <c r="A896" s="434" t="s">
        <v>2057</v>
      </c>
      <c r="B896" s="435" t="s">
        <v>2058</v>
      </c>
      <c r="C896" s="436">
        <v>0</v>
      </c>
      <c r="D896" s="436">
        <v>0</v>
      </c>
      <c r="E896" s="436">
        <v>2</v>
      </c>
      <c r="F896" s="437">
        <v>3</v>
      </c>
      <c r="G896" s="440">
        <f t="shared" si="106"/>
        <v>2</v>
      </c>
      <c r="H896" s="440">
        <f t="shared" si="107"/>
        <v>3</v>
      </c>
    </row>
    <row r="897" spans="1:8">
      <c r="A897" s="434" t="s">
        <v>2059</v>
      </c>
      <c r="B897" s="435" t="s">
        <v>2060</v>
      </c>
      <c r="C897" s="436">
        <v>0</v>
      </c>
      <c r="D897" s="436">
        <v>0</v>
      </c>
      <c r="E897" s="436">
        <v>1</v>
      </c>
      <c r="F897" s="437">
        <v>1</v>
      </c>
      <c r="G897" s="440">
        <f t="shared" si="106"/>
        <v>1</v>
      </c>
      <c r="H897" s="440">
        <f t="shared" si="107"/>
        <v>1</v>
      </c>
    </row>
    <row r="898" spans="1:8">
      <c r="A898" s="434" t="s">
        <v>2406</v>
      </c>
      <c r="B898" s="435" t="s">
        <v>2407</v>
      </c>
      <c r="C898" s="436">
        <v>0</v>
      </c>
      <c r="D898" s="436">
        <v>0</v>
      </c>
      <c r="E898" s="436">
        <v>8</v>
      </c>
      <c r="F898" s="437">
        <v>10</v>
      </c>
      <c r="G898" s="440">
        <f t="shared" si="106"/>
        <v>8</v>
      </c>
      <c r="H898" s="440">
        <f t="shared" si="107"/>
        <v>10</v>
      </c>
    </row>
    <row r="899" spans="1:8">
      <c r="A899" s="434" t="s">
        <v>2680</v>
      </c>
      <c r="B899" s="435" t="s">
        <v>2681</v>
      </c>
      <c r="C899" s="436">
        <v>0</v>
      </c>
      <c r="D899" s="436">
        <v>0</v>
      </c>
      <c r="E899" s="436">
        <v>2</v>
      </c>
      <c r="F899" s="437">
        <v>2</v>
      </c>
      <c r="G899" s="440">
        <f t="shared" si="106"/>
        <v>2</v>
      </c>
      <c r="H899" s="440">
        <f t="shared" si="107"/>
        <v>2</v>
      </c>
    </row>
    <row r="900" spans="1:8">
      <c r="A900" s="434" t="s">
        <v>2658</v>
      </c>
      <c r="B900" s="435" t="s">
        <v>2659</v>
      </c>
      <c r="C900" s="436">
        <v>0</v>
      </c>
      <c r="D900" s="436">
        <v>0</v>
      </c>
      <c r="E900" s="436">
        <v>2</v>
      </c>
      <c r="F900" s="437">
        <v>2</v>
      </c>
      <c r="G900" s="440">
        <f t="shared" si="106"/>
        <v>2</v>
      </c>
      <c r="H900" s="440">
        <f t="shared" si="107"/>
        <v>2</v>
      </c>
    </row>
    <row r="901" spans="1:8">
      <c r="A901" s="434" t="s">
        <v>2176</v>
      </c>
      <c r="B901" s="435" t="s">
        <v>2177</v>
      </c>
      <c r="C901" s="436">
        <v>0</v>
      </c>
      <c r="D901" s="436">
        <v>0</v>
      </c>
      <c r="E901" s="436">
        <v>2</v>
      </c>
      <c r="F901" s="437">
        <v>2</v>
      </c>
      <c r="G901" s="440">
        <f t="shared" si="106"/>
        <v>2</v>
      </c>
      <c r="H901" s="440">
        <f t="shared" si="107"/>
        <v>2</v>
      </c>
    </row>
    <row r="902" spans="1:8">
      <c r="A902" s="434" t="s">
        <v>2178</v>
      </c>
      <c r="B902" s="435" t="s">
        <v>2179</v>
      </c>
      <c r="C902" s="436">
        <v>0</v>
      </c>
      <c r="D902" s="436">
        <v>0</v>
      </c>
      <c r="E902" s="436">
        <v>7</v>
      </c>
      <c r="F902" s="437">
        <v>8</v>
      </c>
      <c r="G902" s="440">
        <f t="shared" si="106"/>
        <v>7</v>
      </c>
      <c r="H902" s="440">
        <f t="shared" si="107"/>
        <v>8</v>
      </c>
    </row>
    <row r="903" spans="1:8">
      <c r="A903" s="434" t="s">
        <v>2660</v>
      </c>
      <c r="B903" s="435" t="s">
        <v>2661</v>
      </c>
      <c r="C903" s="436">
        <v>0</v>
      </c>
      <c r="D903" s="436">
        <v>0</v>
      </c>
      <c r="E903" s="436">
        <v>2</v>
      </c>
      <c r="F903" s="437">
        <v>2</v>
      </c>
      <c r="G903" s="440">
        <f t="shared" si="106"/>
        <v>2</v>
      </c>
      <c r="H903" s="440">
        <f t="shared" si="107"/>
        <v>2</v>
      </c>
    </row>
    <row r="904" spans="1:8">
      <c r="A904" s="434" t="s">
        <v>2664</v>
      </c>
      <c r="B904" s="435" t="s">
        <v>2665</v>
      </c>
      <c r="C904" s="436">
        <v>0</v>
      </c>
      <c r="D904" s="436">
        <v>0</v>
      </c>
      <c r="E904" s="436">
        <v>1</v>
      </c>
      <c r="F904" s="437">
        <v>1</v>
      </c>
      <c r="G904" s="440">
        <f t="shared" si="106"/>
        <v>1</v>
      </c>
      <c r="H904" s="440">
        <f t="shared" si="107"/>
        <v>1</v>
      </c>
    </row>
    <row r="905" spans="1:8">
      <c r="A905" s="434" t="s">
        <v>2706</v>
      </c>
      <c r="B905" s="435" t="s">
        <v>2707</v>
      </c>
      <c r="C905" s="436">
        <v>2886</v>
      </c>
      <c r="D905" s="436">
        <v>3350</v>
      </c>
      <c r="E905" s="436">
        <v>4</v>
      </c>
      <c r="F905" s="437">
        <v>5</v>
      </c>
      <c r="G905" s="440">
        <f t="shared" si="106"/>
        <v>2890</v>
      </c>
      <c r="H905" s="440">
        <f t="shared" si="107"/>
        <v>3355</v>
      </c>
    </row>
    <row r="906" spans="1:8">
      <c r="A906" s="434" t="s">
        <v>2708</v>
      </c>
      <c r="B906" s="435" t="s">
        <v>2709</v>
      </c>
      <c r="C906" s="436">
        <v>1</v>
      </c>
      <c r="D906" s="436">
        <v>1</v>
      </c>
      <c r="E906" s="436">
        <v>0</v>
      </c>
      <c r="F906" s="437">
        <v>0</v>
      </c>
      <c r="G906" s="440">
        <f t="shared" si="106"/>
        <v>1</v>
      </c>
      <c r="H906" s="440">
        <f t="shared" si="107"/>
        <v>1</v>
      </c>
    </row>
    <row r="907" spans="1:8">
      <c r="A907" s="434" t="s">
        <v>2710</v>
      </c>
      <c r="B907" s="435" t="s">
        <v>2711</v>
      </c>
      <c r="C907" s="436">
        <v>2574</v>
      </c>
      <c r="D907" s="436">
        <v>3000</v>
      </c>
      <c r="E907" s="436">
        <v>0</v>
      </c>
      <c r="F907" s="437">
        <v>0</v>
      </c>
      <c r="G907" s="440">
        <f t="shared" si="106"/>
        <v>2574</v>
      </c>
      <c r="H907" s="440">
        <f t="shared" si="107"/>
        <v>3000</v>
      </c>
    </row>
    <row r="908" spans="1:8">
      <c r="A908" s="434" t="s">
        <v>2712</v>
      </c>
      <c r="B908" s="435" t="s">
        <v>2713</v>
      </c>
      <c r="C908" s="436">
        <v>740</v>
      </c>
      <c r="D908" s="436">
        <v>851</v>
      </c>
      <c r="E908" s="436">
        <v>4</v>
      </c>
      <c r="F908" s="437">
        <v>5</v>
      </c>
      <c r="G908" s="440">
        <f t="shared" si="106"/>
        <v>744</v>
      </c>
      <c r="H908" s="440">
        <f t="shared" si="107"/>
        <v>856</v>
      </c>
    </row>
    <row r="909" spans="1:8">
      <c r="A909" s="434" t="s">
        <v>2714</v>
      </c>
      <c r="B909" s="435" t="s">
        <v>2715</v>
      </c>
      <c r="C909" s="436">
        <v>118</v>
      </c>
      <c r="D909" s="436">
        <v>136</v>
      </c>
      <c r="E909" s="436">
        <v>1</v>
      </c>
      <c r="F909" s="437">
        <v>1</v>
      </c>
      <c r="G909" s="440">
        <f t="shared" si="106"/>
        <v>119</v>
      </c>
      <c r="H909" s="440">
        <f t="shared" si="107"/>
        <v>137</v>
      </c>
    </row>
    <row r="910" spans="1:8">
      <c r="A910" s="434" t="s">
        <v>1913</v>
      </c>
      <c r="B910" s="435" t="s">
        <v>1914</v>
      </c>
      <c r="C910" s="436">
        <v>1</v>
      </c>
      <c r="D910" s="436">
        <v>1</v>
      </c>
      <c r="E910" s="436">
        <v>6</v>
      </c>
      <c r="F910" s="437">
        <v>7</v>
      </c>
      <c r="G910" s="440">
        <f t="shared" si="106"/>
        <v>7</v>
      </c>
      <c r="H910" s="440">
        <f t="shared" si="107"/>
        <v>8</v>
      </c>
    </row>
    <row r="911" spans="1:8">
      <c r="A911" s="434" t="s">
        <v>2194</v>
      </c>
      <c r="B911" s="435" t="s">
        <v>2195</v>
      </c>
      <c r="C911" s="436">
        <v>170</v>
      </c>
      <c r="D911" s="436">
        <v>196</v>
      </c>
      <c r="E911" s="436">
        <v>0</v>
      </c>
      <c r="F911" s="437">
        <v>0</v>
      </c>
      <c r="G911" s="440">
        <f t="shared" si="106"/>
        <v>170</v>
      </c>
      <c r="H911" s="440">
        <f t="shared" si="107"/>
        <v>196</v>
      </c>
    </row>
    <row r="912" spans="1:8">
      <c r="A912" s="434" t="s">
        <v>2246</v>
      </c>
      <c r="B912" s="435" t="s">
        <v>2247</v>
      </c>
      <c r="C912" s="436">
        <v>2</v>
      </c>
      <c r="D912" s="436">
        <v>2</v>
      </c>
      <c r="E912" s="436">
        <v>0</v>
      </c>
      <c r="F912" s="437">
        <v>0</v>
      </c>
      <c r="G912" s="440">
        <f t="shared" si="106"/>
        <v>2</v>
      </c>
      <c r="H912" s="440">
        <f t="shared" si="107"/>
        <v>2</v>
      </c>
    </row>
    <row r="913" spans="1:8">
      <c r="A913" s="434" t="s">
        <v>2716</v>
      </c>
      <c r="B913" s="435" t="s">
        <v>2717</v>
      </c>
      <c r="C913" s="436">
        <v>1</v>
      </c>
      <c r="D913" s="436">
        <v>1</v>
      </c>
      <c r="E913" s="436">
        <v>0</v>
      </c>
      <c r="F913" s="437">
        <v>0</v>
      </c>
      <c r="G913" s="440">
        <f t="shared" si="106"/>
        <v>1</v>
      </c>
      <c r="H913" s="440">
        <f t="shared" si="107"/>
        <v>1</v>
      </c>
    </row>
    <row r="914" spans="1:8">
      <c r="A914" s="434" t="s">
        <v>2085</v>
      </c>
      <c r="B914" s="435" t="s">
        <v>2086</v>
      </c>
      <c r="C914" s="436">
        <v>941</v>
      </c>
      <c r="D914" s="436">
        <v>1100</v>
      </c>
      <c r="E914" s="436">
        <v>2</v>
      </c>
      <c r="F914" s="437">
        <v>2</v>
      </c>
      <c r="G914" s="440">
        <f t="shared" si="104"/>
        <v>943</v>
      </c>
      <c r="H914" s="440">
        <f t="shared" si="105"/>
        <v>1102</v>
      </c>
    </row>
    <row r="915" spans="1:8">
      <c r="A915" s="434" t="s">
        <v>2666</v>
      </c>
      <c r="B915" s="435" t="s">
        <v>2667</v>
      </c>
      <c r="C915" s="436">
        <v>202</v>
      </c>
      <c r="D915" s="436">
        <v>240</v>
      </c>
      <c r="E915" s="436">
        <v>2</v>
      </c>
      <c r="F915" s="437">
        <v>2</v>
      </c>
      <c r="G915" s="440">
        <f t="shared" si="104"/>
        <v>204</v>
      </c>
      <c r="H915" s="440">
        <f t="shared" si="105"/>
        <v>242</v>
      </c>
    </row>
    <row r="916" spans="1:8">
      <c r="A916" s="434" t="s">
        <v>2718</v>
      </c>
      <c r="B916" s="435" t="s">
        <v>2719</v>
      </c>
      <c r="C916" s="436">
        <v>1</v>
      </c>
      <c r="D916" s="436">
        <v>1</v>
      </c>
      <c r="E916" s="436">
        <v>0</v>
      </c>
      <c r="F916" s="437">
        <v>0</v>
      </c>
      <c r="G916" s="440">
        <f t="shared" si="104"/>
        <v>1</v>
      </c>
      <c r="H916" s="440">
        <f t="shared" si="105"/>
        <v>1</v>
      </c>
    </row>
    <row r="917" spans="1:8">
      <c r="A917" s="434" t="s">
        <v>2720</v>
      </c>
      <c r="B917" s="435" t="s">
        <v>2721</v>
      </c>
      <c r="C917" s="436">
        <v>701</v>
      </c>
      <c r="D917" s="436">
        <v>820</v>
      </c>
      <c r="E917" s="436">
        <v>4</v>
      </c>
      <c r="F917" s="437">
        <v>5</v>
      </c>
      <c r="G917" s="440">
        <f t="shared" si="104"/>
        <v>705</v>
      </c>
      <c r="H917" s="440">
        <f t="shared" si="105"/>
        <v>825</v>
      </c>
    </row>
    <row r="918" spans="1:8">
      <c r="A918" s="434" t="s">
        <v>2500</v>
      </c>
      <c r="B918" s="435" t="s">
        <v>2501</v>
      </c>
      <c r="C918" s="436">
        <v>600</v>
      </c>
      <c r="D918" s="436">
        <v>700</v>
      </c>
      <c r="E918" s="436">
        <v>0</v>
      </c>
      <c r="F918" s="437">
        <v>0</v>
      </c>
      <c r="G918" s="440">
        <f t="shared" si="104"/>
        <v>600</v>
      </c>
      <c r="H918" s="440">
        <f t="shared" si="105"/>
        <v>700</v>
      </c>
    </row>
    <row r="919" spans="1:8">
      <c r="A919" s="434" t="s">
        <v>2722</v>
      </c>
      <c r="B919" s="435" t="s">
        <v>2723</v>
      </c>
      <c r="C919" s="436">
        <v>5</v>
      </c>
      <c r="D919" s="436">
        <v>6</v>
      </c>
      <c r="E919" s="436">
        <v>0</v>
      </c>
      <c r="F919" s="437">
        <v>0</v>
      </c>
      <c r="G919" s="440">
        <f t="shared" si="104"/>
        <v>5</v>
      </c>
      <c r="H919" s="440">
        <f t="shared" si="105"/>
        <v>6</v>
      </c>
    </row>
    <row r="920" spans="1:8">
      <c r="A920" s="434" t="s">
        <v>2502</v>
      </c>
      <c r="B920" s="435" t="s">
        <v>2503</v>
      </c>
      <c r="C920" s="436">
        <v>0</v>
      </c>
      <c r="D920" s="436">
        <v>0</v>
      </c>
      <c r="E920" s="436">
        <v>2</v>
      </c>
      <c r="F920" s="437">
        <v>2</v>
      </c>
      <c r="G920" s="440">
        <f t="shared" si="104"/>
        <v>2</v>
      </c>
      <c r="H920" s="440">
        <f t="shared" si="105"/>
        <v>2</v>
      </c>
    </row>
    <row r="921" spans="1:8">
      <c r="A921" s="434" t="s">
        <v>2724</v>
      </c>
      <c r="B921" s="435" t="s">
        <v>2725</v>
      </c>
      <c r="C921" s="436">
        <v>1</v>
      </c>
      <c r="D921" s="436">
        <v>1</v>
      </c>
      <c r="E921" s="436">
        <v>0</v>
      </c>
      <c r="F921" s="437">
        <v>0</v>
      </c>
      <c r="G921" s="440">
        <f t="shared" si="104"/>
        <v>1</v>
      </c>
      <c r="H921" s="440">
        <f t="shared" si="105"/>
        <v>1</v>
      </c>
    </row>
    <row r="922" spans="1:8">
      <c r="A922" s="434" t="s">
        <v>2726</v>
      </c>
      <c r="B922" s="435" t="s">
        <v>2727</v>
      </c>
      <c r="C922" s="436">
        <v>16</v>
      </c>
      <c r="D922" s="436">
        <v>18</v>
      </c>
      <c r="E922" s="436">
        <v>8</v>
      </c>
      <c r="F922" s="437">
        <v>9</v>
      </c>
      <c r="G922" s="440">
        <f t="shared" si="104"/>
        <v>24</v>
      </c>
      <c r="H922" s="440">
        <f t="shared" si="105"/>
        <v>27</v>
      </c>
    </row>
    <row r="923" spans="1:8">
      <c r="A923" s="434" t="s">
        <v>2728</v>
      </c>
      <c r="B923" s="435" t="s">
        <v>2729</v>
      </c>
      <c r="C923" s="436">
        <v>1</v>
      </c>
      <c r="D923" s="436">
        <v>1</v>
      </c>
      <c r="E923" s="436">
        <v>1</v>
      </c>
      <c r="F923" s="437">
        <v>1</v>
      </c>
      <c r="G923" s="440">
        <f t="shared" si="104"/>
        <v>2</v>
      </c>
      <c r="H923" s="440">
        <f t="shared" si="105"/>
        <v>2</v>
      </c>
    </row>
    <row r="924" spans="1:8">
      <c r="A924" s="434" t="s">
        <v>2202</v>
      </c>
      <c r="B924" s="435" t="s">
        <v>2203</v>
      </c>
      <c r="C924" s="436">
        <v>1</v>
      </c>
      <c r="D924" s="436">
        <v>1</v>
      </c>
      <c r="E924" s="436">
        <v>9</v>
      </c>
      <c r="F924" s="437">
        <v>10</v>
      </c>
      <c r="G924" s="440">
        <f t="shared" si="104"/>
        <v>10</v>
      </c>
      <c r="H924" s="440">
        <f t="shared" si="105"/>
        <v>11</v>
      </c>
    </row>
    <row r="925" spans="1:8">
      <c r="A925" s="434" t="s">
        <v>2730</v>
      </c>
      <c r="B925" s="435" t="s">
        <v>2731</v>
      </c>
      <c r="C925" s="436">
        <v>0</v>
      </c>
      <c r="D925" s="436">
        <v>0</v>
      </c>
      <c r="E925" s="436">
        <v>1</v>
      </c>
      <c r="F925" s="437">
        <v>1</v>
      </c>
      <c r="G925" s="440">
        <f t="shared" si="104"/>
        <v>1</v>
      </c>
      <c r="H925" s="440">
        <f t="shared" si="105"/>
        <v>1</v>
      </c>
    </row>
    <row r="926" spans="1:8">
      <c r="A926" s="434" t="s">
        <v>2732</v>
      </c>
      <c r="B926" s="435" t="s">
        <v>2733</v>
      </c>
      <c r="C926" s="436">
        <v>0</v>
      </c>
      <c r="D926" s="436">
        <v>0</v>
      </c>
      <c r="E926" s="436">
        <v>1</v>
      </c>
      <c r="F926" s="437">
        <v>1</v>
      </c>
      <c r="G926" s="440">
        <f t="shared" si="104"/>
        <v>1</v>
      </c>
      <c r="H926" s="440">
        <f t="shared" si="105"/>
        <v>1</v>
      </c>
    </row>
    <row r="927" spans="1:8">
      <c r="A927" s="434" t="s">
        <v>2668</v>
      </c>
      <c r="B927" s="435" t="s">
        <v>2669</v>
      </c>
      <c r="C927" s="436">
        <v>19</v>
      </c>
      <c r="D927" s="436">
        <v>22</v>
      </c>
      <c r="E927" s="436">
        <v>0</v>
      </c>
      <c r="F927" s="437">
        <v>0</v>
      </c>
      <c r="G927" s="440">
        <f t="shared" si="104"/>
        <v>19</v>
      </c>
      <c r="H927" s="440">
        <f t="shared" si="105"/>
        <v>22</v>
      </c>
    </row>
    <row r="928" spans="1:8">
      <c r="A928" s="434" t="s">
        <v>2212</v>
      </c>
      <c r="B928" s="435" t="s">
        <v>2213</v>
      </c>
      <c r="C928" s="436">
        <v>0</v>
      </c>
      <c r="D928" s="436">
        <v>0</v>
      </c>
      <c r="E928" s="436">
        <v>28</v>
      </c>
      <c r="F928" s="437">
        <v>32</v>
      </c>
      <c r="G928" s="440">
        <f t="shared" si="104"/>
        <v>28</v>
      </c>
      <c r="H928" s="440">
        <f t="shared" si="105"/>
        <v>32</v>
      </c>
    </row>
    <row r="929" spans="1:8">
      <c r="A929" s="434" t="s">
        <v>2216</v>
      </c>
      <c r="B929" s="435" t="s">
        <v>2217</v>
      </c>
      <c r="C929" s="436">
        <v>679</v>
      </c>
      <c r="D929" s="436">
        <v>781</v>
      </c>
      <c r="E929" s="436">
        <v>724</v>
      </c>
      <c r="F929" s="437">
        <v>893</v>
      </c>
      <c r="G929" s="440">
        <f t="shared" si="104"/>
        <v>1403</v>
      </c>
      <c r="H929" s="440">
        <f t="shared" si="105"/>
        <v>1674</v>
      </c>
    </row>
    <row r="930" spans="1:8">
      <c r="A930" s="434" t="s">
        <v>2508</v>
      </c>
      <c r="B930" s="435" t="s">
        <v>2509</v>
      </c>
      <c r="C930" s="436">
        <v>0</v>
      </c>
      <c r="D930" s="436">
        <v>0</v>
      </c>
      <c r="E930" s="436">
        <v>1</v>
      </c>
      <c r="F930" s="437">
        <v>1</v>
      </c>
      <c r="G930" s="440">
        <f t="shared" si="104"/>
        <v>1</v>
      </c>
      <c r="H930" s="440">
        <f t="shared" si="105"/>
        <v>1</v>
      </c>
    </row>
    <row r="931" spans="1:8">
      <c r="A931" s="434" t="s">
        <v>2218</v>
      </c>
      <c r="B931" s="435" t="s">
        <v>2219</v>
      </c>
      <c r="C931" s="436">
        <v>0</v>
      </c>
      <c r="D931" s="436">
        <v>0</v>
      </c>
      <c r="E931" s="436">
        <v>8</v>
      </c>
      <c r="F931" s="437">
        <v>9</v>
      </c>
      <c r="G931" s="440">
        <f t="shared" si="104"/>
        <v>8</v>
      </c>
      <c r="H931" s="440">
        <f t="shared" si="105"/>
        <v>9</v>
      </c>
    </row>
    <row r="932" spans="1:8">
      <c r="A932" s="434" t="s">
        <v>2224</v>
      </c>
      <c r="B932" s="435" t="s">
        <v>2225</v>
      </c>
      <c r="C932" s="436">
        <v>0</v>
      </c>
      <c r="D932" s="436">
        <v>0</v>
      </c>
      <c r="E932" s="436">
        <v>11</v>
      </c>
      <c r="F932" s="437">
        <v>13</v>
      </c>
      <c r="G932" s="440">
        <f t="shared" si="104"/>
        <v>11</v>
      </c>
      <c r="H932" s="440">
        <f t="shared" si="105"/>
        <v>13</v>
      </c>
    </row>
    <row r="933" spans="1:8">
      <c r="A933" s="434" t="s">
        <v>2226</v>
      </c>
      <c r="B933" s="435" t="s">
        <v>2227</v>
      </c>
      <c r="C933" s="436">
        <v>0</v>
      </c>
      <c r="D933" s="436">
        <v>0</v>
      </c>
      <c r="E933" s="436">
        <v>31</v>
      </c>
      <c r="F933" s="437">
        <v>36</v>
      </c>
      <c r="G933" s="440">
        <f t="shared" si="104"/>
        <v>31</v>
      </c>
      <c r="H933" s="440">
        <f t="shared" si="105"/>
        <v>36</v>
      </c>
    </row>
    <row r="934" spans="1:8">
      <c r="A934" s="434" t="s">
        <v>2228</v>
      </c>
      <c r="B934" s="435" t="s">
        <v>2229</v>
      </c>
      <c r="C934" s="436">
        <v>2</v>
      </c>
      <c r="D934" s="436">
        <v>2</v>
      </c>
      <c r="E934" s="436">
        <v>241</v>
      </c>
      <c r="F934" s="437">
        <v>277</v>
      </c>
      <c r="G934" s="440">
        <f t="shared" si="104"/>
        <v>243</v>
      </c>
      <c r="H934" s="440">
        <f t="shared" si="105"/>
        <v>279</v>
      </c>
    </row>
    <row r="935" spans="1:8">
      <c r="A935" s="434" t="s">
        <v>2512</v>
      </c>
      <c r="B935" s="435" t="s">
        <v>2513</v>
      </c>
      <c r="C935" s="436">
        <v>1</v>
      </c>
      <c r="D935" s="436">
        <v>1</v>
      </c>
      <c r="E935" s="436">
        <v>0</v>
      </c>
      <c r="F935" s="437">
        <v>0</v>
      </c>
      <c r="G935" s="440">
        <f t="shared" si="104"/>
        <v>1</v>
      </c>
      <c r="H935" s="440">
        <f t="shared" si="105"/>
        <v>1</v>
      </c>
    </row>
    <row r="936" spans="1:8">
      <c r="A936" s="434" t="s">
        <v>2514</v>
      </c>
      <c r="B936" s="435" t="s">
        <v>2515</v>
      </c>
      <c r="C936" s="436">
        <v>0</v>
      </c>
      <c r="D936" s="436">
        <v>0</v>
      </c>
      <c r="E936" s="436">
        <v>24</v>
      </c>
      <c r="F936" s="437">
        <v>28</v>
      </c>
      <c r="G936" s="440">
        <f t="shared" si="104"/>
        <v>24</v>
      </c>
      <c r="H936" s="440">
        <f t="shared" si="105"/>
        <v>28</v>
      </c>
    </row>
    <row r="937" spans="1:8">
      <c r="A937" s="434" t="s">
        <v>2734</v>
      </c>
      <c r="B937" s="435" t="s">
        <v>2735</v>
      </c>
      <c r="C937" s="436">
        <v>23</v>
      </c>
      <c r="D937" s="436">
        <v>30</v>
      </c>
      <c r="E937" s="436">
        <v>0</v>
      </c>
      <c r="F937" s="437">
        <v>0</v>
      </c>
      <c r="G937" s="440">
        <f t="shared" si="104"/>
        <v>23</v>
      </c>
      <c r="H937" s="440">
        <f t="shared" si="105"/>
        <v>30</v>
      </c>
    </row>
    <row r="938" spans="1:8">
      <c r="A938" s="434" t="s">
        <v>2230</v>
      </c>
      <c r="B938" s="435" t="s">
        <v>2231</v>
      </c>
      <c r="C938" s="436">
        <v>12</v>
      </c>
      <c r="D938" s="436">
        <v>15</v>
      </c>
      <c r="E938" s="436">
        <v>7</v>
      </c>
      <c r="F938" s="437">
        <v>8</v>
      </c>
      <c r="G938" s="440">
        <f t="shared" si="104"/>
        <v>19</v>
      </c>
      <c r="H938" s="440">
        <f t="shared" si="105"/>
        <v>23</v>
      </c>
    </row>
    <row r="939" spans="1:8">
      <c r="A939" s="434" t="s">
        <v>2087</v>
      </c>
      <c r="B939" s="435" t="s">
        <v>2088</v>
      </c>
      <c r="C939" s="436">
        <v>0</v>
      </c>
      <c r="D939" s="436">
        <v>0</v>
      </c>
      <c r="E939" s="436">
        <v>1</v>
      </c>
      <c r="F939" s="437">
        <v>1</v>
      </c>
      <c r="G939" s="440">
        <f t="shared" si="104"/>
        <v>1</v>
      </c>
      <c r="H939" s="440">
        <f t="shared" si="105"/>
        <v>1</v>
      </c>
    </row>
    <row r="940" spans="1:8">
      <c r="A940" s="434"/>
      <c r="B940" s="435"/>
      <c r="C940" s="436"/>
      <c r="D940" s="436"/>
      <c r="E940" s="436"/>
      <c r="F940" s="437"/>
      <c r="G940" s="440">
        <f t="shared" si="104"/>
        <v>0</v>
      </c>
      <c r="H940" s="440">
        <f t="shared" si="105"/>
        <v>0</v>
      </c>
    </row>
    <row r="941" spans="1:8">
      <c r="A941" s="434"/>
      <c r="B941" s="435"/>
      <c r="C941" s="436"/>
      <c r="D941" s="436"/>
      <c r="E941" s="436"/>
      <c r="F941" s="437"/>
      <c r="G941" s="440">
        <f t="shared" si="104"/>
        <v>0</v>
      </c>
      <c r="H941" s="440">
        <f t="shared" si="105"/>
        <v>0</v>
      </c>
    </row>
    <row r="942" spans="1:8">
      <c r="A942" s="434"/>
      <c r="B942" s="435"/>
      <c r="C942" s="436"/>
      <c r="D942" s="442"/>
      <c r="E942" s="442"/>
      <c r="F942" s="438"/>
      <c r="G942" s="440">
        <f t="shared" si="104"/>
        <v>0</v>
      </c>
      <c r="H942" s="440">
        <f t="shared" si="105"/>
        <v>0</v>
      </c>
    </row>
    <row r="943" spans="1:8" ht="14.25">
      <c r="A943" s="250"/>
      <c r="B943" s="125"/>
      <c r="C943" s="362"/>
      <c r="D943" s="362"/>
      <c r="E943" s="363"/>
      <c r="F943" s="363"/>
      <c r="G943" s="364"/>
      <c r="H943" s="363"/>
    </row>
    <row r="944" spans="1:8" ht="14.25">
      <c r="A944" s="249"/>
      <c r="B944" s="129"/>
      <c r="C944" s="129"/>
      <c r="D944" s="129"/>
      <c r="E944" s="364"/>
      <c r="F944" s="364"/>
      <c r="G944" s="364"/>
      <c r="H944" s="364"/>
    </row>
    <row r="945" spans="1:8">
      <c r="A945" s="376"/>
      <c r="B945" s="362"/>
      <c r="C945" s="362"/>
      <c r="D945" s="362"/>
      <c r="E945" s="363"/>
      <c r="F945" s="363"/>
      <c r="G945" s="364"/>
      <c r="H945" s="363"/>
    </row>
    <row r="946" spans="1:8" ht="14.25">
      <c r="A946" s="115" t="s">
        <v>242</v>
      </c>
      <c r="B946" s="127"/>
      <c r="C946" s="127"/>
      <c r="D946" s="127"/>
      <c r="E946" s="127"/>
      <c r="F946" s="127"/>
      <c r="G946" s="127"/>
      <c r="H946" s="343"/>
    </row>
    <row r="947" spans="1:8" ht="14.25">
      <c r="A947" s="249" t="s">
        <v>150</v>
      </c>
      <c r="B947" s="362" t="s">
        <v>151</v>
      </c>
      <c r="C947" s="362"/>
      <c r="D947" s="362"/>
      <c r="E947" s="363"/>
      <c r="F947" s="363"/>
      <c r="G947" s="364"/>
      <c r="H947" s="363"/>
    </row>
    <row r="948" spans="1:8" ht="14.25">
      <c r="A948" s="249" t="s">
        <v>152</v>
      </c>
      <c r="B948" s="362" t="s">
        <v>153</v>
      </c>
      <c r="C948" s="362"/>
      <c r="D948" s="362"/>
      <c r="E948" s="363"/>
      <c r="F948" s="363"/>
      <c r="G948" s="364"/>
      <c r="H948" s="363"/>
    </row>
    <row r="949" spans="1:8" ht="14.25">
      <c r="A949" s="249" t="s">
        <v>154</v>
      </c>
      <c r="B949" s="362" t="s">
        <v>165</v>
      </c>
      <c r="C949" s="362"/>
      <c r="D949" s="362"/>
      <c r="E949" s="363"/>
      <c r="F949" s="363"/>
      <c r="G949" s="364"/>
      <c r="H949" s="363"/>
    </row>
    <row r="950" spans="1:8" ht="25.5">
      <c r="A950" s="249" t="s">
        <v>155</v>
      </c>
      <c r="B950" s="362" t="s">
        <v>156</v>
      </c>
      <c r="C950" s="362"/>
      <c r="D950" s="362"/>
      <c r="E950" s="363"/>
      <c r="F950" s="363"/>
      <c r="G950" s="364"/>
      <c r="H950" s="363"/>
    </row>
    <row r="951" spans="1:8" ht="14.25">
      <c r="A951" s="249" t="s">
        <v>157</v>
      </c>
      <c r="B951" s="362" t="s">
        <v>158</v>
      </c>
      <c r="C951" s="362"/>
      <c r="D951" s="362"/>
      <c r="E951" s="363"/>
      <c r="F951" s="363"/>
      <c r="G951" s="364"/>
      <c r="H951" s="363"/>
    </row>
    <row r="952" spans="1:8" ht="25.5">
      <c r="A952" s="249" t="s">
        <v>159</v>
      </c>
      <c r="B952" s="362" t="s">
        <v>164</v>
      </c>
      <c r="C952" s="362"/>
      <c r="D952" s="362"/>
      <c r="E952" s="363"/>
      <c r="F952" s="363"/>
      <c r="G952" s="364"/>
      <c r="H952" s="363"/>
    </row>
    <row r="953" spans="1:8" ht="51">
      <c r="A953" s="249" t="s">
        <v>160</v>
      </c>
      <c r="B953" s="362" t="s">
        <v>161</v>
      </c>
      <c r="C953" s="362"/>
      <c r="D953" s="362"/>
      <c r="E953" s="363"/>
      <c r="F953" s="363"/>
      <c r="G953" s="364"/>
      <c r="H953" s="363"/>
    </row>
    <row r="954" spans="1:8" ht="63.75">
      <c r="A954" s="249" t="s">
        <v>162</v>
      </c>
      <c r="B954" s="362" t="s">
        <v>163</v>
      </c>
      <c r="C954" s="362"/>
      <c r="D954" s="362"/>
      <c r="E954" s="363"/>
      <c r="F954" s="363"/>
      <c r="G954" s="364"/>
      <c r="H954" s="363"/>
    </row>
    <row r="955" spans="1:8">
      <c r="A955" s="115" t="s">
        <v>243</v>
      </c>
      <c r="B955" s="130"/>
      <c r="C955" s="130"/>
      <c r="D955" s="130"/>
      <c r="E955" s="341"/>
      <c r="F955" s="341"/>
      <c r="G955" s="342"/>
      <c r="H955" s="341"/>
    </row>
    <row r="956" spans="1:8">
      <c r="A956" s="359" t="s">
        <v>239</v>
      </c>
      <c r="B956" s="377"/>
      <c r="C956" s="446">
        <f t="shared" ref="C956:H956" si="108">SUM(C883,C879)</f>
        <v>9799</v>
      </c>
      <c r="D956" s="446">
        <f t="shared" si="108"/>
        <v>11400</v>
      </c>
      <c r="E956" s="446">
        <f t="shared" si="108"/>
        <v>1667</v>
      </c>
      <c r="F956" s="446">
        <f t="shared" si="108"/>
        <v>2000</v>
      </c>
      <c r="G956" s="446">
        <f t="shared" si="108"/>
        <v>11466</v>
      </c>
      <c r="H956" s="446">
        <f t="shared" si="108"/>
        <v>13400</v>
      </c>
    </row>
    <row r="957" spans="1:8">
      <c r="A957" s="775" t="s">
        <v>149</v>
      </c>
      <c r="B957" s="775"/>
      <c r="C957" s="775"/>
      <c r="D957" s="775"/>
      <c r="E957" s="775"/>
      <c r="F957" s="775"/>
      <c r="G957" s="775"/>
      <c r="H957" s="775"/>
    </row>
    <row r="958" spans="1:8">
      <c r="A958" s="775" t="s">
        <v>331</v>
      </c>
      <c r="B958" s="775"/>
      <c r="C958" s="775"/>
      <c r="D958" s="775"/>
      <c r="E958" s="775"/>
      <c r="F958" s="775"/>
      <c r="G958" s="775"/>
      <c r="H958" s="775"/>
    </row>
    <row r="960" spans="1:8">
      <c r="A960" s="372"/>
      <c r="B960" s="373" t="s">
        <v>194</v>
      </c>
      <c r="C960" s="366" t="s">
        <v>1900</v>
      </c>
      <c r="D960" s="368"/>
      <c r="E960" s="368"/>
      <c r="F960" s="368"/>
      <c r="G960" s="370"/>
      <c r="H960" s="99"/>
    </row>
    <row r="961" spans="1:8">
      <c r="A961" s="372"/>
      <c r="B961" s="373" t="s">
        <v>195</v>
      </c>
      <c r="C961" s="366">
        <v>17688383</v>
      </c>
      <c r="D961" s="368"/>
      <c r="E961" s="368"/>
      <c r="F961" s="368"/>
      <c r="G961" s="370"/>
      <c r="H961" s="99"/>
    </row>
    <row r="962" spans="1:8">
      <c r="A962" s="372"/>
      <c r="B962" s="373"/>
      <c r="C962" s="366"/>
      <c r="D962" s="368"/>
      <c r="E962" s="368"/>
      <c r="F962" s="368"/>
      <c r="G962" s="370"/>
      <c r="H962" s="99"/>
    </row>
    <row r="963" spans="1:8" ht="14.25">
      <c r="A963" s="372"/>
      <c r="B963" s="373" t="s">
        <v>1843</v>
      </c>
      <c r="C963" s="367" t="s">
        <v>1802</v>
      </c>
      <c r="D963" s="369"/>
      <c r="E963" s="369"/>
      <c r="F963" s="369"/>
      <c r="G963" s="371"/>
      <c r="H963" s="99"/>
    </row>
    <row r="964" spans="1:8" ht="14.25">
      <c r="A964" s="372"/>
      <c r="B964" s="373" t="s">
        <v>236</v>
      </c>
      <c r="C964" s="367" t="s">
        <v>1933</v>
      </c>
      <c r="D964" s="369"/>
      <c r="E964" s="369"/>
      <c r="F964" s="369"/>
      <c r="G964" s="371"/>
      <c r="H964" s="99"/>
    </row>
    <row r="965" spans="1:8" ht="15.75">
      <c r="A965" s="167"/>
      <c r="B965" s="167"/>
      <c r="C965" s="167"/>
      <c r="D965" s="167"/>
      <c r="E965" s="167"/>
      <c r="F965" s="167"/>
      <c r="G965" s="358"/>
      <c r="H965" s="358"/>
    </row>
    <row r="966" spans="1:8">
      <c r="A966" s="763" t="s">
        <v>122</v>
      </c>
      <c r="B966" s="763" t="s">
        <v>238</v>
      </c>
      <c r="C966" s="757" t="s">
        <v>1801</v>
      </c>
      <c r="D966" s="757"/>
      <c r="E966" s="757" t="s">
        <v>1800</v>
      </c>
      <c r="F966" s="757"/>
      <c r="G966" s="757" t="s">
        <v>90</v>
      </c>
      <c r="H966" s="757"/>
    </row>
    <row r="967" spans="1:8" ht="30" customHeight="1" thickBot="1">
      <c r="A967" s="764"/>
      <c r="B967" s="764"/>
      <c r="C967" s="427" t="s">
        <v>1890</v>
      </c>
      <c r="D967" s="427" t="s">
        <v>1889</v>
      </c>
      <c r="E967" s="427" t="s">
        <v>1890</v>
      </c>
      <c r="F967" s="427" t="s">
        <v>1889</v>
      </c>
      <c r="G967" s="427" t="s">
        <v>1890</v>
      </c>
      <c r="H967" s="427" t="s">
        <v>1889</v>
      </c>
    </row>
    <row r="968" spans="1:8" ht="15.75" thickTop="1">
      <c r="A968" s="248"/>
      <c r="B968" s="345" t="s">
        <v>237</v>
      </c>
      <c r="C968" s="445">
        <f t="shared" ref="C968:H968" si="109">SUM(C969:C1031)</f>
        <v>0</v>
      </c>
      <c r="D968" s="445">
        <f t="shared" si="109"/>
        <v>0</v>
      </c>
      <c r="E968" s="445">
        <f t="shared" si="109"/>
        <v>238</v>
      </c>
      <c r="F968" s="445">
        <f t="shared" si="109"/>
        <v>315</v>
      </c>
      <c r="G968" s="445">
        <f t="shared" si="109"/>
        <v>238</v>
      </c>
      <c r="H968" s="445">
        <f t="shared" si="109"/>
        <v>315</v>
      </c>
    </row>
    <row r="969" spans="1:8">
      <c r="A969" s="272"/>
      <c r="B969" s="273"/>
      <c r="C969" s="362"/>
      <c r="D969" s="362"/>
      <c r="E969" s="363"/>
      <c r="F969" s="363"/>
      <c r="G969" s="364"/>
      <c r="H969" s="363"/>
    </row>
    <row r="970" spans="1:8" ht="25.5">
      <c r="A970" s="447" t="s">
        <v>2037</v>
      </c>
      <c r="B970" s="448" t="s">
        <v>2038</v>
      </c>
      <c r="C970" s="362"/>
      <c r="D970" s="362"/>
      <c r="E970" s="437">
        <v>1</v>
      </c>
      <c r="F970" s="323">
        <v>2</v>
      </c>
      <c r="G970" s="440">
        <f t="shared" ref="G970:G1031" si="110">C970+E970</f>
        <v>1</v>
      </c>
      <c r="H970" s="440">
        <f t="shared" ref="H970:H1031" si="111">D970+F970</f>
        <v>2</v>
      </c>
    </row>
    <row r="971" spans="1:8" ht="25.5">
      <c r="A971" s="453" t="s">
        <v>2736</v>
      </c>
      <c r="B971" s="454" t="s">
        <v>2737</v>
      </c>
      <c r="C971" s="362"/>
      <c r="D971" s="362"/>
      <c r="E971" s="437">
        <v>0</v>
      </c>
      <c r="F971" s="323">
        <v>1</v>
      </c>
      <c r="G971" s="440">
        <f t="shared" si="110"/>
        <v>0</v>
      </c>
      <c r="H971" s="440">
        <f t="shared" si="111"/>
        <v>1</v>
      </c>
    </row>
    <row r="972" spans="1:8" ht="14.25">
      <c r="A972" s="453" t="s">
        <v>2738</v>
      </c>
      <c r="B972" s="454" t="s">
        <v>2739</v>
      </c>
      <c r="C972" s="362"/>
      <c r="D972" s="362"/>
      <c r="E972" s="437">
        <v>0</v>
      </c>
      <c r="F972" s="323">
        <v>1</v>
      </c>
      <c r="G972" s="440">
        <f t="shared" si="110"/>
        <v>0</v>
      </c>
      <c r="H972" s="440">
        <f t="shared" si="111"/>
        <v>1</v>
      </c>
    </row>
    <row r="973" spans="1:8" ht="14.25">
      <c r="A973" s="449" t="s">
        <v>2740</v>
      </c>
      <c r="B973" s="450" t="s">
        <v>2741</v>
      </c>
      <c r="C973" s="362"/>
      <c r="D973" s="362"/>
      <c r="E973" s="437">
        <v>0</v>
      </c>
      <c r="F973" s="323">
        <v>1</v>
      </c>
      <c r="G973" s="440">
        <f t="shared" si="110"/>
        <v>0</v>
      </c>
      <c r="H973" s="440">
        <f t="shared" si="111"/>
        <v>1</v>
      </c>
    </row>
    <row r="974" spans="1:8" ht="14.25">
      <c r="A974" s="453" t="s">
        <v>2742</v>
      </c>
      <c r="B974" s="454" t="s">
        <v>2743</v>
      </c>
      <c r="C974" s="362"/>
      <c r="D974" s="362"/>
      <c r="E974" s="437">
        <v>0</v>
      </c>
      <c r="F974" s="323">
        <v>1</v>
      </c>
      <c r="G974" s="440">
        <f t="shared" si="110"/>
        <v>0</v>
      </c>
      <c r="H974" s="440">
        <f t="shared" si="111"/>
        <v>1</v>
      </c>
    </row>
    <row r="975" spans="1:8" ht="14.25">
      <c r="A975" s="453" t="s">
        <v>2744</v>
      </c>
      <c r="B975" s="454" t="s">
        <v>2745</v>
      </c>
      <c r="C975" s="362"/>
      <c r="D975" s="362"/>
      <c r="E975" s="437">
        <v>0</v>
      </c>
      <c r="F975" s="323">
        <v>1</v>
      </c>
      <c r="G975" s="440">
        <f t="shared" si="110"/>
        <v>0</v>
      </c>
      <c r="H975" s="440">
        <f t="shared" si="111"/>
        <v>1</v>
      </c>
    </row>
    <row r="976" spans="1:8" ht="38.25">
      <c r="A976" s="453" t="s">
        <v>2746</v>
      </c>
      <c r="B976" s="454" t="s">
        <v>2747</v>
      </c>
      <c r="C976" s="362"/>
      <c r="D976" s="362"/>
      <c r="E976" s="437">
        <v>0</v>
      </c>
      <c r="F976" s="323">
        <v>1</v>
      </c>
      <c r="G976" s="440">
        <f t="shared" si="110"/>
        <v>0</v>
      </c>
      <c r="H976" s="440">
        <f t="shared" si="111"/>
        <v>1</v>
      </c>
    </row>
    <row r="977" spans="1:8" ht="25.5">
      <c r="A977" s="453" t="s">
        <v>2748</v>
      </c>
      <c r="B977" s="454" t="s">
        <v>2749</v>
      </c>
      <c r="C977" s="362"/>
      <c r="D977" s="362"/>
      <c r="E977" s="437">
        <v>0</v>
      </c>
      <c r="F977" s="323">
        <v>1</v>
      </c>
      <c r="G977" s="440">
        <f t="shared" si="110"/>
        <v>0</v>
      </c>
      <c r="H977" s="440">
        <f t="shared" si="111"/>
        <v>1</v>
      </c>
    </row>
    <row r="978" spans="1:8" ht="25.5">
      <c r="A978" s="449" t="s">
        <v>2750</v>
      </c>
      <c r="B978" s="450" t="s">
        <v>2751</v>
      </c>
      <c r="C978" s="362"/>
      <c r="D978" s="362"/>
      <c r="E978" s="437">
        <v>0</v>
      </c>
      <c r="F978" s="323">
        <v>1</v>
      </c>
      <c r="G978" s="440">
        <f t="shared" si="110"/>
        <v>0</v>
      </c>
      <c r="H978" s="440">
        <f t="shared" si="111"/>
        <v>1</v>
      </c>
    </row>
    <row r="979" spans="1:8" ht="25.5">
      <c r="A979" s="453" t="s">
        <v>2752</v>
      </c>
      <c r="B979" s="454" t="s">
        <v>2753</v>
      </c>
      <c r="C979" s="362"/>
      <c r="D979" s="362"/>
      <c r="E979" s="437">
        <v>4</v>
      </c>
      <c r="F979" s="323">
        <v>5</v>
      </c>
      <c r="G979" s="440">
        <f t="shared" si="110"/>
        <v>4</v>
      </c>
      <c r="H979" s="440">
        <f t="shared" si="111"/>
        <v>5</v>
      </c>
    </row>
    <row r="980" spans="1:8" ht="14.25">
      <c r="A980" s="453" t="s">
        <v>2754</v>
      </c>
      <c r="B980" s="454" t="s">
        <v>2755</v>
      </c>
      <c r="C980" s="362"/>
      <c r="D980" s="362"/>
      <c r="E980" s="437">
        <v>5</v>
      </c>
      <c r="F980" s="323">
        <v>5</v>
      </c>
      <c r="G980" s="440">
        <f t="shared" si="110"/>
        <v>5</v>
      </c>
      <c r="H980" s="440">
        <f t="shared" si="111"/>
        <v>5</v>
      </c>
    </row>
    <row r="981" spans="1:8" ht="25.5">
      <c r="A981" s="453" t="s">
        <v>2756</v>
      </c>
      <c r="B981" s="454" t="s">
        <v>2757</v>
      </c>
      <c r="C981" s="362"/>
      <c r="D981" s="362"/>
      <c r="E981" s="437">
        <v>2</v>
      </c>
      <c r="F981" s="323">
        <v>2</v>
      </c>
      <c r="G981" s="440">
        <f t="shared" si="110"/>
        <v>2</v>
      </c>
      <c r="H981" s="440">
        <f t="shared" si="111"/>
        <v>2</v>
      </c>
    </row>
    <row r="982" spans="1:8" ht="25.5">
      <c r="A982" s="453" t="s">
        <v>2758</v>
      </c>
      <c r="B982" s="454" t="s">
        <v>2759</v>
      </c>
      <c r="C982" s="362"/>
      <c r="D982" s="362"/>
      <c r="E982" s="437">
        <v>0</v>
      </c>
      <c r="F982" s="323">
        <v>1</v>
      </c>
      <c r="G982" s="440">
        <f t="shared" si="110"/>
        <v>0</v>
      </c>
      <c r="H982" s="440">
        <f t="shared" si="111"/>
        <v>1</v>
      </c>
    </row>
    <row r="983" spans="1:8" ht="25.5">
      <c r="A983" s="449" t="s">
        <v>2760</v>
      </c>
      <c r="B983" s="450" t="s">
        <v>2761</v>
      </c>
      <c r="C983" s="362"/>
      <c r="D983" s="362"/>
      <c r="E983" s="437">
        <v>1</v>
      </c>
      <c r="F983" s="323">
        <v>2</v>
      </c>
      <c r="G983" s="440">
        <f t="shared" si="110"/>
        <v>1</v>
      </c>
      <c r="H983" s="440">
        <f t="shared" si="111"/>
        <v>2</v>
      </c>
    </row>
    <row r="984" spans="1:8" ht="14.25">
      <c r="A984" s="453" t="s">
        <v>2762</v>
      </c>
      <c r="B984" s="454" t="s">
        <v>2763</v>
      </c>
      <c r="C984" s="362"/>
      <c r="D984" s="362"/>
      <c r="E984" s="437">
        <v>0</v>
      </c>
      <c r="F984" s="323">
        <v>1</v>
      </c>
      <c r="G984" s="440">
        <f t="shared" si="110"/>
        <v>0</v>
      </c>
      <c r="H984" s="440">
        <f t="shared" si="111"/>
        <v>1</v>
      </c>
    </row>
    <row r="985" spans="1:8" ht="14.25">
      <c r="A985" s="453" t="s">
        <v>2764</v>
      </c>
      <c r="B985" s="454" t="s">
        <v>2765</v>
      </c>
      <c r="C985" s="362"/>
      <c r="D985" s="362"/>
      <c r="E985" s="437">
        <v>212</v>
      </c>
      <c r="F985" s="323">
        <v>230</v>
      </c>
      <c r="G985" s="440">
        <f t="shared" si="110"/>
        <v>212</v>
      </c>
      <c r="H985" s="440">
        <f t="shared" si="111"/>
        <v>230</v>
      </c>
    </row>
    <row r="986" spans="1:8" ht="14.25">
      <c r="A986" s="453" t="s">
        <v>2766</v>
      </c>
      <c r="B986" s="454" t="s">
        <v>2767</v>
      </c>
      <c r="C986" s="362"/>
      <c r="D986" s="362"/>
      <c r="E986" s="437">
        <v>0</v>
      </c>
      <c r="F986" s="323">
        <v>1</v>
      </c>
      <c r="G986" s="440">
        <f t="shared" si="110"/>
        <v>0</v>
      </c>
      <c r="H986" s="440">
        <f t="shared" si="111"/>
        <v>1</v>
      </c>
    </row>
    <row r="987" spans="1:8" ht="14.25">
      <c r="A987" s="453" t="s">
        <v>2768</v>
      </c>
      <c r="B987" s="454" t="s">
        <v>2769</v>
      </c>
      <c r="C987" s="362"/>
      <c r="D987" s="362"/>
      <c r="E987" s="437">
        <v>1</v>
      </c>
      <c r="F987" s="323">
        <v>2</v>
      </c>
      <c r="G987" s="440">
        <f t="shared" si="110"/>
        <v>1</v>
      </c>
      <c r="H987" s="440">
        <f t="shared" si="111"/>
        <v>2</v>
      </c>
    </row>
    <row r="988" spans="1:8" ht="38.25">
      <c r="A988" s="449" t="s">
        <v>2770</v>
      </c>
      <c r="B988" s="450" t="s">
        <v>2771</v>
      </c>
      <c r="C988" s="362"/>
      <c r="D988" s="362"/>
      <c r="E988" s="437">
        <v>0</v>
      </c>
      <c r="F988" s="323">
        <v>1</v>
      </c>
      <c r="G988" s="440">
        <f t="shared" si="110"/>
        <v>0</v>
      </c>
      <c r="H988" s="440">
        <f t="shared" si="111"/>
        <v>1</v>
      </c>
    </row>
    <row r="989" spans="1:8" ht="14.25">
      <c r="A989" s="453" t="s">
        <v>2772</v>
      </c>
      <c r="B989" s="454" t="s">
        <v>2773</v>
      </c>
      <c r="C989" s="362"/>
      <c r="D989" s="362"/>
      <c r="E989" s="437">
        <v>0</v>
      </c>
      <c r="F989" s="323">
        <v>1</v>
      </c>
      <c r="G989" s="440">
        <f t="shared" si="110"/>
        <v>0</v>
      </c>
      <c r="H989" s="440">
        <f t="shared" si="111"/>
        <v>1</v>
      </c>
    </row>
    <row r="990" spans="1:8" ht="14.25">
      <c r="A990" s="453" t="s">
        <v>2774</v>
      </c>
      <c r="B990" s="454" t="s">
        <v>2775</v>
      </c>
      <c r="C990" s="362"/>
      <c r="D990" s="362"/>
      <c r="E990" s="437">
        <v>0</v>
      </c>
      <c r="F990" s="323">
        <v>1</v>
      </c>
      <c r="G990" s="440">
        <f t="shared" si="110"/>
        <v>0</v>
      </c>
      <c r="H990" s="440">
        <f t="shared" si="111"/>
        <v>1</v>
      </c>
    </row>
    <row r="991" spans="1:8" ht="14.25">
      <c r="A991" s="453" t="s">
        <v>2776</v>
      </c>
      <c r="B991" s="454" t="s">
        <v>2777</v>
      </c>
      <c r="C991" s="362"/>
      <c r="D991" s="362"/>
      <c r="E991" s="437">
        <v>0</v>
      </c>
      <c r="F991" s="323">
        <v>1</v>
      </c>
      <c r="G991" s="440">
        <f t="shared" si="110"/>
        <v>0</v>
      </c>
      <c r="H991" s="440">
        <f t="shared" si="111"/>
        <v>1</v>
      </c>
    </row>
    <row r="992" spans="1:8" ht="14.25">
      <c r="A992" s="449" t="s">
        <v>2778</v>
      </c>
      <c r="B992" s="450" t="s">
        <v>2779</v>
      </c>
      <c r="C992" s="362"/>
      <c r="D992" s="362"/>
      <c r="E992" s="437">
        <v>8</v>
      </c>
      <c r="F992" s="323">
        <v>10</v>
      </c>
      <c r="G992" s="440">
        <f t="shared" si="110"/>
        <v>8</v>
      </c>
      <c r="H992" s="440">
        <f t="shared" si="111"/>
        <v>10</v>
      </c>
    </row>
    <row r="993" spans="1:8" ht="25.5">
      <c r="A993" s="453" t="s">
        <v>2780</v>
      </c>
      <c r="B993" s="454" t="s">
        <v>2781</v>
      </c>
      <c r="C993" s="362"/>
      <c r="D993" s="362"/>
      <c r="E993" s="437">
        <v>0</v>
      </c>
      <c r="F993" s="323">
        <v>1</v>
      </c>
      <c r="G993" s="440">
        <f t="shared" si="110"/>
        <v>0</v>
      </c>
      <c r="H993" s="440">
        <f t="shared" si="111"/>
        <v>1</v>
      </c>
    </row>
    <row r="994" spans="1:8" ht="25.5">
      <c r="A994" s="453" t="s">
        <v>2782</v>
      </c>
      <c r="B994" s="454" t="s">
        <v>2783</v>
      </c>
      <c r="C994" s="362"/>
      <c r="D994" s="362"/>
      <c r="E994" s="437">
        <v>0</v>
      </c>
      <c r="F994" s="323">
        <v>1</v>
      </c>
      <c r="G994" s="440">
        <f t="shared" si="110"/>
        <v>0</v>
      </c>
      <c r="H994" s="440">
        <f t="shared" si="111"/>
        <v>1</v>
      </c>
    </row>
    <row r="995" spans="1:8" ht="25.5">
      <c r="A995" s="453" t="s">
        <v>2784</v>
      </c>
      <c r="B995" s="454" t="s">
        <v>2785</v>
      </c>
      <c r="C995" s="362"/>
      <c r="D995" s="362"/>
      <c r="E995" s="437">
        <v>0</v>
      </c>
      <c r="F995" s="323">
        <v>1</v>
      </c>
      <c r="G995" s="440">
        <f t="shared" si="110"/>
        <v>0</v>
      </c>
      <c r="H995" s="440">
        <f t="shared" si="111"/>
        <v>1</v>
      </c>
    </row>
    <row r="996" spans="1:8" ht="14.25">
      <c r="A996" s="453" t="s">
        <v>2786</v>
      </c>
      <c r="B996" s="454" t="s">
        <v>2787</v>
      </c>
      <c r="C996" s="362"/>
      <c r="D996" s="362"/>
      <c r="E996" s="437">
        <v>0</v>
      </c>
      <c r="F996" s="323">
        <v>1</v>
      </c>
      <c r="G996" s="440">
        <f t="shared" si="110"/>
        <v>0</v>
      </c>
      <c r="H996" s="440">
        <f t="shared" si="111"/>
        <v>1</v>
      </c>
    </row>
    <row r="997" spans="1:8" ht="25.5">
      <c r="A997" s="449" t="s">
        <v>2788</v>
      </c>
      <c r="B997" s="450" t="s">
        <v>2789</v>
      </c>
      <c r="C997" s="362"/>
      <c r="D997" s="362"/>
      <c r="E997" s="437">
        <v>0</v>
      </c>
      <c r="F997" s="323">
        <v>1</v>
      </c>
      <c r="G997" s="440">
        <f t="shared" si="110"/>
        <v>0</v>
      </c>
      <c r="H997" s="440">
        <f t="shared" si="111"/>
        <v>1</v>
      </c>
    </row>
    <row r="998" spans="1:8" ht="25.5">
      <c r="A998" s="453" t="s">
        <v>2758</v>
      </c>
      <c r="B998" s="454" t="s">
        <v>2759</v>
      </c>
      <c r="C998" s="362"/>
      <c r="D998" s="362"/>
      <c r="E998" s="437">
        <v>0</v>
      </c>
      <c r="F998" s="323">
        <v>1</v>
      </c>
      <c r="G998" s="440">
        <f t="shared" si="110"/>
        <v>0</v>
      </c>
      <c r="H998" s="440">
        <f t="shared" si="111"/>
        <v>1</v>
      </c>
    </row>
    <row r="999" spans="1:8" ht="14.25">
      <c r="A999" s="453" t="s">
        <v>2790</v>
      </c>
      <c r="B999" s="454" t="s">
        <v>2791</v>
      </c>
      <c r="C999" s="362"/>
      <c r="D999" s="362"/>
      <c r="E999" s="437">
        <v>0</v>
      </c>
      <c r="F999" s="323">
        <v>1</v>
      </c>
      <c r="G999" s="440">
        <f t="shared" si="110"/>
        <v>0</v>
      </c>
      <c r="H999" s="440">
        <f t="shared" si="111"/>
        <v>1</v>
      </c>
    </row>
    <row r="1000" spans="1:8" ht="14.25">
      <c r="A1000" s="453" t="s">
        <v>2792</v>
      </c>
      <c r="B1000" s="454" t="s">
        <v>2793</v>
      </c>
      <c r="C1000" s="362"/>
      <c r="D1000" s="362"/>
      <c r="E1000" s="437">
        <v>0</v>
      </c>
      <c r="F1000" s="323">
        <v>1</v>
      </c>
      <c r="G1000" s="440">
        <f t="shared" si="110"/>
        <v>0</v>
      </c>
      <c r="H1000" s="440">
        <f t="shared" si="111"/>
        <v>1</v>
      </c>
    </row>
    <row r="1001" spans="1:8" ht="14.25">
      <c r="A1001" s="453" t="s">
        <v>2794</v>
      </c>
      <c r="B1001" s="454" t="s">
        <v>2795</v>
      </c>
      <c r="C1001" s="362"/>
      <c r="D1001" s="362"/>
      <c r="E1001" s="437">
        <v>0</v>
      </c>
      <c r="F1001" s="323">
        <v>1</v>
      </c>
      <c r="G1001" s="440">
        <f t="shared" si="110"/>
        <v>0</v>
      </c>
      <c r="H1001" s="440">
        <f t="shared" si="111"/>
        <v>1</v>
      </c>
    </row>
    <row r="1002" spans="1:8" ht="25.5">
      <c r="A1002" s="449" t="s">
        <v>2796</v>
      </c>
      <c r="B1002" s="450" t="s">
        <v>2797</v>
      </c>
      <c r="C1002" s="362"/>
      <c r="D1002" s="362"/>
      <c r="E1002" s="437">
        <v>0</v>
      </c>
      <c r="F1002" s="323">
        <v>1</v>
      </c>
      <c r="G1002" s="440">
        <f t="shared" si="110"/>
        <v>0</v>
      </c>
      <c r="H1002" s="440">
        <f t="shared" si="111"/>
        <v>1</v>
      </c>
    </row>
    <row r="1003" spans="1:8" ht="14.25">
      <c r="A1003" s="453" t="s">
        <v>2798</v>
      </c>
      <c r="B1003" s="454" t="s">
        <v>2799</v>
      </c>
      <c r="C1003" s="362"/>
      <c r="D1003" s="362"/>
      <c r="E1003" s="437">
        <v>0</v>
      </c>
      <c r="F1003" s="323">
        <v>1</v>
      </c>
      <c r="G1003" s="440">
        <f t="shared" si="110"/>
        <v>0</v>
      </c>
      <c r="H1003" s="440">
        <f t="shared" si="111"/>
        <v>1</v>
      </c>
    </row>
    <row r="1004" spans="1:8" ht="14.25">
      <c r="A1004" s="453" t="s">
        <v>2800</v>
      </c>
      <c r="B1004" s="454" t="s">
        <v>2801</v>
      </c>
      <c r="C1004" s="362"/>
      <c r="D1004" s="362"/>
      <c r="E1004" s="437">
        <v>0</v>
      </c>
      <c r="F1004" s="323">
        <v>1</v>
      </c>
      <c r="G1004" s="440">
        <f t="shared" si="110"/>
        <v>0</v>
      </c>
      <c r="H1004" s="440">
        <f t="shared" si="111"/>
        <v>1</v>
      </c>
    </row>
    <row r="1005" spans="1:8" ht="25.5">
      <c r="A1005" s="453" t="s">
        <v>2760</v>
      </c>
      <c r="B1005" s="454" t="s">
        <v>2802</v>
      </c>
      <c r="C1005" s="362"/>
      <c r="D1005" s="362"/>
      <c r="E1005" s="437">
        <v>0</v>
      </c>
      <c r="F1005" s="323">
        <v>1</v>
      </c>
      <c r="G1005" s="440">
        <f t="shared" si="110"/>
        <v>0</v>
      </c>
      <c r="H1005" s="440">
        <f t="shared" si="111"/>
        <v>1</v>
      </c>
    </row>
    <row r="1006" spans="1:8" ht="14.25">
      <c r="A1006" s="453" t="s">
        <v>2803</v>
      </c>
      <c r="B1006" s="454" t="s">
        <v>2804</v>
      </c>
      <c r="C1006" s="362"/>
      <c r="D1006" s="362"/>
      <c r="E1006" s="437">
        <v>0</v>
      </c>
      <c r="F1006" s="323">
        <v>1</v>
      </c>
      <c r="G1006" s="440">
        <f t="shared" si="110"/>
        <v>0</v>
      </c>
      <c r="H1006" s="440">
        <f t="shared" si="111"/>
        <v>1</v>
      </c>
    </row>
    <row r="1007" spans="1:8" ht="14.25">
      <c r="A1007" s="449" t="s">
        <v>2805</v>
      </c>
      <c r="B1007" s="450" t="s">
        <v>2806</v>
      </c>
      <c r="C1007" s="362"/>
      <c r="D1007" s="362"/>
      <c r="E1007" s="437">
        <v>0</v>
      </c>
      <c r="F1007" s="323">
        <v>1</v>
      </c>
      <c r="G1007" s="440">
        <f t="shared" si="110"/>
        <v>0</v>
      </c>
      <c r="H1007" s="440">
        <f t="shared" si="111"/>
        <v>1</v>
      </c>
    </row>
    <row r="1008" spans="1:8" ht="25.5">
      <c r="A1008" s="453" t="s">
        <v>2807</v>
      </c>
      <c r="B1008" s="454" t="s">
        <v>2808</v>
      </c>
      <c r="C1008" s="362"/>
      <c r="D1008" s="362"/>
      <c r="E1008" s="437">
        <v>0</v>
      </c>
      <c r="F1008" s="323">
        <v>1</v>
      </c>
      <c r="G1008" s="440">
        <f t="shared" si="110"/>
        <v>0</v>
      </c>
      <c r="H1008" s="440">
        <f t="shared" si="111"/>
        <v>1</v>
      </c>
    </row>
    <row r="1009" spans="1:8" ht="14.25">
      <c r="A1009" s="453" t="s">
        <v>2809</v>
      </c>
      <c r="B1009" s="454" t="s">
        <v>2810</v>
      </c>
      <c r="C1009" s="362"/>
      <c r="D1009" s="362"/>
      <c r="E1009" s="437">
        <v>0</v>
      </c>
      <c r="F1009" s="323">
        <v>1</v>
      </c>
      <c r="G1009" s="440">
        <f t="shared" si="110"/>
        <v>0</v>
      </c>
      <c r="H1009" s="440">
        <f t="shared" si="111"/>
        <v>1</v>
      </c>
    </row>
    <row r="1010" spans="1:8" ht="14.25">
      <c r="A1010" s="453" t="s">
        <v>2811</v>
      </c>
      <c r="B1010" s="454" t="s">
        <v>2812</v>
      </c>
      <c r="C1010" s="362"/>
      <c r="D1010" s="362"/>
      <c r="E1010" s="437">
        <v>0</v>
      </c>
      <c r="F1010" s="323">
        <v>1</v>
      </c>
      <c r="G1010" s="440">
        <f t="shared" si="110"/>
        <v>0</v>
      </c>
      <c r="H1010" s="440">
        <f t="shared" si="111"/>
        <v>1</v>
      </c>
    </row>
    <row r="1011" spans="1:8" ht="14.25">
      <c r="A1011" s="449" t="s">
        <v>2813</v>
      </c>
      <c r="B1011" s="450" t="s">
        <v>2814</v>
      </c>
      <c r="C1011" s="362"/>
      <c r="D1011" s="362"/>
      <c r="E1011" s="437">
        <v>0</v>
      </c>
      <c r="F1011" s="323">
        <v>1</v>
      </c>
      <c r="G1011" s="440">
        <f t="shared" si="110"/>
        <v>0</v>
      </c>
      <c r="H1011" s="440">
        <f t="shared" si="111"/>
        <v>1</v>
      </c>
    </row>
    <row r="1012" spans="1:8" ht="14.25">
      <c r="A1012" s="453" t="s">
        <v>2682</v>
      </c>
      <c r="B1012" s="454" t="s">
        <v>2683</v>
      </c>
      <c r="C1012" s="362"/>
      <c r="D1012" s="362"/>
      <c r="E1012" s="437">
        <v>0</v>
      </c>
      <c r="F1012" s="323">
        <v>1</v>
      </c>
      <c r="G1012" s="440">
        <f t="shared" ref="G1012:G1030" si="112">C1012+E1012</f>
        <v>0</v>
      </c>
      <c r="H1012" s="440">
        <f t="shared" ref="H1012:H1030" si="113">D1012+F1012</f>
        <v>1</v>
      </c>
    </row>
    <row r="1013" spans="1:8" ht="25.5">
      <c r="A1013" s="453" t="s">
        <v>2815</v>
      </c>
      <c r="B1013" s="454" t="s">
        <v>2816</v>
      </c>
      <c r="C1013" s="362"/>
      <c r="D1013" s="362"/>
      <c r="E1013" s="437">
        <v>0</v>
      </c>
      <c r="F1013" s="323">
        <v>1</v>
      </c>
      <c r="G1013" s="440">
        <f t="shared" si="112"/>
        <v>0</v>
      </c>
      <c r="H1013" s="440">
        <f t="shared" si="113"/>
        <v>1</v>
      </c>
    </row>
    <row r="1014" spans="1:8" ht="14.25">
      <c r="A1014" s="453" t="s">
        <v>2817</v>
      </c>
      <c r="B1014" s="454" t="s">
        <v>2818</v>
      </c>
      <c r="C1014" s="362"/>
      <c r="D1014" s="362"/>
      <c r="E1014" s="437">
        <v>0</v>
      </c>
      <c r="F1014" s="323">
        <v>1</v>
      </c>
      <c r="G1014" s="440">
        <f t="shared" si="112"/>
        <v>0</v>
      </c>
      <c r="H1014" s="440">
        <f t="shared" si="113"/>
        <v>1</v>
      </c>
    </row>
    <row r="1015" spans="1:8" ht="25.5">
      <c r="A1015" s="453" t="s">
        <v>2819</v>
      </c>
      <c r="B1015" s="454" t="s">
        <v>2820</v>
      </c>
      <c r="C1015" s="362"/>
      <c r="D1015" s="362"/>
      <c r="E1015" s="437">
        <v>0</v>
      </c>
      <c r="F1015" s="323">
        <v>1</v>
      </c>
      <c r="G1015" s="440">
        <f t="shared" si="112"/>
        <v>0</v>
      </c>
      <c r="H1015" s="440">
        <f t="shared" si="113"/>
        <v>1</v>
      </c>
    </row>
    <row r="1016" spans="1:8" ht="14.25">
      <c r="A1016" s="449" t="s">
        <v>2821</v>
      </c>
      <c r="B1016" s="450" t="s">
        <v>2822</v>
      </c>
      <c r="C1016" s="362"/>
      <c r="D1016" s="362"/>
      <c r="E1016" s="437">
        <v>0</v>
      </c>
      <c r="F1016" s="323">
        <v>1</v>
      </c>
      <c r="G1016" s="440">
        <f t="shared" si="112"/>
        <v>0</v>
      </c>
      <c r="H1016" s="440">
        <f t="shared" si="113"/>
        <v>1</v>
      </c>
    </row>
    <row r="1017" spans="1:8" ht="14.25">
      <c r="A1017" s="453" t="s">
        <v>2823</v>
      </c>
      <c r="B1017" s="454" t="s">
        <v>2824</v>
      </c>
      <c r="C1017" s="362"/>
      <c r="D1017" s="362"/>
      <c r="E1017" s="437">
        <v>0</v>
      </c>
      <c r="F1017" s="323">
        <v>1</v>
      </c>
      <c r="G1017" s="440">
        <f t="shared" si="112"/>
        <v>0</v>
      </c>
      <c r="H1017" s="440">
        <f t="shared" si="113"/>
        <v>1</v>
      </c>
    </row>
    <row r="1018" spans="1:8" ht="25.5">
      <c r="A1018" s="453" t="s">
        <v>2825</v>
      </c>
      <c r="B1018" s="454" t="s">
        <v>2826</v>
      </c>
      <c r="C1018" s="362"/>
      <c r="D1018" s="362"/>
      <c r="E1018" s="437">
        <v>0</v>
      </c>
      <c r="F1018" s="323">
        <v>1</v>
      </c>
      <c r="G1018" s="440">
        <f t="shared" si="112"/>
        <v>0</v>
      </c>
      <c r="H1018" s="440">
        <f t="shared" si="113"/>
        <v>1</v>
      </c>
    </row>
    <row r="1019" spans="1:8" ht="38.25">
      <c r="A1019" s="453" t="s">
        <v>2827</v>
      </c>
      <c r="B1019" s="454" t="s">
        <v>2828</v>
      </c>
      <c r="C1019" s="362"/>
      <c r="D1019" s="362"/>
      <c r="E1019" s="437">
        <v>0</v>
      </c>
      <c r="F1019" s="323">
        <v>1</v>
      </c>
      <c r="G1019" s="440">
        <f t="shared" si="112"/>
        <v>0</v>
      </c>
      <c r="H1019" s="440">
        <f t="shared" si="113"/>
        <v>1</v>
      </c>
    </row>
    <row r="1020" spans="1:8" ht="14.25">
      <c r="A1020" s="453" t="s">
        <v>2162</v>
      </c>
      <c r="B1020" s="454" t="s">
        <v>2163</v>
      </c>
      <c r="C1020" s="362"/>
      <c r="D1020" s="362"/>
      <c r="E1020" s="437">
        <v>1</v>
      </c>
      <c r="F1020" s="323">
        <v>2</v>
      </c>
      <c r="G1020" s="440">
        <f t="shared" si="112"/>
        <v>1</v>
      </c>
      <c r="H1020" s="440">
        <f t="shared" si="113"/>
        <v>2</v>
      </c>
    </row>
    <row r="1021" spans="1:8" ht="25.5">
      <c r="A1021" s="449" t="s">
        <v>2829</v>
      </c>
      <c r="B1021" s="450" t="s">
        <v>2830</v>
      </c>
      <c r="C1021" s="362"/>
      <c r="D1021" s="362"/>
      <c r="E1021" s="437">
        <v>1</v>
      </c>
      <c r="F1021" s="323">
        <v>1</v>
      </c>
      <c r="G1021" s="440">
        <f t="shared" si="112"/>
        <v>1</v>
      </c>
      <c r="H1021" s="440">
        <f t="shared" si="113"/>
        <v>1</v>
      </c>
    </row>
    <row r="1022" spans="1:8" ht="25.5">
      <c r="A1022" s="453" t="s">
        <v>2831</v>
      </c>
      <c r="B1022" s="454" t="s">
        <v>2832</v>
      </c>
      <c r="C1022" s="362"/>
      <c r="D1022" s="362"/>
      <c r="E1022" s="437">
        <v>0</v>
      </c>
      <c r="F1022" s="323">
        <v>1</v>
      </c>
      <c r="G1022" s="440">
        <f t="shared" si="112"/>
        <v>0</v>
      </c>
      <c r="H1022" s="440">
        <f t="shared" si="113"/>
        <v>1</v>
      </c>
    </row>
    <row r="1023" spans="1:8" ht="14.25">
      <c r="A1023" s="453" t="s">
        <v>2833</v>
      </c>
      <c r="B1023" s="454" t="s">
        <v>2834</v>
      </c>
      <c r="C1023" s="362"/>
      <c r="D1023" s="362"/>
      <c r="E1023" s="437">
        <v>0</v>
      </c>
      <c r="F1023" s="323">
        <v>1</v>
      </c>
      <c r="G1023" s="440">
        <f t="shared" si="112"/>
        <v>0</v>
      </c>
      <c r="H1023" s="440">
        <f t="shared" si="113"/>
        <v>1</v>
      </c>
    </row>
    <row r="1024" spans="1:8" ht="14.25">
      <c r="A1024" s="453" t="s">
        <v>2835</v>
      </c>
      <c r="B1024" s="454" t="s">
        <v>2836</v>
      </c>
      <c r="C1024" s="362"/>
      <c r="D1024" s="362"/>
      <c r="E1024" s="437">
        <v>0</v>
      </c>
      <c r="F1024" s="323">
        <v>1</v>
      </c>
      <c r="G1024" s="440">
        <f t="shared" si="112"/>
        <v>0</v>
      </c>
      <c r="H1024" s="440">
        <f t="shared" si="113"/>
        <v>1</v>
      </c>
    </row>
    <row r="1025" spans="1:8" ht="25.5">
      <c r="A1025" s="453" t="s">
        <v>2837</v>
      </c>
      <c r="B1025" s="454" t="s">
        <v>2838</v>
      </c>
      <c r="C1025" s="362"/>
      <c r="D1025" s="362"/>
      <c r="E1025" s="437">
        <v>0</v>
      </c>
      <c r="F1025" s="323">
        <v>1</v>
      </c>
      <c r="G1025" s="440">
        <f t="shared" si="112"/>
        <v>0</v>
      </c>
      <c r="H1025" s="440">
        <f t="shared" si="113"/>
        <v>1</v>
      </c>
    </row>
    <row r="1026" spans="1:8" ht="38.25">
      <c r="A1026" s="449" t="s">
        <v>2839</v>
      </c>
      <c r="B1026" s="450" t="s">
        <v>2840</v>
      </c>
      <c r="C1026" s="362"/>
      <c r="D1026" s="362"/>
      <c r="E1026" s="437">
        <v>0</v>
      </c>
      <c r="F1026" s="323">
        <v>1</v>
      </c>
      <c r="G1026" s="440">
        <f t="shared" si="112"/>
        <v>0</v>
      </c>
      <c r="H1026" s="440">
        <f t="shared" si="113"/>
        <v>1</v>
      </c>
    </row>
    <row r="1027" spans="1:8" ht="14.25">
      <c r="A1027" s="453" t="s">
        <v>2841</v>
      </c>
      <c r="B1027" s="454" t="s">
        <v>2842</v>
      </c>
      <c r="C1027" s="362"/>
      <c r="D1027" s="362"/>
      <c r="E1027" s="437">
        <v>0</v>
      </c>
      <c r="F1027" s="323">
        <v>1</v>
      </c>
      <c r="G1027" s="440">
        <f t="shared" si="112"/>
        <v>0</v>
      </c>
      <c r="H1027" s="440">
        <f t="shared" si="113"/>
        <v>1</v>
      </c>
    </row>
    <row r="1028" spans="1:8" ht="14.25">
      <c r="A1028" s="453" t="s">
        <v>2843</v>
      </c>
      <c r="B1028" s="454" t="s">
        <v>2844</v>
      </c>
      <c r="C1028" s="362"/>
      <c r="D1028" s="362"/>
      <c r="E1028" s="437">
        <v>0</v>
      </c>
      <c r="F1028" s="323">
        <v>1</v>
      </c>
      <c r="G1028" s="440">
        <f t="shared" si="112"/>
        <v>0</v>
      </c>
      <c r="H1028" s="440">
        <f t="shared" si="113"/>
        <v>1</v>
      </c>
    </row>
    <row r="1029" spans="1:8" ht="14.25">
      <c r="A1029" s="453" t="s">
        <v>2845</v>
      </c>
      <c r="B1029" s="454" t="s">
        <v>2846</v>
      </c>
      <c r="C1029" s="362"/>
      <c r="D1029" s="362"/>
      <c r="E1029" s="437">
        <v>2</v>
      </c>
      <c r="F1029" s="323">
        <v>5</v>
      </c>
      <c r="G1029" s="440">
        <f t="shared" si="112"/>
        <v>2</v>
      </c>
      <c r="H1029" s="440">
        <f t="shared" si="113"/>
        <v>5</v>
      </c>
    </row>
    <row r="1030" spans="1:8" ht="14.25">
      <c r="A1030" s="449"/>
      <c r="B1030" s="450"/>
      <c r="C1030" s="362"/>
      <c r="D1030" s="362"/>
      <c r="E1030" s="363"/>
      <c r="F1030" s="426"/>
      <c r="G1030" s="440">
        <f t="shared" si="112"/>
        <v>0</v>
      </c>
      <c r="H1030" s="440">
        <f t="shared" si="113"/>
        <v>0</v>
      </c>
    </row>
    <row r="1031" spans="1:8" ht="14.25">
      <c r="A1031" s="250"/>
      <c r="B1031" s="125"/>
      <c r="C1031" s="362"/>
      <c r="D1031" s="362"/>
      <c r="E1031" s="363"/>
      <c r="F1031" s="363"/>
      <c r="G1031" s="440">
        <f t="shared" si="110"/>
        <v>0</v>
      </c>
      <c r="H1031" s="440">
        <f t="shared" si="111"/>
        <v>0</v>
      </c>
    </row>
    <row r="1032" spans="1:8" ht="14.25">
      <c r="A1032" s="250"/>
      <c r="B1032" s="125"/>
      <c r="C1032" s="362"/>
      <c r="D1032" s="362"/>
      <c r="E1032" s="363"/>
      <c r="F1032" s="363"/>
      <c r="G1032" s="364"/>
      <c r="H1032" s="363"/>
    </row>
    <row r="1033" spans="1:8" ht="14.25">
      <c r="A1033" s="250"/>
      <c r="B1033" s="344" t="s">
        <v>1799</v>
      </c>
      <c r="C1033" s="443">
        <f>SUM(C1034:C1179)</f>
        <v>5441</v>
      </c>
      <c r="D1033" s="444">
        <f t="shared" ref="D1033:H1033" si="114">SUM(D1034:D1179)</f>
        <v>6500</v>
      </c>
      <c r="E1033" s="444">
        <f t="shared" si="114"/>
        <v>18341</v>
      </c>
      <c r="F1033" s="444">
        <f t="shared" si="114"/>
        <v>21500</v>
      </c>
      <c r="G1033" s="444">
        <f t="shared" si="114"/>
        <v>23782</v>
      </c>
      <c r="H1033" s="444">
        <f t="shared" si="114"/>
        <v>28000</v>
      </c>
    </row>
    <row r="1034" spans="1:8">
      <c r="A1034" s="434"/>
      <c r="B1034" s="435"/>
      <c r="C1034" s="362"/>
      <c r="D1034" s="362"/>
      <c r="E1034" s="363"/>
      <c r="F1034" s="363"/>
      <c r="G1034" s="364"/>
      <c r="H1034" s="363"/>
    </row>
    <row r="1035" spans="1:8">
      <c r="A1035" s="434" t="s">
        <v>2847</v>
      </c>
      <c r="B1035" s="435" t="s">
        <v>2848</v>
      </c>
      <c r="C1035" s="436">
        <v>44</v>
      </c>
      <c r="D1035" s="436">
        <v>57</v>
      </c>
      <c r="E1035" s="436">
        <v>0</v>
      </c>
      <c r="F1035" s="437">
        <v>0</v>
      </c>
      <c r="G1035" s="440">
        <f>C1035+E1035</f>
        <v>44</v>
      </c>
      <c r="H1035" s="440">
        <f>D1035+F1035</f>
        <v>57</v>
      </c>
    </row>
    <row r="1036" spans="1:8">
      <c r="A1036" s="434" t="s">
        <v>2117</v>
      </c>
      <c r="B1036" s="435" t="s">
        <v>2118</v>
      </c>
      <c r="C1036" s="436">
        <v>0</v>
      </c>
      <c r="D1036" s="436">
        <v>0</v>
      </c>
      <c r="E1036" s="436">
        <v>8</v>
      </c>
      <c r="F1036" s="437">
        <v>8</v>
      </c>
      <c r="G1036" s="440">
        <f t="shared" ref="G1036:G1099" si="115">C1036+E1036</f>
        <v>8</v>
      </c>
      <c r="H1036" s="440">
        <f t="shared" ref="H1036:H1099" si="116">D1036+F1036</f>
        <v>8</v>
      </c>
    </row>
    <row r="1037" spans="1:8">
      <c r="A1037" s="434" t="s">
        <v>2119</v>
      </c>
      <c r="B1037" s="435" t="s">
        <v>2120</v>
      </c>
      <c r="C1037" s="436">
        <v>0</v>
      </c>
      <c r="D1037" s="436">
        <v>0</v>
      </c>
      <c r="E1037" s="436">
        <v>2</v>
      </c>
      <c r="F1037" s="437">
        <v>2</v>
      </c>
      <c r="G1037" s="440">
        <f t="shared" si="115"/>
        <v>2</v>
      </c>
      <c r="H1037" s="440">
        <f t="shared" si="116"/>
        <v>2</v>
      </c>
    </row>
    <row r="1038" spans="1:8">
      <c r="A1038" s="434" t="s">
        <v>2123</v>
      </c>
      <c r="B1038" s="435" t="s">
        <v>2124</v>
      </c>
      <c r="C1038" s="436">
        <v>0</v>
      </c>
      <c r="D1038" s="436">
        <v>0</v>
      </c>
      <c r="E1038" s="436">
        <v>3083</v>
      </c>
      <c r="F1038" s="437">
        <v>3555</v>
      </c>
      <c r="G1038" s="440">
        <f t="shared" si="115"/>
        <v>3083</v>
      </c>
      <c r="H1038" s="440">
        <f t="shared" si="116"/>
        <v>3555</v>
      </c>
    </row>
    <row r="1039" spans="1:8">
      <c r="A1039" s="434" t="s">
        <v>2341</v>
      </c>
      <c r="B1039" s="435" t="s">
        <v>2342</v>
      </c>
      <c r="C1039" s="436">
        <v>0</v>
      </c>
      <c r="D1039" s="436">
        <v>0</v>
      </c>
      <c r="E1039" s="436">
        <v>94</v>
      </c>
      <c r="F1039" s="437">
        <v>108</v>
      </c>
      <c r="G1039" s="440">
        <f t="shared" si="115"/>
        <v>94</v>
      </c>
      <c r="H1039" s="440">
        <f t="shared" si="116"/>
        <v>108</v>
      </c>
    </row>
    <row r="1040" spans="1:8">
      <c r="A1040" s="434" t="s">
        <v>2343</v>
      </c>
      <c r="B1040" s="435" t="s">
        <v>2344</v>
      </c>
      <c r="C1040" s="436">
        <v>0</v>
      </c>
      <c r="D1040" s="436">
        <v>0</v>
      </c>
      <c r="E1040" s="436">
        <v>221</v>
      </c>
      <c r="F1040" s="437">
        <v>264</v>
      </c>
      <c r="G1040" s="440">
        <f t="shared" si="115"/>
        <v>221</v>
      </c>
      <c r="H1040" s="440">
        <f t="shared" si="116"/>
        <v>264</v>
      </c>
    </row>
    <row r="1041" spans="1:8">
      <c r="A1041" s="434" t="s">
        <v>2644</v>
      </c>
      <c r="B1041" s="435" t="s">
        <v>2645</v>
      </c>
      <c r="C1041" s="436">
        <v>0</v>
      </c>
      <c r="D1041" s="436">
        <v>0</v>
      </c>
      <c r="E1041" s="436">
        <v>6</v>
      </c>
      <c r="F1041" s="437">
        <v>7</v>
      </c>
      <c r="G1041" s="440">
        <f t="shared" si="115"/>
        <v>6</v>
      </c>
      <c r="H1041" s="440">
        <f t="shared" si="116"/>
        <v>7</v>
      </c>
    </row>
    <row r="1042" spans="1:8">
      <c r="A1042" s="434" t="s">
        <v>2849</v>
      </c>
      <c r="B1042" s="435" t="s">
        <v>2850</v>
      </c>
      <c r="C1042" s="436">
        <v>0</v>
      </c>
      <c r="D1042" s="436">
        <v>0</v>
      </c>
      <c r="E1042" s="436">
        <v>1</v>
      </c>
      <c r="F1042" s="437">
        <v>1</v>
      </c>
      <c r="G1042" s="440">
        <f t="shared" si="115"/>
        <v>1</v>
      </c>
      <c r="H1042" s="440">
        <f t="shared" si="116"/>
        <v>1</v>
      </c>
    </row>
    <row r="1043" spans="1:8">
      <c r="A1043" s="434" t="s">
        <v>2133</v>
      </c>
      <c r="B1043" s="435" t="s">
        <v>2134</v>
      </c>
      <c r="C1043" s="436">
        <v>0</v>
      </c>
      <c r="D1043" s="436">
        <v>0</v>
      </c>
      <c r="E1043" s="436">
        <v>4</v>
      </c>
      <c r="F1043" s="437">
        <v>5</v>
      </c>
      <c r="G1043" s="440">
        <f t="shared" si="115"/>
        <v>4</v>
      </c>
      <c r="H1043" s="440">
        <f t="shared" si="116"/>
        <v>5</v>
      </c>
    </row>
    <row r="1044" spans="1:8">
      <c r="A1044" s="434" t="s">
        <v>2135</v>
      </c>
      <c r="B1044" s="435" t="s">
        <v>2136</v>
      </c>
      <c r="C1044" s="436">
        <v>0</v>
      </c>
      <c r="D1044" s="436">
        <v>0</v>
      </c>
      <c r="E1044" s="436">
        <v>76</v>
      </c>
      <c r="F1044" s="437">
        <v>87</v>
      </c>
      <c r="G1044" s="440">
        <f t="shared" si="115"/>
        <v>76</v>
      </c>
      <c r="H1044" s="440">
        <f t="shared" si="116"/>
        <v>87</v>
      </c>
    </row>
    <row r="1045" spans="1:8">
      <c r="A1045" s="434" t="s">
        <v>2345</v>
      </c>
      <c r="B1045" s="435" t="s">
        <v>2346</v>
      </c>
      <c r="C1045" s="436">
        <v>0</v>
      </c>
      <c r="D1045" s="436">
        <v>0</v>
      </c>
      <c r="E1045" s="436">
        <v>4</v>
      </c>
      <c r="F1045" s="437">
        <v>5</v>
      </c>
      <c r="G1045" s="440">
        <f t="shared" si="115"/>
        <v>4</v>
      </c>
      <c r="H1045" s="440">
        <f t="shared" si="116"/>
        <v>5</v>
      </c>
    </row>
    <row r="1046" spans="1:8">
      <c r="A1046" s="434" t="s">
        <v>2359</v>
      </c>
      <c r="B1046" s="435" t="s">
        <v>2360</v>
      </c>
      <c r="C1046" s="436">
        <v>0</v>
      </c>
      <c r="D1046" s="436">
        <v>0</v>
      </c>
      <c r="E1046" s="436">
        <v>176</v>
      </c>
      <c r="F1046" s="437">
        <v>222</v>
      </c>
      <c r="G1046" s="440">
        <f t="shared" si="115"/>
        <v>176</v>
      </c>
      <c r="H1046" s="440">
        <f t="shared" si="116"/>
        <v>222</v>
      </c>
    </row>
    <row r="1047" spans="1:8">
      <c r="A1047" s="434" t="s">
        <v>2143</v>
      </c>
      <c r="B1047" s="435" t="s">
        <v>2144</v>
      </c>
      <c r="C1047" s="436">
        <v>0</v>
      </c>
      <c r="D1047" s="436">
        <v>0</v>
      </c>
      <c r="E1047" s="436">
        <v>67</v>
      </c>
      <c r="F1047" s="437">
        <v>77</v>
      </c>
      <c r="G1047" s="440">
        <f t="shared" si="115"/>
        <v>67</v>
      </c>
      <c r="H1047" s="440">
        <f t="shared" si="116"/>
        <v>77</v>
      </c>
    </row>
    <row r="1048" spans="1:8">
      <c r="A1048" s="434" t="s">
        <v>2145</v>
      </c>
      <c r="B1048" s="435" t="s">
        <v>2146</v>
      </c>
      <c r="C1048" s="436">
        <v>0</v>
      </c>
      <c r="D1048" s="436">
        <v>0</v>
      </c>
      <c r="E1048" s="436">
        <v>67</v>
      </c>
      <c r="F1048" s="437">
        <v>77</v>
      </c>
      <c r="G1048" s="440">
        <f t="shared" si="115"/>
        <v>67</v>
      </c>
      <c r="H1048" s="440">
        <f t="shared" si="116"/>
        <v>77</v>
      </c>
    </row>
    <row r="1049" spans="1:8">
      <c r="A1049" s="434" t="s">
        <v>2037</v>
      </c>
      <c r="B1049" s="435" t="s">
        <v>2038</v>
      </c>
      <c r="C1049" s="436">
        <v>60</v>
      </c>
      <c r="D1049" s="436">
        <v>70</v>
      </c>
      <c r="E1049" s="436"/>
      <c r="F1049" s="437">
        <v>0</v>
      </c>
      <c r="G1049" s="440">
        <f t="shared" si="115"/>
        <v>60</v>
      </c>
      <c r="H1049" s="440">
        <f t="shared" si="116"/>
        <v>70</v>
      </c>
    </row>
    <row r="1050" spans="1:8">
      <c r="A1050" s="434" t="s">
        <v>1987</v>
      </c>
      <c r="B1050" s="435" t="s">
        <v>1988</v>
      </c>
      <c r="C1050" s="436">
        <v>1814</v>
      </c>
      <c r="D1050" s="436">
        <v>2200</v>
      </c>
      <c r="E1050" s="436">
        <v>1087</v>
      </c>
      <c r="F1050" s="437">
        <v>1320</v>
      </c>
      <c r="G1050" s="440">
        <f t="shared" si="115"/>
        <v>2901</v>
      </c>
      <c r="H1050" s="440">
        <f t="shared" si="116"/>
        <v>3520</v>
      </c>
    </row>
    <row r="1051" spans="1:8">
      <c r="A1051" s="434" t="s">
        <v>2736</v>
      </c>
      <c r="B1051" s="435" t="s">
        <v>2737</v>
      </c>
      <c r="C1051" s="436">
        <v>6</v>
      </c>
      <c r="D1051" s="436">
        <v>7</v>
      </c>
      <c r="E1051" s="436">
        <v>0</v>
      </c>
      <c r="F1051" s="437">
        <v>0</v>
      </c>
      <c r="G1051" s="440">
        <f t="shared" si="115"/>
        <v>6</v>
      </c>
      <c r="H1051" s="440">
        <f t="shared" si="116"/>
        <v>7</v>
      </c>
    </row>
    <row r="1052" spans="1:8">
      <c r="A1052" s="434" t="s">
        <v>2738</v>
      </c>
      <c r="B1052" s="435" t="s">
        <v>2739</v>
      </c>
      <c r="C1052" s="436">
        <v>1</v>
      </c>
      <c r="D1052" s="436">
        <v>1</v>
      </c>
      <c r="E1052" s="436">
        <v>0</v>
      </c>
      <c r="F1052" s="437">
        <v>0</v>
      </c>
      <c r="G1052" s="440">
        <f t="shared" si="115"/>
        <v>1</v>
      </c>
      <c r="H1052" s="440">
        <f t="shared" si="116"/>
        <v>1</v>
      </c>
    </row>
    <row r="1053" spans="1:8">
      <c r="A1053" s="434" t="s">
        <v>2790</v>
      </c>
      <c r="B1053" s="435" t="s">
        <v>2791</v>
      </c>
      <c r="C1053" s="436">
        <v>2</v>
      </c>
      <c r="D1053" s="436">
        <v>2</v>
      </c>
      <c r="E1053" s="436">
        <v>0</v>
      </c>
      <c r="F1053" s="437">
        <v>0</v>
      </c>
      <c r="G1053" s="440">
        <f t="shared" si="115"/>
        <v>2</v>
      </c>
      <c r="H1053" s="440">
        <f t="shared" si="116"/>
        <v>2</v>
      </c>
    </row>
    <row r="1054" spans="1:8">
      <c r="A1054" s="434" t="s">
        <v>2160</v>
      </c>
      <c r="B1054" s="435" t="s">
        <v>2161</v>
      </c>
      <c r="C1054" s="436">
        <v>0</v>
      </c>
      <c r="D1054" s="436">
        <v>0</v>
      </c>
      <c r="E1054" s="436">
        <v>85</v>
      </c>
      <c r="F1054" s="437">
        <v>98</v>
      </c>
      <c r="G1054" s="440">
        <f t="shared" si="115"/>
        <v>85</v>
      </c>
      <c r="H1054" s="440">
        <f t="shared" si="116"/>
        <v>98</v>
      </c>
    </row>
    <row r="1055" spans="1:8">
      <c r="A1055" s="434" t="s">
        <v>2057</v>
      </c>
      <c r="B1055" s="435" t="s">
        <v>2058</v>
      </c>
      <c r="C1055" s="436">
        <v>0</v>
      </c>
      <c r="D1055" s="436">
        <v>0</v>
      </c>
      <c r="E1055" s="436">
        <v>5</v>
      </c>
      <c r="F1055" s="437">
        <v>6</v>
      </c>
      <c r="G1055" s="440">
        <f t="shared" si="115"/>
        <v>5</v>
      </c>
      <c r="H1055" s="440">
        <f t="shared" si="116"/>
        <v>6</v>
      </c>
    </row>
    <row r="1056" spans="1:8">
      <c r="A1056" s="434" t="s">
        <v>2059</v>
      </c>
      <c r="B1056" s="435" t="s">
        <v>2060</v>
      </c>
      <c r="C1056" s="436">
        <v>0</v>
      </c>
      <c r="D1056" s="436">
        <v>0</v>
      </c>
      <c r="E1056" s="436">
        <v>6</v>
      </c>
      <c r="F1056" s="437">
        <v>7</v>
      </c>
      <c r="G1056" s="440">
        <f t="shared" si="115"/>
        <v>6</v>
      </c>
      <c r="H1056" s="440">
        <f t="shared" si="116"/>
        <v>7</v>
      </c>
    </row>
    <row r="1057" spans="1:8">
      <c r="A1057" s="434" t="s">
        <v>2065</v>
      </c>
      <c r="B1057" s="435" t="s">
        <v>2066</v>
      </c>
      <c r="C1057" s="436">
        <v>0</v>
      </c>
      <c r="D1057" s="436">
        <v>0</v>
      </c>
      <c r="E1057" s="436">
        <v>4</v>
      </c>
      <c r="F1057" s="437">
        <v>5</v>
      </c>
      <c r="G1057" s="440">
        <f t="shared" si="115"/>
        <v>4</v>
      </c>
      <c r="H1057" s="440">
        <f t="shared" si="116"/>
        <v>5</v>
      </c>
    </row>
    <row r="1058" spans="1:8">
      <c r="A1058" s="434" t="s">
        <v>2851</v>
      </c>
      <c r="B1058" s="435" t="s">
        <v>2852</v>
      </c>
      <c r="C1058" s="436">
        <v>2</v>
      </c>
      <c r="D1058" s="436">
        <v>2</v>
      </c>
      <c r="E1058" s="436">
        <v>0</v>
      </c>
      <c r="F1058" s="437">
        <v>0</v>
      </c>
      <c r="G1058" s="440">
        <f t="shared" si="115"/>
        <v>2</v>
      </c>
      <c r="H1058" s="440">
        <f t="shared" si="116"/>
        <v>2</v>
      </c>
    </row>
    <row r="1059" spans="1:8">
      <c r="A1059" s="434" t="s">
        <v>2744</v>
      </c>
      <c r="B1059" s="435" t="s">
        <v>2745</v>
      </c>
      <c r="C1059" s="436">
        <v>2</v>
      </c>
      <c r="D1059" s="436">
        <v>2</v>
      </c>
      <c r="E1059" s="436">
        <v>0</v>
      </c>
      <c r="F1059" s="437">
        <v>0</v>
      </c>
      <c r="G1059" s="440">
        <f t="shared" si="115"/>
        <v>2</v>
      </c>
      <c r="H1059" s="440">
        <f t="shared" si="116"/>
        <v>2</v>
      </c>
    </row>
    <row r="1060" spans="1:8">
      <c r="A1060" s="434" t="s">
        <v>2746</v>
      </c>
      <c r="B1060" s="435" t="s">
        <v>2747</v>
      </c>
      <c r="C1060" s="436">
        <v>5</v>
      </c>
      <c r="D1060" s="436">
        <v>6</v>
      </c>
      <c r="E1060" s="436">
        <v>0</v>
      </c>
      <c r="F1060" s="437">
        <v>0</v>
      </c>
      <c r="G1060" s="440">
        <f t="shared" si="115"/>
        <v>5</v>
      </c>
      <c r="H1060" s="440">
        <f t="shared" si="116"/>
        <v>6</v>
      </c>
    </row>
    <row r="1061" spans="1:8">
      <c r="A1061" s="434" t="s">
        <v>2853</v>
      </c>
      <c r="B1061" s="435" t="s">
        <v>2854</v>
      </c>
      <c r="C1061" s="436">
        <v>6</v>
      </c>
      <c r="D1061" s="436">
        <v>7</v>
      </c>
      <c r="E1061" s="436">
        <v>0</v>
      </c>
      <c r="F1061" s="437">
        <v>0</v>
      </c>
      <c r="G1061" s="440">
        <f t="shared" si="115"/>
        <v>6</v>
      </c>
      <c r="H1061" s="440">
        <f t="shared" si="116"/>
        <v>7</v>
      </c>
    </row>
    <row r="1062" spans="1:8">
      <c r="A1062" s="434" t="s">
        <v>2855</v>
      </c>
      <c r="B1062" s="435" t="s">
        <v>2856</v>
      </c>
      <c r="C1062" s="436">
        <v>0</v>
      </c>
      <c r="D1062" s="436">
        <v>0</v>
      </c>
      <c r="E1062" s="436">
        <v>1</v>
      </c>
      <c r="F1062" s="437">
        <v>1</v>
      </c>
      <c r="G1062" s="440">
        <f t="shared" si="115"/>
        <v>1</v>
      </c>
      <c r="H1062" s="440">
        <f t="shared" si="116"/>
        <v>1</v>
      </c>
    </row>
    <row r="1063" spans="1:8">
      <c r="A1063" s="434" t="s">
        <v>2857</v>
      </c>
      <c r="B1063" s="435" t="s">
        <v>2858</v>
      </c>
      <c r="C1063" s="436">
        <v>0</v>
      </c>
      <c r="D1063" s="436">
        <v>0</v>
      </c>
      <c r="E1063" s="436">
        <v>1</v>
      </c>
      <c r="F1063" s="437">
        <v>1</v>
      </c>
      <c r="G1063" s="440">
        <f t="shared" si="115"/>
        <v>1</v>
      </c>
      <c r="H1063" s="440">
        <f t="shared" si="116"/>
        <v>1</v>
      </c>
    </row>
    <row r="1064" spans="1:8">
      <c r="A1064" s="434" t="s">
        <v>2859</v>
      </c>
      <c r="B1064" s="435" t="s">
        <v>2860</v>
      </c>
      <c r="C1064" s="436">
        <v>0</v>
      </c>
      <c r="D1064" s="436">
        <v>0</v>
      </c>
      <c r="E1064" s="436">
        <v>2</v>
      </c>
      <c r="F1064" s="437">
        <v>2</v>
      </c>
      <c r="G1064" s="440">
        <f t="shared" si="115"/>
        <v>2</v>
      </c>
      <c r="H1064" s="440">
        <f t="shared" si="116"/>
        <v>2</v>
      </c>
    </row>
    <row r="1065" spans="1:8">
      <c r="A1065" s="434" t="s">
        <v>2861</v>
      </c>
      <c r="B1065" s="435" t="s">
        <v>2862</v>
      </c>
      <c r="C1065" s="436">
        <v>7</v>
      </c>
      <c r="D1065" s="436">
        <v>8</v>
      </c>
      <c r="E1065" s="436">
        <v>0</v>
      </c>
      <c r="F1065" s="437">
        <v>0</v>
      </c>
      <c r="G1065" s="440">
        <f t="shared" si="115"/>
        <v>7</v>
      </c>
      <c r="H1065" s="440">
        <f t="shared" si="116"/>
        <v>8</v>
      </c>
    </row>
    <row r="1066" spans="1:8">
      <c r="A1066" s="434" t="s">
        <v>2863</v>
      </c>
      <c r="B1066" s="435" t="s">
        <v>2864</v>
      </c>
      <c r="C1066" s="436">
        <v>1</v>
      </c>
      <c r="D1066" s="436">
        <v>1</v>
      </c>
      <c r="E1066" s="436">
        <v>0</v>
      </c>
      <c r="F1066" s="437">
        <v>0</v>
      </c>
      <c r="G1066" s="440">
        <f t="shared" si="115"/>
        <v>1</v>
      </c>
      <c r="H1066" s="440">
        <f t="shared" si="116"/>
        <v>1</v>
      </c>
    </row>
    <row r="1067" spans="1:8">
      <c r="A1067" s="434" t="s">
        <v>2865</v>
      </c>
      <c r="B1067" s="435" t="s">
        <v>2866</v>
      </c>
      <c r="C1067" s="436">
        <v>2</v>
      </c>
      <c r="D1067" s="436">
        <v>2</v>
      </c>
      <c r="E1067" s="436">
        <v>0</v>
      </c>
      <c r="F1067" s="437">
        <v>0</v>
      </c>
      <c r="G1067" s="440">
        <f t="shared" si="115"/>
        <v>2</v>
      </c>
      <c r="H1067" s="440">
        <f t="shared" si="116"/>
        <v>2</v>
      </c>
    </row>
    <row r="1068" spans="1:8">
      <c r="A1068" s="434" t="s">
        <v>2867</v>
      </c>
      <c r="B1068" s="435" t="s">
        <v>2868</v>
      </c>
      <c r="C1068" s="436">
        <v>1</v>
      </c>
      <c r="D1068" s="436">
        <v>1</v>
      </c>
      <c r="E1068" s="436">
        <v>0</v>
      </c>
      <c r="F1068" s="437">
        <v>0</v>
      </c>
      <c r="G1068" s="440">
        <f t="shared" si="115"/>
        <v>1</v>
      </c>
      <c r="H1068" s="440">
        <f t="shared" si="116"/>
        <v>1</v>
      </c>
    </row>
    <row r="1069" spans="1:8">
      <c r="A1069" s="434" t="s">
        <v>2869</v>
      </c>
      <c r="B1069" s="435" t="s">
        <v>2870</v>
      </c>
      <c r="C1069" s="436">
        <v>2</v>
      </c>
      <c r="D1069" s="436">
        <v>2</v>
      </c>
      <c r="E1069" s="436">
        <v>0</v>
      </c>
      <c r="F1069" s="437">
        <v>0</v>
      </c>
      <c r="G1069" s="440">
        <f t="shared" si="115"/>
        <v>2</v>
      </c>
      <c r="H1069" s="440">
        <f t="shared" si="116"/>
        <v>2</v>
      </c>
    </row>
    <row r="1070" spans="1:8">
      <c r="A1070" s="434" t="s">
        <v>2871</v>
      </c>
      <c r="B1070" s="435" t="s">
        <v>2872</v>
      </c>
      <c r="C1070" s="436">
        <v>1</v>
      </c>
      <c r="D1070" s="436">
        <v>1</v>
      </c>
      <c r="E1070" s="436">
        <v>0</v>
      </c>
      <c r="F1070" s="437">
        <v>0</v>
      </c>
      <c r="G1070" s="440">
        <f t="shared" si="115"/>
        <v>1</v>
      </c>
      <c r="H1070" s="440">
        <f t="shared" si="116"/>
        <v>1</v>
      </c>
    </row>
    <row r="1071" spans="1:8">
      <c r="A1071" s="434" t="s">
        <v>2873</v>
      </c>
      <c r="B1071" s="435" t="s">
        <v>2874</v>
      </c>
      <c r="C1071" s="436">
        <v>6</v>
      </c>
      <c r="D1071" s="436">
        <v>7</v>
      </c>
      <c r="E1071" s="436">
        <v>2</v>
      </c>
      <c r="F1071" s="437">
        <v>2</v>
      </c>
      <c r="G1071" s="440">
        <f t="shared" si="115"/>
        <v>8</v>
      </c>
      <c r="H1071" s="440">
        <f t="shared" si="116"/>
        <v>9</v>
      </c>
    </row>
    <row r="1072" spans="1:8">
      <c r="A1072" s="434" t="s">
        <v>2164</v>
      </c>
      <c r="B1072" s="435" t="s">
        <v>2165</v>
      </c>
      <c r="C1072" s="436">
        <v>1</v>
      </c>
      <c r="D1072" s="436">
        <v>1</v>
      </c>
      <c r="E1072" s="436">
        <v>0</v>
      </c>
      <c r="F1072" s="437">
        <v>0</v>
      </c>
      <c r="G1072" s="440">
        <f t="shared" si="115"/>
        <v>1</v>
      </c>
      <c r="H1072" s="440">
        <f t="shared" si="116"/>
        <v>1</v>
      </c>
    </row>
    <row r="1073" spans="1:8">
      <c r="A1073" s="434" t="s">
        <v>2831</v>
      </c>
      <c r="B1073" s="435" t="s">
        <v>2832</v>
      </c>
      <c r="C1073" s="436">
        <v>1</v>
      </c>
      <c r="D1073" s="436">
        <v>1</v>
      </c>
      <c r="E1073" s="436">
        <v>0</v>
      </c>
      <c r="F1073" s="437">
        <v>0</v>
      </c>
      <c r="G1073" s="440">
        <f t="shared" si="115"/>
        <v>1</v>
      </c>
      <c r="H1073" s="440">
        <f t="shared" si="116"/>
        <v>1</v>
      </c>
    </row>
    <row r="1074" spans="1:8">
      <c r="A1074" s="434" t="s">
        <v>2875</v>
      </c>
      <c r="B1074" s="435" t="s">
        <v>2876</v>
      </c>
      <c r="C1074" s="436">
        <v>1</v>
      </c>
      <c r="D1074" s="436">
        <v>1</v>
      </c>
      <c r="E1074" s="436">
        <v>0</v>
      </c>
      <c r="F1074" s="437">
        <v>0</v>
      </c>
      <c r="G1074" s="440">
        <f t="shared" si="115"/>
        <v>1</v>
      </c>
      <c r="H1074" s="440">
        <f t="shared" si="116"/>
        <v>1</v>
      </c>
    </row>
    <row r="1075" spans="1:8">
      <c r="A1075" s="434" t="s">
        <v>2877</v>
      </c>
      <c r="B1075" s="435" t="s">
        <v>2878</v>
      </c>
      <c r="C1075" s="436">
        <v>5</v>
      </c>
      <c r="D1075" s="436">
        <v>6</v>
      </c>
      <c r="E1075" s="436">
        <v>0</v>
      </c>
      <c r="F1075" s="437">
        <v>0</v>
      </c>
      <c r="G1075" s="440">
        <f t="shared" si="115"/>
        <v>5</v>
      </c>
      <c r="H1075" s="440">
        <f t="shared" si="116"/>
        <v>6</v>
      </c>
    </row>
    <row r="1076" spans="1:8">
      <c r="A1076" s="434" t="s">
        <v>2879</v>
      </c>
      <c r="B1076" s="435" t="s">
        <v>2880</v>
      </c>
      <c r="C1076" s="436">
        <v>1</v>
      </c>
      <c r="D1076" s="436">
        <v>1</v>
      </c>
      <c r="E1076" s="436">
        <v>0</v>
      </c>
      <c r="F1076" s="437">
        <v>0</v>
      </c>
      <c r="G1076" s="440">
        <f t="shared" si="115"/>
        <v>1</v>
      </c>
      <c r="H1076" s="440">
        <f t="shared" si="116"/>
        <v>1</v>
      </c>
    </row>
    <row r="1077" spans="1:8">
      <c r="A1077" s="434" t="s">
        <v>2881</v>
      </c>
      <c r="B1077" s="435" t="s">
        <v>2882</v>
      </c>
      <c r="C1077" s="436">
        <v>0</v>
      </c>
      <c r="D1077" s="436">
        <v>0</v>
      </c>
      <c r="E1077" s="436">
        <v>2</v>
      </c>
      <c r="F1077" s="437">
        <v>2</v>
      </c>
      <c r="G1077" s="440">
        <f t="shared" si="115"/>
        <v>2</v>
      </c>
      <c r="H1077" s="440">
        <f t="shared" si="116"/>
        <v>2</v>
      </c>
    </row>
    <row r="1078" spans="1:8">
      <c r="A1078" s="434" t="s">
        <v>2883</v>
      </c>
      <c r="B1078" s="435" t="s">
        <v>2884</v>
      </c>
      <c r="C1078" s="436">
        <v>0</v>
      </c>
      <c r="D1078" s="436">
        <v>0</v>
      </c>
      <c r="E1078" s="436">
        <v>6</v>
      </c>
      <c r="F1078" s="437">
        <v>7</v>
      </c>
      <c r="G1078" s="440">
        <f t="shared" si="115"/>
        <v>6</v>
      </c>
      <c r="H1078" s="440">
        <f t="shared" si="116"/>
        <v>7</v>
      </c>
    </row>
    <row r="1079" spans="1:8">
      <c r="A1079" s="434" t="s">
        <v>2885</v>
      </c>
      <c r="B1079" s="435" t="s">
        <v>2886</v>
      </c>
      <c r="C1079" s="436">
        <v>4</v>
      </c>
      <c r="D1079" s="436">
        <v>5</v>
      </c>
      <c r="E1079" s="436">
        <v>0</v>
      </c>
      <c r="F1079" s="437">
        <v>0</v>
      </c>
      <c r="G1079" s="440">
        <f t="shared" si="115"/>
        <v>4</v>
      </c>
      <c r="H1079" s="440">
        <f t="shared" si="116"/>
        <v>5</v>
      </c>
    </row>
    <row r="1080" spans="1:8">
      <c r="A1080" s="434" t="s">
        <v>2887</v>
      </c>
      <c r="B1080" s="435" t="s">
        <v>2888</v>
      </c>
      <c r="C1080" s="436">
        <v>48</v>
      </c>
      <c r="D1080" s="436">
        <v>55</v>
      </c>
      <c r="E1080" s="436">
        <v>0</v>
      </c>
      <c r="F1080" s="437">
        <v>0</v>
      </c>
      <c r="G1080" s="440">
        <f t="shared" si="115"/>
        <v>48</v>
      </c>
      <c r="H1080" s="440">
        <f t="shared" si="116"/>
        <v>55</v>
      </c>
    </row>
    <row r="1081" spans="1:8">
      <c r="A1081" s="434" t="s">
        <v>2889</v>
      </c>
      <c r="B1081" s="435" t="s">
        <v>2890</v>
      </c>
      <c r="C1081" s="436">
        <v>0</v>
      </c>
      <c r="D1081" s="436">
        <v>0</v>
      </c>
      <c r="E1081" s="436">
        <v>2</v>
      </c>
      <c r="F1081" s="437">
        <v>2</v>
      </c>
      <c r="G1081" s="440">
        <f t="shared" si="115"/>
        <v>2</v>
      </c>
      <c r="H1081" s="440">
        <f t="shared" si="116"/>
        <v>2</v>
      </c>
    </row>
    <row r="1082" spans="1:8">
      <c r="A1082" s="434" t="s">
        <v>2891</v>
      </c>
      <c r="B1082" s="435" t="s">
        <v>2892</v>
      </c>
      <c r="C1082" s="436">
        <v>1</v>
      </c>
      <c r="D1082" s="436">
        <v>1</v>
      </c>
      <c r="E1082" s="436">
        <v>2</v>
      </c>
      <c r="F1082" s="437">
        <v>2</v>
      </c>
      <c r="G1082" s="440">
        <f t="shared" si="115"/>
        <v>3</v>
      </c>
      <c r="H1082" s="440">
        <f t="shared" si="116"/>
        <v>3</v>
      </c>
    </row>
    <row r="1083" spans="1:8">
      <c r="A1083" s="434" t="s">
        <v>2893</v>
      </c>
      <c r="B1083" s="435" t="s">
        <v>2894</v>
      </c>
      <c r="C1083" s="436">
        <v>1</v>
      </c>
      <c r="D1083" s="436">
        <v>1</v>
      </c>
      <c r="E1083" s="436">
        <v>0</v>
      </c>
      <c r="F1083" s="437">
        <v>0</v>
      </c>
      <c r="G1083" s="440">
        <f t="shared" si="115"/>
        <v>1</v>
      </c>
      <c r="H1083" s="440">
        <f t="shared" si="116"/>
        <v>1</v>
      </c>
    </row>
    <row r="1084" spans="1:8">
      <c r="A1084" s="434" t="s">
        <v>2895</v>
      </c>
      <c r="B1084" s="435" t="s">
        <v>2896</v>
      </c>
      <c r="C1084" s="436">
        <v>0</v>
      </c>
      <c r="D1084" s="436">
        <v>0</v>
      </c>
      <c r="E1084" s="436">
        <v>1</v>
      </c>
      <c r="F1084" s="437">
        <v>1</v>
      </c>
      <c r="G1084" s="440">
        <f t="shared" si="115"/>
        <v>1</v>
      </c>
      <c r="H1084" s="440">
        <f t="shared" si="116"/>
        <v>1</v>
      </c>
    </row>
    <row r="1085" spans="1:8">
      <c r="A1085" s="434" t="s">
        <v>2897</v>
      </c>
      <c r="B1085" s="435" t="s">
        <v>2898</v>
      </c>
      <c r="C1085" s="436">
        <v>0</v>
      </c>
      <c r="D1085" s="436">
        <v>0</v>
      </c>
      <c r="E1085" s="436">
        <v>1</v>
      </c>
      <c r="F1085" s="437">
        <v>1</v>
      </c>
      <c r="G1085" s="440">
        <f t="shared" si="115"/>
        <v>1</v>
      </c>
      <c r="H1085" s="440">
        <f t="shared" si="116"/>
        <v>1</v>
      </c>
    </row>
    <row r="1086" spans="1:8">
      <c r="A1086" s="434" t="s">
        <v>2899</v>
      </c>
      <c r="B1086" s="435" t="s">
        <v>2900</v>
      </c>
      <c r="C1086" s="436">
        <v>0</v>
      </c>
      <c r="D1086" s="436">
        <v>0</v>
      </c>
      <c r="E1086" s="436">
        <v>6</v>
      </c>
      <c r="F1086" s="437">
        <v>7</v>
      </c>
      <c r="G1086" s="440">
        <f t="shared" si="115"/>
        <v>6</v>
      </c>
      <c r="H1086" s="440">
        <f t="shared" si="116"/>
        <v>7</v>
      </c>
    </row>
    <row r="1087" spans="1:8">
      <c r="A1087" s="434" t="s">
        <v>2901</v>
      </c>
      <c r="B1087" s="435" t="s">
        <v>2902</v>
      </c>
      <c r="C1087" s="436">
        <v>1</v>
      </c>
      <c r="D1087" s="436">
        <v>1</v>
      </c>
      <c r="E1087" s="436">
        <v>0</v>
      </c>
      <c r="F1087" s="437">
        <v>0</v>
      </c>
      <c r="G1087" s="440">
        <f t="shared" si="115"/>
        <v>1</v>
      </c>
      <c r="H1087" s="440">
        <f t="shared" si="116"/>
        <v>1</v>
      </c>
    </row>
    <row r="1088" spans="1:8">
      <c r="A1088" s="434" t="s">
        <v>2903</v>
      </c>
      <c r="B1088" s="435" t="s">
        <v>2904</v>
      </c>
      <c r="C1088" s="436">
        <v>0</v>
      </c>
      <c r="D1088" s="436">
        <v>0</v>
      </c>
      <c r="E1088" s="436">
        <v>1</v>
      </c>
      <c r="F1088" s="437">
        <v>1</v>
      </c>
      <c r="G1088" s="440">
        <f t="shared" si="115"/>
        <v>1</v>
      </c>
      <c r="H1088" s="440">
        <f t="shared" si="116"/>
        <v>1</v>
      </c>
    </row>
    <row r="1089" spans="1:8">
      <c r="A1089" s="434" t="s">
        <v>2905</v>
      </c>
      <c r="B1089" s="435" t="s">
        <v>2906</v>
      </c>
      <c r="C1089" s="436">
        <v>4</v>
      </c>
      <c r="D1089" s="436">
        <v>5</v>
      </c>
      <c r="E1089" s="436">
        <v>0</v>
      </c>
      <c r="F1089" s="437">
        <v>0</v>
      </c>
      <c r="G1089" s="440">
        <f t="shared" si="115"/>
        <v>4</v>
      </c>
      <c r="H1089" s="440">
        <f t="shared" si="116"/>
        <v>5</v>
      </c>
    </row>
    <row r="1090" spans="1:8">
      <c r="A1090" s="434" t="s">
        <v>2907</v>
      </c>
      <c r="B1090" s="435" t="s">
        <v>2908</v>
      </c>
      <c r="C1090" s="436">
        <v>5</v>
      </c>
      <c r="D1090" s="436">
        <v>6</v>
      </c>
      <c r="E1090" s="436">
        <v>1</v>
      </c>
      <c r="F1090" s="437">
        <v>1</v>
      </c>
      <c r="G1090" s="440">
        <f t="shared" si="115"/>
        <v>6</v>
      </c>
      <c r="H1090" s="440">
        <f t="shared" si="116"/>
        <v>7</v>
      </c>
    </row>
    <row r="1091" spans="1:8">
      <c r="A1091" s="434" t="s">
        <v>2909</v>
      </c>
      <c r="B1091" s="435" t="s">
        <v>2910</v>
      </c>
      <c r="C1091" s="436">
        <v>1</v>
      </c>
      <c r="D1091" s="436">
        <v>1</v>
      </c>
      <c r="E1091" s="436">
        <v>0</v>
      </c>
      <c r="F1091" s="437">
        <v>0</v>
      </c>
      <c r="G1091" s="440">
        <f t="shared" si="115"/>
        <v>1</v>
      </c>
      <c r="H1091" s="440">
        <f t="shared" si="116"/>
        <v>1</v>
      </c>
    </row>
    <row r="1092" spans="1:8">
      <c r="A1092" s="434" t="s">
        <v>2911</v>
      </c>
      <c r="B1092" s="435" t="s">
        <v>2912</v>
      </c>
      <c r="C1092" s="436">
        <v>1</v>
      </c>
      <c r="D1092" s="436">
        <v>1</v>
      </c>
      <c r="E1092" s="436">
        <v>0</v>
      </c>
      <c r="F1092" s="437">
        <v>0</v>
      </c>
      <c r="G1092" s="440">
        <f t="shared" si="115"/>
        <v>1</v>
      </c>
      <c r="H1092" s="440">
        <f t="shared" si="116"/>
        <v>1</v>
      </c>
    </row>
    <row r="1093" spans="1:8">
      <c r="A1093" s="434" t="s">
        <v>2913</v>
      </c>
      <c r="B1093" s="435" t="s">
        <v>2914</v>
      </c>
      <c r="C1093" s="436">
        <v>0</v>
      </c>
      <c r="D1093" s="436">
        <v>0</v>
      </c>
      <c r="E1093" s="436">
        <v>1</v>
      </c>
      <c r="F1093" s="437">
        <v>1</v>
      </c>
      <c r="G1093" s="440">
        <f t="shared" si="115"/>
        <v>1</v>
      </c>
      <c r="H1093" s="440">
        <f t="shared" si="116"/>
        <v>1</v>
      </c>
    </row>
    <row r="1094" spans="1:8">
      <c r="A1094" s="434" t="s">
        <v>2007</v>
      </c>
      <c r="B1094" s="435" t="s">
        <v>2008</v>
      </c>
      <c r="C1094" s="436">
        <v>1</v>
      </c>
      <c r="D1094" s="436">
        <v>1</v>
      </c>
      <c r="E1094" s="436">
        <v>0</v>
      </c>
      <c r="F1094" s="437">
        <v>0</v>
      </c>
      <c r="G1094" s="440">
        <f t="shared" si="115"/>
        <v>1</v>
      </c>
      <c r="H1094" s="440">
        <f t="shared" si="116"/>
        <v>1</v>
      </c>
    </row>
    <row r="1095" spans="1:8">
      <c r="A1095" s="434" t="s">
        <v>2915</v>
      </c>
      <c r="B1095" s="435" t="s">
        <v>2916</v>
      </c>
      <c r="C1095" s="436">
        <v>7</v>
      </c>
      <c r="D1095" s="436">
        <v>8</v>
      </c>
      <c r="E1095" s="436">
        <v>0</v>
      </c>
      <c r="F1095" s="437">
        <v>0</v>
      </c>
      <c r="G1095" s="440">
        <f t="shared" si="115"/>
        <v>7</v>
      </c>
      <c r="H1095" s="440">
        <f t="shared" si="116"/>
        <v>8</v>
      </c>
    </row>
    <row r="1096" spans="1:8">
      <c r="A1096" s="434" t="s">
        <v>2778</v>
      </c>
      <c r="B1096" s="435" t="s">
        <v>2917</v>
      </c>
      <c r="C1096" s="436">
        <v>5</v>
      </c>
      <c r="D1096" s="436">
        <v>6</v>
      </c>
      <c r="E1096" s="436">
        <v>0</v>
      </c>
      <c r="F1096" s="437">
        <v>0</v>
      </c>
      <c r="G1096" s="440">
        <f t="shared" si="115"/>
        <v>5</v>
      </c>
      <c r="H1096" s="440">
        <f t="shared" si="116"/>
        <v>6</v>
      </c>
    </row>
    <row r="1097" spans="1:8">
      <c r="A1097" s="434" t="s">
        <v>2918</v>
      </c>
      <c r="B1097" s="435" t="s">
        <v>2919</v>
      </c>
      <c r="C1097" s="436">
        <v>980</v>
      </c>
      <c r="D1097" s="436">
        <v>1200</v>
      </c>
      <c r="E1097" s="436">
        <v>0</v>
      </c>
      <c r="F1097" s="437">
        <v>0</v>
      </c>
      <c r="G1097" s="440">
        <f t="shared" si="115"/>
        <v>980</v>
      </c>
      <c r="H1097" s="440">
        <f t="shared" si="116"/>
        <v>1200</v>
      </c>
    </row>
    <row r="1098" spans="1:8">
      <c r="A1098" s="434" t="s">
        <v>2920</v>
      </c>
      <c r="B1098" s="435" t="s">
        <v>2921</v>
      </c>
      <c r="C1098" s="436">
        <v>1</v>
      </c>
      <c r="D1098" s="436">
        <v>1</v>
      </c>
      <c r="E1098" s="436">
        <v>0</v>
      </c>
      <c r="F1098" s="437">
        <v>0</v>
      </c>
      <c r="G1098" s="440">
        <f t="shared" si="115"/>
        <v>1</v>
      </c>
      <c r="H1098" s="440">
        <f t="shared" si="116"/>
        <v>1</v>
      </c>
    </row>
    <row r="1099" spans="1:8">
      <c r="A1099" s="434" t="s">
        <v>2922</v>
      </c>
      <c r="B1099" s="435" t="s">
        <v>2923</v>
      </c>
      <c r="C1099" s="436">
        <v>4</v>
      </c>
      <c r="D1099" s="436">
        <v>5</v>
      </c>
      <c r="E1099" s="436">
        <v>0</v>
      </c>
      <c r="F1099" s="437">
        <v>0</v>
      </c>
      <c r="G1099" s="440">
        <f t="shared" si="115"/>
        <v>4</v>
      </c>
      <c r="H1099" s="440">
        <f t="shared" si="116"/>
        <v>5</v>
      </c>
    </row>
    <row r="1100" spans="1:8">
      <c r="A1100" s="434" t="s">
        <v>2924</v>
      </c>
      <c r="B1100" s="435" t="s">
        <v>2925</v>
      </c>
      <c r="C1100" s="436">
        <v>1</v>
      </c>
      <c r="D1100" s="436">
        <v>1</v>
      </c>
      <c r="E1100" s="436">
        <v>0</v>
      </c>
      <c r="F1100" s="437">
        <v>0</v>
      </c>
      <c r="G1100" s="440">
        <f t="shared" ref="G1100:G1163" si="117">C1100+E1100</f>
        <v>1</v>
      </c>
      <c r="H1100" s="440">
        <f t="shared" ref="H1100:H1163" si="118">D1100+F1100</f>
        <v>1</v>
      </c>
    </row>
    <row r="1101" spans="1:8">
      <c r="A1101" s="434" t="s">
        <v>2926</v>
      </c>
      <c r="B1101" s="435" t="s">
        <v>2927</v>
      </c>
      <c r="C1101" s="436">
        <v>94</v>
      </c>
      <c r="D1101" s="436">
        <v>110</v>
      </c>
      <c r="E1101" s="436">
        <v>0</v>
      </c>
      <c r="F1101" s="437">
        <v>0</v>
      </c>
      <c r="G1101" s="440">
        <f t="shared" si="117"/>
        <v>94</v>
      </c>
      <c r="H1101" s="440">
        <f t="shared" si="118"/>
        <v>110</v>
      </c>
    </row>
    <row r="1102" spans="1:8">
      <c r="A1102" s="434" t="s">
        <v>2928</v>
      </c>
      <c r="B1102" s="435" t="s">
        <v>2929</v>
      </c>
      <c r="C1102" s="436">
        <v>178</v>
      </c>
      <c r="D1102" s="436">
        <v>210</v>
      </c>
      <c r="E1102" s="436">
        <v>0</v>
      </c>
      <c r="F1102" s="437">
        <v>0</v>
      </c>
      <c r="G1102" s="440">
        <f t="shared" si="117"/>
        <v>178</v>
      </c>
      <c r="H1102" s="440">
        <f t="shared" si="118"/>
        <v>210</v>
      </c>
    </row>
    <row r="1103" spans="1:8">
      <c r="A1103" s="434" t="s">
        <v>2930</v>
      </c>
      <c r="B1103" s="435" t="s">
        <v>2931</v>
      </c>
      <c r="C1103" s="436">
        <v>4</v>
      </c>
      <c r="D1103" s="436">
        <v>5</v>
      </c>
      <c r="E1103" s="436">
        <v>0</v>
      </c>
      <c r="F1103" s="437">
        <v>0</v>
      </c>
      <c r="G1103" s="440">
        <f t="shared" si="117"/>
        <v>4</v>
      </c>
      <c r="H1103" s="440">
        <f t="shared" si="118"/>
        <v>5</v>
      </c>
    </row>
    <row r="1104" spans="1:8">
      <c r="A1104" s="434" t="s">
        <v>2548</v>
      </c>
      <c r="B1104" s="435" t="s">
        <v>2549</v>
      </c>
      <c r="C1104" s="436">
        <v>0</v>
      </c>
      <c r="D1104" s="436">
        <v>0</v>
      </c>
      <c r="E1104" s="436">
        <v>1375</v>
      </c>
      <c r="F1104" s="437">
        <v>1681</v>
      </c>
      <c r="G1104" s="440">
        <f t="shared" si="117"/>
        <v>1375</v>
      </c>
      <c r="H1104" s="440">
        <f t="shared" si="118"/>
        <v>1681</v>
      </c>
    </row>
    <row r="1105" spans="1:8">
      <c r="A1105" s="434" t="s">
        <v>2558</v>
      </c>
      <c r="B1105" s="435" t="s">
        <v>2559</v>
      </c>
      <c r="C1105" s="436">
        <v>0</v>
      </c>
      <c r="D1105" s="436">
        <v>0</v>
      </c>
      <c r="E1105" s="436">
        <v>4</v>
      </c>
      <c r="F1105" s="437">
        <v>5</v>
      </c>
      <c r="G1105" s="440">
        <f t="shared" si="117"/>
        <v>4</v>
      </c>
      <c r="H1105" s="440">
        <f t="shared" si="118"/>
        <v>5</v>
      </c>
    </row>
    <row r="1106" spans="1:8">
      <c r="A1106" s="434" t="s">
        <v>2406</v>
      </c>
      <c r="B1106" s="435" t="s">
        <v>2407</v>
      </c>
      <c r="C1106" s="436">
        <v>0</v>
      </c>
      <c r="D1106" s="436">
        <v>0</v>
      </c>
      <c r="E1106" s="436">
        <v>1393</v>
      </c>
      <c r="F1106" s="437">
        <v>1702</v>
      </c>
      <c r="G1106" s="440">
        <f t="shared" si="117"/>
        <v>1393</v>
      </c>
      <c r="H1106" s="440">
        <f t="shared" si="118"/>
        <v>1702</v>
      </c>
    </row>
    <row r="1107" spans="1:8">
      <c r="A1107" s="434" t="s">
        <v>2166</v>
      </c>
      <c r="B1107" s="435" t="s">
        <v>2167</v>
      </c>
      <c r="C1107" s="436">
        <v>29</v>
      </c>
      <c r="D1107" s="436">
        <v>35</v>
      </c>
      <c r="E1107" s="436">
        <v>0</v>
      </c>
      <c r="F1107" s="437">
        <v>0</v>
      </c>
      <c r="G1107" s="440">
        <f t="shared" si="117"/>
        <v>29</v>
      </c>
      <c r="H1107" s="440">
        <f t="shared" si="118"/>
        <v>35</v>
      </c>
    </row>
    <row r="1108" spans="1:8">
      <c r="A1108" s="434" t="s">
        <v>2069</v>
      </c>
      <c r="B1108" s="435" t="s">
        <v>2070</v>
      </c>
      <c r="C1108" s="436">
        <v>0</v>
      </c>
      <c r="D1108" s="436">
        <v>0</v>
      </c>
      <c r="E1108" s="436">
        <v>1</v>
      </c>
      <c r="F1108" s="437">
        <v>1</v>
      </c>
      <c r="G1108" s="440">
        <f t="shared" si="117"/>
        <v>1</v>
      </c>
      <c r="H1108" s="440">
        <f t="shared" si="118"/>
        <v>1</v>
      </c>
    </row>
    <row r="1109" spans="1:8">
      <c r="A1109" s="434" t="s">
        <v>2932</v>
      </c>
      <c r="B1109" s="435" t="s">
        <v>2933</v>
      </c>
      <c r="C1109" s="436">
        <v>0</v>
      </c>
      <c r="D1109" s="436">
        <v>0</v>
      </c>
      <c r="E1109" s="436">
        <v>1</v>
      </c>
      <c r="F1109" s="437">
        <v>1</v>
      </c>
      <c r="G1109" s="440">
        <f t="shared" si="117"/>
        <v>1</v>
      </c>
      <c r="H1109" s="440">
        <f t="shared" si="118"/>
        <v>1</v>
      </c>
    </row>
    <row r="1110" spans="1:8">
      <c r="A1110" s="434" t="s">
        <v>2934</v>
      </c>
      <c r="B1110" s="435" t="s">
        <v>2935</v>
      </c>
      <c r="C1110" s="436">
        <v>0</v>
      </c>
      <c r="D1110" s="436">
        <v>0</v>
      </c>
      <c r="E1110" s="436">
        <v>1</v>
      </c>
      <c r="F1110" s="437">
        <v>1</v>
      </c>
      <c r="G1110" s="440">
        <f t="shared" si="117"/>
        <v>1</v>
      </c>
      <c r="H1110" s="440">
        <f t="shared" si="118"/>
        <v>1</v>
      </c>
    </row>
    <row r="1111" spans="1:8">
      <c r="A1111" s="434" t="s">
        <v>2682</v>
      </c>
      <c r="B1111" s="435" t="s">
        <v>2683</v>
      </c>
      <c r="C1111" s="436">
        <v>4</v>
      </c>
      <c r="D1111" s="436">
        <v>5</v>
      </c>
      <c r="E1111" s="436">
        <v>0</v>
      </c>
      <c r="F1111" s="437">
        <v>0</v>
      </c>
      <c r="G1111" s="440">
        <f t="shared" si="117"/>
        <v>4</v>
      </c>
      <c r="H1111" s="440">
        <f t="shared" si="118"/>
        <v>5</v>
      </c>
    </row>
    <row r="1112" spans="1:8">
      <c r="A1112" s="434" t="s">
        <v>2009</v>
      </c>
      <c r="B1112" s="435" t="s">
        <v>2010</v>
      </c>
      <c r="C1112" s="436">
        <v>4</v>
      </c>
      <c r="D1112" s="436">
        <v>5</v>
      </c>
      <c r="E1112" s="436">
        <v>0</v>
      </c>
      <c r="F1112" s="437">
        <v>0</v>
      </c>
      <c r="G1112" s="440">
        <f t="shared" si="117"/>
        <v>4</v>
      </c>
      <c r="H1112" s="440">
        <f t="shared" si="118"/>
        <v>5</v>
      </c>
    </row>
    <row r="1113" spans="1:8">
      <c r="A1113" s="434" t="s">
        <v>2011</v>
      </c>
      <c r="B1113" s="435" t="s">
        <v>2012</v>
      </c>
      <c r="C1113" s="436">
        <v>1190</v>
      </c>
      <c r="D1113" s="436">
        <v>1369</v>
      </c>
      <c r="E1113" s="436">
        <v>0</v>
      </c>
      <c r="F1113" s="437">
        <v>0</v>
      </c>
      <c r="G1113" s="440">
        <f t="shared" si="117"/>
        <v>1190</v>
      </c>
      <c r="H1113" s="440">
        <f t="shared" si="118"/>
        <v>1369</v>
      </c>
    </row>
    <row r="1114" spans="1:8">
      <c r="A1114" s="434" t="s">
        <v>2658</v>
      </c>
      <c r="B1114" s="435" t="s">
        <v>2659</v>
      </c>
      <c r="C1114" s="436">
        <v>0</v>
      </c>
      <c r="D1114" s="436">
        <v>0</v>
      </c>
      <c r="E1114" s="436">
        <v>4</v>
      </c>
      <c r="F1114" s="437">
        <v>5</v>
      </c>
      <c r="G1114" s="440">
        <f t="shared" si="117"/>
        <v>4</v>
      </c>
      <c r="H1114" s="440">
        <f t="shared" si="118"/>
        <v>5</v>
      </c>
    </row>
    <row r="1115" spans="1:8">
      <c r="A1115" s="434" t="s">
        <v>2660</v>
      </c>
      <c r="B1115" s="435" t="s">
        <v>2661</v>
      </c>
      <c r="C1115" s="436">
        <v>0</v>
      </c>
      <c r="D1115" s="436">
        <v>0</v>
      </c>
      <c r="E1115" s="436">
        <v>67</v>
      </c>
      <c r="F1115" s="437">
        <v>77</v>
      </c>
      <c r="G1115" s="440">
        <f t="shared" si="117"/>
        <v>67</v>
      </c>
      <c r="H1115" s="440">
        <f t="shared" si="118"/>
        <v>77</v>
      </c>
    </row>
    <row r="1116" spans="1:8">
      <c r="A1116" s="434" t="s">
        <v>2936</v>
      </c>
      <c r="B1116" s="435" t="s">
        <v>2937</v>
      </c>
      <c r="C1116" s="436">
        <v>0</v>
      </c>
      <c r="D1116" s="436">
        <v>0</v>
      </c>
      <c r="E1116" s="436">
        <v>5</v>
      </c>
      <c r="F1116" s="437">
        <v>6</v>
      </c>
      <c r="G1116" s="440">
        <f t="shared" si="117"/>
        <v>5</v>
      </c>
      <c r="H1116" s="440">
        <f t="shared" si="118"/>
        <v>6</v>
      </c>
    </row>
    <row r="1117" spans="1:8">
      <c r="A1117" s="434" t="s">
        <v>2938</v>
      </c>
      <c r="B1117" s="435" t="s">
        <v>2939</v>
      </c>
      <c r="C1117" s="436">
        <v>0</v>
      </c>
      <c r="D1117" s="436">
        <v>0</v>
      </c>
      <c r="E1117" s="436">
        <v>1</v>
      </c>
      <c r="F1117" s="437">
        <v>1</v>
      </c>
      <c r="G1117" s="440">
        <f t="shared" si="117"/>
        <v>1</v>
      </c>
      <c r="H1117" s="440">
        <f t="shared" si="118"/>
        <v>1</v>
      </c>
    </row>
    <row r="1118" spans="1:8">
      <c r="A1118" s="434" t="s">
        <v>2940</v>
      </c>
      <c r="B1118" s="435" t="s">
        <v>2941</v>
      </c>
      <c r="C1118" s="436">
        <v>0</v>
      </c>
      <c r="D1118" s="436">
        <v>0</v>
      </c>
      <c r="E1118" s="436">
        <v>1</v>
      </c>
      <c r="F1118" s="437">
        <v>1</v>
      </c>
      <c r="G1118" s="440">
        <f t="shared" si="117"/>
        <v>1</v>
      </c>
      <c r="H1118" s="440">
        <f t="shared" si="118"/>
        <v>1</v>
      </c>
    </row>
    <row r="1119" spans="1:8">
      <c r="A1119" s="434" t="s">
        <v>2454</v>
      </c>
      <c r="B1119" s="435" t="s">
        <v>2455</v>
      </c>
      <c r="C1119" s="436">
        <v>0</v>
      </c>
      <c r="D1119" s="436">
        <v>0</v>
      </c>
      <c r="E1119" s="436">
        <v>5</v>
      </c>
      <c r="F1119" s="437">
        <v>6</v>
      </c>
      <c r="G1119" s="440">
        <f t="shared" si="117"/>
        <v>5</v>
      </c>
      <c r="H1119" s="440">
        <f t="shared" si="118"/>
        <v>6</v>
      </c>
    </row>
    <row r="1120" spans="1:8">
      <c r="A1120" s="434" t="s">
        <v>2081</v>
      </c>
      <c r="B1120" s="435" t="s">
        <v>2082</v>
      </c>
      <c r="C1120" s="436">
        <v>98</v>
      </c>
      <c r="D1120" s="436">
        <v>120</v>
      </c>
      <c r="E1120" s="436">
        <v>0</v>
      </c>
      <c r="F1120" s="437">
        <v>0</v>
      </c>
      <c r="G1120" s="440">
        <f t="shared" si="117"/>
        <v>98</v>
      </c>
      <c r="H1120" s="440">
        <f t="shared" si="118"/>
        <v>120</v>
      </c>
    </row>
    <row r="1121" spans="1:8">
      <c r="A1121" s="434" t="s">
        <v>2456</v>
      </c>
      <c r="B1121" s="435" t="s">
        <v>2457</v>
      </c>
      <c r="C1121" s="436">
        <v>0</v>
      </c>
      <c r="D1121" s="436">
        <v>0</v>
      </c>
      <c r="E1121" s="436">
        <v>251</v>
      </c>
      <c r="F1121" s="437">
        <v>289</v>
      </c>
      <c r="G1121" s="440">
        <f t="shared" si="117"/>
        <v>251</v>
      </c>
      <c r="H1121" s="440">
        <f t="shared" si="118"/>
        <v>289</v>
      </c>
    </row>
    <row r="1122" spans="1:8">
      <c r="A1122" s="434" t="s">
        <v>2462</v>
      </c>
      <c r="B1122" s="435" t="s">
        <v>2463</v>
      </c>
      <c r="C1122" s="436">
        <v>0</v>
      </c>
      <c r="D1122" s="436">
        <v>0</v>
      </c>
      <c r="E1122" s="436">
        <v>2</v>
      </c>
      <c r="F1122" s="437">
        <v>2</v>
      </c>
      <c r="G1122" s="440">
        <f t="shared" si="117"/>
        <v>2</v>
      </c>
      <c r="H1122" s="440">
        <f t="shared" si="118"/>
        <v>2</v>
      </c>
    </row>
    <row r="1123" spans="1:8">
      <c r="A1123" s="434" t="s">
        <v>2464</v>
      </c>
      <c r="B1123" s="435" t="s">
        <v>2465</v>
      </c>
      <c r="C1123" s="436">
        <v>0</v>
      </c>
      <c r="D1123" s="436">
        <v>0</v>
      </c>
      <c r="E1123" s="436">
        <v>13</v>
      </c>
      <c r="F1123" s="437">
        <v>15</v>
      </c>
      <c r="G1123" s="440">
        <f t="shared" si="117"/>
        <v>13</v>
      </c>
      <c r="H1123" s="440">
        <f t="shared" si="118"/>
        <v>15</v>
      </c>
    </row>
    <row r="1124" spans="1:8">
      <c r="A1124" s="434" t="s">
        <v>2466</v>
      </c>
      <c r="B1124" s="435" t="s">
        <v>2467</v>
      </c>
      <c r="C1124" s="436">
        <v>0</v>
      </c>
      <c r="D1124" s="436">
        <v>0</v>
      </c>
      <c r="E1124" s="436">
        <v>1</v>
      </c>
      <c r="F1124" s="437">
        <v>1</v>
      </c>
      <c r="G1124" s="440">
        <f t="shared" si="117"/>
        <v>1</v>
      </c>
      <c r="H1124" s="440">
        <f t="shared" si="118"/>
        <v>1</v>
      </c>
    </row>
    <row r="1125" spans="1:8">
      <c r="A1125" s="434" t="s">
        <v>2468</v>
      </c>
      <c r="B1125" s="435" t="s">
        <v>2469</v>
      </c>
      <c r="C1125" s="436">
        <v>0</v>
      </c>
      <c r="D1125" s="436">
        <v>0</v>
      </c>
      <c r="E1125" s="436">
        <v>134</v>
      </c>
      <c r="F1125" s="437">
        <v>154</v>
      </c>
      <c r="G1125" s="440">
        <f t="shared" si="117"/>
        <v>134</v>
      </c>
      <c r="H1125" s="440">
        <f t="shared" si="118"/>
        <v>154</v>
      </c>
    </row>
    <row r="1126" spans="1:8">
      <c r="A1126" s="434" t="s">
        <v>2470</v>
      </c>
      <c r="B1126" s="435" t="s">
        <v>2471</v>
      </c>
      <c r="C1126" s="436">
        <v>0</v>
      </c>
      <c r="D1126" s="436">
        <v>0</v>
      </c>
      <c r="E1126" s="436">
        <v>2</v>
      </c>
      <c r="F1126" s="437">
        <v>2</v>
      </c>
      <c r="G1126" s="440">
        <f t="shared" si="117"/>
        <v>2</v>
      </c>
      <c r="H1126" s="440">
        <f t="shared" si="118"/>
        <v>2</v>
      </c>
    </row>
    <row r="1127" spans="1:8">
      <c r="A1127" s="434" t="s">
        <v>2472</v>
      </c>
      <c r="B1127" s="435" t="s">
        <v>2473</v>
      </c>
      <c r="C1127" s="436">
        <v>0</v>
      </c>
      <c r="D1127" s="436">
        <v>0</v>
      </c>
      <c r="E1127" s="436">
        <v>28</v>
      </c>
      <c r="F1127" s="437">
        <v>32</v>
      </c>
      <c r="G1127" s="440">
        <f t="shared" si="117"/>
        <v>28</v>
      </c>
      <c r="H1127" s="440">
        <f t="shared" si="118"/>
        <v>32</v>
      </c>
    </row>
    <row r="1128" spans="1:8">
      <c r="A1128" s="434" t="s">
        <v>2480</v>
      </c>
      <c r="B1128" s="435" t="s">
        <v>2481</v>
      </c>
      <c r="C1128" s="436">
        <v>0</v>
      </c>
      <c r="D1128" s="436">
        <v>0</v>
      </c>
      <c r="E1128" s="436">
        <v>7</v>
      </c>
      <c r="F1128" s="437">
        <v>8</v>
      </c>
      <c r="G1128" s="440">
        <f t="shared" si="117"/>
        <v>7</v>
      </c>
      <c r="H1128" s="440">
        <f t="shared" si="118"/>
        <v>8</v>
      </c>
    </row>
    <row r="1129" spans="1:8">
      <c r="A1129" s="434" t="s">
        <v>2482</v>
      </c>
      <c r="B1129" s="435" t="s">
        <v>2483</v>
      </c>
      <c r="C1129" s="436">
        <v>0</v>
      </c>
      <c r="D1129" s="436">
        <v>0</v>
      </c>
      <c r="E1129" s="436">
        <v>4</v>
      </c>
      <c r="F1129" s="437">
        <v>5</v>
      </c>
      <c r="G1129" s="440">
        <f t="shared" si="117"/>
        <v>4</v>
      </c>
      <c r="H1129" s="440">
        <f t="shared" si="118"/>
        <v>5</v>
      </c>
    </row>
    <row r="1130" spans="1:8">
      <c r="A1130" s="434" t="s">
        <v>2484</v>
      </c>
      <c r="B1130" s="435" t="s">
        <v>2485</v>
      </c>
      <c r="C1130" s="436">
        <v>0</v>
      </c>
      <c r="D1130" s="436">
        <v>0</v>
      </c>
      <c r="E1130" s="436">
        <v>46</v>
      </c>
      <c r="F1130" s="437">
        <v>53</v>
      </c>
      <c r="G1130" s="440">
        <f t="shared" si="117"/>
        <v>46</v>
      </c>
      <c r="H1130" s="440">
        <f t="shared" si="118"/>
        <v>53</v>
      </c>
    </row>
    <row r="1131" spans="1:8">
      <c r="A1131" s="434" t="s">
        <v>2486</v>
      </c>
      <c r="B1131" s="435" t="s">
        <v>2487</v>
      </c>
      <c r="C1131" s="436">
        <v>0</v>
      </c>
      <c r="D1131" s="436">
        <v>0</v>
      </c>
      <c r="E1131" s="436">
        <v>1</v>
      </c>
      <c r="F1131" s="437">
        <v>1</v>
      </c>
      <c r="G1131" s="440">
        <f t="shared" si="117"/>
        <v>1</v>
      </c>
      <c r="H1131" s="440">
        <f t="shared" si="118"/>
        <v>1</v>
      </c>
    </row>
    <row r="1132" spans="1:8">
      <c r="A1132" s="434" t="s">
        <v>2488</v>
      </c>
      <c r="B1132" s="435" t="s">
        <v>2489</v>
      </c>
      <c r="C1132" s="436">
        <v>0</v>
      </c>
      <c r="D1132" s="436">
        <v>0</v>
      </c>
      <c r="E1132" s="436">
        <v>10</v>
      </c>
      <c r="F1132" s="437">
        <v>12</v>
      </c>
      <c r="G1132" s="440">
        <f t="shared" si="117"/>
        <v>10</v>
      </c>
      <c r="H1132" s="440">
        <f t="shared" si="118"/>
        <v>12</v>
      </c>
    </row>
    <row r="1133" spans="1:8">
      <c r="A1133" s="434" t="s">
        <v>2942</v>
      </c>
      <c r="B1133" s="435" t="s">
        <v>2943</v>
      </c>
      <c r="C1133" s="436">
        <v>0</v>
      </c>
      <c r="D1133" s="436">
        <v>0</v>
      </c>
      <c r="E1133" s="436">
        <v>1</v>
      </c>
      <c r="F1133" s="437">
        <v>1</v>
      </c>
      <c r="G1133" s="440">
        <f t="shared" si="117"/>
        <v>1</v>
      </c>
      <c r="H1133" s="440">
        <f t="shared" si="118"/>
        <v>1</v>
      </c>
    </row>
    <row r="1134" spans="1:8">
      <c r="A1134" s="434" t="s">
        <v>2490</v>
      </c>
      <c r="B1134" s="435" t="s">
        <v>2491</v>
      </c>
      <c r="C1134" s="436">
        <v>0</v>
      </c>
      <c r="D1134" s="436">
        <v>0</v>
      </c>
      <c r="E1134" s="436">
        <v>23</v>
      </c>
      <c r="F1134" s="437">
        <v>26</v>
      </c>
      <c r="G1134" s="440">
        <f t="shared" si="117"/>
        <v>23</v>
      </c>
      <c r="H1134" s="440">
        <f t="shared" si="118"/>
        <v>26</v>
      </c>
    </row>
    <row r="1135" spans="1:8">
      <c r="A1135" s="434" t="s">
        <v>2492</v>
      </c>
      <c r="B1135" s="435" t="s">
        <v>2493</v>
      </c>
      <c r="C1135" s="436">
        <v>0</v>
      </c>
      <c r="D1135" s="436">
        <v>0</v>
      </c>
      <c r="E1135" s="436">
        <v>5</v>
      </c>
      <c r="F1135" s="437">
        <v>6</v>
      </c>
      <c r="G1135" s="440">
        <f t="shared" si="117"/>
        <v>5</v>
      </c>
      <c r="H1135" s="440">
        <f t="shared" si="118"/>
        <v>6</v>
      </c>
    </row>
    <row r="1136" spans="1:8">
      <c r="A1136" s="434" t="s">
        <v>2494</v>
      </c>
      <c r="B1136" s="435" t="s">
        <v>2495</v>
      </c>
      <c r="C1136" s="436">
        <v>0</v>
      </c>
      <c r="D1136" s="436">
        <v>0</v>
      </c>
      <c r="E1136" s="436">
        <v>173</v>
      </c>
      <c r="F1136" s="437">
        <v>199</v>
      </c>
      <c r="G1136" s="440">
        <f t="shared" si="117"/>
        <v>173</v>
      </c>
      <c r="H1136" s="440">
        <f t="shared" si="118"/>
        <v>199</v>
      </c>
    </row>
    <row r="1137" spans="1:8">
      <c r="A1137" s="434" t="s">
        <v>2496</v>
      </c>
      <c r="B1137" s="435" t="s">
        <v>2497</v>
      </c>
      <c r="C1137" s="436">
        <v>0</v>
      </c>
      <c r="D1137" s="436">
        <v>0</v>
      </c>
      <c r="E1137" s="436">
        <v>4</v>
      </c>
      <c r="F1137" s="437">
        <v>5</v>
      </c>
      <c r="G1137" s="440">
        <f t="shared" si="117"/>
        <v>4</v>
      </c>
      <c r="H1137" s="440">
        <f t="shared" si="118"/>
        <v>5</v>
      </c>
    </row>
    <row r="1138" spans="1:8">
      <c r="A1138" s="434" t="s">
        <v>2498</v>
      </c>
      <c r="B1138" s="435" t="s">
        <v>2499</v>
      </c>
      <c r="C1138" s="436">
        <v>0</v>
      </c>
      <c r="D1138" s="436">
        <v>0</v>
      </c>
      <c r="E1138" s="436">
        <v>40</v>
      </c>
      <c r="F1138" s="437">
        <v>46</v>
      </c>
      <c r="G1138" s="440">
        <f t="shared" si="117"/>
        <v>40</v>
      </c>
      <c r="H1138" s="440">
        <f t="shared" si="118"/>
        <v>46</v>
      </c>
    </row>
    <row r="1139" spans="1:8">
      <c r="A1139" s="434" t="s">
        <v>2944</v>
      </c>
      <c r="B1139" s="435" t="s">
        <v>2945</v>
      </c>
      <c r="C1139" s="436">
        <v>0</v>
      </c>
      <c r="D1139" s="436">
        <v>0</v>
      </c>
      <c r="E1139" s="436">
        <v>1</v>
      </c>
      <c r="F1139" s="437">
        <v>1</v>
      </c>
      <c r="G1139" s="440">
        <f t="shared" si="117"/>
        <v>1</v>
      </c>
      <c r="H1139" s="440">
        <f t="shared" si="118"/>
        <v>1</v>
      </c>
    </row>
    <row r="1140" spans="1:8">
      <c r="A1140" s="434" t="s">
        <v>2192</v>
      </c>
      <c r="B1140" s="435" t="s">
        <v>2193</v>
      </c>
      <c r="C1140" s="436">
        <v>0</v>
      </c>
      <c r="D1140" s="436">
        <v>0</v>
      </c>
      <c r="E1140" s="436">
        <v>11</v>
      </c>
      <c r="F1140" s="437">
        <v>13</v>
      </c>
      <c r="G1140" s="440">
        <f t="shared" si="117"/>
        <v>11</v>
      </c>
      <c r="H1140" s="440">
        <f t="shared" si="118"/>
        <v>13</v>
      </c>
    </row>
    <row r="1141" spans="1:8">
      <c r="A1141" s="434" t="s">
        <v>2588</v>
      </c>
      <c r="B1141" s="435" t="s">
        <v>2589</v>
      </c>
      <c r="C1141" s="436">
        <v>11</v>
      </c>
      <c r="D1141" s="436">
        <v>13</v>
      </c>
      <c r="E1141" s="436">
        <v>0</v>
      </c>
      <c r="F1141" s="437">
        <v>0</v>
      </c>
      <c r="G1141" s="440">
        <f t="shared" si="117"/>
        <v>11</v>
      </c>
      <c r="H1141" s="440">
        <f t="shared" si="118"/>
        <v>13</v>
      </c>
    </row>
    <row r="1142" spans="1:8">
      <c r="A1142" s="434" t="s">
        <v>2706</v>
      </c>
      <c r="B1142" s="435" t="s">
        <v>2707</v>
      </c>
      <c r="C1142" s="436">
        <v>25</v>
      </c>
      <c r="D1142" s="436">
        <v>29</v>
      </c>
      <c r="E1142" s="436">
        <v>0</v>
      </c>
      <c r="F1142" s="437">
        <v>0</v>
      </c>
      <c r="G1142" s="440">
        <f t="shared" si="117"/>
        <v>25</v>
      </c>
      <c r="H1142" s="440">
        <f t="shared" si="118"/>
        <v>29</v>
      </c>
    </row>
    <row r="1143" spans="1:8">
      <c r="A1143" s="434" t="s">
        <v>2946</v>
      </c>
      <c r="B1143" s="435" t="s">
        <v>2947</v>
      </c>
      <c r="C1143" s="436">
        <v>26</v>
      </c>
      <c r="D1143" s="436">
        <v>30</v>
      </c>
      <c r="E1143" s="436">
        <v>0</v>
      </c>
      <c r="F1143" s="437">
        <v>0</v>
      </c>
      <c r="G1143" s="440">
        <f t="shared" si="117"/>
        <v>26</v>
      </c>
      <c r="H1143" s="440">
        <f t="shared" si="118"/>
        <v>30</v>
      </c>
    </row>
    <row r="1144" spans="1:8">
      <c r="A1144" s="434" t="s">
        <v>2948</v>
      </c>
      <c r="B1144" s="435" t="s">
        <v>2949</v>
      </c>
      <c r="C1144" s="436">
        <v>19</v>
      </c>
      <c r="D1144" s="436">
        <v>22</v>
      </c>
      <c r="E1144" s="436">
        <v>0</v>
      </c>
      <c r="F1144" s="437">
        <v>0</v>
      </c>
      <c r="G1144" s="440">
        <f t="shared" si="117"/>
        <v>19</v>
      </c>
      <c r="H1144" s="440">
        <f t="shared" si="118"/>
        <v>22</v>
      </c>
    </row>
    <row r="1145" spans="1:8">
      <c r="A1145" s="434" t="s">
        <v>1913</v>
      </c>
      <c r="B1145" s="435" t="s">
        <v>1914</v>
      </c>
      <c r="C1145" s="436">
        <v>0</v>
      </c>
      <c r="D1145" s="436">
        <v>0</v>
      </c>
      <c r="E1145" s="436">
        <v>10</v>
      </c>
      <c r="F1145" s="437">
        <v>12</v>
      </c>
      <c r="G1145" s="440">
        <f t="shared" si="117"/>
        <v>10</v>
      </c>
      <c r="H1145" s="440">
        <f t="shared" si="118"/>
        <v>12</v>
      </c>
    </row>
    <row r="1146" spans="1:8">
      <c r="A1146" s="434" t="s">
        <v>2196</v>
      </c>
      <c r="B1146" s="435" t="s">
        <v>2197</v>
      </c>
      <c r="C1146" s="436">
        <v>2</v>
      </c>
      <c r="D1146" s="436">
        <v>2</v>
      </c>
      <c r="E1146" s="436">
        <v>0</v>
      </c>
      <c r="F1146" s="437">
        <v>0</v>
      </c>
      <c r="G1146" s="440">
        <f t="shared" si="117"/>
        <v>2</v>
      </c>
      <c r="H1146" s="440">
        <f t="shared" si="118"/>
        <v>2</v>
      </c>
    </row>
    <row r="1147" spans="1:8">
      <c r="A1147" s="434" t="s">
        <v>2085</v>
      </c>
      <c r="B1147" s="435" t="s">
        <v>2086</v>
      </c>
      <c r="C1147" s="436">
        <v>0</v>
      </c>
      <c r="D1147" s="436">
        <v>0</v>
      </c>
      <c r="E1147" s="436">
        <v>8</v>
      </c>
      <c r="F1147" s="437">
        <v>9</v>
      </c>
      <c r="G1147" s="440">
        <f t="shared" si="117"/>
        <v>8</v>
      </c>
      <c r="H1147" s="440">
        <f t="shared" si="118"/>
        <v>9</v>
      </c>
    </row>
    <row r="1148" spans="1:8">
      <c r="A1148" s="434" t="s">
        <v>2198</v>
      </c>
      <c r="B1148" s="435" t="s">
        <v>2199</v>
      </c>
      <c r="C1148" s="436">
        <v>38</v>
      </c>
      <c r="D1148" s="436">
        <v>44</v>
      </c>
      <c r="E1148" s="436">
        <v>0</v>
      </c>
      <c r="F1148" s="437">
        <v>0</v>
      </c>
      <c r="G1148" s="440">
        <f t="shared" si="117"/>
        <v>38</v>
      </c>
      <c r="H1148" s="440">
        <f t="shared" si="118"/>
        <v>44</v>
      </c>
    </row>
    <row r="1149" spans="1:8">
      <c r="A1149" s="434" t="s">
        <v>2950</v>
      </c>
      <c r="B1149" s="435" t="s">
        <v>2951</v>
      </c>
      <c r="C1149" s="436">
        <v>1</v>
      </c>
      <c r="D1149" s="436">
        <v>1</v>
      </c>
      <c r="E1149" s="436">
        <v>0</v>
      </c>
      <c r="F1149" s="437">
        <v>0</v>
      </c>
      <c r="G1149" s="440">
        <f t="shared" si="117"/>
        <v>1</v>
      </c>
      <c r="H1149" s="440">
        <f t="shared" si="118"/>
        <v>1</v>
      </c>
    </row>
    <row r="1150" spans="1:8">
      <c r="A1150" s="434" t="s">
        <v>2952</v>
      </c>
      <c r="B1150" s="435" t="s">
        <v>2953</v>
      </c>
      <c r="C1150" s="436">
        <v>668</v>
      </c>
      <c r="D1150" s="436">
        <v>800</v>
      </c>
      <c r="E1150" s="436">
        <v>0</v>
      </c>
      <c r="F1150" s="437">
        <v>0</v>
      </c>
      <c r="G1150" s="440">
        <f t="shared" si="117"/>
        <v>668</v>
      </c>
      <c r="H1150" s="440">
        <f t="shared" si="118"/>
        <v>800</v>
      </c>
    </row>
    <row r="1151" spans="1:8">
      <c r="A1151" s="434" t="s">
        <v>2506</v>
      </c>
      <c r="B1151" s="435" t="s">
        <v>2507</v>
      </c>
      <c r="C1151" s="436">
        <v>0</v>
      </c>
      <c r="D1151" s="436">
        <v>0</v>
      </c>
      <c r="E1151" s="436">
        <v>2</v>
      </c>
      <c r="F1151" s="437">
        <v>2</v>
      </c>
      <c r="G1151" s="440">
        <f t="shared" si="117"/>
        <v>2</v>
      </c>
      <c r="H1151" s="440">
        <f t="shared" si="118"/>
        <v>2</v>
      </c>
    </row>
    <row r="1152" spans="1:8">
      <c r="A1152" s="434" t="s">
        <v>2954</v>
      </c>
      <c r="B1152" s="435" t="s">
        <v>2955</v>
      </c>
      <c r="C1152" s="436">
        <v>0</v>
      </c>
      <c r="D1152" s="436">
        <v>0</v>
      </c>
      <c r="E1152" s="436">
        <v>4</v>
      </c>
      <c r="F1152" s="437">
        <v>5</v>
      </c>
      <c r="G1152" s="440">
        <f t="shared" si="117"/>
        <v>4</v>
      </c>
      <c r="H1152" s="440">
        <f t="shared" si="118"/>
        <v>5</v>
      </c>
    </row>
    <row r="1153" spans="1:8">
      <c r="A1153" s="434" t="s">
        <v>2212</v>
      </c>
      <c r="B1153" s="435" t="s">
        <v>2213</v>
      </c>
      <c r="C1153" s="436">
        <v>0</v>
      </c>
      <c r="D1153" s="436">
        <v>0</v>
      </c>
      <c r="E1153" s="436">
        <v>1</v>
      </c>
      <c r="F1153" s="437">
        <v>1</v>
      </c>
      <c r="G1153" s="440">
        <f t="shared" si="117"/>
        <v>1</v>
      </c>
      <c r="H1153" s="440">
        <f t="shared" si="118"/>
        <v>1</v>
      </c>
    </row>
    <row r="1154" spans="1:8">
      <c r="A1154" s="434" t="s">
        <v>2216</v>
      </c>
      <c r="B1154" s="435" t="s">
        <v>2217</v>
      </c>
      <c r="C1154" s="436">
        <v>7</v>
      </c>
      <c r="D1154" s="436">
        <v>8</v>
      </c>
      <c r="E1154" s="436">
        <v>14</v>
      </c>
      <c r="F1154" s="437">
        <v>16</v>
      </c>
      <c r="G1154" s="440">
        <f t="shared" si="117"/>
        <v>21</v>
      </c>
      <c r="H1154" s="440">
        <f t="shared" si="118"/>
        <v>24</v>
      </c>
    </row>
    <row r="1155" spans="1:8">
      <c r="A1155" s="434" t="s">
        <v>2248</v>
      </c>
      <c r="B1155" s="435" t="s">
        <v>2249</v>
      </c>
      <c r="C1155" s="436">
        <v>0</v>
      </c>
      <c r="D1155" s="436">
        <v>0</v>
      </c>
      <c r="E1155" s="436">
        <v>1</v>
      </c>
      <c r="F1155" s="437">
        <v>1</v>
      </c>
      <c r="G1155" s="440">
        <f t="shared" si="117"/>
        <v>1</v>
      </c>
      <c r="H1155" s="440">
        <f t="shared" si="118"/>
        <v>1</v>
      </c>
    </row>
    <row r="1156" spans="1:8">
      <c r="A1156" s="434" t="s">
        <v>2508</v>
      </c>
      <c r="B1156" s="435" t="s">
        <v>2509</v>
      </c>
      <c r="C1156" s="436">
        <v>0</v>
      </c>
      <c r="D1156" s="436">
        <v>0</v>
      </c>
      <c r="E1156" s="436">
        <v>146</v>
      </c>
      <c r="F1156" s="437">
        <v>168</v>
      </c>
      <c r="G1156" s="440">
        <f t="shared" si="117"/>
        <v>146</v>
      </c>
      <c r="H1156" s="440">
        <f t="shared" si="118"/>
        <v>168</v>
      </c>
    </row>
    <row r="1157" spans="1:8">
      <c r="A1157" s="434" t="s">
        <v>2218</v>
      </c>
      <c r="B1157" s="435" t="s">
        <v>2219</v>
      </c>
      <c r="C1157" s="436">
        <v>0</v>
      </c>
      <c r="D1157" s="436">
        <v>0</v>
      </c>
      <c r="E1157" s="436">
        <v>859</v>
      </c>
      <c r="F1157" s="437">
        <v>988</v>
      </c>
      <c r="G1157" s="440">
        <f t="shared" si="117"/>
        <v>859</v>
      </c>
      <c r="H1157" s="440">
        <f t="shared" si="118"/>
        <v>988</v>
      </c>
    </row>
    <row r="1158" spans="1:8">
      <c r="A1158" s="434" t="s">
        <v>2220</v>
      </c>
      <c r="B1158" s="435" t="s">
        <v>2221</v>
      </c>
      <c r="C1158" s="436">
        <v>0</v>
      </c>
      <c r="D1158" s="436">
        <v>0</v>
      </c>
      <c r="E1158" s="436">
        <v>5</v>
      </c>
      <c r="F1158" s="437">
        <v>6</v>
      </c>
      <c r="G1158" s="440">
        <f t="shared" si="117"/>
        <v>5</v>
      </c>
      <c r="H1158" s="440">
        <f t="shared" si="118"/>
        <v>6</v>
      </c>
    </row>
    <row r="1159" spans="1:8">
      <c r="A1159" s="434" t="s">
        <v>2510</v>
      </c>
      <c r="B1159" s="435" t="s">
        <v>2511</v>
      </c>
      <c r="C1159" s="436">
        <v>0</v>
      </c>
      <c r="D1159" s="436">
        <v>0</v>
      </c>
      <c r="E1159" s="436">
        <v>258</v>
      </c>
      <c r="F1159" s="437">
        <v>297</v>
      </c>
      <c r="G1159" s="440">
        <f t="shared" si="117"/>
        <v>258</v>
      </c>
      <c r="H1159" s="440">
        <f t="shared" si="118"/>
        <v>297</v>
      </c>
    </row>
    <row r="1160" spans="1:8">
      <c r="A1160" s="434" t="s">
        <v>2222</v>
      </c>
      <c r="B1160" s="435" t="s">
        <v>2223</v>
      </c>
      <c r="C1160" s="436">
        <v>0</v>
      </c>
      <c r="D1160" s="436">
        <v>0</v>
      </c>
      <c r="E1160" s="436">
        <v>1</v>
      </c>
      <c r="F1160" s="437">
        <v>1</v>
      </c>
      <c r="G1160" s="440">
        <f t="shared" si="117"/>
        <v>1</v>
      </c>
      <c r="H1160" s="440">
        <f t="shared" si="118"/>
        <v>1</v>
      </c>
    </row>
    <row r="1161" spans="1:8">
      <c r="A1161" s="434" t="s">
        <v>2224</v>
      </c>
      <c r="B1161" s="435" t="s">
        <v>2225</v>
      </c>
      <c r="C1161" s="436">
        <v>0</v>
      </c>
      <c r="D1161" s="436">
        <v>0</v>
      </c>
      <c r="E1161" s="436">
        <v>1982</v>
      </c>
      <c r="F1161" s="437">
        <v>2279</v>
      </c>
      <c r="G1161" s="440">
        <f t="shared" si="117"/>
        <v>1982</v>
      </c>
      <c r="H1161" s="440">
        <f t="shared" si="118"/>
        <v>2279</v>
      </c>
    </row>
    <row r="1162" spans="1:8">
      <c r="A1162" s="434" t="s">
        <v>2226</v>
      </c>
      <c r="B1162" s="435" t="s">
        <v>2227</v>
      </c>
      <c r="C1162" s="436">
        <v>0</v>
      </c>
      <c r="D1162" s="436">
        <v>0</v>
      </c>
      <c r="E1162" s="436">
        <v>47</v>
      </c>
      <c r="F1162" s="437">
        <v>54</v>
      </c>
      <c r="G1162" s="440">
        <f t="shared" si="117"/>
        <v>47</v>
      </c>
      <c r="H1162" s="440">
        <f t="shared" si="118"/>
        <v>54</v>
      </c>
    </row>
    <row r="1163" spans="1:8">
      <c r="A1163" s="434" t="s">
        <v>2228</v>
      </c>
      <c r="B1163" s="435" t="s">
        <v>2229</v>
      </c>
      <c r="C1163" s="436">
        <v>5</v>
      </c>
      <c r="D1163" s="436">
        <v>6</v>
      </c>
      <c r="E1163" s="436">
        <v>3247</v>
      </c>
      <c r="F1163" s="437">
        <v>3834</v>
      </c>
      <c r="G1163" s="440">
        <f t="shared" si="117"/>
        <v>3252</v>
      </c>
      <c r="H1163" s="440">
        <f t="shared" si="118"/>
        <v>3840</v>
      </c>
    </row>
    <row r="1164" spans="1:8">
      <c r="A1164" s="434" t="s">
        <v>2512</v>
      </c>
      <c r="B1164" s="435" t="s">
        <v>2513</v>
      </c>
      <c r="C1164" s="436">
        <v>0</v>
      </c>
      <c r="D1164" s="436">
        <v>0</v>
      </c>
      <c r="E1164" s="436">
        <v>7</v>
      </c>
      <c r="F1164" s="437">
        <v>8</v>
      </c>
      <c r="G1164" s="440">
        <f t="shared" ref="G1164:G1167" si="119">C1164+E1164</f>
        <v>7</v>
      </c>
      <c r="H1164" s="440">
        <f t="shared" ref="H1164:H1167" si="120">D1164+F1164</f>
        <v>8</v>
      </c>
    </row>
    <row r="1165" spans="1:8">
      <c r="A1165" s="434" t="s">
        <v>2514</v>
      </c>
      <c r="B1165" s="435" t="s">
        <v>2515</v>
      </c>
      <c r="C1165" s="436">
        <v>0</v>
      </c>
      <c r="D1165" s="436">
        <v>0</v>
      </c>
      <c r="E1165" s="436">
        <v>2072</v>
      </c>
      <c r="F1165" s="437">
        <v>2383</v>
      </c>
      <c r="G1165" s="440">
        <f t="shared" si="119"/>
        <v>2072</v>
      </c>
      <c r="H1165" s="440">
        <f t="shared" si="120"/>
        <v>2383</v>
      </c>
    </row>
    <row r="1166" spans="1:8">
      <c r="A1166" s="434" t="s">
        <v>2956</v>
      </c>
      <c r="B1166" s="435" t="s">
        <v>2957</v>
      </c>
      <c r="C1166" s="436">
        <v>0</v>
      </c>
      <c r="D1166" s="436">
        <v>0</v>
      </c>
      <c r="E1166" s="436">
        <v>17</v>
      </c>
      <c r="F1166" s="437">
        <v>20</v>
      </c>
      <c r="G1166" s="440">
        <f t="shared" si="119"/>
        <v>17</v>
      </c>
      <c r="H1166" s="440">
        <f t="shared" si="120"/>
        <v>20</v>
      </c>
    </row>
    <row r="1167" spans="1:8">
      <c r="A1167" s="434" t="s">
        <v>2958</v>
      </c>
      <c r="B1167" s="435" t="s">
        <v>2959</v>
      </c>
      <c r="C1167" s="436">
        <v>0</v>
      </c>
      <c r="D1167" s="436">
        <v>0</v>
      </c>
      <c r="E1167" s="436">
        <v>1</v>
      </c>
      <c r="F1167" s="437">
        <v>1</v>
      </c>
      <c r="G1167" s="440">
        <f t="shared" si="119"/>
        <v>1</v>
      </c>
      <c r="H1167" s="440">
        <f t="shared" si="120"/>
        <v>1</v>
      </c>
    </row>
    <row r="1168" spans="1:8">
      <c r="A1168" s="434" t="s">
        <v>2960</v>
      </c>
      <c r="B1168" s="435" t="s">
        <v>2961</v>
      </c>
      <c r="C1168" s="436">
        <v>0</v>
      </c>
      <c r="D1168" s="436">
        <v>0</v>
      </c>
      <c r="E1168" s="436">
        <v>7</v>
      </c>
      <c r="F1168" s="437">
        <v>8</v>
      </c>
      <c r="G1168" s="440">
        <f>C1168+E1168</f>
        <v>7</v>
      </c>
      <c r="H1168" s="440">
        <f>D1168+F1168</f>
        <v>8</v>
      </c>
    </row>
    <row r="1169" spans="1:8">
      <c r="A1169" s="434" t="s">
        <v>2230</v>
      </c>
      <c r="B1169" s="435" t="s">
        <v>2231</v>
      </c>
      <c r="C1169" s="436">
        <v>2</v>
      </c>
      <c r="D1169" s="436">
        <v>2</v>
      </c>
      <c r="E1169" s="436">
        <v>854</v>
      </c>
      <c r="F1169" s="437">
        <v>982</v>
      </c>
      <c r="G1169" s="440">
        <f t="shared" ref="G1169:G1173" si="121">C1169+E1169</f>
        <v>856</v>
      </c>
      <c r="H1169" s="440">
        <f t="shared" ref="H1169:H1173" si="122">D1169+F1169</f>
        <v>984</v>
      </c>
    </row>
    <row r="1170" spans="1:8">
      <c r="A1170" s="434" t="s">
        <v>2692</v>
      </c>
      <c r="B1170" s="435" t="s">
        <v>2693</v>
      </c>
      <c r="C1170" s="436">
        <v>0</v>
      </c>
      <c r="D1170" s="436">
        <v>0</v>
      </c>
      <c r="E1170" s="436">
        <v>25</v>
      </c>
      <c r="F1170" s="437">
        <v>29</v>
      </c>
      <c r="G1170" s="440">
        <f t="shared" si="121"/>
        <v>25</v>
      </c>
      <c r="H1170" s="440">
        <f t="shared" si="122"/>
        <v>29</v>
      </c>
    </row>
    <row r="1171" spans="1:8">
      <c r="A1171" s="434" t="s">
        <v>2234</v>
      </c>
      <c r="B1171" s="435" t="s">
        <v>2235</v>
      </c>
      <c r="C1171" s="436">
        <v>0</v>
      </c>
      <c r="D1171" s="436">
        <v>0</v>
      </c>
      <c r="E1171" s="436">
        <v>127</v>
      </c>
      <c r="F1171" s="437">
        <v>146</v>
      </c>
      <c r="G1171" s="440">
        <f t="shared" si="121"/>
        <v>127</v>
      </c>
      <c r="H1171" s="440">
        <f t="shared" si="122"/>
        <v>146</v>
      </c>
    </row>
    <row r="1172" spans="1:8">
      <c r="A1172" s="434" t="s">
        <v>2087</v>
      </c>
      <c r="B1172" s="435" t="s">
        <v>2088</v>
      </c>
      <c r="C1172" s="436">
        <v>0</v>
      </c>
      <c r="D1172" s="436">
        <v>0</v>
      </c>
      <c r="E1172" s="436">
        <v>6</v>
      </c>
      <c r="F1172" s="437">
        <v>7</v>
      </c>
      <c r="G1172" s="440">
        <f t="shared" si="121"/>
        <v>6</v>
      </c>
      <c r="H1172" s="440">
        <f t="shared" si="122"/>
        <v>7</v>
      </c>
    </row>
    <row r="1173" spans="1:8">
      <c r="A1173" s="434"/>
      <c r="B1173" s="435"/>
      <c r="C1173" s="436"/>
      <c r="D1173" s="442"/>
      <c r="E1173" s="436"/>
      <c r="F1173" s="437"/>
      <c r="G1173" s="440">
        <f t="shared" si="121"/>
        <v>0</v>
      </c>
      <c r="H1173" s="440">
        <f t="shared" si="122"/>
        <v>0</v>
      </c>
    </row>
    <row r="1174" spans="1:8">
      <c r="A1174" s="434"/>
      <c r="B1174" s="435"/>
      <c r="C1174" s="436"/>
      <c r="D1174" s="442"/>
      <c r="E1174" s="436"/>
      <c r="F1174" s="437"/>
      <c r="G1174" s="440">
        <f t="shared" ref="G1174:G1176" si="123">C1174+E1174</f>
        <v>0</v>
      </c>
      <c r="H1174" s="440">
        <f t="shared" ref="H1174:H1176" si="124">D1174+F1174</f>
        <v>0</v>
      </c>
    </row>
    <row r="1175" spans="1:8">
      <c r="A1175" s="434"/>
      <c r="B1175" s="435"/>
      <c r="C1175" s="436"/>
      <c r="D1175" s="442"/>
      <c r="E1175" s="442"/>
      <c r="F1175" s="437"/>
      <c r="G1175" s="440">
        <f t="shared" si="123"/>
        <v>0</v>
      </c>
      <c r="H1175" s="440">
        <f t="shared" si="124"/>
        <v>0</v>
      </c>
    </row>
    <row r="1176" spans="1:8">
      <c r="A1176" s="434"/>
      <c r="B1176" s="435"/>
      <c r="C1176" s="436"/>
      <c r="D1176" s="442"/>
      <c r="E1176" s="442"/>
      <c r="F1176" s="438"/>
      <c r="G1176" s="440">
        <f t="shared" si="123"/>
        <v>0</v>
      </c>
      <c r="H1176" s="440">
        <f t="shared" si="124"/>
        <v>0</v>
      </c>
    </row>
    <row r="1177" spans="1:8" ht="14.25">
      <c r="A1177" s="250"/>
      <c r="B1177" s="125"/>
      <c r="C1177" s="362"/>
      <c r="D1177" s="362"/>
      <c r="E1177" s="363"/>
      <c r="F1177" s="363"/>
      <c r="G1177" s="364"/>
      <c r="H1177" s="363"/>
    </row>
    <row r="1178" spans="1:8" ht="14.25">
      <c r="A1178" s="249"/>
      <c r="B1178" s="129"/>
      <c r="C1178" s="129"/>
      <c r="D1178" s="129"/>
      <c r="E1178" s="364"/>
      <c r="F1178" s="364"/>
      <c r="G1178" s="364"/>
      <c r="H1178" s="364"/>
    </row>
    <row r="1179" spans="1:8">
      <c r="A1179" s="376"/>
      <c r="B1179" s="362"/>
      <c r="C1179" s="362"/>
      <c r="D1179" s="362"/>
      <c r="E1179" s="363"/>
      <c r="F1179" s="363"/>
      <c r="G1179" s="364"/>
      <c r="H1179" s="363"/>
    </row>
    <row r="1180" spans="1:8" ht="14.25">
      <c r="A1180" s="115" t="s">
        <v>242</v>
      </c>
      <c r="B1180" s="127"/>
      <c r="C1180" s="127"/>
      <c r="D1180" s="127"/>
      <c r="E1180" s="127"/>
      <c r="F1180" s="127"/>
      <c r="G1180" s="127"/>
      <c r="H1180" s="343"/>
    </row>
    <row r="1181" spans="1:8" ht="14.25">
      <c r="A1181" s="249" t="s">
        <v>150</v>
      </c>
      <c r="B1181" s="362" t="s">
        <v>151</v>
      </c>
      <c r="C1181" s="362"/>
      <c r="D1181" s="362"/>
      <c r="E1181" s="363"/>
      <c r="F1181" s="363"/>
      <c r="G1181" s="364"/>
      <c r="H1181" s="363"/>
    </row>
    <row r="1182" spans="1:8" ht="14.25">
      <c r="A1182" s="249" t="s">
        <v>152</v>
      </c>
      <c r="B1182" s="362" t="s">
        <v>153</v>
      </c>
      <c r="C1182" s="362"/>
      <c r="D1182" s="362"/>
      <c r="E1182" s="363"/>
      <c r="F1182" s="363"/>
      <c r="G1182" s="364"/>
      <c r="H1182" s="363"/>
    </row>
    <row r="1183" spans="1:8" ht="14.25">
      <c r="A1183" s="249" t="s">
        <v>154</v>
      </c>
      <c r="B1183" s="362" t="s">
        <v>165</v>
      </c>
      <c r="C1183" s="362"/>
      <c r="D1183" s="362"/>
      <c r="E1183" s="363"/>
      <c r="F1183" s="363"/>
      <c r="G1183" s="364"/>
      <c r="H1183" s="363"/>
    </row>
    <row r="1184" spans="1:8" ht="25.5">
      <c r="A1184" s="249" t="s">
        <v>155</v>
      </c>
      <c r="B1184" s="362" t="s">
        <v>156</v>
      </c>
      <c r="C1184" s="362"/>
      <c r="D1184" s="362"/>
      <c r="E1184" s="363"/>
      <c r="F1184" s="363"/>
      <c r="G1184" s="364"/>
      <c r="H1184" s="363"/>
    </row>
    <row r="1185" spans="1:8" ht="14.25">
      <c r="A1185" s="249" t="s">
        <v>157</v>
      </c>
      <c r="B1185" s="362" t="s">
        <v>158</v>
      </c>
      <c r="C1185" s="362"/>
      <c r="D1185" s="362"/>
      <c r="E1185" s="363"/>
      <c r="F1185" s="363"/>
      <c r="G1185" s="364"/>
      <c r="H1185" s="363"/>
    </row>
    <row r="1186" spans="1:8" ht="25.5">
      <c r="A1186" s="249" t="s">
        <v>159</v>
      </c>
      <c r="B1186" s="362" t="s">
        <v>164</v>
      </c>
      <c r="C1186" s="362"/>
      <c r="D1186" s="362"/>
      <c r="E1186" s="363"/>
      <c r="F1186" s="363"/>
      <c r="G1186" s="364"/>
      <c r="H1186" s="363"/>
    </row>
    <row r="1187" spans="1:8" ht="51">
      <c r="A1187" s="249" t="s">
        <v>160</v>
      </c>
      <c r="B1187" s="362" t="s">
        <v>161</v>
      </c>
      <c r="C1187" s="362"/>
      <c r="D1187" s="362"/>
      <c r="E1187" s="363"/>
      <c r="F1187" s="363"/>
      <c r="G1187" s="364"/>
      <c r="H1187" s="363"/>
    </row>
    <row r="1188" spans="1:8" ht="63.75">
      <c r="A1188" s="249" t="s">
        <v>162</v>
      </c>
      <c r="B1188" s="362" t="s">
        <v>163</v>
      </c>
      <c r="C1188" s="362"/>
      <c r="D1188" s="362"/>
      <c r="E1188" s="363"/>
      <c r="F1188" s="363"/>
      <c r="G1188" s="364"/>
      <c r="H1188" s="363"/>
    </row>
    <row r="1189" spans="1:8">
      <c r="A1189" s="115" t="s">
        <v>243</v>
      </c>
      <c r="B1189" s="130"/>
      <c r="C1189" s="130"/>
      <c r="D1189" s="130"/>
      <c r="E1189" s="341"/>
      <c r="F1189" s="341"/>
      <c r="G1189" s="342"/>
      <c r="H1189" s="341"/>
    </row>
    <row r="1190" spans="1:8">
      <c r="A1190" s="359" t="s">
        <v>239</v>
      </c>
      <c r="B1190" s="377"/>
      <c r="C1190" s="446">
        <f t="shared" ref="C1190:H1190" si="125">SUM(C1033,C968)</f>
        <v>5441</v>
      </c>
      <c r="D1190" s="446">
        <f t="shared" si="125"/>
        <v>6500</v>
      </c>
      <c r="E1190" s="446">
        <f t="shared" si="125"/>
        <v>18579</v>
      </c>
      <c r="F1190" s="446">
        <f t="shared" si="125"/>
        <v>21815</v>
      </c>
      <c r="G1190" s="446">
        <f t="shared" si="125"/>
        <v>24020</v>
      </c>
      <c r="H1190" s="446">
        <f t="shared" si="125"/>
        <v>28315</v>
      </c>
    </row>
    <row r="1191" spans="1:8">
      <c r="A1191" s="775" t="s">
        <v>149</v>
      </c>
      <c r="B1191" s="775"/>
      <c r="C1191" s="775"/>
      <c r="D1191" s="775"/>
      <c r="E1191" s="775"/>
      <c r="F1191" s="775"/>
      <c r="G1191" s="775"/>
      <c r="H1191" s="775"/>
    </row>
    <row r="1192" spans="1:8">
      <c r="A1192" s="775" t="s">
        <v>331</v>
      </c>
      <c r="B1192" s="775"/>
      <c r="C1192" s="775"/>
      <c r="D1192" s="775"/>
      <c r="E1192" s="775"/>
      <c r="F1192" s="775"/>
      <c r="G1192" s="775"/>
      <c r="H1192" s="775"/>
    </row>
    <row r="1194" spans="1:8">
      <c r="A1194" s="372"/>
      <c r="B1194" s="373" t="s">
        <v>194</v>
      </c>
      <c r="C1194" s="366" t="s">
        <v>1900</v>
      </c>
      <c r="D1194" s="368"/>
      <c r="E1194" s="368"/>
      <c r="F1194" s="368"/>
      <c r="G1194" s="370"/>
      <c r="H1194" s="99"/>
    </row>
    <row r="1195" spans="1:8">
      <c r="A1195" s="372"/>
      <c r="B1195" s="373" t="s">
        <v>195</v>
      </c>
      <c r="C1195" s="366">
        <v>17688383</v>
      </c>
      <c r="D1195" s="368"/>
      <c r="E1195" s="368"/>
      <c r="F1195" s="368"/>
      <c r="G1195" s="370"/>
      <c r="H1195" s="99"/>
    </row>
    <row r="1196" spans="1:8">
      <c r="A1196" s="372"/>
      <c r="B1196" s="373"/>
      <c r="C1196" s="366"/>
      <c r="D1196" s="368"/>
      <c r="E1196" s="368"/>
      <c r="F1196" s="368"/>
      <c r="G1196" s="370"/>
      <c r="H1196" s="99"/>
    </row>
    <row r="1197" spans="1:8" ht="14.25">
      <c r="A1197" s="372"/>
      <c r="B1197" s="373" t="s">
        <v>1843</v>
      </c>
      <c r="C1197" s="367" t="s">
        <v>1802</v>
      </c>
      <c r="D1197" s="369"/>
      <c r="E1197" s="369"/>
      <c r="F1197" s="369"/>
      <c r="G1197" s="371"/>
      <c r="H1197" s="99"/>
    </row>
    <row r="1198" spans="1:8" ht="14.25">
      <c r="A1198" s="372"/>
      <c r="B1198" s="373" t="s">
        <v>236</v>
      </c>
      <c r="C1198" s="367" t="s">
        <v>1934</v>
      </c>
      <c r="D1198" s="369"/>
      <c r="E1198" s="369"/>
      <c r="F1198" s="369"/>
      <c r="G1198" s="371"/>
      <c r="H1198" s="99"/>
    </row>
    <row r="1199" spans="1:8" ht="15.75">
      <c r="A1199" s="167"/>
      <c r="B1199" s="167"/>
      <c r="C1199" s="167"/>
      <c r="D1199" s="167"/>
      <c r="E1199" s="167"/>
      <c r="F1199" s="167"/>
      <c r="G1199" s="358"/>
      <c r="H1199" s="358"/>
    </row>
    <row r="1200" spans="1:8">
      <c r="A1200" s="763" t="s">
        <v>122</v>
      </c>
      <c r="B1200" s="763" t="s">
        <v>238</v>
      </c>
      <c r="C1200" s="757" t="s">
        <v>1801</v>
      </c>
      <c r="D1200" s="757"/>
      <c r="E1200" s="757" t="s">
        <v>1800</v>
      </c>
      <c r="F1200" s="757"/>
      <c r="G1200" s="757" t="s">
        <v>90</v>
      </c>
      <c r="H1200" s="757"/>
    </row>
    <row r="1201" spans="1:8" ht="30" customHeight="1" thickBot="1">
      <c r="A1201" s="764"/>
      <c r="B1201" s="764"/>
      <c r="C1201" s="427" t="s">
        <v>1890</v>
      </c>
      <c r="D1201" s="427" t="s">
        <v>1889</v>
      </c>
      <c r="E1201" s="427" t="s">
        <v>1890</v>
      </c>
      <c r="F1201" s="427" t="s">
        <v>1889</v>
      </c>
      <c r="G1201" s="427" t="s">
        <v>1890</v>
      </c>
      <c r="H1201" s="427" t="s">
        <v>1889</v>
      </c>
    </row>
    <row r="1202" spans="1:8" ht="15.75" thickTop="1">
      <c r="A1202" s="248"/>
      <c r="B1202" s="345" t="s">
        <v>237</v>
      </c>
      <c r="C1202" s="445">
        <f t="shared" ref="C1202:H1202" si="126">SUM(C1203:C1376)</f>
        <v>0</v>
      </c>
      <c r="D1202" s="445">
        <f t="shared" si="126"/>
        <v>0</v>
      </c>
      <c r="E1202" s="445">
        <f t="shared" si="126"/>
        <v>1036</v>
      </c>
      <c r="F1202" s="445">
        <f t="shared" si="126"/>
        <v>1500</v>
      </c>
      <c r="G1202" s="445">
        <f t="shared" si="126"/>
        <v>1036</v>
      </c>
      <c r="H1202" s="445">
        <f t="shared" si="126"/>
        <v>1500</v>
      </c>
    </row>
    <row r="1203" spans="1:8">
      <c r="A1203" s="272"/>
      <c r="B1203" s="273"/>
      <c r="C1203" s="362"/>
      <c r="D1203" s="362"/>
      <c r="E1203" s="363"/>
      <c r="F1203" s="363"/>
      <c r="G1203" s="364"/>
      <c r="H1203" s="363"/>
    </row>
    <row r="1204" spans="1:8">
      <c r="A1204" s="447" t="s">
        <v>2037</v>
      </c>
      <c r="B1204" s="448" t="s">
        <v>2962</v>
      </c>
      <c r="C1204" s="362"/>
      <c r="D1204" s="362"/>
      <c r="E1204" s="437">
        <v>2</v>
      </c>
      <c r="F1204" s="323">
        <v>2</v>
      </c>
      <c r="G1204" s="440">
        <f t="shared" ref="G1204:G1376" si="127">C1204+E1204</f>
        <v>2</v>
      </c>
      <c r="H1204" s="440">
        <f t="shared" ref="H1204:H1376" si="128">D1204+F1204</f>
        <v>2</v>
      </c>
    </row>
    <row r="1205" spans="1:8" ht="25.5">
      <c r="A1205" s="449" t="s">
        <v>2963</v>
      </c>
      <c r="B1205" s="450" t="s">
        <v>2964</v>
      </c>
      <c r="C1205" s="362"/>
      <c r="D1205" s="362"/>
      <c r="E1205" s="437">
        <v>0</v>
      </c>
      <c r="F1205" s="323">
        <v>1</v>
      </c>
      <c r="G1205" s="440">
        <f t="shared" si="127"/>
        <v>0</v>
      </c>
      <c r="H1205" s="440">
        <f t="shared" si="128"/>
        <v>1</v>
      </c>
    </row>
    <row r="1206" spans="1:8" ht="14.25">
      <c r="A1206" s="449" t="s">
        <v>2965</v>
      </c>
      <c r="B1206" s="450" t="s">
        <v>2966</v>
      </c>
      <c r="C1206" s="362"/>
      <c r="D1206" s="362"/>
      <c r="E1206" s="437">
        <v>2</v>
      </c>
      <c r="F1206" s="323">
        <v>2</v>
      </c>
      <c r="G1206" s="440">
        <f t="shared" si="127"/>
        <v>2</v>
      </c>
      <c r="H1206" s="440">
        <f t="shared" si="128"/>
        <v>2</v>
      </c>
    </row>
    <row r="1207" spans="1:8" ht="25.5">
      <c r="A1207" s="449" t="s">
        <v>2790</v>
      </c>
      <c r="B1207" s="450" t="s">
        <v>2967</v>
      </c>
      <c r="C1207" s="362"/>
      <c r="D1207" s="362"/>
      <c r="E1207" s="437">
        <v>93</v>
      </c>
      <c r="F1207" s="323">
        <v>150</v>
      </c>
      <c r="G1207" s="440">
        <f t="shared" si="127"/>
        <v>93</v>
      </c>
      <c r="H1207" s="440">
        <f t="shared" si="128"/>
        <v>150</v>
      </c>
    </row>
    <row r="1208" spans="1:8" ht="14.25">
      <c r="A1208" s="449" t="s">
        <v>2968</v>
      </c>
      <c r="B1208" s="450" t="s">
        <v>2969</v>
      </c>
      <c r="C1208" s="362"/>
      <c r="D1208" s="362"/>
      <c r="E1208" s="437">
        <v>2</v>
      </c>
      <c r="F1208" s="323">
        <v>2</v>
      </c>
      <c r="G1208" s="440">
        <f t="shared" si="127"/>
        <v>2</v>
      </c>
      <c r="H1208" s="440">
        <f t="shared" si="128"/>
        <v>2</v>
      </c>
    </row>
    <row r="1209" spans="1:8" ht="14.25">
      <c r="A1209" s="449" t="s">
        <v>2970</v>
      </c>
      <c r="B1209" s="450" t="s">
        <v>2971</v>
      </c>
      <c r="C1209" s="362"/>
      <c r="D1209" s="362"/>
      <c r="E1209" s="437">
        <v>1</v>
      </c>
      <c r="F1209" s="323">
        <v>2</v>
      </c>
      <c r="G1209" s="440">
        <f t="shared" si="127"/>
        <v>1</v>
      </c>
      <c r="H1209" s="440">
        <f t="shared" si="128"/>
        <v>2</v>
      </c>
    </row>
    <row r="1210" spans="1:8" ht="14.25">
      <c r="A1210" s="449" t="s">
        <v>2972</v>
      </c>
      <c r="B1210" s="450" t="s">
        <v>2973</v>
      </c>
      <c r="C1210" s="362"/>
      <c r="D1210" s="362"/>
      <c r="E1210" s="437">
        <v>1</v>
      </c>
      <c r="F1210" s="323">
        <v>2</v>
      </c>
      <c r="G1210" s="440">
        <f t="shared" si="127"/>
        <v>1</v>
      </c>
      <c r="H1210" s="440">
        <f t="shared" si="128"/>
        <v>2</v>
      </c>
    </row>
    <row r="1211" spans="1:8" ht="14.25">
      <c r="A1211" s="449" t="s">
        <v>2974</v>
      </c>
      <c r="B1211" s="450" t="s">
        <v>2975</v>
      </c>
      <c r="C1211" s="362"/>
      <c r="D1211" s="362"/>
      <c r="E1211" s="437">
        <v>5</v>
      </c>
      <c r="F1211" s="323">
        <v>6</v>
      </c>
      <c r="G1211" s="440">
        <f t="shared" si="127"/>
        <v>5</v>
      </c>
      <c r="H1211" s="440">
        <f t="shared" si="128"/>
        <v>6</v>
      </c>
    </row>
    <row r="1212" spans="1:8" ht="14.25">
      <c r="A1212" s="449" t="s">
        <v>2976</v>
      </c>
      <c r="B1212" s="450" t="s">
        <v>2977</v>
      </c>
      <c r="C1212" s="362"/>
      <c r="D1212" s="362"/>
      <c r="E1212" s="437">
        <v>20</v>
      </c>
      <c r="F1212" s="323">
        <v>40</v>
      </c>
      <c r="G1212" s="440">
        <f t="shared" si="127"/>
        <v>20</v>
      </c>
      <c r="H1212" s="440">
        <f t="shared" si="128"/>
        <v>40</v>
      </c>
    </row>
    <row r="1213" spans="1:8" ht="14.25">
      <c r="A1213" s="449" t="s">
        <v>2978</v>
      </c>
      <c r="B1213" s="450" t="s">
        <v>2979</v>
      </c>
      <c r="C1213" s="362"/>
      <c r="D1213" s="362"/>
      <c r="E1213" s="437">
        <v>17</v>
      </c>
      <c r="F1213" s="323">
        <v>40</v>
      </c>
      <c r="G1213" s="440">
        <f t="shared" si="127"/>
        <v>17</v>
      </c>
      <c r="H1213" s="440">
        <f t="shared" si="128"/>
        <v>40</v>
      </c>
    </row>
    <row r="1214" spans="1:8" ht="14.25">
      <c r="A1214" s="449" t="s">
        <v>2980</v>
      </c>
      <c r="B1214" s="450" t="s">
        <v>2981</v>
      </c>
      <c r="C1214" s="362"/>
      <c r="D1214" s="362"/>
      <c r="E1214" s="437">
        <v>0</v>
      </c>
      <c r="F1214" s="323">
        <v>1</v>
      </c>
      <c r="G1214" s="440">
        <f t="shared" si="127"/>
        <v>0</v>
      </c>
      <c r="H1214" s="440">
        <f t="shared" si="128"/>
        <v>1</v>
      </c>
    </row>
    <row r="1215" spans="1:8" ht="14.25">
      <c r="A1215" s="449" t="s">
        <v>2982</v>
      </c>
      <c r="B1215" s="450" t="s">
        <v>2983</v>
      </c>
      <c r="C1215" s="362"/>
      <c r="D1215" s="362"/>
      <c r="E1215" s="437">
        <v>1</v>
      </c>
      <c r="F1215" s="323">
        <v>2</v>
      </c>
      <c r="G1215" s="440">
        <f t="shared" si="127"/>
        <v>1</v>
      </c>
      <c r="H1215" s="440">
        <f t="shared" si="128"/>
        <v>2</v>
      </c>
    </row>
    <row r="1216" spans="1:8" ht="14.25">
      <c r="A1216" s="449" t="s">
        <v>2984</v>
      </c>
      <c r="B1216" s="450" t="s">
        <v>2985</v>
      </c>
      <c r="C1216" s="362"/>
      <c r="D1216" s="362"/>
      <c r="E1216" s="437">
        <v>4</v>
      </c>
      <c r="F1216" s="323">
        <v>5</v>
      </c>
      <c r="G1216" s="440">
        <f t="shared" si="127"/>
        <v>4</v>
      </c>
      <c r="H1216" s="440">
        <f t="shared" si="128"/>
        <v>5</v>
      </c>
    </row>
    <row r="1217" spans="1:8" ht="14.25">
      <c r="A1217" s="449" t="s">
        <v>2986</v>
      </c>
      <c r="B1217" s="450" t="s">
        <v>2987</v>
      </c>
      <c r="C1217" s="362"/>
      <c r="D1217" s="362"/>
      <c r="E1217" s="437">
        <v>8</v>
      </c>
      <c r="F1217" s="323">
        <v>9</v>
      </c>
      <c r="G1217" s="440">
        <f t="shared" si="127"/>
        <v>8</v>
      </c>
      <c r="H1217" s="440">
        <f t="shared" si="128"/>
        <v>9</v>
      </c>
    </row>
    <row r="1218" spans="1:8" ht="14.25">
      <c r="A1218" s="449" t="s">
        <v>2988</v>
      </c>
      <c r="B1218" s="450" t="s">
        <v>2989</v>
      </c>
      <c r="C1218" s="362"/>
      <c r="D1218" s="362"/>
      <c r="E1218" s="437">
        <v>0</v>
      </c>
      <c r="F1218" s="323">
        <v>2</v>
      </c>
      <c r="G1218" s="440">
        <f t="shared" si="127"/>
        <v>0</v>
      </c>
      <c r="H1218" s="440">
        <f t="shared" si="128"/>
        <v>2</v>
      </c>
    </row>
    <row r="1219" spans="1:8" ht="14.25">
      <c r="A1219" s="449" t="s">
        <v>2254</v>
      </c>
      <c r="B1219" s="450" t="s">
        <v>2255</v>
      </c>
      <c r="C1219" s="362"/>
      <c r="D1219" s="362"/>
      <c r="E1219" s="437">
        <v>14</v>
      </c>
      <c r="F1219" s="323">
        <v>30</v>
      </c>
      <c r="G1219" s="440">
        <f t="shared" si="127"/>
        <v>14</v>
      </c>
      <c r="H1219" s="440">
        <f t="shared" si="128"/>
        <v>30</v>
      </c>
    </row>
    <row r="1220" spans="1:8" ht="25.5">
      <c r="A1220" s="449" t="s">
        <v>2990</v>
      </c>
      <c r="B1220" s="450" t="s">
        <v>2991</v>
      </c>
      <c r="C1220" s="362"/>
      <c r="D1220" s="362"/>
      <c r="E1220" s="437">
        <v>0</v>
      </c>
      <c r="F1220" s="323">
        <v>1</v>
      </c>
      <c r="G1220" s="440">
        <f t="shared" si="127"/>
        <v>0</v>
      </c>
      <c r="H1220" s="440">
        <f t="shared" si="128"/>
        <v>1</v>
      </c>
    </row>
    <row r="1221" spans="1:8" ht="14.25">
      <c r="A1221" s="449" t="s">
        <v>2992</v>
      </c>
      <c r="B1221" s="450" t="s">
        <v>2993</v>
      </c>
      <c r="C1221" s="362"/>
      <c r="D1221" s="362"/>
      <c r="E1221" s="437">
        <v>0</v>
      </c>
      <c r="F1221" s="323">
        <v>1</v>
      </c>
      <c r="G1221" s="440">
        <f t="shared" si="127"/>
        <v>0</v>
      </c>
      <c r="H1221" s="440">
        <f t="shared" si="128"/>
        <v>1</v>
      </c>
    </row>
    <row r="1222" spans="1:8" ht="25.5">
      <c r="A1222" s="449" t="s">
        <v>2256</v>
      </c>
      <c r="B1222" s="450" t="s">
        <v>2257</v>
      </c>
      <c r="C1222" s="362"/>
      <c r="D1222" s="362"/>
      <c r="E1222" s="437">
        <v>103</v>
      </c>
      <c r="F1222" s="323">
        <v>150</v>
      </c>
      <c r="G1222" s="440">
        <f t="shared" si="127"/>
        <v>103</v>
      </c>
      <c r="H1222" s="440">
        <f t="shared" si="128"/>
        <v>150</v>
      </c>
    </row>
    <row r="1223" spans="1:8" ht="25.5">
      <c r="A1223" s="449" t="s">
        <v>2327</v>
      </c>
      <c r="B1223" s="450" t="s">
        <v>2994</v>
      </c>
      <c r="C1223" s="362"/>
      <c r="D1223" s="362"/>
      <c r="E1223" s="437">
        <v>31</v>
      </c>
      <c r="F1223" s="323">
        <v>50</v>
      </c>
      <c r="G1223" s="440">
        <f t="shared" si="127"/>
        <v>31</v>
      </c>
      <c r="H1223" s="440">
        <f t="shared" si="128"/>
        <v>50</v>
      </c>
    </row>
    <row r="1224" spans="1:8" ht="14.25">
      <c r="A1224" s="449" t="s">
        <v>2995</v>
      </c>
      <c r="B1224" s="450" t="s">
        <v>2996</v>
      </c>
      <c r="C1224" s="362"/>
      <c r="D1224" s="362"/>
      <c r="E1224" s="437">
        <v>13</v>
      </c>
      <c r="F1224" s="323">
        <v>20</v>
      </c>
      <c r="G1224" s="440">
        <f t="shared" si="127"/>
        <v>13</v>
      </c>
      <c r="H1224" s="440">
        <f t="shared" si="128"/>
        <v>20</v>
      </c>
    </row>
    <row r="1225" spans="1:8" ht="14.25">
      <c r="A1225" s="449" t="s">
        <v>2329</v>
      </c>
      <c r="B1225" s="450" t="s">
        <v>2997</v>
      </c>
      <c r="C1225" s="362"/>
      <c r="D1225" s="362"/>
      <c r="E1225" s="437">
        <v>4</v>
      </c>
      <c r="F1225" s="323">
        <v>5</v>
      </c>
      <c r="G1225" s="440">
        <f t="shared" si="127"/>
        <v>4</v>
      </c>
      <c r="H1225" s="440">
        <f t="shared" si="128"/>
        <v>5</v>
      </c>
    </row>
    <row r="1226" spans="1:8" ht="14.25">
      <c r="A1226" s="449" t="s">
        <v>2363</v>
      </c>
      <c r="B1226" s="450" t="s">
        <v>2998</v>
      </c>
      <c r="C1226" s="362"/>
      <c r="D1226" s="362"/>
      <c r="E1226" s="437">
        <v>1</v>
      </c>
      <c r="F1226" s="323">
        <v>1</v>
      </c>
      <c r="G1226" s="440">
        <f t="shared" si="127"/>
        <v>1</v>
      </c>
      <c r="H1226" s="440">
        <f t="shared" si="128"/>
        <v>1</v>
      </c>
    </row>
    <row r="1227" spans="1:8" ht="25.5">
      <c r="A1227" s="449" t="s">
        <v>2999</v>
      </c>
      <c r="B1227" s="450" t="s">
        <v>3000</v>
      </c>
      <c r="C1227" s="362"/>
      <c r="D1227" s="362"/>
      <c r="E1227" s="437">
        <v>0</v>
      </c>
      <c r="F1227" s="323">
        <v>1</v>
      </c>
      <c r="G1227" s="440">
        <f t="shared" si="127"/>
        <v>0</v>
      </c>
      <c r="H1227" s="440">
        <f t="shared" si="128"/>
        <v>1</v>
      </c>
    </row>
    <row r="1228" spans="1:8" ht="14.25">
      <c r="A1228" s="449" t="s">
        <v>3001</v>
      </c>
      <c r="B1228" s="450" t="s">
        <v>3002</v>
      </c>
      <c r="C1228" s="362"/>
      <c r="D1228" s="362"/>
      <c r="E1228" s="437">
        <v>3</v>
      </c>
      <c r="F1228" s="323">
        <v>5</v>
      </c>
      <c r="G1228" s="440">
        <f t="shared" si="127"/>
        <v>3</v>
      </c>
      <c r="H1228" s="440">
        <f t="shared" si="128"/>
        <v>5</v>
      </c>
    </row>
    <row r="1229" spans="1:8" ht="14.25">
      <c r="A1229" s="449" t="s">
        <v>3003</v>
      </c>
      <c r="B1229" s="450" t="s">
        <v>3004</v>
      </c>
      <c r="C1229" s="362"/>
      <c r="D1229" s="362"/>
      <c r="E1229" s="437">
        <v>34</v>
      </c>
      <c r="F1229" s="323">
        <v>50</v>
      </c>
      <c r="G1229" s="440">
        <f t="shared" si="127"/>
        <v>34</v>
      </c>
      <c r="H1229" s="440">
        <f t="shared" si="128"/>
        <v>50</v>
      </c>
    </row>
    <row r="1230" spans="1:8" ht="14.25">
      <c r="A1230" s="449" t="s">
        <v>3005</v>
      </c>
      <c r="B1230" s="450" t="s">
        <v>3006</v>
      </c>
      <c r="C1230" s="362"/>
      <c r="D1230" s="362"/>
      <c r="E1230" s="437">
        <v>59</v>
      </c>
      <c r="F1230" s="323">
        <v>80</v>
      </c>
      <c r="G1230" s="440">
        <f t="shared" si="127"/>
        <v>59</v>
      </c>
      <c r="H1230" s="440">
        <f t="shared" si="128"/>
        <v>80</v>
      </c>
    </row>
    <row r="1231" spans="1:8" ht="14.25">
      <c r="A1231" s="449" t="s">
        <v>3007</v>
      </c>
      <c r="B1231" s="450" t="s">
        <v>3008</v>
      </c>
      <c r="C1231" s="362"/>
      <c r="D1231" s="362"/>
      <c r="E1231" s="437">
        <v>1</v>
      </c>
      <c r="F1231" s="323">
        <v>1</v>
      </c>
      <c r="G1231" s="440">
        <f t="shared" si="127"/>
        <v>1</v>
      </c>
      <c r="H1231" s="440">
        <f t="shared" si="128"/>
        <v>1</v>
      </c>
    </row>
    <row r="1232" spans="1:8" ht="14.25">
      <c r="A1232" s="449" t="s">
        <v>3009</v>
      </c>
      <c r="B1232" s="450" t="s">
        <v>3010</v>
      </c>
      <c r="C1232" s="362"/>
      <c r="D1232" s="362"/>
      <c r="E1232" s="437">
        <v>1</v>
      </c>
      <c r="F1232" s="323">
        <v>1</v>
      </c>
      <c r="G1232" s="440">
        <f t="shared" si="127"/>
        <v>1</v>
      </c>
      <c r="H1232" s="440">
        <f t="shared" si="128"/>
        <v>1</v>
      </c>
    </row>
    <row r="1233" spans="1:8" ht="14.25">
      <c r="A1233" s="449" t="s">
        <v>3011</v>
      </c>
      <c r="B1233" s="450" t="s">
        <v>3012</v>
      </c>
      <c r="C1233" s="362"/>
      <c r="D1233" s="362"/>
      <c r="E1233" s="437">
        <v>7</v>
      </c>
      <c r="F1233" s="323">
        <v>10</v>
      </c>
      <c r="G1233" s="440">
        <f t="shared" si="127"/>
        <v>7</v>
      </c>
      <c r="H1233" s="440">
        <f t="shared" si="128"/>
        <v>10</v>
      </c>
    </row>
    <row r="1234" spans="1:8" ht="14.25">
      <c r="A1234" s="449" t="s">
        <v>2331</v>
      </c>
      <c r="B1234" s="450" t="s">
        <v>3013</v>
      </c>
      <c r="C1234" s="362"/>
      <c r="D1234" s="362"/>
      <c r="E1234" s="437">
        <v>25</v>
      </c>
      <c r="F1234" s="323">
        <v>40</v>
      </c>
      <c r="G1234" s="440">
        <f t="shared" si="127"/>
        <v>25</v>
      </c>
      <c r="H1234" s="440">
        <f t="shared" si="128"/>
        <v>40</v>
      </c>
    </row>
    <row r="1235" spans="1:8" ht="14.25">
      <c r="A1235" s="449" t="s">
        <v>3014</v>
      </c>
      <c r="B1235" s="450" t="s">
        <v>1533</v>
      </c>
      <c r="C1235" s="362"/>
      <c r="D1235" s="362"/>
      <c r="E1235" s="437">
        <v>0</v>
      </c>
      <c r="F1235" s="323">
        <v>1</v>
      </c>
      <c r="G1235" s="440">
        <f t="shared" si="127"/>
        <v>0</v>
      </c>
      <c r="H1235" s="440">
        <f t="shared" si="128"/>
        <v>1</v>
      </c>
    </row>
    <row r="1236" spans="1:8" ht="25.5">
      <c r="A1236" s="449" t="s">
        <v>3015</v>
      </c>
      <c r="B1236" s="450" t="s">
        <v>3016</v>
      </c>
      <c r="C1236" s="362"/>
      <c r="D1236" s="362"/>
      <c r="E1236" s="437">
        <v>1</v>
      </c>
      <c r="F1236" s="323">
        <v>1</v>
      </c>
      <c r="G1236" s="440">
        <f t="shared" si="127"/>
        <v>1</v>
      </c>
      <c r="H1236" s="440">
        <f t="shared" si="128"/>
        <v>1</v>
      </c>
    </row>
    <row r="1237" spans="1:8" ht="14.25">
      <c r="A1237" s="449" t="s">
        <v>3017</v>
      </c>
      <c r="B1237" s="450" t="s">
        <v>3018</v>
      </c>
      <c r="C1237" s="362"/>
      <c r="D1237" s="362"/>
      <c r="E1237" s="437">
        <v>5</v>
      </c>
      <c r="F1237" s="323">
        <v>6</v>
      </c>
      <c r="G1237" s="440">
        <f t="shared" si="127"/>
        <v>5</v>
      </c>
      <c r="H1237" s="440">
        <f t="shared" si="128"/>
        <v>6</v>
      </c>
    </row>
    <row r="1238" spans="1:8" ht="14.25">
      <c r="A1238" s="449" t="s">
        <v>3019</v>
      </c>
      <c r="B1238" s="450" t="s">
        <v>3020</v>
      </c>
      <c r="C1238" s="362"/>
      <c r="D1238" s="362"/>
      <c r="E1238" s="437">
        <v>0</v>
      </c>
      <c r="F1238" s="323">
        <v>1</v>
      </c>
      <c r="G1238" s="440">
        <f t="shared" si="127"/>
        <v>0</v>
      </c>
      <c r="H1238" s="440">
        <f t="shared" si="128"/>
        <v>1</v>
      </c>
    </row>
    <row r="1239" spans="1:8" ht="14.25">
      <c r="A1239" s="449" t="s">
        <v>3021</v>
      </c>
      <c r="B1239" s="450" t="s">
        <v>3022</v>
      </c>
      <c r="C1239" s="362"/>
      <c r="D1239" s="362"/>
      <c r="E1239" s="437">
        <v>136</v>
      </c>
      <c r="F1239" s="323">
        <v>170</v>
      </c>
      <c r="G1239" s="440">
        <f t="shared" si="127"/>
        <v>136</v>
      </c>
      <c r="H1239" s="440">
        <f t="shared" si="128"/>
        <v>170</v>
      </c>
    </row>
    <row r="1240" spans="1:8" ht="14.25">
      <c r="A1240" s="449" t="s">
        <v>3023</v>
      </c>
      <c r="B1240" s="450" t="s">
        <v>3024</v>
      </c>
      <c r="C1240" s="362"/>
      <c r="D1240" s="362"/>
      <c r="E1240" s="437">
        <v>6</v>
      </c>
      <c r="F1240" s="323">
        <v>7</v>
      </c>
      <c r="G1240" s="440">
        <f t="shared" si="127"/>
        <v>6</v>
      </c>
      <c r="H1240" s="440">
        <f t="shared" si="128"/>
        <v>7</v>
      </c>
    </row>
    <row r="1241" spans="1:8" ht="25.5">
      <c r="A1241" s="449" t="s">
        <v>3025</v>
      </c>
      <c r="B1241" s="450" t="s">
        <v>3026</v>
      </c>
      <c r="C1241" s="362"/>
      <c r="D1241" s="362"/>
      <c r="E1241" s="437">
        <v>8</v>
      </c>
      <c r="F1241" s="323">
        <v>10</v>
      </c>
      <c r="G1241" s="440">
        <f t="shared" si="127"/>
        <v>8</v>
      </c>
      <c r="H1241" s="440">
        <f t="shared" si="128"/>
        <v>10</v>
      </c>
    </row>
    <row r="1242" spans="1:8" ht="14.25">
      <c r="A1242" s="449" t="s">
        <v>3027</v>
      </c>
      <c r="B1242" s="450" t="s">
        <v>3028</v>
      </c>
      <c r="C1242" s="362"/>
      <c r="D1242" s="362"/>
      <c r="E1242" s="437">
        <v>14</v>
      </c>
      <c r="F1242" s="323">
        <v>20</v>
      </c>
      <c r="G1242" s="440">
        <f t="shared" si="127"/>
        <v>14</v>
      </c>
      <c r="H1242" s="440">
        <f t="shared" si="128"/>
        <v>20</v>
      </c>
    </row>
    <row r="1243" spans="1:8" ht="14.25">
      <c r="A1243" s="449" t="s">
        <v>3029</v>
      </c>
      <c r="B1243" s="450" t="s">
        <v>3030</v>
      </c>
      <c r="C1243" s="362"/>
      <c r="D1243" s="362"/>
      <c r="E1243" s="437">
        <v>7</v>
      </c>
      <c r="F1243" s="323">
        <v>8</v>
      </c>
      <c r="G1243" s="440">
        <f t="shared" si="127"/>
        <v>7</v>
      </c>
      <c r="H1243" s="440">
        <f t="shared" si="128"/>
        <v>8</v>
      </c>
    </row>
    <row r="1244" spans="1:8" ht="14.25">
      <c r="A1244" s="449" t="s">
        <v>3031</v>
      </c>
      <c r="B1244" s="450" t="s">
        <v>3032</v>
      </c>
      <c r="C1244" s="362"/>
      <c r="D1244" s="362"/>
      <c r="E1244" s="437">
        <v>2</v>
      </c>
      <c r="F1244" s="323">
        <v>2</v>
      </c>
      <c r="G1244" s="440">
        <f t="shared" si="127"/>
        <v>2</v>
      </c>
      <c r="H1244" s="440">
        <f t="shared" si="128"/>
        <v>2</v>
      </c>
    </row>
    <row r="1245" spans="1:8" ht="14.25">
      <c r="A1245" s="449" t="s">
        <v>3033</v>
      </c>
      <c r="B1245" s="450" t="s">
        <v>3034</v>
      </c>
      <c r="C1245" s="362"/>
      <c r="D1245" s="362"/>
      <c r="E1245" s="437">
        <v>2</v>
      </c>
      <c r="F1245" s="323">
        <v>2</v>
      </c>
      <c r="G1245" s="440">
        <f t="shared" si="127"/>
        <v>2</v>
      </c>
      <c r="H1245" s="440">
        <f t="shared" si="128"/>
        <v>2</v>
      </c>
    </row>
    <row r="1246" spans="1:8" ht="14.25">
      <c r="A1246" s="449" t="s">
        <v>3035</v>
      </c>
      <c r="B1246" s="450" t="s">
        <v>3036</v>
      </c>
      <c r="C1246" s="362"/>
      <c r="D1246" s="362"/>
      <c r="E1246" s="437">
        <v>0</v>
      </c>
      <c r="F1246" s="323">
        <v>1</v>
      </c>
      <c r="G1246" s="440">
        <f t="shared" si="127"/>
        <v>0</v>
      </c>
      <c r="H1246" s="440">
        <f t="shared" si="128"/>
        <v>1</v>
      </c>
    </row>
    <row r="1247" spans="1:8" ht="14.25">
      <c r="A1247" s="449" t="s">
        <v>3037</v>
      </c>
      <c r="B1247" s="450" t="s">
        <v>3038</v>
      </c>
      <c r="C1247" s="362"/>
      <c r="D1247" s="362"/>
      <c r="E1247" s="437">
        <v>0</v>
      </c>
      <c r="F1247" s="323">
        <v>1</v>
      </c>
      <c r="G1247" s="440">
        <f t="shared" si="127"/>
        <v>0</v>
      </c>
      <c r="H1247" s="440">
        <f t="shared" si="128"/>
        <v>1</v>
      </c>
    </row>
    <row r="1248" spans="1:8" ht="14.25">
      <c r="A1248" s="449" t="s">
        <v>3039</v>
      </c>
      <c r="B1248" s="450" t="s">
        <v>3040</v>
      </c>
      <c r="C1248" s="362"/>
      <c r="D1248" s="362"/>
      <c r="E1248" s="437">
        <v>1</v>
      </c>
      <c r="F1248" s="323">
        <v>1</v>
      </c>
      <c r="G1248" s="440">
        <f t="shared" si="127"/>
        <v>1</v>
      </c>
      <c r="H1248" s="440">
        <f t="shared" si="128"/>
        <v>1</v>
      </c>
    </row>
    <row r="1249" spans="1:8" ht="14.25">
      <c r="A1249" s="449" t="s">
        <v>3041</v>
      </c>
      <c r="B1249" s="450" t="s">
        <v>3042</v>
      </c>
      <c r="C1249" s="362"/>
      <c r="D1249" s="362"/>
      <c r="E1249" s="437">
        <v>16</v>
      </c>
      <c r="F1249" s="323">
        <v>20</v>
      </c>
      <c r="G1249" s="440">
        <f t="shared" si="127"/>
        <v>16</v>
      </c>
      <c r="H1249" s="440">
        <f t="shared" si="128"/>
        <v>20</v>
      </c>
    </row>
    <row r="1250" spans="1:8" ht="25.5">
      <c r="A1250" s="449" t="s">
        <v>2047</v>
      </c>
      <c r="B1250" s="450" t="s">
        <v>3043</v>
      </c>
      <c r="C1250" s="362"/>
      <c r="D1250" s="362"/>
      <c r="E1250" s="437">
        <v>29</v>
      </c>
      <c r="F1250" s="323">
        <v>35</v>
      </c>
      <c r="G1250" s="440">
        <f t="shared" si="127"/>
        <v>29</v>
      </c>
      <c r="H1250" s="440">
        <f t="shared" si="128"/>
        <v>35</v>
      </c>
    </row>
    <row r="1251" spans="1:8" ht="14.25">
      <c r="A1251" s="449" t="s">
        <v>2049</v>
      </c>
      <c r="B1251" s="450" t="s">
        <v>3044</v>
      </c>
      <c r="C1251" s="362"/>
      <c r="D1251" s="362"/>
      <c r="E1251" s="437">
        <v>0</v>
      </c>
      <c r="F1251" s="323">
        <v>1</v>
      </c>
      <c r="G1251" s="440">
        <f t="shared" si="127"/>
        <v>0</v>
      </c>
      <c r="H1251" s="440">
        <f t="shared" si="128"/>
        <v>1</v>
      </c>
    </row>
    <row r="1252" spans="1:8" ht="25.5">
      <c r="A1252" s="449" t="s">
        <v>3045</v>
      </c>
      <c r="B1252" s="450" t="s">
        <v>3046</v>
      </c>
      <c r="C1252" s="362"/>
      <c r="D1252" s="362"/>
      <c r="E1252" s="437">
        <v>0</v>
      </c>
      <c r="F1252" s="323">
        <v>1</v>
      </c>
      <c r="G1252" s="440">
        <f t="shared" si="127"/>
        <v>0</v>
      </c>
      <c r="H1252" s="440">
        <f t="shared" si="128"/>
        <v>1</v>
      </c>
    </row>
    <row r="1253" spans="1:8" ht="25.5">
      <c r="A1253" s="449" t="s">
        <v>3047</v>
      </c>
      <c r="B1253" s="450" t="s">
        <v>3048</v>
      </c>
      <c r="C1253" s="362"/>
      <c r="D1253" s="362"/>
      <c r="E1253" s="437">
        <v>1</v>
      </c>
      <c r="F1253" s="323">
        <v>1</v>
      </c>
      <c r="G1253" s="440">
        <f t="shared" si="127"/>
        <v>1</v>
      </c>
      <c r="H1253" s="440">
        <f t="shared" si="128"/>
        <v>1</v>
      </c>
    </row>
    <row r="1254" spans="1:8" ht="25.5">
      <c r="A1254" s="449" t="s">
        <v>3049</v>
      </c>
      <c r="B1254" s="450" t="s">
        <v>3050</v>
      </c>
      <c r="C1254" s="362"/>
      <c r="D1254" s="362"/>
      <c r="E1254" s="437">
        <v>0</v>
      </c>
      <c r="F1254" s="323">
        <v>1</v>
      </c>
      <c r="G1254" s="440">
        <f t="shared" si="127"/>
        <v>0</v>
      </c>
      <c r="H1254" s="440">
        <f t="shared" si="128"/>
        <v>1</v>
      </c>
    </row>
    <row r="1255" spans="1:8" ht="25.5">
      <c r="A1255" s="449" t="s">
        <v>3051</v>
      </c>
      <c r="B1255" s="450" t="s">
        <v>3052</v>
      </c>
      <c r="C1255" s="362"/>
      <c r="D1255" s="362"/>
      <c r="E1255" s="437">
        <v>8</v>
      </c>
      <c r="F1255" s="323">
        <v>10</v>
      </c>
      <c r="G1255" s="440">
        <f t="shared" si="127"/>
        <v>8</v>
      </c>
      <c r="H1255" s="440">
        <f t="shared" si="128"/>
        <v>10</v>
      </c>
    </row>
    <row r="1256" spans="1:8" ht="14.25">
      <c r="A1256" s="449" t="s">
        <v>3053</v>
      </c>
      <c r="B1256" s="450" t="s">
        <v>3054</v>
      </c>
      <c r="C1256" s="362"/>
      <c r="D1256" s="362"/>
      <c r="E1256" s="437">
        <v>5</v>
      </c>
      <c r="F1256" s="323">
        <v>6</v>
      </c>
      <c r="G1256" s="440">
        <f t="shared" si="127"/>
        <v>5</v>
      </c>
      <c r="H1256" s="440">
        <f t="shared" si="128"/>
        <v>6</v>
      </c>
    </row>
    <row r="1257" spans="1:8" ht="14.25">
      <c r="A1257" s="449" t="s">
        <v>3055</v>
      </c>
      <c r="B1257" s="450" t="s">
        <v>3056</v>
      </c>
      <c r="C1257" s="362"/>
      <c r="D1257" s="362"/>
      <c r="E1257" s="437">
        <v>0</v>
      </c>
      <c r="F1257" s="323">
        <v>1</v>
      </c>
      <c r="G1257" s="440">
        <f t="shared" si="127"/>
        <v>0</v>
      </c>
      <c r="H1257" s="440">
        <f t="shared" si="128"/>
        <v>1</v>
      </c>
    </row>
    <row r="1258" spans="1:8" ht="14.25">
      <c r="A1258" s="449" t="s">
        <v>2153</v>
      </c>
      <c r="B1258" s="450" t="s">
        <v>3057</v>
      </c>
      <c r="C1258" s="362"/>
      <c r="D1258" s="362"/>
      <c r="E1258" s="437">
        <v>10</v>
      </c>
      <c r="F1258" s="323">
        <v>12</v>
      </c>
      <c r="G1258" s="440">
        <f t="shared" si="127"/>
        <v>10</v>
      </c>
      <c r="H1258" s="440">
        <f t="shared" si="128"/>
        <v>12</v>
      </c>
    </row>
    <row r="1259" spans="1:8" ht="25.5">
      <c r="A1259" s="449" t="s">
        <v>3058</v>
      </c>
      <c r="B1259" s="450" t="s">
        <v>3059</v>
      </c>
      <c r="C1259" s="362"/>
      <c r="D1259" s="362"/>
      <c r="E1259" s="437">
        <v>1</v>
      </c>
      <c r="F1259" s="323">
        <v>1</v>
      </c>
      <c r="G1259" s="440">
        <f t="shared" si="127"/>
        <v>1</v>
      </c>
      <c r="H1259" s="440">
        <f t="shared" si="128"/>
        <v>1</v>
      </c>
    </row>
    <row r="1260" spans="1:8" ht="14.25">
      <c r="A1260" s="449" t="s">
        <v>3060</v>
      </c>
      <c r="B1260" s="450" t="s">
        <v>3061</v>
      </c>
      <c r="C1260" s="362"/>
      <c r="D1260" s="362"/>
      <c r="E1260" s="437">
        <v>42</v>
      </c>
      <c r="F1260" s="323">
        <v>50</v>
      </c>
      <c r="G1260" s="440">
        <f t="shared" si="127"/>
        <v>42</v>
      </c>
      <c r="H1260" s="440">
        <f t="shared" si="128"/>
        <v>50</v>
      </c>
    </row>
    <row r="1261" spans="1:8" ht="14.25">
      <c r="A1261" s="449" t="s">
        <v>154</v>
      </c>
      <c r="B1261" s="450" t="s">
        <v>165</v>
      </c>
      <c r="C1261" s="362"/>
      <c r="D1261" s="362"/>
      <c r="E1261" s="437">
        <v>27</v>
      </c>
      <c r="F1261" s="323">
        <v>35</v>
      </c>
      <c r="G1261" s="440">
        <f t="shared" si="127"/>
        <v>27</v>
      </c>
      <c r="H1261" s="440">
        <f t="shared" si="128"/>
        <v>35</v>
      </c>
    </row>
    <row r="1262" spans="1:8" ht="14.25">
      <c r="A1262" s="449" t="s">
        <v>3062</v>
      </c>
      <c r="B1262" s="450" t="s">
        <v>3063</v>
      </c>
      <c r="C1262" s="362"/>
      <c r="D1262" s="362"/>
      <c r="E1262" s="437">
        <v>3</v>
      </c>
      <c r="F1262" s="323">
        <v>5</v>
      </c>
      <c r="G1262" s="440">
        <f t="shared" si="127"/>
        <v>3</v>
      </c>
      <c r="H1262" s="440">
        <f t="shared" si="128"/>
        <v>5</v>
      </c>
    </row>
    <row r="1263" spans="1:8" ht="14.25">
      <c r="A1263" s="449" t="s">
        <v>3064</v>
      </c>
      <c r="B1263" s="450" t="s">
        <v>3065</v>
      </c>
      <c r="C1263" s="362"/>
      <c r="D1263" s="362"/>
      <c r="E1263" s="437">
        <v>20</v>
      </c>
      <c r="F1263" s="323">
        <v>25</v>
      </c>
      <c r="G1263" s="440">
        <f t="shared" si="127"/>
        <v>20</v>
      </c>
      <c r="H1263" s="440">
        <f t="shared" si="128"/>
        <v>25</v>
      </c>
    </row>
    <row r="1264" spans="1:8" ht="14.25">
      <c r="A1264" s="449" t="s">
        <v>3066</v>
      </c>
      <c r="B1264" s="450" t="s">
        <v>3067</v>
      </c>
      <c r="C1264" s="362"/>
      <c r="D1264" s="362"/>
      <c r="E1264" s="437">
        <v>1</v>
      </c>
      <c r="F1264" s="323">
        <v>1</v>
      </c>
      <c r="G1264" s="440">
        <f t="shared" ref="G1264:G1322" si="129">C1264+E1264</f>
        <v>1</v>
      </c>
      <c r="H1264" s="440">
        <f t="shared" ref="H1264:H1322" si="130">D1264+F1264</f>
        <v>1</v>
      </c>
    </row>
    <row r="1265" spans="1:8" ht="14.25">
      <c r="A1265" s="449" t="s">
        <v>3068</v>
      </c>
      <c r="B1265" s="450" t="s">
        <v>3069</v>
      </c>
      <c r="C1265" s="362"/>
      <c r="D1265" s="362"/>
      <c r="E1265" s="437">
        <v>6</v>
      </c>
      <c r="F1265" s="323">
        <v>7</v>
      </c>
      <c r="G1265" s="440">
        <f t="shared" si="129"/>
        <v>6</v>
      </c>
      <c r="H1265" s="440">
        <f t="shared" si="130"/>
        <v>7</v>
      </c>
    </row>
    <row r="1266" spans="1:8" ht="14.25">
      <c r="A1266" s="449" t="s">
        <v>3070</v>
      </c>
      <c r="B1266" s="450" t="s">
        <v>3071</v>
      </c>
      <c r="C1266" s="362"/>
      <c r="D1266" s="362"/>
      <c r="E1266" s="437">
        <v>8</v>
      </c>
      <c r="F1266" s="323">
        <v>10</v>
      </c>
      <c r="G1266" s="440">
        <f t="shared" si="129"/>
        <v>8</v>
      </c>
      <c r="H1266" s="440">
        <f t="shared" si="130"/>
        <v>10</v>
      </c>
    </row>
    <row r="1267" spans="1:8" ht="14.25">
      <c r="A1267" s="449" t="s">
        <v>3072</v>
      </c>
      <c r="B1267" s="450" t="s">
        <v>3073</v>
      </c>
      <c r="C1267" s="362"/>
      <c r="D1267" s="362"/>
      <c r="E1267" s="437">
        <v>2</v>
      </c>
      <c r="F1267" s="323">
        <v>2</v>
      </c>
      <c r="G1267" s="440">
        <f t="shared" si="129"/>
        <v>2</v>
      </c>
      <c r="H1267" s="440">
        <f t="shared" si="130"/>
        <v>2</v>
      </c>
    </row>
    <row r="1268" spans="1:8" ht="14.25">
      <c r="A1268" s="449" t="s">
        <v>3074</v>
      </c>
      <c r="B1268" s="450" t="s">
        <v>3075</v>
      </c>
      <c r="C1268" s="362"/>
      <c r="D1268" s="362"/>
      <c r="E1268" s="437">
        <v>0</v>
      </c>
      <c r="F1268" s="323">
        <v>1</v>
      </c>
      <c r="G1268" s="440">
        <f t="shared" si="129"/>
        <v>0</v>
      </c>
      <c r="H1268" s="440">
        <f t="shared" si="130"/>
        <v>1</v>
      </c>
    </row>
    <row r="1269" spans="1:8" ht="14.25">
      <c r="A1269" s="449" t="s">
        <v>3076</v>
      </c>
      <c r="B1269" s="450" t="s">
        <v>3077</v>
      </c>
      <c r="C1269" s="362"/>
      <c r="D1269" s="362"/>
      <c r="E1269" s="437">
        <v>1</v>
      </c>
      <c r="F1269" s="323">
        <v>1</v>
      </c>
      <c r="G1269" s="440">
        <f t="shared" si="129"/>
        <v>1</v>
      </c>
      <c r="H1269" s="440">
        <f t="shared" si="130"/>
        <v>1</v>
      </c>
    </row>
    <row r="1270" spans="1:8" ht="14.25">
      <c r="A1270" s="449" t="s">
        <v>3078</v>
      </c>
      <c r="B1270" s="450" t="s">
        <v>3079</v>
      </c>
      <c r="C1270" s="362"/>
      <c r="D1270" s="362"/>
      <c r="E1270" s="437">
        <v>5</v>
      </c>
      <c r="F1270" s="323">
        <v>6</v>
      </c>
      <c r="G1270" s="440">
        <f t="shared" si="129"/>
        <v>5</v>
      </c>
      <c r="H1270" s="440">
        <f t="shared" si="130"/>
        <v>6</v>
      </c>
    </row>
    <row r="1271" spans="1:8" ht="14.25">
      <c r="A1271" s="449" t="s">
        <v>3080</v>
      </c>
      <c r="B1271" s="450" t="s">
        <v>3081</v>
      </c>
      <c r="C1271" s="362"/>
      <c r="D1271" s="362"/>
      <c r="E1271" s="437">
        <v>1</v>
      </c>
      <c r="F1271" s="323">
        <v>1</v>
      </c>
      <c r="G1271" s="440">
        <f t="shared" si="129"/>
        <v>1</v>
      </c>
      <c r="H1271" s="440">
        <f t="shared" si="130"/>
        <v>1</v>
      </c>
    </row>
    <row r="1272" spans="1:8" ht="38.25">
      <c r="A1272" s="449" t="s">
        <v>3082</v>
      </c>
      <c r="B1272" s="450" t="s">
        <v>3083</v>
      </c>
      <c r="C1272" s="362"/>
      <c r="D1272" s="362"/>
      <c r="E1272" s="437">
        <v>2</v>
      </c>
      <c r="F1272" s="323">
        <v>2</v>
      </c>
      <c r="G1272" s="440">
        <f t="shared" si="129"/>
        <v>2</v>
      </c>
      <c r="H1272" s="440">
        <f t="shared" si="130"/>
        <v>2</v>
      </c>
    </row>
    <row r="1273" spans="1:8" ht="14.25">
      <c r="A1273" s="449" t="s">
        <v>3084</v>
      </c>
      <c r="B1273" s="450" t="s">
        <v>3085</v>
      </c>
      <c r="C1273" s="362"/>
      <c r="D1273" s="362"/>
      <c r="E1273" s="437">
        <v>0</v>
      </c>
      <c r="F1273" s="323">
        <v>1</v>
      </c>
      <c r="G1273" s="440">
        <f t="shared" si="129"/>
        <v>0</v>
      </c>
      <c r="H1273" s="440">
        <f t="shared" si="130"/>
        <v>1</v>
      </c>
    </row>
    <row r="1274" spans="1:8" ht="14.25">
      <c r="A1274" s="449" t="s">
        <v>3086</v>
      </c>
      <c r="B1274" s="450" t="s">
        <v>3087</v>
      </c>
      <c r="C1274" s="362"/>
      <c r="D1274" s="362"/>
      <c r="E1274" s="437">
        <v>6</v>
      </c>
      <c r="F1274" s="323">
        <v>7</v>
      </c>
      <c r="G1274" s="440">
        <f t="shared" si="129"/>
        <v>6</v>
      </c>
      <c r="H1274" s="440">
        <f t="shared" si="130"/>
        <v>7</v>
      </c>
    </row>
    <row r="1275" spans="1:8" ht="14.25">
      <c r="A1275" s="449" t="s">
        <v>3088</v>
      </c>
      <c r="B1275" s="450" t="s">
        <v>3089</v>
      </c>
      <c r="C1275" s="362"/>
      <c r="D1275" s="362"/>
      <c r="E1275" s="437">
        <v>2</v>
      </c>
      <c r="F1275" s="323">
        <v>2</v>
      </c>
      <c r="G1275" s="440">
        <f t="shared" si="129"/>
        <v>2</v>
      </c>
      <c r="H1275" s="440">
        <f t="shared" si="130"/>
        <v>2</v>
      </c>
    </row>
    <row r="1276" spans="1:8" ht="14.25">
      <c r="A1276" s="449" t="s">
        <v>3090</v>
      </c>
      <c r="B1276" s="450" t="s">
        <v>3091</v>
      </c>
      <c r="C1276" s="362"/>
      <c r="D1276" s="362"/>
      <c r="E1276" s="437">
        <v>17</v>
      </c>
      <c r="F1276" s="323">
        <v>20</v>
      </c>
      <c r="G1276" s="440">
        <f t="shared" si="129"/>
        <v>17</v>
      </c>
      <c r="H1276" s="440">
        <f t="shared" si="130"/>
        <v>20</v>
      </c>
    </row>
    <row r="1277" spans="1:8" ht="25.5">
      <c r="A1277" s="449" t="s">
        <v>3092</v>
      </c>
      <c r="B1277" s="450" t="s">
        <v>3093</v>
      </c>
      <c r="C1277" s="362"/>
      <c r="D1277" s="362"/>
      <c r="E1277" s="437">
        <v>0</v>
      </c>
      <c r="F1277" s="323">
        <v>1</v>
      </c>
      <c r="G1277" s="440">
        <f t="shared" si="129"/>
        <v>0</v>
      </c>
      <c r="H1277" s="440">
        <f t="shared" si="130"/>
        <v>1</v>
      </c>
    </row>
    <row r="1278" spans="1:8" ht="14.25">
      <c r="A1278" s="449" t="s">
        <v>3094</v>
      </c>
      <c r="B1278" s="450" t="s">
        <v>3095</v>
      </c>
      <c r="C1278" s="362"/>
      <c r="D1278" s="362"/>
      <c r="E1278" s="437">
        <v>14</v>
      </c>
      <c r="F1278" s="323">
        <v>16</v>
      </c>
      <c r="G1278" s="440">
        <f t="shared" si="129"/>
        <v>14</v>
      </c>
      <c r="H1278" s="440">
        <f t="shared" si="130"/>
        <v>16</v>
      </c>
    </row>
    <row r="1279" spans="1:8" ht="14.25">
      <c r="A1279" s="449" t="s">
        <v>3096</v>
      </c>
      <c r="B1279" s="450" t="s">
        <v>3097</v>
      </c>
      <c r="C1279" s="362"/>
      <c r="D1279" s="362"/>
      <c r="E1279" s="437">
        <v>6</v>
      </c>
      <c r="F1279" s="323">
        <v>7</v>
      </c>
      <c r="G1279" s="440">
        <f t="shared" si="129"/>
        <v>6</v>
      </c>
      <c r="H1279" s="440">
        <f t="shared" si="130"/>
        <v>7</v>
      </c>
    </row>
    <row r="1280" spans="1:8" ht="25.5">
      <c r="A1280" s="449" t="s">
        <v>3098</v>
      </c>
      <c r="B1280" s="450" t="s">
        <v>3099</v>
      </c>
      <c r="C1280" s="362"/>
      <c r="D1280" s="362"/>
      <c r="E1280" s="437">
        <v>3</v>
      </c>
      <c r="F1280" s="323">
        <v>3</v>
      </c>
      <c r="G1280" s="440">
        <f t="shared" si="129"/>
        <v>3</v>
      </c>
      <c r="H1280" s="440">
        <f t="shared" si="130"/>
        <v>3</v>
      </c>
    </row>
    <row r="1281" spans="1:8" ht="14.25">
      <c r="A1281" s="449" t="s">
        <v>3100</v>
      </c>
      <c r="B1281" s="450" t="s">
        <v>3101</v>
      </c>
      <c r="C1281" s="362"/>
      <c r="D1281" s="362"/>
      <c r="E1281" s="437">
        <v>0</v>
      </c>
      <c r="F1281" s="323">
        <v>1</v>
      </c>
      <c r="G1281" s="440">
        <f t="shared" si="129"/>
        <v>0</v>
      </c>
      <c r="H1281" s="440">
        <f t="shared" si="130"/>
        <v>1</v>
      </c>
    </row>
    <row r="1282" spans="1:8" ht="14.25">
      <c r="A1282" s="449" t="s">
        <v>2277</v>
      </c>
      <c r="B1282" s="450" t="s">
        <v>2278</v>
      </c>
      <c r="C1282" s="362"/>
      <c r="D1282" s="362"/>
      <c r="E1282" s="437">
        <v>1</v>
      </c>
      <c r="F1282" s="323">
        <v>1</v>
      </c>
      <c r="G1282" s="440">
        <f t="shared" si="129"/>
        <v>1</v>
      </c>
      <c r="H1282" s="440">
        <f t="shared" si="130"/>
        <v>1</v>
      </c>
    </row>
    <row r="1283" spans="1:8" ht="14.25">
      <c r="A1283" s="449" t="s">
        <v>2289</v>
      </c>
      <c r="B1283" s="450" t="s">
        <v>2290</v>
      </c>
      <c r="C1283" s="362"/>
      <c r="D1283" s="362"/>
      <c r="E1283" s="437">
        <v>0</v>
      </c>
      <c r="F1283" s="323">
        <v>1</v>
      </c>
      <c r="G1283" s="440">
        <f t="shared" si="129"/>
        <v>0</v>
      </c>
      <c r="H1283" s="440">
        <f t="shared" si="130"/>
        <v>1</v>
      </c>
    </row>
    <row r="1284" spans="1:8" ht="14.25">
      <c r="A1284" s="449" t="s">
        <v>3102</v>
      </c>
      <c r="B1284" s="450" t="s">
        <v>3103</v>
      </c>
      <c r="C1284" s="362"/>
      <c r="D1284" s="362"/>
      <c r="E1284" s="437">
        <v>18</v>
      </c>
      <c r="F1284" s="323">
        <v>21</v>
      </c>
      <c r="G1284" s="440">
        <f t="shared" si="129"/>
        <v>18</v>
      </c>
      <c r="H1284" s="440">
        <f t="shared" si="130"/>
        <v>21</v>
      </c>
    </row>
    <row r="1285" spans="1:8" ht="14.25">
      <c r="A1285" s="449" t="s">
        <v>3104</v>
      </c>
      <c r="B1285" s="450" t="s">
        <v>3105</v>
      </c>
      <c r="C1285" s="362"/>
      <c r="D1285" s="362"/>
      <c r="E1285" s="437">
        <v>0</v>
      </c>
      <c r="F1285" s="323">
        <v>1</v>
      </c>
      <c r="G1285" s="440">
        <f t="shared" si="129"/>
        <v>0</v>
      </c>
      <c r="H1285" s="440">
        <f t="shared" si="130"/>
        <v>1</v>
      </c>
    </row>
    <row r="1286" spans="1:8" ht="14.25">
      <c r="A1286" s="449" t="s">
        <v>3106</v>
      </c>
      <c r="B1286" s="450" t="s">
        <v>3107</v>
      </c>
      <c r="C1286" s="362"/>
      <c r="D1286" s="362"/>
      <c r="E1286" s="437">
        <v>25</v>
      </c>
      <c r="F1286" s="323">
        <v>29</v>
      </c>
      <c r="G1286" s="440">
        <f t="shared" si="129"/>
        <v>25</v>
      </c>
      <c r="H1286" s="440">
        <f t="shared" si="130"/>
        <v>29</v>
      </c>
    </row>
    <row r="1287" spans="1:8" ht="14.25">
      <c r="A1287" s="449" t="s">
        <v>3108</v>
      </c>
      <c r="B1287" s="450" t="s">
        <v>3109</v>
      </c>
      <c r="C1287" s="362"/>
      <c r="D1287" s="362"/>
      <c r="E1287" s="437">
        <v>4</v>
      </c>
      <c r="F1287" s="323">
        <v>5</v>
      </c>
      <c r="G1287" s="440">
        <f t="shared" si="129"/>
        <v>4</v>
      </c>
      <c r="H1287" s="440">
        <f t="shared" si="130"/>
        <v>5</v>
      </c>
    </row>
    <row r="1288" spans="1:8" ht="14.25">
      <c r="A1288" s="449" t="s">
        <v>2915</v>
      </c>
      <c r="B1288" s="450" t="s">
        <v>3110</v>
      </c>
      <c r="C1288" s="362"/>
      <c r="D1288" s="362"/>
      <c r="E1288" s="437">
        <v>2</v>
      </c>
      <c r="F1288" s="323">
        <v>2</v>
      </c>
      <c r="G1288" s="440">
        <f t="shared" si="129"/>
        <v>2</v>
      </c>
      <c r="H1288" s="440">
        <f t="shared" si="130"/>
        <v>2</v>
      </c>
    </row>
    <row r="1289" spans="1:8" ht="14.25">
      <c r="A1289" s="449" t="s">
        <v>3111</v>
      </c>
      <c r="B1289" s="450" t="s">
        <v>3112</v>
      </c>
      <c r="C1289" s="362"/>
      <c r="D1289" s="362"/>
      <c r="E1289" s="437">
        <v>1</v>
      </c>
      <c r="F1289" s="323">
        <v>1</v>
      </c>
      <c r="G1289" s="440">
        <f t="shared" si="129"/>
        <v>1</v>
      </c>
      <c r="H1289" s="440">
        <f t="shared" si="130"/>
        <v>1</v>
      </c>
    </row>
    <row r="1290" spans="1:8" ht="25.5">
      <c r="A1290" s="449" t="s">
        <v>3113</v>
      </c>
      <c r="B1290" s="450" t="s">
        <v>3114</v>
      </c>
      <c r="C1290" s="362"/>
      <c r="D1290" s="362"/>
      <c r="E1290" s="437">
        <v>2</v>
      </c>
      <c r="F1290" s="323">
        <v>2</v>
      </c>
      <c r="G1290" s="440">
        <f t="shared" si="129"/>
        <v>2</v>
      </c>
      <c r="H1290" s="440">
        <f t="shared" si="130"/>
        <v>2</v>
      </c>
    </row>
    <row r="1291" spans="1:8" ht="14.25">
      <c r="A1291" s="449" t="s">
        <v>3115</v>
      </c>
      <c r="B1291" s="450" t="s">
        <v>3116</v>
      </c>
      <c r="C1291" s="362"/>
      <c r="D1291" s="362"/>
      <c r="E1291" s="437">
        <v>0</v>
      </c>
      <c r="F1291" s="323">
        <v>1</v>
      </c>
      <c r="G1291" s="440">
        <f t="shared" si="129"/>
        <v>0</v>
      </c>
      <c r="H1291" s="440">
        <f t="shared" si="130"/>
        <v>1</v>
      </c>
    </row>
    <row r="1292" spans="1:8" ht="14.25">
      <c r="A1292" s="449" t="s">
        <v>3117</v>
      </c>
      <c r="B1292" s="450" t="s">
        <v>3118</v>
      </c>
      <c r="C1292" s="362"/>
      <c r="D1292" s="362"/>
      <c r="E1292" s="437">
        <v>0</v>
      </c>
      <c r="F1292" s="323">
        <v>1</v>
      </c>
      <c r="G1292" s="440">
        <f t="shared" si="129"/>
        <v>0</v>
      </c>
      <c r="H1292" s="440">
        <f t="shared" si="130"/>
        <v>1</v>
      </c>
    </row>
    <row r="1293" spans="1:8" ht="14.25">
      <c r="A1293" s="449" t="s">
        <v>3119</v>
      </c>
      <c r="B1293" s="450" t="s">
        <v>3120</v>
      </c>
      <c r="C1293" s="362"/>
      <c r="D1293" s="362"/>
      <c r="E1293" s="437">
        <v>0</v>
      </c>
      <c r="F1293" s="323">
        <v>1</v>
      </c>
      <c r="G1293" s="440">
        <f t="shared" si="129"/>
        <v>0</v>
      </c>
      <c r="H1293" s="440">
        <f t="shared" si="130"/>
        <v>1</v>
      </c>
    </row>
    <row r="1294" spans="1:8" ht="14.25">
      <c r="A1294" s="449" t="s">
        <v>3121</v>
      </c>
      <c r="B1294" s="450" t="s">
        <v>3122</v>
      </c>
      <c r="C1294" s="362"/>
      <c r="D1294" s="362"/>
      <c r="E1294" s="437">
        <v>0</v>
      </c>
      <c r="F1294" s="323">
        <v>1</v>
      </c>
      <c r="G1294" s="440">
        <f t="shared" si="129"/>
        <v>0</v>
      </c>
      <c r="H1294" s="440">
        <f t="shared" si="130"/>
        <v>1</v>
      </c>
    </row>
    <row r="1295" spans="1:8" ht="14.25">
      <c r="A1295" s="449" t="s">
        <v>2682</v>
      </c>
      <c r="B1295" s="450" t="s">
        <v>3123</v>
      </c>
      <c r="C1295" s="362"/>
      <c r="D1295" s="362"/>
      <c r="E1295" s="437">
        <v>1</v>
      </c>
      <c r="F1295" s="323">
        <v>1</v>
      </c>
      <c r="G1295" s="440">
        <f t="shared" si="129"/>
        <v>1</v>
      </c>
      <c r="H1295" s="440">
        <f t="shared" si="130"/>
        <v>1</v>
      </c>
    </row>
    <row r="1296" spans="1:8" ht="14.25">
      <c r="A1296" s="449" t="s">
        <v>3124</v>
      </c>
      <c r="B1296" s="450" t="s">
        <v>3125</v>
      </c>
      <c r="C1296" s="362"/>
      <c r="D1296" s="362"/>
      <c r="E1296" s="437">
        <v>0</v>
      </c>
      <c r="F1296" s="323">
        <v>1</v>
      </c>
      <c r="G1296" s="440">
        <f t="shared" si="129"/>
        <v>0</v>
      </c>
      <c r="H1296" s="440">
        <f t="shared" si="130"/>
        <v>1</v>
      </c>
    </row>
    <row r="1297" spans="1:8" ht="14.25">
      <c r="A1297" s="449" t="s">
        <v>3126</v>
      </c>
      <c r="B1297" s="450" t="s">
        <v>3127</v>
      </c>
      <c r="C1297" s="362"/>
      <c r="D1297" s="362"/>
      <c r="E1297" s="437">
        <v>1</v>
      </c>
      <c r="F1297" s="323">
        <v>1</v>
      </c>
      <c r="G1297" s="440">
        <f t="shared" si="129"/>
        <v>1</v>
      </c>
      <c r="H1297" s="440">
        <f t="shared" si="130"/>
        <v>1</v>
      </c>
    </row>
    <row r="1298" spans="1:8" ht="25.5">
      <c r="A1298" s="449" t="s">
        <v>2035</v>
      </c>
      <c r="B1298" s="450" t="s">
        <v>3128</v>
      </c>
      <c r="C1298" s="362"/>
      <c r="D1298" s="362"/>
      <c r="E1298" s="437">
        <v>5</v>
      </c>
      <c r="F1298" s="323">
        <v>6</v>
      </c>
      <c r="G1298" s="440">
        <f t="shared" si="129"/>
        <v>5</v>
      </c>
      <c r="H1298" s="440">
        <f t="shared" si="130"/>
        <v>6</v>
      </c>
    </row>
    <row r="1299" spans="1:8" ht="25.5">
      <c r="A1299" s="449" t="s">
        <v>2149</v>
      </c>
      <c r="B1299" s="450" t="s">
        <v>3129</v>
      </c>
      <c r="C1299" s="362"/>
      <c r="D1299" s="362"/>
      <c r="E1299" s="437">
        <v>0</v>
      </c>
      <c r="F1299" s="323">
        <v>1</v>
      </c>
      <c r="G1299" s="440">
        <f t="shared" si="129"/>
        <v>0</v>
      </c>
      <c r="H1299" s="440">
        <f t="shared" si="130"/>
        <v>1</v>
      </c>
    </row>
    <row r="1300" spans="1:8" ht="25.5">
      <c r="A1300" s="449" t="s">
        <v>3130</v>
      </c>
      <c r="B1300" s="450" t="s">
        <v>3131</v>
      </c>
      <c r="C1300" s="362"/>
      <c r="D1300" s="362"/>
      <c r="E1300" s="437">
        <v>0</v>
      </c>
      <c r="F1300" s="323">
        <v>1</v>
      </c>
      <c r="G1300" s="440">
        <f t="shared" si="129"/>
        <v>0</v>
      </c>
      <c r="H1300" s="440">
        <f t="shared" si="130"/>
        <v>1</v>
      </c>
    </row>
    <row r="1301" spans="1:8" ht="25.5">
      <c r="A1301" s="449" t="s">
        <v>3132</v>
      </c>
      <c r="B1301" s="450" t="s">
        <v>3133</v>
      </c>
      <c r="C1301" s="362"/>
      <c r="D1301" s="362"/>
      <c r="E1301" s="437">
        <v>0</v>
      </c>
      <c r="F1301" s="323">
        <v>1</v>
      </c>
      <c r="G1301" s="440">
        <f t="shared" si="129"/>
        <v>0</v>
      </c>
      <c r="H1301" s="440">
        <f t="shared" si="130"/>
        <v>1</v>
      </c>
    </row>
    <row r="1302" spans="1:8" ht="14.25">
      <c r="A1302" s="449" t="s">
        <v>3134</v>
      </c>
      <c r="B1302" s="450" t="s">
        <v>3135</v>
      </c>
      <c r="C1302" s="362"/>
      <c r="D1302" s="362"/>
      <c r="E1302" s="437">
        <v>0</v>
      </c>
      <c r="F1302" s="323">
        <v>1</v>
      </c>
      <c r="G1302" s="440">
        <f t="shared" si="129"/>
        <v>0</v>
      </c>
      <c r="H1302" s="440">
        <f t="shared" si="130"/>
        <v>1</v>
      </c>
    </row>
    <row r="1303" spans="1:8" ht="14.25">
      <c r="A1303" s="449" t="s">
        <v>3136</v>
      </c>
      <c r="B1303" s="450" t="s">
        <v>3137</v>
      </c>
      <c r="C1303" s="362"/>
      <c r="D1303" s="362"/>
      <c r="E1303" s="437">
        <v>0</v>
      </c>
      <c r="F1303" s="323">
        <v>1</v>
      </c>
      <c r="G1303" s="440">
        <f t="shared" si="129"/>
        <v>0</v>
      </c>
      <c r="H1303" s="440">
        <f t="shared" si="130"/>
        <v>1</v>
      </c>
    </row>
    <row r="1304" spans="1:8" ht="14.25">
      <c r="A1304" s="449" t="s">
        <v>3138</v>
      </c>
      <c r="B1304" s="450" t="s">
        <v>3139</v>
      </c>
      <c r="C1304" s="362"/>
      <c r="D1304" s="362"/>
      <c r="E1304" s="437">
        <v>0</v>
      </c>
      <c r="F1304" s="323">
        <v>1</v>
      </c>
      <c r="G1304" s="440">
        <f t="shared" si="129"/>
        <v>0</v>
      </c>
      <c r="H1304" s="440">
        <f t="shared" si="130"/>
        <v>1</v>
      </c>
    </row>
    <row r="1305" spans="1:8" ht="14.25">
      <c r="A1305" s="449" t="s">
        <v>1995</v>
      </c>
      <c r="B1305" s="450" t="s">
        <v>3140</v>
      </c>
      <c r="C1305" s="362"/>
      <c r="D1305" s="362"/>
      <c r="E1305" s="437">
        <v>1</v>
      </c>
      <c r="F1305" s="323">
        <v>1</v>
      </c>
      <c r="G1305" s="440">
        <f t="shared" si="129"/>
        <v>1</v>
      </c>
      <c r="H1305" s="440">
        <f t="shared" si="130"/>
        <v>1</v>
      </c>
    </row>
    <row r="1306" spans="1:8" ht="14.25">
      <c r="A1306" s="449" t="s">
        <v>3141</v>
      </c>
      <c r="B1306" s="450" t="s">
        <v>3142</v>
      </c>
      <c r="C1306" s="362"/>
      <c r="D1306" s="362"/>
      <c r="E1306" s="437">
        <v>0</v>
      </c>
      <c r="F1306" s="323">
        <v>1</v>
      </c>
      <c r="G1306" s="440">
        <f t="shared" si="129"/>
        <v>0</v>
      </c>
      <c r="H1306" s="440">
        <f t="shared" si="130"/>
        <v>1</v>
      </c>
    </row>
    <row r="1307" spans="1:8" ht="14.25">
      <c r="A1307" s="449" t="s">
        <v>3143</v>
      </c>
      <c r="B1307" s="450" t="s">
        <v>3144</v>
      </c>
      <c r="C1307" s="362"/>
      <c r="D1307" s="362"/>
      <c r="E1307" s="437">
        <v>0</v>
      </c>
      <c r="F1307" s="323">
        <v>1</v>
      </c>
      <c r="G1307" s="440">
        <f t="shared" si="129"/>
        <v>0</v>
      </c>
      <c r="H1307" s="440">
        <f t="shared" si="130"/>
        <v>1</v>
      </c>
    </row>
    <row r="1308" spans="1:8" ht="14.25">
      <c r="A1308" s="449" t="s">
        <v>2361</v>
      </c>
      <c r="B1308" s="450" t="s">
        <v>3145</v>
      </c>
      <c r="C1308" s="362"/>
      <c r="D1308" s="362"/>
      <c r="E1308" s="437">
        <v>1</v>
      </c>
      <c r="F1308" s="323">
        <v>1</v>
      </c>
      <c r="G1308" s="440">
        <f t="shared" si="129"/>
        <v>1</v>
      </c>
      <c r="H1308" s="440">
        <f t="shared" si="130"/>
        <v>1</v>
      </c>
    </row>
    <row r="1309" spans="1:8" ht="14.25">
      <c r="A1309" s="449" t="s">
        <v>3146</v>
      </c>
      <c r="B1309" s="450" t="s">
        <v>3147</v>
      </c>
      <c r="C1309" s="362"/>
      <c r="D1309" s="362"/>
      <c r="E1309" s="437">
        <v>2</v>
      </c>
      <c r="F1309" s="323">
        <v>2</v>
      </c>
      <c r="G1309" s="440">
        <f t="shared" si="129"/>
        <v>2</v>
      </c>
      <c r="H1309" s="440">
        <f t="shared" si="130"/>
        <v>2</v>
      </c>
    </row>
    <row r="1310" spans="1:8" ht="25.5">
      <c r="A1310" s="449" t="s">
        <v>3148</v>
      </c>
      <c r="B1310" s="450" t="s">
        <v>3149</v>
      </c>
      <c r="C1310" s="362"/>
      <c r="D1310" s="362"/>
      <c r="E1310" s="437">
        <v>4</v>
      </c>
      <c r="F1310" s="323">
        <v>5</v>
      </c>
      <c r="G1310" s="440">
        <f t="shared" si="129"/>
        <v>4</v>
      </c>
      <c r="H1310" s="440">
        <f t="shared" si="130"/>
        <v>5</v>
      </c>
    </row>
    <row r="1311" spans="1:8" ht="25.5">
      <c r="A1311" s="449" t="s">
        <v>3150</v>
      </c>
      <c r="B1311" s="450" t="s">
        <v>3151</v>
      </c>
      <c r="C1311" s="362"/>
      <c r="D1311" s="362"/>
      <c r="E1311" s="437">
        <v>1</v>
      </c>
      <c r="F1311" s="323">
        <v>1</v>
      </c>
      <c r="G1311" s="440">
        <f t="shared" si="129"/>
        <v>1</v>
      </c>
      <c r="H1311" s="440">
        <f t="shared" si="130"/>
        <v>1</v>
      </c>
    </row>
    <row r="1312" spans="1:8" ht="14.25">
      <c r="A1312" s="449" t="s">
        <v>3152</v>
      </c>
      <c r="B1312" s="450" t="s">
        <v>3153</v>
      </c>
      <c r="C1312" s="362"/>
      <c r="D1312" s="362"/>
      <c r="E1312" s="437">
        <v>0</v>
      </c>
      <c r="F1312" s="323">
        <v>1</v>
      </c>
      <c r="G1312" s="440">
        <f t="shared" si="129"/>
        <v>0</v>
      </c>
      <c r="H1312" s="440">
        <f t="shared" si="130"/>
        <v>1</v>
      </c>
    </row>
    <row r="1313" spans="1:8" ht="14.25">
      <c r="A1313" s="449" t="s">
        <v>3154</v>
      </c>
      <c r="B1313" s="450" t="s">
        <v>3155</v>
      </c>
      <c r="C1313" s="362"/>
      <c r="D1313" s="362"/>
      <c r="E1313" s="437">
        <v>0</v>
      </c>
      <c r="F1313" s="323">
        <v>1</v>
      </c>
      <c r="G1313" s="440">
        <f t="shared" si="129"/>
        <v>0</v>
      </c>
      <c r="H1313" s="440">
        <f t="shared" si="130"/>
        <v>1</v>
      </c>
    </row>
    <row r="1314" spans="1:8" ht="14.25">
      <c r="A1314" s="449" t="s">
        <v>3156</v>
      </c>
      <c r="B1314" s="450" t="s">
        <v>3157</v>
      </c>
      <c r="C1314" s="362"/>
      <c r="D1314" s="362"/>
      <c r="E1314" s="437">
        <v>0</v>
      </c>
      <c r="F1314" s="323">
        <v>1</v>
      </c>
      <c r="G1314" s="440">
        <f t="shared" si="129"/>
        <v>0</v>
      </c>
      <c r="H1314" s="440">
        <f t="shared" si="130"/>
        <v>1</v>
      </c>
    </row>
    <row r="1315" spans="1:8" ht="14.25">
      <c r="A1315" s="449" t="s">
        <v>3158</v>
      </c>
      <c r="B1315" s="450" t="s">
        <v>3159</v>
      </c>
      <c r="C1315" s="362"/>
      <c r="D1315" s="362"/>
      <c r="E1315" s="437">
        <v>0</v>
      </c>
      <c r="F1315" s="323">
        <v>1</v>
      </c>
      <c r="G1315" s="440">
        <f t="shared" si="129"/>
        <v>0</v>
      </c>
      <c r="H1315" s="440">
        <f t="shared" si="130"/>
        <v>1</v>
      </c>
    </row>
    <row r="1316" spans="1:8" ht="14.25">
      <c r="A1316" s="449" t="s">
        <v>3160</v>
      </c>
      <c r="B1316" s="450" t="s">
        <v>3161</v>
      </c>
      <c r="C1316" s="362"/>
      <c r="D1316" s="362"/>
      <c r="E1316" s="437">
        <v>0</v>
      </c>
      <c r="F1316" s="323">
        <v>1</v>
      </c>
      <c r="G1316" s="440">
        <f t="shared" si="129"/>
        <v>0</v>
      </c>
      <c r="H1316" s="440">
        <f t="shared" si="130"/>
        <v>1</v>
      </c>
    </row>
    <row r="1317" spans="1:8" ht="14.25">
      <c r="A1317" s="449" t="s">
        <v>3162</v>
      </c>
      <c r="B1317" s="450" t="s">
        <v>3163</v>
      </c>
      <c r="C1317" s="362"/>
      <c r="D1317" s="362"/>
      <c r="E1317" s="437">
        <v>6</v>
      </c>
      <c r="F1317" s="323">
        <v>7</v>
      </c>
      <c r="G1317" s="440">
        <f t="shared" si="129"/>
        <v>6</v>
      </c>
      <c r="H1317" s="440">
        <f t="shared" si="130"/>
        <v>7</v>
      </c>
    </row>
    <row r="1318" spans="1:8" ht="14.25">
      <c r="A1318" s="449" t="s">
        <v>3164</v>
      </c>
      <c r="B1318" s="450" t="s">
        <v>3165</v>
      </c>
      <c r="C1318" s="362"/>
      <c r="D1318" s="362"/>
      <c r="E1318" s="437">
        <v>1</v>
      </c>
      <c r="F1318" s="323">
        <v>1</v>
      </c>
      <c r="G1318" s="440">
        <f t="shared" si="129"/>
        <v>1</v>
      </c>
      <c r="H1318" s="440">
        <f t="shared" si="130"/>
        <v>1</v>
      </c>
    </row>
    <row r="1319" spans="1:8" ht="14.25">
      <c r="A1319" s="449" t="s">
        <v>3166</v>
      </c>
      <c r="B1319" s="450" t="s">
        <v>3167</v>
      </c>
      <c r="C1319" s="362"/>
      <c r="D1319" s="362"/>
      <c r="E1319" s="437">
        <v>0</v>
      </c>
      <c r="F1319" s="323">
        <v>1</v>
      </c>
      <c r="G1319" s="440">
        <f t="shared" si="129"/>
        <v>0</v>
      </c>
      <c r="H1319" s="440">
        <f t="shared" si="130"/>
        <v>1</v>
      </c>
    </row>
    <row r="1320" spans="1:8" ht="14.25">
      <c r="A1320" s="449" t="s">
        <v>3168</v>
      </c>
      <c r="B1320" s="450" t="s">
        <v>3169</v>
      </c>
      <c r="C1320" s="362"/>
      <c r="D1320" s="362"/>
      <c r="E1320" s="437">
        <v>0</v>
      </c>
      <c r="F1320" s="323">
        <v>1</v>
      </c>
      <c r="G1320" s="440">
        <f t="shared" si="129"/>
        <v>0</v>
      </c>
      <c r="H1320" s="440">
        <f t="shared" si="130"/>
        <v>1</v>
      </c>
    </row>
    <row r="1321" spans="1:8" ht="25.5">
      <c r="A1321" s="449" t="s">
        <v>3170</v>
      </c>
      <c r="B1321" s="450" t="s">
        <v>3171</v>
      </c>
      <c r="C1321" s="362"/>
      <c r="D1321" s="362"/>
      <c r="E1321" s="437">
        <v>0</v>
      </c>
      <c r="F1321" s="323">
        <v>1</v>
      </c>
      <c r="G1321" s="440">
        <f t="shared" si="129"/>
        <v>0</v>
      </c>
      <c r="H1321" s="440">
        <f t="shared" si="130"/>
        <v>1</v>
      </c>
    </row>
    <row r="1322" spans="1:8" ht="14.25">
      <c r="A1322" s="449" t="s">
        <v>3172</v>
      </c>
      <c r="B1322" s="450" t="s">
        <v>3173</v>
      </c>
      <c r="C1322" s="362"/>
      <c r="D1322" s="362"/>
      <c r="E1322" s="437">
        <v>0</v>
      </c>
      <c r="F1322" s="323">
        <v>1</v>
      </c>
      <c r="G1322" s="440">
        <f t="shared" si="129"/>
        <v>0</v>
      </c>
      <c r="H1322" s="440">
        <f t="shared" si="130"/>
        <v>1</v>
      </c>
    </row>
    <row r="1323" spans="1:8" ht="14.25">
      <c r="A1323" s="449" t="s">
        <v>3174</v>
      </c>
      <c r="B1323" s="450" t="s">
        <v>3175</v>
      </c>
      <c r="C1323" s="362"/>
      <c r="D1323" s="362"/>
      <c r="E1323" s="437">
        <v>1</v>
      </c>
      <c r="F1323" s="323">
        <v>1</v>
      </c>
      <c r="G1323" s="440">
        <f t="shared" si="127"/>
        <v>1</v>
      </c>
      <c r="H1323" s="440">
        <f t="shared" si="128"/>
        <v>1</v>
      </c>
    </row>
    <row r="1324" spans="1:8" ht="25.5">
      <c r="A1324" s="449" t="s">
        <v>3176</v>
      </c>
      <c r="B1324" s="450" t="s">
        <v>3177</v>
      </c>
      <c r="C1324" s="362"/>
      <c r="D1324" s="362"/>
      <c r="E1324" s="437">
        <v>0</v>
      </c>
      <c r="F1324" s="323">
        <v>1</v>
      </c>
      <c r="G1324" s="440">
        <f t="shared" si="127"/>
        <v>0</v>
      </c>
      <c r="H1324" s="440">
        <f t="shared" si="128"/>
        <v>1</v>
      </c>
    </row>
    <row r="1325" spans="1:8" ht="14.25">
      <c r="A1325" s="449" t="s">
        <v>3178</v>
      </c>
      <c r="B1325" s="450" t="s">
        <v>3179</v>
      </c>
      <c r="C1325" s="362"/>
      <c r="D1325" s="362"/>
      <c r="E1325" s="437">
        <v>0</v>
      </c>
      <c r="F1325" s="323">
        <v>1</v>
      </c>
      <c r="G1325" s="440">
        <f t="shared" si="127"/>
        <v>0</v>
      </c>
      <c r="H1325" s="440">
        <f t="shared" si="128"/>
        <v>1</v>
      </c>
    </row>
    <row r="1326" spans="1:8" ht="25.5">
      <c r="A1326" s="449" t="s">
        <v>3180</v>
      </c>
      <c r="B1326" s="450" t="s">
        <v>3181</v>
      </c>
      <c r="C1326" s="362"/>
      <c r="D1326" s="362"/>
      <c r="E1326" s="437">
        <v>0</v>
      </c>
      <c r="F1326" s="323">
        <v>1</v>
      </c>
      <c r="G1326" s="440">
        <f t="shared" si="127"/>
        <v>0</v>
      </c>
      <c r="H1326" s="440">
        <f t="shared" si="128"/>
        <v>1</v>
      </c>
    </row>
    <row r="1327" spans="1:8" ht="25.5">
      <c r="A1327" s="449" t="s">
        <v>3182</v>
      </c>
      <c r="B1327" s="450" t="s">
        <v>3183</v>
      </c>
      <c r="C1327" s="362"/>
      <c r="D1327" s="362"/>
      <c r="E1327" s="437">
        <v>0</v>
      </c>
      <c r="F1327" s="323">
        <v>1</v>
      </c>
      <c r="G1327" s="440">
        <f t="shared" si="127"/>
        <v>0</v>
      </c>
      <c r="H1327" s="440">
        <f t="shared" si="128"/>
        <v>1</v>
      </c>
    </row>
    <row r="1328" spans="1:8" ht="14.25">
      <c r="A1328" s="449" t="s">
        <v>3184</v>
      </c>
      <c r="B1328" s="450" t="s">
        <v>3185</v>
      </c>
      <c r="C1328" s="362"/>
      <c r="D1328" s="362"/>
      <c r="E1328" s="437">
        <v>0</v>
      </c>
      <c r="F1328" s="323">
        <v>1</v>
      </c>
      <c r="G1328" s="440">
        <f t="shared" si="127"/>
        <v>0</v>
      </c>
      <c r="H1328" s="440">
        <f t="shared" si="128"/>
        <v>1</v>
      </c>
    </row>
    <row r="1329" spans="1:8" ht="14.25">
      <c r="A1329" s="449" t="s">
        <v>3186</v>
      </c>
      <c r="B1329" s="450" t="s">
        <v>3187</v>
      </c>
      <c r="C1329" s="362"/>
      <c r="D1329" s="362"/>
      <c r="E1329" s="437">
        <v>0</v>
      </c>
      <c r="F1329" s="323">
        <v>1</v>
      </c>
      <c r="G1329" s="440">
        <f t="shared" si="127"/>
        <v>0</v>
      </c>
      <c r="H1329" s="440">
        <f t="shared" si="128"/>
        <v>1</v>
      </c>
    </row>
    <row r="1330" spans="1:8" ht="14.25">
      <c r="A1330" s="449" t="s">
        <v>3188</v>
      </c>
      <c r="B1330" s="450" t="s">
        <v>3189</v>
      </c>
      <c r="C1330" s="362"/>
      <c r="D1330" s="362"/>
      <c r="E1330" s="437">
        <v>0</v>
      </c>
      <c r="F1330" s="323">
        <v>1</v>
      </c>
      <c r="G1330" s="440">
        <f t="shared" si="127"/>
        <v>0</v>
      </c>
      <c r="H1330" s="440">
        <f t="shared" si="128"/>
        <v>1</v>
      </c>
    </row>
    <row r="1331" spans="1:8" ht="14.25">
      <c r="A1331" s="449" t="s">
        <v>3190</v>
      </c>
      <c r="B1331" s="450" t="s">
        <v>3191</v>
      </c>
      <c r="C1331" s="362"/>
      <c r="D1331" s="362"/>
      <c r="E1331" s="437">
        <v>0</v>
      </c>
      <c r="F1331" s="323">
        <v>1</v>
      </c>
      <c r="G1331" s="440">
        <f t="shared" si="127"/>
        <v>0</v>
      </c>
      <c r="H1331" s="440">
        <f t="shared" si="128"/>
        <v>1</v>
      </c>
    </row>
    <row r="1332" spans="1:8" ht="14.25">
      <c r="A1332" s="449" t="s">
        <v>3192</v>
      </c>
      <c r="B1332" s="450" t="s">
        <v>3193</v>
      </c>
      <c r="C1332" s="362"/>
      <c r="D1332" s="362"/>
      <c r="E1332" s="437">
        <v>0</v>
      </c>
      <c r="F1332" s="323">
        <v>1</v>
      </c>
      <c r="G1332" s="440">
        <f t="shared" si="127"/>
        <v>0</v>
      </c>
      <c r="H1332" s="440">
        <f t="shared" si="128"/>
        <v>1</v>
      </c>
    </row>
    <row r="1333" spans="1:8" ht="14.25">
      <c r="A1333" s="449" t="s">
        <v>3194</v>
      </c>
      <c r="B1333" s="450" t="s">
        <v>3195</v>
      </c>
      <c r="C1333" s="362"/>
      <c r="D1333" s="362"/>
      <c r="E1333" s="437">
        <v>1</v>
      </c>
      <c r="F1333" s="323">
        <v>1</v>
      </c>
      <c r="G1333" s="440">
        <f t="shared" si="127"/>
        <v>1</v>
      </c>
      <c r="H1333" s="440">
        <f t="shared" si="128"/>
        <v>1</v>
      </c>
    </row>
    <row r="1334" spans="1:8" ht="14.25">
      <c r="A1334" s="449" t="s">
        <v>3196</v>
      </c>
      <c r="B1334" s="450" t="s">
        <v>3197</v>
      </c>
      <c r="C1334" s="362"/>
      <c r="D1334" s="362"/>
      <c r="E1334" s="437">
        <v>10</v>
      </c>
      <c r="F1334" s="323">
        <v>12</v>
      </c>
      <c r="G1334" s="440">
        <f t="shared" si="127"/>
        <v>10</v>
      </c>
      <c r="H1334" s="440">
        <f t="shared" si="128"/>
        <v>12</v>
      </c>
    </row>
    <row r="1335" spans="1:8" ht="14.25">
      <c r="A1335" s="449" t="s">
        <v>3198</v>
      </c>
      <c r="B1335" s="450" t="s">
        <v>3199</v>
      </c>
      <c r="C1335" s="362"/>
      <c r="D1335" s="362"/>
      <c r="E1335" s="437">
        <v>0</v>
      </c>
      <c r="F1335" s="323">
        <v>1</v>
      </c>
      <c r="G1335" s="440">
        <f t="shared" si="127"/>
        <v>0</v>
      </c>
      <c r="H1335" s="440">
        <f t="shared" si="128"/>
        <v>1</v>
      </c>
    </row>
    <row r="1336" spans="1:8" ht="25.5">
      <c r="A1336" s="449" t="s">
        <v>3200</v>
      </c>
      <c r="B1336" s="450" t="s">
        <v>3201</v>
      </c>
      <c r="C1336" s="362"/>
      <c r="D1336" s="362"/>
      <c r="E1336" s="437">
        <v>0</v>
      </c>
      <c r="F1336" s="323">
        <v>1</v>
      </c>
      <c r="G1336" s="440">
        <f t="shared" si="127"/>
        <v>0</v>
      </c>
      <c r="H1336" s="440">
        <f t="shared" si="128"/>
        <v>1</v>
      </c>
    </row>
    <row r="1337" spans="1:8" ht="14.25">
      <c r="A1337" s="449" t="s">
        <v>2156</v>
      </c>
      <c r="B1337" s="450" t="s">
        <v>3202</v>
      </c>
      <c r="C1337" s="362"/>
      <c r="D1337" s="362"/>
      <c r="E1337" s="437">
        <v>26</v>
      </c>
      <c r="F1337" s="323">
        <v>35</v>
      </c>
      <c r="G1337" s="440">
        <f t="shared" si="127"/>
        <v>26</v>
      </c>
      <c r="H1337" s="440">
        <f t="shared" si="128"/>
        <v>35</v>
      </c>
    </row>
    <row r="1338" spans="1:8" ht="14.25">
      <c r="A1338" s="449" t="s">
        <v>3203</v>
      </c>
      <c r="B1338" s="450" t="s">
        <v>3204</v>
      </c>
      <c r="C1338" s="362"/>
      <c r="D1338" s="362"/>
      <c r="E1338" s="437">
        <v>0</v>
      </c>
      <c r="F1338" s="323">
        <v>1</v>
      </c>
      <c r="G1338" s="440">
        <f t="shared" si="127"/>
        <v>0</v>
      </c>
      <c r="H1338" s="440">
        <f t="shared" si="128"/>
        <v>1</v>
      </c>
    </row>
    <row r="1339" spans="1:8" ht="25.5">
      <c r="A1339" s="449" t="s">
        <v>3205</v>
      </c>
      <c r="B1339" s="450" t="s">
        <v>3206</v>
      </c>
      <c r="C1339" s="362"/>
      <c r="D1339" s="362"/>
      <c r="E1339" s="437">
        <v>0</v>
      </c>
      <c r="F1339" s="323">
        <v>1</v>
      </c>
      <c r="G1339" s="440">
        <f t="shared" si="127"/>
        <v>0</v>
      </c>
      <c r="H1339" s="440">
        <f t="shared" si="128"/>
        <v>1</v>
      </c>
    </row>
    <row r="1340" spans="1:8" ht="25.5">
      <c r="A1340" s="449" t="s">
        <v>3207</v>
      </c>
      <c r="B1340" s="450" t="s">
        <v>3208</v>
      </c>
      <c r="C1340" s="362"/>
      <c r="D1340" s="362"/>
      <c r="E1340" s="437">
        <v>18</v>
      </c>
      <c r="F1340" s="323">
        <v>25</v>
      </c>
      <c r="G1340" s="440">
        <f t="shared" si="127"/>
        <v>18</v>
      </c>
      <c r="H1340" s="440">
        <f t="shared" si="128"/>
        <v>25</v>
      </c>
    </row>
    <row r="1341" spans="1:8" ht="25.5">
      <c r="A1341" s="449" t="s">
        <v>2281</v>
      </c>
      <c r="B1341" s="450" t="s">
        <v>2282</v>
      </c>
      <c r="C1341" s="362"/>
      <c r="D1341" s="362"/>
      <c r="E1341" s="437">
        <v>0</v>
      </c>
      <c r="F1341" s="323">
        <v>1</v>
      </c>
      <c r="G1341" s="440">
        <f t="shared" si="127"/>
        <v>0</v>
      </c>
      <c r="H1341" s="440">
        <f t="shared" si="128"/>
        <v>1</v>
      </c>
    </row>
    <row r="1342" spans="1:8" ht="14.25">
      <c r="A1342" s="449" t="s">
        <v>2283</v>
      </c>
      <c r="B1342" s="450" t="s">
        <v>2284</v>
      </c>
      <c r="C1342" s="362"/>
      <c r="D1342" s="362"/>
      <c r="E1342" s="437">
        <v>0</v>
      </c>
      <c r="F1342" s="323">
        <v>1</v>
      </c>
      <c r="G1342" s="440">
        <f t="shared" si="127"/>
        <v>0</v>
      </c>
      <c r="H1342" s="440">
        <f t="shared" si="128"/>
        <v>1</v>
      </c>
    </row>
    <row r="1343" spans="1:8" ht="14.25">
      <c r="A1343" s="449" t="s">
        <v>2291</v>
      </c>
      <c r="B1343" s="450" t="s">
        <v>2292</v>
      </c>
      <c r="C1343" s="362"/>
      <c r="D1343" s="362"/>
      <c r="E1343" s="437">
        <v>0</v>
      </c>
      <c r="F1343" s="323">
        <v>1</v>
      </c>
      <c r="G1343" s="440">
        <f t="shared" si="127"/>
        <v>0</v>
      </c>
      <c r="H1343" s="440">
        <f t="shared" si="128"/>
        <v>1</v>
      </c>
    </row>
    <row r="1344" spans="1:8" ht="25.5">
      <c r="A1344" s="449" t="s">
        <v>3209</v>
      </c>
      <c r="B1344" s="450" t="s">
        <v>3210</v>
      </c>
      <c r="C1344" s="362"/>
      <c r="D1344" s="362"/>
      <c r="E1344" s="437">
        <v>0</v>
      </c>
      <c r="F1344" s="323">
        <v>1</v>
      </c>
      <c r="G1344" s="440">
        <f t="shared" si="127"/>
        <v>0</v>
      </c>
      <c r="H1344" s="440">
        <f t="shared" si="128"/>
        <v>1</v>
      </c>
    </row>
    <row r="1345" spans="1:8" ht="14.25">
      <c r="A1345" s="449" t="s">
        <v>3211</v>
      </c>
      <c r="B1345" s="450" t="s">
        <v>3212</v>
      </c>
      <c r="C1345" s="362"/>
      <c r="D1345" s="362"/>
      <c r="E1345" s="437">
        <v>0</v>
      </c>
      <c r="F1345" s="323">
        <v>1</v>
      </c>
      <c r="G1345" s="440">
        <f t="shared" si="127"/>
        <v>0</v>
      </c>
      <c r="H1345" s="440">
        <f t="shared" si="128"/>
        <v>1</v>
      </c>
    </row>
    <row r="1346" spans="1:8" ht="14.25">
      <c r="A1346" s="449" t="s">
        <v>3213</v>
      </c>
      <c r="B1346" s="450" t="s">
        <v>3214</v>
      </c>
      <c r="C1346" s="362"/>
      <c r="D1346" s="362"/>
      <c r="E1346" s="437">
        <v>0</v>
      </c>
      <c r="F1346" s="323">
        <v>1</v>
      </c>
      <c r="G1346" s="440">
        <f t="shared" si="127"/>
        <v>0</v>
      </c>
      <c r="H1346" s="440">
        <f t="shared" si="128"/>
        <v>1</v>
      </c>
    </row>
    <row r="1347" spans="1:8" ht="14.25">
      <c r="A1347" s="449" t="s">
        <v>2275</v>
      </c>
      <c r="B1347" s="450" t="s">
        <v>3215</v>
      </c>
      <c r="C1347" s="362"/>
      <c r="D1347" s="362"/>
      <c r="E1347" s="437">
        <v>0</v>
      </c>
      <c r="F1347" s="323">
        <v>1</v>
      </c>
      <c r="G1347" s="440">
        <f t="shared" si="127"/>
        <v>0</v>
      </c>
      <c r="H1347" s="440">
        <f t="shared" si="128"/>
        <v>1</v>
      </c>
    </row>
    <row r="1348" spans="1:8" ht="14.25">
      <c r="A1348" s="449" t="s">
        <v>2287</v>
      </c>
      <c r="B1348" s="450" t="s">
        <v>3216</v>
      </c>
      <c r="C1348" s="362"/>
      <c r="D1348" s="362"/>
      <c r="E1348" s="437">
        <v>0</v>
      </c>
      <c r="F1348" s="323">
        <v>1</v>
      </c>
      <c r="G1348" s="440">
        <f t="shared" si="127"/>
        <v>0</v>
      </c>
      <c r="H1348" s="440">
        <f t="shared" si="128"/>
        <v>1</v>
      </c>
    </row>
    <row r="1349" spans="1:8" ht="25.5">
      <c r="A1349" s="449" t="s">
        <v>3217</v>
      </c>
      <c r="B1349" s="450" t="s">
        <v>3218</v>
      </c>
      <c r="C1349" s="362"/>
      <c r="D1349" s="362"/>
      <c r="E1349" s="437">
        <v>0</v>
      </c>
      <c r="F1349" s="323">
        <v>1</v>
      </c>
      <c r="G1349" s="440">
        <f t="shared" si="127"/>
        <v>0</v>
      </c>
      <c r="H1349" s="440">
        <f t="shared" si="128"/>
        <v>1</v>
      </c>
    </row>
    <row r="1350" spans="1:8" ht="14.25">
      <c r="A1350" s="449" t="s">
        <v>3217</v>
      </c>
      <c r="B1350" s="450" t="s">
        <v>3219</v>
      </c>
      <c r="C1350" s="362"/>
      <c r="D1350" s="362"/>
      <c r="E1350" s="437">
        <v>0</v>
      </c>
      <c r="F1350" s="323">
        <v>1</v>
      </c>
      <c r="G1350" s="440">
        <f t="shared" si="127"/>
        <v>0</v>
      </c>
      <c r="H1350" s="440">
        <f t="shared" si="128"/>
        <v>1</v>
      </c>
    </row>
    <row r="1351" spans="1:8" ht="14.25">
      <c r="A1351" s="449" t="s">
        <v>3220</v>
      </c>
      <c r="B1351" s="450" t="s">
        <v>3221</v>
      </c>
      <c r="C1351" s="362"/>
      <c r="D1351" s="362"/>
      <c r="E1351" s="437">
        <v>0</v>
      </c>
      <c r="F1351" s="323">
        <v>1</v>
      </c>
      <c r="G1351" s="440">
        <f t="shared" si="127"/>
        <v>0</v>
      </c>
      <c r="H1351" s="440">
        <f t="shared" si="128"/>
        <v>1</v>
      </c>
    </row>
    <row r="1352" spans="1:8" ht="25.5">
      <c r="A1352" s="449" t="s">
        <v>3222</v>
      </c>
      <c r="B1352" s="450" t="s">
        <v>3223</v>
      </c>
      <c r="C1352" s="362"/>
      <c r="D1352" s="362"/>
      <c r="E1352" s="437">
        <v>0</v>
      </c>
      <c r="F1352" s="323">
        <v>1</v>
      </c>
      <c r="G1352" s="440">
        <f t="shared" si="127"/>
        <v>0</v>
      </c>
      <c r="H1352" s="440">
        <f t="shared" si="128"/>
        <v>1</v>
      </c>
    </row>
    <row r="1353" spans="1:8" ht="14.25">
      <c r="A1353" s="449" t="s">
        <v>3224</v>
      </c>
      <c r="B1353" s="450" t="s">
        <v>3225</v>
      </c>
      <c r="C1353" s="362"/>
      <c r="D1353" s="362"/>
      <c r="E1353" s="437">
        <v>0</v>
      </c>
      <c r="F1353" s="323">
        <v>1</v>
      </c>
      <c r="G1353" s="440">
        <f t="shared" si="127"/>
        <v>0</v>
      </c>
      <c r="H1353" s="440">
        <f t="shared" si="128"/>
        <v>1</v>
      </c>
    </row>
    <row r="1354" spans="1:8" ht="14.25">
      <c r="A1354" s="449" t="s">
        <v>3226</v>
      </c>
      <c r="B1354" s="450" t="s">
        <v>3227</v>
      </c>
      <c r="C1354" s="362"/>
      <c r="D1354" s="362"/>
      <c r="E1354" s="437">
        <v>0</v>
      </c>
      <c r="F1354" s="323">
        <v>1</v>
      </c>
      <c r="G1354" s="440">
        <f t="shared" si="127"/>
        <v>0</v>
      </c>
      <c r="H1354" s="440">
        <f t="shared" si="128"/>
        <v>1</v>
      </c>
    </row>
    <row r="1355" spans="1:8" ht="25.5">
      <c r="A1355" s="449" t="s">
        <v>3228</v>
      </c>
      <c r="B1355" s="450" t="s">
        <v>3229</v>
      </c>
      <c r="C1355" s="362"/>
      <c r="D1355" s="362"/>
      <c r="E1355" s="437">
        <v>0</v>
      </c>
      <c r="F1355" s="323">
        <v>1</v>
      </c>
      <c r="G1355" s="440">
        <f t="shared" si="127"/>
        <v>0</v>
      </c>
      <c r="H1355" s="440">
        <f t="shared" si="128"/>
        <v>1</v>
      </c>
    </row>
    <row r="1356" spans="1:8" ht="14.25">
      <c r="A1356" s="449" t="s">
        <v>3230</v>
      </c>
      <c r="B1356" s="450" t="s">
        <v>3231</v>
      </c>
      <c r="C1356" s="362"/>
      <c r="D1356" s="362"/>
      <c r="E1356" s="437">
        <v>0</v>
      </c>
      <c r="F1356" s="323">
        <v>1</v>
      </c>
      <c r="G1356" s="440">
        <f t="shared" si="127"/>
        <v>0</v>
      </c>
      <c r="H1356" s="440">
        <f t="shared" si="128"/>
        <v>1</v>
      </c>
    </row>
    <row r="1357" spans="1:8" ht="14.25">
      <c r="A1357" s="449" t="s">
        <v>3232</v>
      </c>
      <c r="B1357" s="450" t="s">
        <v>3233</v>
      </c>
      <c r="C1357" s="362"/>
      <c r="D1357" s="362"/>
      <c r="E1357" s="437">
        <v>0</v>
      </c>
      <c r="F1357" s="323">
        <v>1</v>
      </c>
      <c r="G1357" s="440">
        <f t="shared" si="127"/>
        <v>0</v>
      </c>
      <c r="H1357" s="440">
        <f t="shared" si="128"/>
        <v>1</v>
      </c>
    </row>
    <row r="1358" spans="1:8" ht="14.25">
      <c r="A1358" s="449" t="s">
        <v>3234</v>
      </c>
      <c r="B1358" s="450" t="s">
        <v>3235</v>
      </c>
      <c r="C1358" s="362"/>
      <c r="D1358" s="362"/>
      <c r="E1358" s="437">
        <v>1</v>
      </c>
      <c r="F1358" s="323">
        <v>1</v>
      </c>
      <c r="G1358" s="440">
        <f t="shared" si="127"/>
        <v>1</v>
      </c>
      <c r="H1358" s="440">
        <f t="shared" si="128"/>
        <v>1</v>
      </c>
    </row>
    <row r="1359" spans="1:8" ht="14.25">
      <c r="A1359" s="449" t="s">
        <v>3236</v>
      </c>
      <c r="B1359" s="450" t="s">
        <v>3237</v>
      </c>
      <c r="C1359" s="362"/>
      <c r="D1359" s="362"/>
      <c r="E1359" s="437">
        <v>0</v>
      </c>
      <c r="F1359" s="323">
        <v>1</v>
      </c>
      <c r="G1359" s="440">
        <f t="shared" si="127"/>
        <v>0</v>
      </c>
      <c r="H1359" s="440">
        <f t="shared" si="128"/>
        <v>1</v>
      </c>
    </row>
    <row r="1360" spans="1:8" ht="14.25">
      <c r="A1360" s="449" t="s">
        <v>3238</v>
      </c>
      <c r="B1360" s="450" t="s">
        <v>3239</v>
      </c>
      <c r="C1360" s="362"/>
      <c r="D1360" s="362"/>
      <c r="E1360" s="437">
        <v>2</v>
      </c>
      <c r="F1360" s="323">
        <v>2</v>
      </c>
      <c r="G1360" s="440">
        <f t="shared" si="127"/>
        <v>2</v>
      </c>
      <c r="H1360" s="440">
        <f t="shared" si="128"/>
        <v>2</v>
      </c>
    </row>
    <row r="1361" spans="1:8" ht="14.25">
      <c r="A1361" s="449" t="s">
        <v>3240</v>
      </c>
      <c r="B1361" s="450" t="s">
        <v>3241</v>
      </c>
      <c r="C1361" s="362"/>
      <c r="D1361" s="362"/>
      <c r="E1361" s="437">
        <v>0</v>
      </c>
      <c r="F1361" s="323">
        <v>1</v>
      </c>
      <c r="G1361" s="440">
        <f t="shared" si="127"/>
        <v>0</v>
      </c>
      <c r="H1361" s="440">
        <f t="shared" si="128"/>
        <v>1</v>
      </c>
    </row>
    <row r="1362" spans="1:8" ht="14.25">
      <c r="A1362" s="449" t="s">
        <v>3242</v>
      </c>
      <c r="B1362" s="450" t="s">
        <v>3243</v>
      </c>
      <c r="C1362" s="362"/>
      <c r="D1362" s="362"/>
      <c r="E1362" s="437">
        <v>0</v>
      </c>
      <c r="F1362" s="323">
        <v>1</v>
      </c>
      <c r="G1362" s="440">
        <f t="shared" si="127"/>
        <v>0</v>
      </c>
      <c r="H1362" s="440">
        <f t="shared" si="128"/>
        <v>1</v>
      </c>
    </row>
    <row r="1363" spans="1:8" ht="14.25">
      <c r="A1363" s="449" t="s">
        <v>3244</v>
      </c>
      <c r="B1363" s="450" t="s">
        <v>3245</v>
      </c>
      <c r="C1363" s="362"/>
      <c r="D1363" s="362"/>
      <c r="E1363" s="437">
        <v>0</v>
      </c>
      <c r="F1363" s="323">
        <v>1</v>
      </c>
      <c r="G1363" s="440">
        <f t="shared" si="127"/>
        <v>0</v>
      </c>
      <c r="H1363" s="440">
        <f t="shared" si="128"/>
        <v>1</v>
      </c>
    </row>
    <row r="1364" spans="1:8" ht="14.25">
      <c r="A1364" s="449" t="s">
        <v>2325</v>
      </c>
      <c r="B1364" s="450" t="s">
        <v>2326</v>
      </c>
      <c r="C1364" s="362"/>
      <c r="D1364" s="362"/>
      <c r="E1364" s="437">
        <v>2</v>
      </c>
      <c r="F1364" s="323">
        <v>2</v>
      </c>
      <c r="G1364" s="440">
        <f t="shared" si="127"/>
        <v>2</v>
      </c>
      <c r="H1364" s="440">
        <f t="shared" si="128"/>
        <v>2</v>
      </c>
    </row>
    <row r="1365" spans="1:8" ht="14.25">
      <c r="A1365" s="449" t="s">
        <v>3246</v>
      </c>
      <c r="B1365" s="450" t="s">
        <v>3247</v>
      </c>
      <c r="C1365" s="362"/>
      <c r="D1365" s="362"/>
      <c r="E1365" s="437">
        <v>0</v>
      </c>
      <c r="F1365" s="323">
        <v>1</v>
      </c>
      <c r="G1365" s="440">
        <f t="shared" si="127"/>
        <v>0</v>
      </c>
      <c r="H1365" s="440">
        <f t="shared" si="128"/>
        <v>1</v>
      </c>
    </row>
    <row r="1366" spans="1:8" ht="14.25">
      <c r="A1366" s="449" t="s">
        <v>2648</v>
      </c>
      <c r="B1366" s="450" t="s">
        <v>2649</v>
      </c>
      <c r="C1366" s="362"/>
      <c r="D1366" s="362"/>
      <c r="E1366" s="437">
        <v>23</v>
      </c>
      <c r="F1366" s="323">
        <v>30</v>
      </c>
      <c r="G1366" s="440">
        <f t="shared" si="127"/>
        <v>23</v>
      </c>
      <c r="H1366" s="440">
        <f t="shared" si="128"/>
        <v>30</v>
      </c>
    </row>
    <row r="1367" spans="1:8" ht="14.25">
      <c r="A1367" s="449" t="s">
        <v>3248</v>
      </c>
      <c r="B1367" s="450" t="s">
        <v>3249</v>
      </c>
      <c r="C1367" s="362"/>
      <c r="D1367" s="362"/>
      <c r="E1367" s="437">
        <v>2</v>
      </c>
      <c r="F1367" s="323">
        <v>2</v>
      </c>
      <c r="G1367" s="440">
        <f t="shared" si="127"/>
        <v>2</v>
      </c>
      <c r="H1367" s="440">
        <f t="shared" si="128"/>
        <v>2</v>
      </c>
    </row>
    <row r="1368" spans="1:8" ht="14.25">
      <c r="A1368" s="449" t="s">
        <v>3250</v>
      </c>
      <c r="B1368" s="450" t="s">
        <v>3251</v>
      </c>
      <c r="C1368" s="362"/>
      <c r="D1368" s="362"/>
      <c r="E1368" s="437">
        <v>2</v>
      </c>
      <c r="F1368" s="323">
        <v>2</v>
      </c>
      <c r="G1368" s="440">
        <f t="shared" si="127"/>
        <v>2</v>
      </c>
      <c r="H1368" s="440">
        <f t="shared" si="128"/>
        <v>2</v>
      </c>
    </row>
    <row r="1369" spans="1:8" ht="14.25">
      <c r="A1369" s="449" t="s">
        <v>3252</v>
      </c>
      <c r="B1369" s="450" t="s">
        <v>3253</v>
      </c>
      <c r="C1369" s="362"/>
      <c r="D1369" s="362"/>
      <c r="E1369" s="437">
        <v>0</v>
      </c>
      <c r="F1369" s="323">
        <v>1</v>
      </c>
      <c r="G1369" s="440">
        <f t="shared" si="127"/>
        <v>0</v>
      </c>
      <c r="H1369" s="440">
        <f t="shared" si="128"/>
        <v>1</v>
      </c>
    </row>
    <row r="1370" spans="1:8" ht="25.5">
      <c r="A1370" s="449" t="s">
        <v>3254</v>
      </c>
      <c r="B1370" s="450" t="s">
        <v>3255</v>
      </c>
      <c r="C1370" s="362"/>
      <c r="D1370" s="362"/>
      <c r="E1370" s="437">
        <v>1</v>
      </c>
      <c r="F1370" s="323">
        <v>1</v>
      </c>
      <c r="G1370" s="440">
        <f t="shared" si="127"/>
        <v>1</v>
      </c>
      <c r="H1370" s="440">
        <f t="shared" si="128"/>
        <v>1</v>
      </c>
    </row>
    <row r="1371" spans="1:8" ht="14.25">
      <c r="A1371" s="449" t="s">
        <v>3256</v>
      </c>
      <c r="B1371" s="450" t="s">
        <v>3257</v>
      </c>
      <c r="C1371" s="362"/>
      <c r="D1371" s="362"/>
      <c r="E1371" s="437">
        <v>1</v>
      </c>
      <c r="F1371" s="323">
        <v>1</v>
      </c>
      <c r="G1371" s="440">
        <f t="shared" si="127"/>
        <v>1</v>
      </c>
      <c r="H1371" s="440">
        <f t="shared" si="128"/>
        <v>1</v>
      </c>
    </row>
    <row r="1372" spans="1:8" ht="14.25">
      <c r="A1372" s="449" t="s">
        <v>3258</v>
      </c>
      <c r="B1372" s="450" t="s">
        <v>3259</v>
      </c>
      <c r="C1372" s="362"/>
      <c r="D1372" s="362"/>
      <c r="E1372" s="437">
        <v>0</v>
      </c>
      <c r="F1372" s="323">
        <v>1</v>
      </c>
      <c r="G1372" s="440">
        <f t="shared" si="127"/>
        <v>0</v>
      </c>
      <c r="H1372" s="440">
        <f t="shared" si="128"/>
        <v>1</v>
      </c>
    </row>
    <row r="1373" spans="1:8" ht="14.25">
      <c r="A1373" s="449" t="s">
        <v>3260</v>
      </c>
      <c r="B1373" s="450" t="s">
        <v>3261</v>
      </c>
      <c r="C1373" s="362"/>
      <c r="D1373" s="362"/>
      <c r="E1373" s="437">
        <v>0</v>
      </c>
      <c r="F1373" s="323">
        <v>1</v>
      </c>
      <c r="G1373" s="440">
        <f t="shared" si="127"/>
        <v>0</v>
      </c>
      <c r="H1373" s="440">
        <f t="shared" si="128"/>
        <v>1</v>
      </c>
    </row>
    <row r="1374" spans="1:8" ht="14.25">
      <c r="A1374" s="453"/>
      <c r="B1374" s="454"/>
      <c r="C1374" s="362"/>
      <c r="D1374" s="362"/>
      <c r="E1374" s="437"/>
      <c r="F1374" s="323"/>
      <c r="G1374" s="440">
        <f t="shared" si="127"/>
        <v>0</v>
      </c>
      <c r="H1374" s="440">
        <f t="shared" si="128"/>
        <v>0</v>
      </c>
    </row>
    <row r="1375" spans="1:8" ht="14.25">
      <c r="A1375" s="449"/>
      <c r="B1375" s="450"/>
      <c r="C1375" s="362"/>
      <c r="D1375" s="362"/>
      <c r="E1375" s="363"/>
      <c r="F1375" s="426"/>
      <c r="G1375" s="440">
        <f t="shared" si="127"/>
        <v>0</v>
      </c>
      <c r="H1375" s="440">
        <f t="shared" si="128"/>
        <v>0</v>
      </c>
    </row>
    <row r="1376" spans="1:8" ht="14.25">
      <c r="A1376" s="250"/>
      <c r="B1376" s="125"/>
      <c r="C1376" s="362"/>
      <c r="D1376" s="362"/>
      <c r="E1376" s="363"/>
      <c r="F1376" s="363"/>
      <c r="G1376" s="440">
        <f t="shared" si="127"/>
        <v>0</v>
      </c>
      <c r="H1376" s="440">
        <f t="shared" si="128"/>
        <v>0</v>
      </c>
    </row>
    <row r="1377" spans="1:8" ht="14.25">
      <c r="A1377" s="250"/>
      <c r="B1377" s="125"/>
      <c r="C1377" s="362"/>
      <c r="D1377" s="362"/>
      <c r="E1377" s="363"/>
      <c r="F1377" s="363"/>
      <c r="G1377" s="364"/>
      <c r="H1377" s="363"/>
    </row>
    <row r="1378" spans="1:8" ht="14.25">
      <c r="A1378" s="250"/>
      <c r="B1378" s="344" t="s">
        <v>1799</v>
      </c>
      <c r="C1378" s="443">
        <f>SUM(C1379:C1567)</f>
        <v>22076</v>
      </c>
      <c r="D1378" s="444">
        <f t="shared" ref="D1378:H1378" si="131">SUM(D1379:D1567)</f>
        <v>26000</v>
      </c>
      <c r="E1378" s="444">
        <f t="shared" si="131"/>
        <v>47773</v>
      </c>
      <c r="F1378" s="444">
        <f t="shared" si="131"/>
        <v>55000</v>
      </c>
      <c r="G1378" s="444">
        <f t="shared" si="131"/>
        <v>69849</v>
      </c>
      <c r="H1378" s="444">
        <f t="shared" si="131"/>
        <v>81000</v>
      </c>
    </row>
    <row r="1379" spans="1:8">
      <c r="A1379" s="434"/>
      <c r="B1379" s="435"/>
      <c r="C1379" s="362"/>
      <c r="D1379" s="362"/>
      <c r="E1379" s="363"/>
      <c r="F1379" s="363"/>
      <c r="G1379" s="364"/>
      <c r="H1379" s="363"/>
    </row>
    <row r="1380" spans="1:8">
      <c r="A1380" s="434" t="s">
        <v>3262</v>
      </c>
      <c r="B1380" s="435" t="s">
        <v>3263</v>
      </c>
      <c r="C1380" s="436">
        <v>0</v>
      </c>
      <c r="D1380" s="436">
        <v>0</v>
      </c>
      <c r="E1380" s="436">
        <v>1</v>
      </c>
      <c r="F1380" s="437">
        <v>1</v>
      </c>
      <c r="G1380" s="440">
        <f>C1380+E1380</f>
        <v>1</v>
      </c>
      <c r="H1380" s="440">
        <f>D1380+F1380</f>
        <v>1</v>
      </c>
    </row>
    <row r="1381" spans="1:8">
      <c r="A1381" s="434" t="s">
        <v>2029</v>
      </c>
      <c r="B1381" s="435" t="s">
        <v>2030</v>
      </c>
      <c r="C1381" s="436">
        <v>0</v>
      </c>
      <c r="D1381" s="436">
        <v>0</v>
      </c>
      <c r="E1381" s="436">
        <v>1</v>
      </c>
      <c r="F1381" s="437">
        <v>1</v>
      </c>
      <c r="G1381" s="440">
        <f t="shared" ref="G1381:G1444" si="132">C1381+E1381</f>
        <v>1</v>
      </c>
      <c r="H1381" s="440">
        <f t="shared" ref="H1381:H1444" si="133">D1381+F1381</f>
        <v>1</v>
      </c>
    </row>
    <row r="1382" spans="1:8">
      <c r="A1382" s="434" t="s">
        <v>2031</v>
      </c>
      <c r="B1382" s="435" t="s">
        <v>2032</v>
      </c>
      <c r="C1382" s="436">
        <v>0</v>
      </c>
      <c r="D1382" s="436">
        <v>0</v>
      </c>
      <c r="E1382" s="436">
        <v>1</v>
      </c>
      <c r="F1382" s="437">
        <v>1</v>
      </c>
      <c r="G1382" s="440">
        <f t="shared" si="132"/>
        <v>1</v>
      </c>
      <c r="H1382" s="440">
        <f t="shared" si="133"/>
        <v>1</v>
      </c>
    </row>
    <row r="1383" spans="1:8">
      <c r="A1383" s="434" t="s">
        <v>2117</v>
      </c>
      <c r="B1383" s="435" t="s">
        <v>2118</v>
      </c>
      <c r="C1383" s="436">
        <v>0</v>
      </c>
      <c r="D1383" s="436">
        <v>0</v>
      </c>
      <c r="E1383" s="436">
        <v>9</v>
      </c>
      <c r="F1383" s="437">
        <v>10</v>
      </c>
      <c r="G1383" s="440">
        <f t="shared" si="132"/>
        <v>9</v>
      </c>
      <c r="H1383" s="440">
        <f t="shared" si="133"/>
        <v>10</v>
      </c>
    </row>
    <row r="1384" spans="1:8">
      <c r="A1384" s="434" t="s">
        <v>2119</v>
      </c>
      <c r="B1384" s="435" t="s">
        <v>2120</v>
      </c>
      <c r="C1384" s="436">
        <v>0</v>
      </c>
      <c r="D1384" s="436">
        <v>0</v>
      </c>
      <c r="E1384" s="436">
        <v>3</v>
      </c>
      <c r="F1384" s="437">
        <v>3</v>
      </c>
      <c r="G1384" s="440">
        <f t="shared" si="132"/>
        <v>3</v>
      </c>
      <c r="H1384" s="440">
        <f t="shared" si="133"/>
        <v>3</v>
      </c>
    </row>
    <row r="1385" spans="1:8">
      <c r="A1385" s="434" t="s">
        <v>2121</v>
      </c>
      <c r="B1385" s="435" t="s">
        <v>2122</v>
      </c>
      <c r="C1385" s="436">
        <v>0</v>
      </c>
      <c r="D1385" s="436">
        <v>0</v>
      </c>
      <c r="E1385" s="436">
        <v>11</v>
      </c>
      <c r="F1385" s="437">
        <v>13</v>
      </c>
      <c r="G1385" s="440">
        <f t="shared" si="132"/>
        <v>11</v>
      </c>
      <c r="H1385" s="440">
        <f t="shared" si="133"/>
        <v>13</v>
      </c>
    </row>
    <row r="1386" spans="1:8">
      <c r="A1386" s="434" t="s">
        <v>2123</v>
      </c>
      <c r="B1386" s="435" t="s">
        <v>2124</v>
      </c>
      <c r="C1386" s="436">
        <v>1</v>
      </c>
      <c r="D1386" s="436">
        <v>1</v>
      </c>
      <c r="E1386" s="436">
        <v>4978</v>
      </c>
      <c r="F1386" s="437">
        <v>5700</v>
      </c>
      <c r="G1386" s="440">
        <f t="shared" si="132"/>
        <v>4979</v>
      </c>
      <c r="H1386" s="440">
        <f t="shared" si="133"/>
        <v>5701</v>
      </c>
    </row>
    <row r="1387" spans="1:8">
      <c r="A1387" s="434" t="s">
        <v>2127</v>
      </c>
      <c r="B1387" s="435" t="s">
        <v>2128</v>
      </c>
      <c r="C1387" s="436">
        <v>0</v>
      </c>
      <c r="D1387" s="436">
        <v>0</v>
      </c>
      <c r="E1387" s="436">
        <v>10</v>
      </c>
      <c r="F1387" s="437">
        <v>12</v>
      </c>
      <c r="G1387" s="440">
        <f t="shared" si="132"/>
        <v>10</v>
      </c>
      <c r="H1387" s="440">
        <f t="shared" si="133"/>
        <v>12</v>
      </c>
    </row>
    <row r="1388" spans="1:8">
      <c r="A1388" s="434" t="s">
        <v>2335</v>
      </c>
      <c r="B1388" s="435" t="s">
        <v>2336</v>
      </c>
      <c r="C1388" s="436">
        <v>0</v>
      </c>
      <c r="D1388" s="436">
        <v>0</v>
      </c>
      <c r="E1388" s="436">
        <v>5</v>
      </c>
      <c r="F1388" s="437">
        <v>6</v>
      </c>
      <c r="G1388" s="440">
        <f t="shared" si="132"/>
        <v>5</v>
      </c>
      <c r="H1388" s="440">
        <f t="shared" si="133"/>
        <v>6</v>
      </c>
    </row>
    <row r="1389" spans="1:8">
      <c r="A1389" s="434" t="s">
        <v>2341</v>
      </c>
      <c r="B1389" s="435" t="s">
        <v>2342</v>
      </c>
      <c r="C1389" s="436">
        <v>0</v>
      </c>
      <c r="D1389" s="436">
        <v>0</v>
      </c>
      <c r="E1389" s="436">
        <v>24</v>
      </c>
      <c r="F1389" s="437">
        <v>28</v>
      </c>
      <c r="G1389" s="440">
        <f t="shared" si="132"/>
        <v>24</v>
      </c>
      <c r="H1389" s="440">
        <f t="shared" si="133"/>
        <v>28</v>
      </c>
    </row>
    <row r="1390" spans="1:8">
      <c r="A1390" s="434" t="s">
        <v>2343</v>
      </c>
      <c r="B1390" s="435" t="s">
        <v>2344</v>
      </c>
      <c r="C1390" s="436">
        <v>0</v>
      </c>
      <c r="D1390" s="436">
        <v>0</v>
      </c>
      <c r="E1390" s="436">
        <v>313</v>
      </c>
      <c r="F1390" s="437">
        <v>360</v>
      </c>
      <c r="G1390" s="440">
        <f t="shared" si="132"/>
        <v>313</v>
      </c>
      <c r="H1390" s="440">
        <f t="shared" si="133"/>
        <v>360</v>
      </c>
    </row>
    <row r="1391" spans="1:8">
      <c r="A1391" s="434" t="s">
        <v>2644</v>
      </c>
      <c r="B1391" s="435" t="s">
        <v>2645</v>
      </c>
      <c r="C1391" s="436">
        <v>0</v>
      </c>
      <c r="D1391" s="436">
        <v>0</v>
      </c>
      <c r="E1391" s="436">
        <v>1</v>
      </c>
      <c r="F1391" s="437">
        <v>1</v>
      </c>
      <c r="G1391" s="440">
        <f t="shared" si="132"/>
        <v>1</v>
      </c>
      <c r="H1391" s="440">
        <f t="shared" si="133"/>
        <v>1</v>
      </c>
    </row>
    <row r="1392" spans="1:8">
      <c r="A1392" s="434" t="s">
        <v>2133</v>
      </c>
      <c r="B1392" s="435" t="s">
        <v>2134</v>
      </c>
      <c r="C1392" s="436">
        <v>0</v>
      </c>
      <c r="D1392" s="436">
        <v>0</v>
      </c>
      <c r="E1392" s="436">
        <v>16</v>
      </c>
      <c r="F1392" s="437">
        <v>18</v>
      </c>
      <c r="G1392" s="440">
        <f t="shared" si="132"/>
        <v>16</v>
      </c>
      <c r="H1392" s="440">
        <f t="shared" si="133"/>
        <v>18</v>
      </c>
    </row>
    <row r="1393" spans="1:8">
      <c r="A1393" s="434" t="s">
        <v>3264</v>
      </c>
      <c r="B1393" s="435" t="s">
        <v>3265</v>
      </c>
      <c r="C1393" s="436">
        <v>0</v>
      </c>
      <c r="D1393" s="436">
        <v>0</v>
      </c>
      <c r="E1393" s="436">
        <v>2</v>
      </c>
      <c r="F1393" s="437">
        <v>2</v>
      </c>
      <c r="G1393" s="440">
        <f t="shared" si="132"/>
        <v>2</v>
      </c>
      <c r="H1393" s="440">
        <f t="shared" si="133"/>
        <v>2</v>
      </c>
    </row>
    <row r="1394" spans="1:8">
      <c r="A1394" s="434" t="s">
        <v>2135</v>
      </c>
      <c r="B1394" s="435" t="s">
        <v>2136</v>
      </c>
      <c r="C1394" s="436">
        <v>0</v>
      </c>
      <c r="D1394" s="436">
        <v>0</v>
      </c>
      <c r="E1394" s="436">
        <v>444</v>
      </c>
      <c r="F1394" s="437">
        <v>503</v>
      </c>
      <c r="G1394" s="440">
        <f t="shared" si="132"/>
        <v>444</v>
      </c>
      <c r="H1394" s="440">
        <f t="shared" si="133"/>
        <v>503</v>
      </c>
    </row>
    <row r="1395" spans="1:8">
      <c r="A1395" s="434" t="s">
        <v>2345</v>
      </c>
      <c r="B1395" s="435" t="s">
        <v>2346</v>
      </c>
      <c r="C1395" s="436">
        <v>0</v>
      </c>
      <c r="D1395" s="436">
        <v>0</v>
      </c>
      <c r="E1395" s="436">
        <v>29</v>
      </c>
      <c r="F1395" s="437">
        <v>33</v>
      </c>
      <c r="G1395" s="440">
        <f t="shared" si="132"/>
        <v>29</v>
      </c>
      <c r="H1395" s="440">
        <f t="shared" si="133"/>
        <v>33</v>
      </c>
    </row>
    <row r="1396" spans="1:8">
      <c r="A1396" s="434" t="s">
        <v>2357</v>
      </c>
      <c r="B1396" s="435" t="s">
        <v>2358</v>
      </c>
      <c r="C1396" s="436">
        <v>0</v>
      </c>
      <c r="D1396" s="436">
        <v>0</v>
      </c>
      <c r="E1396" s="436">
        <v>2</v>
      </c>
      <c r="F1396" s="437">
        <v>2</v>
      </c>
      <c r="G1396" s="440">
        <f t="shared" si="132"/>
        <v>2</v>
      </c>
      <c r="H1396" s="440">
        <f t="shared" si="133"/>
        <v>2</v>
      </c>
    </row>
    <row r="1397" spans="1:8">
      <c r="A1397" s="434" t="s">
        <v>2359</v>
      </c>
      <c r="B1397" s="435" t="s">
        <v>2360</v>
      </c>
      <c r="C1397" s="436">
        <v>0</v>
      </c>
      <c r="D1397" s="436">
        <v>0</v>
      </c>
      <c r="E1397" s="436">
        <v>80</v>
      </c>
      <c r="F1397" s="437">
        <v>92</v>
      </c>
      <c r="G1397" s="440">
        <f t="shared" si="132"/>
        <v>80</v>
      </c>
      <c r="H1397" s="440">
        <f t="shared" si="133"/>
        <v>92</v>
      </c>
    </row>
    <row r="1398" spans="1:8">
      <c r="A1398" s="434" t="s">
        <v>2143</v>
      </c>
      <c r="B1398" s="435" t="s">
        <v>2144</v>
      </c>
      <c r="C1398" s="436">
        <v>0</v>
      </c>
      <c r="D1398" s="436">
        <v>0</v>
      </c>
      <c r="E1398" s="436">
        <v>400</v>
      </c>
      <c r="F1398" s="437">
        <v>460</v>
      </c>
      <c r="G1398" s="440">
        <f t="shared" si="132"/>
        <v>400</v>
      </c>
      <c r="H1398" s="440">
        <f t="shared" si="133"/>
        <v>460</v>
      </c>
    </row>
    <row r="1399" spans="1:8">
      <c r="A1399" s="434" t="s">
        <v>2145</v>
      </c>
      <c r="B1399" s="435" t="s">
        <v>2146</v>
      </c>
      <c r="C1399" s="436">
        <v>0</v>
      </c>
      <c r="D1399" s="436">
        <v>0</v>
      </c>
      <c r="E1399" s="436">
        <v>400</v>
      </c>
      <c r="F1399" s="437">
        <v>460</v>
      </c>
      <c r="G1399" s="440">
        <f t="shared" si="132"/>
        <v>400</v>
      </c>
      <c r="H1399" s="440">
        <f t="shared" si="133"/>
        <v>460</v>
      </c>
    </row>
    <row r="1400" spans="1:8">
      <c r="A1400" s="434" t="s">
        <v>2242</v>
      </c>
      <c r="B1400" s="435" t="s">
        <v>2243</v>
      </c>
      <c r="C1400" s="436">
        <v>0</v>
      </c>
      <c r="D1400" s="436">
        <v>0</v>
      </c>
      <c r="E1400" s="436">
        <v>1</v>
      </c>
      <c r="F1400" s="437">
        <v>1</v>
      </c>
      <c r="G1400" s="440">
        <f t="shared" si="132"/>
        <v>1</v>
      </c>
      <c r="H1400" s="440">
        <f t="shared" si="133"/>
        <v>1</v>
      </c>
    </row>
    <row r="1401" spans="1:8">
      <c r="A1401" s="434" t="s">
        <v>3266</v>
      </c>
      <c r="B1401" s="435" t="s">
        <v>3267</v>
      </c>
      <c r="C1401" s="436">
        <v>0</v>
      </c>
      <c r="D1401" s="436">
        <v>0</v>
      </c>
      <c r="E1401" s="436">
        <v>4</v>
      </c>
      <c r="F1401" s="437">
        <v>5</v>
      </c>
      <c r="G1401" s="440">
        <f t="shared" si="132"/>
        <v>4</v>
      </c>
      <c r="H1401" s="440">
        <f t="shared" si="133"/>
        <v>5</v>
      </c>
    </row>
    <row r="1402" spans="1:8">
      <c r="A1402" s="434" t="s">
        <v>1985</v>
      </c>
      <c r="B1402" s="435" t="s">
        <v>1986</v>
      </c>
      <c r="C1402" s="436">
        <v>269</v>
      </c>
      <c r="D1402" s="436">
        <v>300</v>
      </c>
      <c r="E1402" s="436">
        <v>0</v>
      </c>
      <c r="F1402" s="437">
        <v>0</v>
      </c>
      <c r="G1402" s="440">
        <f t="shared" si="132"/>
        <v>269</v>
      </c>
      <c r="H1402" s="440">
        <f t="shared" si="133"/>
        <v>300</v>
      </c>
    </row>
    <row r="1403" spans="1:8">
      <c r="A1403" s="434" t="s">
        <v>3268</v>
      </c>
      <c r="B1403" s="435" t="s">
        <v>3269</v>
      </c>
      <c r="C1403" s="436">
        <v>0</v>
      </c>
      <c r="D1403" s="436">
        <v>0</v>
      </c>
      <c r="E1403" s="436">
        <v>1</v>
      </c>
      <c r="F1403" s="437">
        <v>1</v>
      </c>
      <c r="G1403" s="440">
        <f t="shared" si="132"/>
        <v>1</v>
      </c>
      <c r="H1403" s="440">
        <f t="shared" si="133"/>
        <v>1</v>
      </c>
    </row>
    <row r="1404" spans="1:8">
      <c r="A1404" s="434" t="s">
        <v>2035</v>
      </c>
      <c r="B1404" s="435" t="s">
        <v>2036</v>
      </c>
      <c r="C1404" s="436">
        <v>222</v>
      </c>
      <c r="D1404" s="436">
        <v>250</v>
      </c>
      <c r="E1404" s="436"/>
      <c r="F1404" s="437">
        <v>0</v>
      </c>
      <c r="G1404" s="440">
        <f t="shared" si="132"/>
        <v>222</v>
      </c>
      <c r="H1404" s="440">
        <f t="shared" si="133"/>
        <v>250</v>
      </c>
    </row>
    <row r="1405" spans="1:8">
      <c r="A1405" s="434" t="s">
        <v>2037</v>
      </c>
      <c r="B1405" s="435" t="s">
        <v>2038</v>
      </c>
      <c r="C1405" s="436">
        <v>8</v>
      </c>
      <c r="D1405" s="436">
        <v>10</v>
      </c>
      <c r="E1405" s="436"/>
      <c r="F1405" s="437">
        <v>0</v>
      </c>
      <c r="G1405" s="440">
        <f t="shared" si="132"/>
        <v>8</v>
      </c>
      <c r="H1405" s="440">
        <f t="shared" si="133"/>
        <v>10</v>
      </c>
    </row>
    <row r="1406" spans="1:8">
      <c r="A1406" s="434" t="s">
        <v>2149</v>
      </c>
      <c r="B1406" s="435" t="s">
        <v>2150</v>
      </c>
      <c r="C1406" s="436">
        <v>20</v>
      </c>
      <c r="D1406" s="436">
        <v>20</v>
      </c>
      <c r="E1406" s="436">
        <v>0</v>
      </c>
      <c r="F1406" s="437">
        <v>0</v>
      </c>
      <c r="G1406" s="440">
        <f t="shared" si="132"/>
        <v>20</v>
      </c>
      <c r="H1406" s="440">
        <f t="shared" si="133"/>
        <v>20</v>
      </c>
    </row>
    <row r="1407" spans="1:8">
      <c r="A1407" s="434" t="s">
        <v>1987</v>
      </c>
      <c r="B1407" s="435" t="s">
        <v>1988</v>
      </c>
      <c r="C1407" s="436">
        <v>9936</v>
      </c>
      <c r="D1407" s="436">
        <v>11500</v>
      </c>
      <c r="E1407" s="436">
        <v>2393</v>
      </c>
      <c r="F1407" s="437">
        <v>2700</v>
      </c>
      <c r="G1407" s="440">
        <f t="shared" si="132"/>
        <v>12329</v>
      </c>
      <c r="H1407" s="440">
        <f t="shared" si="133"/>
        <v>14200</v>
      </c>
    </row>
    <row r="1408" spans="1:8">
      <c r="A1408" s="434" t="s">
        <v>3132</v>
      </c>
      <c r="B1408" s="435" t="s">
        <v>3270</v>
      </c>
      <c r="C1408" s="436">
        <v>31</v>
      </c>
      <c r="D1408" s="436">
        <v>40</v>
      </c>
      <c r="E1408" s="436">
        <v>0</v>
      </c>
      <c r="F1408" s="437">
        <v>0</v>
      </c>
      <c r="G1408" s="440">
        <f t="shared" si="132"/>
        <v>31</v>
      </c>
      <c r="H1408" s="440">
        <f t="shared" si="133"/>
        <v>40</v>
      </c>
    </row>
    <row r="1409" spans="1:8">
      <c r="A1409" s="434" t="s">
        <v>2963</v>
      </c>
      <c r="B1409" s="435" t="s">
        <v>3271</v>
      </c>
      <c r="C1409" s="436">
        <v>6</v>
      </c>
      <c r="D1409" s="436">
        <v>7</v>
      </c>
      <c r="E1409" s="436">
        <v>0</v>
      </c>
      <c r="F1409" s="437">
        <v>0</v>
      </c>
      <c r="G1409" s="440">
        <f t="shared" si="132"/>
        <v>6</v>
      </c>
      <c r="H1409" s="440">
        <f t="shared" si="133"/>
        <v>7</v>
      </c>
    </row>
    <row r="1410" spans="1:8">
      <c r="A1410" s="434" t="s">
        <v>3272</v>
      </c>
      <c r="B1410" s="435" t="s">
        <v>3273</v>
      </c>
      <c r="C1410" s="436">
        <v>1</v>
      </c>
      <c r="D1410" s="436">
        <v>1</v>
      </c>
      <c r="E1410" s="436">
        <v>1</v>
      </c>
      <c r="F1410" s="437">
        <v>1</v>
      </c>
      <c r="G1410" s="440">
        <f t="shared" si="132"/>
        <v>2</v>
      </c>
      <c r="H1410" s="440">
        <f t="shared" si="133"/>
        <v>2</v>
      </c>
    </row>
    <row r="1411" spans="1:8">
      <c r="A1411" s="434" t="s">
        <v>3274</v>
      </c>
      <c r="B1411" s="435" t="s">
        <v>3275</v>
      </c>
      <c r="C1411" s="436">
        <v>0</v>
      </c>
      <c r="D1411" s="436">
        <v>0</v>
      </c>
      <c r="E1411" s="436">
        <v>20</v>
      </c>
      <c r="F1411" s="437">
        <v>23</v>
      </c>
      <c r="G1411" s="440">
        <f t="shared" si="132"/>
        <v>20</v>
      </c>
      <c r="H1411" s="440">
        <f t="shared" si="133"/>
        <v>23</v>
      </c>
    </row>
    <row r="1412" spans="1:8">
      <c r="A1412" s="434" t="s">
        <v>3276</v>
      </c>
      <c r="B1412" s="435" t="s">
        <v>3277</v>
      </c>
      <c r="C1412" s="436">
        <v>0</v>
      </c>
      <c r="D1412" s="436">
        <v>0</v>
      </c>
      <c r="E1412" s="436">
        <v>2</v>
      </c>
      <c r="F1412" s="437">
        <v>2</v>
      </c>
      <c r="G1412" s="440">
        <f t="shared" si="132"/>
        <v>2</v>
      </c>
      <c r="H1412" s="440">
        <f t="shared" si="133"/>
        <v>2</v>
      </c>
    </row>
    <row r="1413" spans="1:8">
      <c r="A1413" s="434" t="s">
        <v>3278</v>
      </c>
      <c r="B1413" s="435" t="s">
        <v>3279</v>
      </c>
      <c r="C1413" s="436">
        <v>0</v>
      </c>
      <c r="D1413" s="436">
        <v>0</v>
      </c>
      <c r="E1413" s="436">
        <v>1</v>
      </c>
      <c r="F1413" s="437">
        <v>1</v>
      </c>
      <c r="G1413" s="440">
        <f t="shared" si="132"/>
        <v>1</v>
      </c>
      <c r="H1413" s="440">
        <f t="shared" si="133"/>
        <v>1</v>
      </c>
    </row>
    <row r="1414" spans="1:8">
      <c r="A1414" s="434" t="s">
        <v>2738</v>
      </c>
      <c r="B1414" s="435" t="s">
        <v>2739</v>
      </c>
      <c r="C1414" s="436">
        <v>0</v>
      </c>
      <c r="D1414" s="436">
        <v>0</v>
      </c>
      <c r="E1414" s="436">
        <v>1</v>
      </c>
      <c r="F1414" s="437">
        <v>1</v>
      </c>
      <c r="G1414" s="440">
        <f t="shared" si="132"/>
        <v>1</v>
      </c>
      <c r="H1414" s="440">
        <f t="shared" si="133"/>
        <v>1</v>
      </c>
    </row>
    <row r="1415" spans="1:8">
      <c r="A1415" s="434" t="s">
        <v>3280</v>
      </c>
      <c r="B1415" s="435" t="s">
        <v>3281</v>
      </c>
      <c r="C1415" s="436">
        <v>0</v>
      </c>
      <c r="D1415" s="436">
        <v>0</v>
      </c>
      <c r="E1415" s="436">
        <v>1</v>
      </c>
      <c r="F1415" s="437">
        <v>1</v>
      </c>
      <c r="G1415" s="440">
        <f t="shared" si="132"/>
        <v>1</v>
      </c>
      <c r="H1415" s="440">
        <f t="shared" si="133"/>
        <v>1</v>
      </c>
    </row>
    <row r="1416" spans="1:8">
      <c r="A1416" s="434" t="s">
        <v>3141</v>
      </c>
      <c r="B1416" s="435" t="s">
        <v>3282</v>
      </c>
      <c r="C1416" s="436">
        <v>7</v>
      </c>
      <c r="D1416" s="436">
        <v>8</v>
      </c>
      <c r="E1416" s="436">
        <v>0</v>
      </c>
      <c r="F1416" s="437">
        <v>0</v>
      </c>
      <c r="G1416" s="440">
        <f t="shared" si="132"/>
        <v>7</v>
      </c>
      <c r="H1416" s="440">
        <f t="shared" si="133"/>
        <v>8</v>
      </c>
    </row>
    <row r="1417" spans="1:8">
      <c r="A1417" s="434" t="s">
        <v>2361</v>
      </c>
      <c r="B1417" s="435" t="s">
        <v>2362</v>
      </c>
      <c r="C1417" s="436">
        <v>8</v>
      </c>
      <c r="D1417" s="436">
        <v>9</v>
      </c>
      <c r="E1417" s="436">
        <v>0</v>
      </c>
      <c r="F1417" s="437">
        <v>0</v>
      </c>
      <c r="G1417" s="440">
        <f t="shared" si="132"/>
        <v>8</v>
      </c>
      <c r="H1417" s="440">
        <f t="shared" si="133"/>
        <v>9</v>
      </c>
    </row>
    <row r="1418" spans="1:8">
      <c r="A1418" s="434" t="s">
        <v>2790</v>
      </c>
      <c r="B1418" s="435" t="s">
        <v>2791</v>
      </c>
      <c r="C1418" s="436">
        <v>11</v>
      </c>
      <c r="D1418" s="436">
        <v>13</v>
      </c>
      <c r="E1418" s="436">
        <v>0</v>
      </c>
      <c r="F1418" s="437">
        <v>0</v>
      </c>
      <c r="G1418" s="440">
        <f t="shared" si="132"/>
        <v>11</v>
      </c>
      <c r="H1418" s="440">
        <f t="shared" si="133"/>
        <v>13</v>
      </c>
    </row>
    <row r="1419" spans="1:8">
      <c r="A1419" s="434" t="s">
        <v>3146</v>
      </c>
      <c r="B1419" s="435" t="s">
        <v>3283</v>
      </c>
      <c r="C1419" s="436">
        <v>145</v>
      </c>
      <c r="D1419" s="436">
        <v>170</v>
      </c>
      <c r="E1419" s="436">
        <v>0</v>
      </c>
      <c r="F1419" s="437">
        <v>0</v>
      </c>
      <c r="G1419" s="440">
        <f t="shared" si="132"/>
        <v>145</v>
      </c>
      <c r="H1419" s="440">
        <f t="shared" si="133"/>
        <v>170</v>
      </c>
    </row>
    <row r="1420" spans="1:8">
      <c r="A1420" s="434" t="s">
        <v>2968</v>
      </c>
      <c r="B1420" s="435" t="s">
        <v>3284</v>
      </c>
      <c r="C1420" s="436">
        <v>2</v>
      </c>
      <c r="D1420" s="436">
        <v>2</v>
      </c>
      <c r="E1420" s="436">
        <v>0</v>
      </c>
      <c r="F1420" s="437">
        <v>0</v>
      </c>
      <c r="G1420" s="440">
        <f t="shared" si="132"/>
        <v>2</v>
      </c>
      <c r="H1420" s="440">
        <f t="shared" si="133"/>
        <v>2</v>
      </c>
    </row>
    <row r="1421" spans="1:8">
      <c r="A1421" s="434" t="s">
        <v>2970</v>
      </c>
      <c r="B1421" s="435" t="s">
        <v>3285</v>
      </c>
      <c r="C1421" s="436">
        <v>4</v>
      </c>
      <c r="D1421" s="436">
        <v>5</v>
      </c>
      <c r="E1421" s="436">
        <v>0</v>
      </c>
      <c r="F1421" s="437">
        <v>0</v>
      </c>
      <c r="G1421" s="440">
        <f t="shared" si="132"/>
        <v>4</v>
      </c>
      <c r="H1421" s="440">
        <f t="shared" si="133"/>
        <v>5</v>
      </c>
    </row>
    <row r="1422" spans="1:8">
      <c r="A1422" s="434" t="s">
        <v>2972</v>
      </c>
      <c r="B1422" s="435" t="s">
        <v>3286</v>
      </c>
      <c r="C1422" s="436">
        <v>0</v>
      </c>
      <c r="D1422" s="436">
        <v>0</v>
      </c>
      <c r="E1422" s="436">
        <v>0</v>
      </c>
      <c r="F1422" s="437">
        <v>0</v>
      </c>
      <c r="G1422" s="440">
        <f t="shared" si="132"/>
        <v>0</v>
      </c>
      <c r="H1422" s="440">
        <f t="shared" si="133"/>
        <v>0</v>
      </c>
    </row>
    <row r="1423" spans="1:8">
      <c r="A1423" s="434" t="s">
        <v>3287</v>
      </c>
      <c r="B1423" s="435" t="s">
        <v>3288</v>
      </c>
      <c r="C1423" s="436">
        <v>0</v>
      </c>
      <c r="D1423" s="436">
        <v>0</v>
      </c>
      <c r="E1423" s="436">
        <v>1</v>
      </c>
      <c r="F1423" s="437">
        <v>1</v>
      </c>
      <c r="G1423" s="440">
        <f t="shared" si="132"/>
        <v>1</v>
      </c>
      <c r="H1423" s="440">
        <f t="shared" si="133"/>
        <v>1</v>
      </c>
    </row>
    <row r="1424" spans="1:8">
      <c r="A1424" s="434" t="s">
        <v>3289</v>
      </c>
      <c r="B1424" s="435" t="s">
        <v>3290</v>
      </c>
      <c r="C1424" s="436">
        <v>0</v>
      </c>
      <c r="D1424" s="436">
        <v>0</v>
      </c>
      <c r="E1424" s="436">
        <v>1</v>
      </c>
      <c r="F1424" s="437">
        <v>1</v>
      </c>
      <c r="G1424" s="440">
        <f t="shared" si="132"/>
        <v>1</v>
      </c>
      <c r="H1424" s="440">
        <f t="shared" si="133"/>
        <v>1</v>
      </c>
    </row>
    <row r="1425" spans="1:8">
      <c r="A1425" s="434" t="s">
        <v>3291</v>
      </c>
      <c r="B1425" s="435" t="s">
        <v>3292</v>
      </c>
      <c r="C1425" s="436">
        <v>0</v>
      </c>
      <c r="D1425" s="436">
        <v>0</v>
      </c>
      <c r="E1425" s="436">
        <v>1</v>
      </c>
      <c r="F1425" s="437">
        <v>1</v>
      </c>
      <c r="G1425" s="440">
        <f t="shared" si="132"/>
        <v>1</v>
      </c>
      <c r="H1425" s="440">
        <f t="shared" si="133"/>
        <v>1</v>
      </c>
    </row>
    <row r="1426" spans="1:8">
      <c r="A1426" s="434" t="s">
        <v>3293</v>
      </c>
      <c r="B1426" s="435" t="s">
        <v>3294</v>
      </c>
      <c r="C1426" s="436">
        <v>0</v>
      </c>
      <c r="D1426" s="436">
        <v>0</v>
      </c>
      <c r="E1426" s="436">
        <v>2</v>
      </c>
      <c r="F1426" s="437">
        <v>2</v>
      </c>
      <c r="G1426" s="440">
        <f t="shared" si="132"/>
        <v>2</v>
      </c>
      <c r="H1426" s="440">
        <f t="shared" si="133"/>
        <v>2</v>
      </c>
    </row>
    <row r="1427" spans="1:8">
      <c r="A1427" s="434" t="s">
        <v>2151</v>
      </c>
      <c r="B1427" s="435" t="s">
        <v>2152</v>
      </c>
      <c r="C1427" s="436">
        <v>0</v>
      </c>
      <c r="D1427" s="436">
        <v>0</v>
      </c>
      <c r="E1427" s="436">
        <v>20</v>
      </c>
      <c r="F1427" s="437">
        <v>23</v>
      </c>
      <c r="G1427" s="440">
        <f t="shared" si="132"/>
        <v>20</v>
      </c>
      <c r="H1427" s="440">
        <f t="shared" si="133"/>
        <v>23</v>
      </c>
    </row>
    <row r="1428" spans="1:8">
      <c r="A1428" s="434" t="s">
        <v>3295</v>
      </c>
      <c r="B1428" s="435" t="s">
        <v>3296</v>
      </c>
      <c r="C1428" s="436">
        <v>0</v>
      </c>
      <c r="D1428" s="436">
        <v>0</v>
      </c>
      <c r="E1428" s="436">
        <v>5</v>
      </c>
      <c r="F1428" s="437">
        <v>6</v>
      </c>
      <c r="G1428" s="440">
        <f t="shared" si="132"/>
        <v>5</v>
      </c>
      <c r="H1428" s="440">
        <f t="shared" si="133"/>
        <v>6</v>
      </c>
    </row>
    <row r="1429" spans="1:8">
      <c r="A1429" s="434" t="s">
        <v>3039</v>
      </c>
      <c r="B1429" s="435" t="s">
        <v>3297</v>
      </c>
      <c r="C1429" s="436">
        <v>2</v>
      </c>
      <c r="D1429" s="436">
        <v>2</v>
      </c>
      <c r="E1429" s="436">
        <v>0</v>
      </c>
      <c r="F1429" s="437">
        <v>0</v>
      </c>
      <c r="G1429" s="440">
        <f t="shared" si="132"/>
        <v>2</v>
      </c>
      <c r="H1429" s="440">
        <f t="shared" si="133"/>
        <v>2</v>
      </c>
    </row>
    <row r="1430" spans="1:8">
      <c r="A1430" s="434" t="s">
        <v>2047</v>
      </c>
      <c r="B1430" s="435" t="s">
        <v>2048</v>
      </c>
      <c r="C1430" s="436">
        <v>18</v>
      </c>
      <c r="D1430" s="436">
        <v>21</v>
      </c>
      <c r="E1430" s="436">
        <v>0</v>
      </c>
      <c r="F1430" s="437">
        <v>0</v>
      </c>
      <c r="G1430" s="440">
        <f t="shared" si="132"/>
        <v>18</v>
      </c>
      <c r="H1430" s="440">
        <f t="shared" si="133"/>
        <v>21</v>
      </c>
    </row>
    <row r="1431" spans="1:8">
      <c r="A1431" s="434" t="s">
        <v>2049</v>
      </c>
      <c r="B1431" s="435" t="s">
        <v>2050</v>
      </c>
      <c r="C1431" s="436">
        <v>24</v>
      </c>
      <c r="D1431" s="436">
        <v>28</v>
      </c>
      <c r="E1431" s="436">
        <v>0</v>
      </c>
      <c r="F1431" s="437">
        <v>0</v>
      </c>
      <c r="G1431" s="440">
        <f t="shared" si="132"/>
        <v>24</v>
      </c>
      <c r="H1431" s="440">
        <f t="shared" si="133"/>
        <v>28</v>
      </c>
    </row>
    <row r="1432" spans="1:8">
      <c r="A1432" s="434" t="s">
        <v>3047</v>
      </c>
      <c r="B1432" s="435" t="s">
        <v>3298</v>
      </c>
      <c r="C1432" s="436">
        <v>1</v>
      </c>
      <c r="D1432" s="436">
        <v>1</v>
      </c>
      <c r="E1432" s="436">
        <v>0</v>
      </c>
      <c r="F1432" s="437">
        <v>0</v>
      </c>
      <c r="G1432" s="440">
        <f t="shared" si="132"/>
        <v>1</v>
      </c>
      <c r="H1432" s="440">
        <f t="shared" si="133"/>
        <v>1</v>
      </c>
    </row>
    <row r="1433" spans="1:8">
      <c r="A1433" s="434" t="s">
        <v>3051</v>
      </c>
      <c r="B1433" s="435" t="s">
        <v>3299</v>
      </c>
      <c r="C1433" s="436">
        <v>1</v>
      </c>
      <c r="D1433" s="436">
        <v>1</v>
      </c>
      <c r="E1433" s="436">
        <v>0</v>
      </c>
      <c r="F1433" s="437">
        <v>0</v>
      </c>
      <c r="G1433" s="440">
        <f t="shared" si="132"/>
        <v>1</v>
      </c>
      <c r="H1433" s="440">
        <f t="shared" si="133"/>
        <v>1</v>
      </c>
    </row>
    <row r="1434" spans="1:8">
      <c r="A1434" s="434" t="s">
        <v>3053</v>
      </c>
      <c r="B1434" s="435" t="s">
        <v>3300</v>
      </c>
      <c r="C1434" s="436">
        <v>1</v>
      </c>
      <c r="D1434" s="436">
        <v>1</v>
      </c>
      <c r="E1434" s="436">
        <v>0</v>
      </c>
      <c r="F1434" s="437">
        <v>0</v>
      </c>
      <c r="G1434" s="440">
        <f t="shared" si="132"/>
        <v>1</v>
      </c>
      <c r="H1434" s="440">
        <f t="shared" si="133"/>
        <v>1</v>
      </c>
    </row>
    <row r="1435" spans="1:8">
      <c r="A1435" s="434" t="s">
        <v>2153</v>
      </c>
      <c r="B1435" s="435" t="s">
        <v>2154</v>
      </c>
      <c r="C1435" s="436">
        <v>2</v>
      </c>
      <c r="D1435" s="436">
        <v>2</v>
      </c>
      <c r="E1435" s="436">
        <v>0</v>
      </c>
      <c r="F1435" s="437">
        <v>0</v>
      </c>
      <c r="G1435" s="440">
        <f t="shared" si="132"/>
        <v>2</v>
      </c>
      <c r="H1435" s="440">
        <f t="shared" si="133"/>
        <v>2</v>
      </c>
    </row>
    <row r="1436" spans="1:8">
      <c r="A1436" s="434" t="s">
        <v>3301</v>
      </c>
      <c r="B1436" s="435" t="s">
        <v>3302</v>
      </c>
      <c r="C1436" s="436">
        <v>0</v>
      </c>
      <c r="D1436" s="436">
        <v>0</v>
      </c>
      <c r="E1436" s="436">
        <v>1</v>
      </c>
      <c r="F1436" s="437">
        <v>1</v>
      </c>
      <c r="G1436" s="440">
        <f t="shared" si="132"/>
        <v>1</v>
      </c>
      <c r="H1436" s="440">
        <f t="shared" si="133"/>
        <v>1</v>
      </c>
    </row>
    <row r="1437" spans="1:8">
      <c r="A1437" s="434" t="s">
        <v>3303</v>
      </c>
      <c r="B1437" s="435" t="s">
        <v>3304</v>
      </c>
      <c r="C1437" s="436">
        <v>1</v>
      </c>
      <c r="D1437" s="436">
        <v>1</v>
      </c>
      <c r="E1437" s="436">
        <v>0</v>
      </c>
      <c r="F1437" s="437">
        <v>0</v>
      </c>
      <c r="G1437" s="440">
        <f t="shared" si="132"/>
        <v>1</v>
      </c>
      <c r="H1437" s="440">
        <f t="shared" si="133"/>
        <v>1</v>
      </c>
    </row>
    <row r="1438" spans="1:8">
      <c r="A1438" s="434" t="s">
        <v>150</v>
      </c>
      <c r="B1438" s="435" t="s">
        <v>3305</v>
      </c>
      <c r="C1438" s="436">
        <v>1</v>
      </c>
      <c r="D1438" s="436">
        <v>1</v>
      </c>
      <c r="E1438" s="436">
        <v>0</v>
      </c>
      <c r="F1438" s="437">
        <v>0</v>
      </c>
      <c r="G1438" s="440">
        <f t="shared" si="132"/>
        <v>1</v>
      </c>
      <c r="H1438" s="440">
        <f t="shared" si="133"/>
        <v>1</v>
      </c>
    </row>
    <row r="1439" spans="1:8">
      <c r="A1439" s="434" t="s">
        <v>152</v>
      </c>
      <c r="B1439" s="435" t="s">
        <v>3306</v>
      </c>
      <c r="C1439" s="436">
        <v>0</v>
      </c>
      <c r="D1439" s="436">
        <v>0</v>
      </c>
      <c r="E1439" s="436">
        <v>2</v>
      </c>
      <c r="F1439" s="437">
        <v>2</v>
      </c>
      <c r="G1439" s="440">
        <f t="shared" si="132"/>
        <v>2</v>
      </c>
      <c r="H1439" s="440">
        <f t="shared" si="133"/>
        <v>2</v>
      </c>
    </row>
    <row r="1440" spans="1:8">
      <c r="A1440" s="434" t="s">
        <v>3066</v>
      </c>
      <c r="B1440" s="435" t="s">
        <v>3307</v>
      </c>
      <c r="C1440" s="436">
        <v>2</v>
      </c>
      <c r="D1440" s="436">
        <v>2</v>
      </c>
      <c r="E1440" s="436">
        <v>0</v>
      </c>
      <c r="F1440" s="437">
        <v>0</v>
      </c>
      <c r="G1440" s="440">
        <f t="shared" si="132"/>
        <v>2</v>
      </c>
      <c r="H1440" s="440">
        <f t="shared" si="133"/>
        <v>2</v>
      </c>
    </row>
    <row r="1441" spans="1:8">
      <c r="A1441" s="434" t="s">
        <v>3308</v>
      </c>
      <c r="B1441" s="435" t="s">
        <v>3309</v>
      </c>
      <c r="C1441" s="436">
        <v>0</v>
      </c>
      <c r="D1441" s="436">
        <v>0</v>
      </c>
      <c r="E1441" s="436">
        <v>1</v>
      </c>
      <c r="F1441" s="437">
        <v>1</v>
      </c>
      <c r="G1441" s="440">
        <f t="shared" si="132"/>
        <v>1</v>
      </c>
      <c r="H1441" s="440">
        <f t="shared" si="133"/>
        <v>1</v>
      </c>
    </row>
    <row r="1442" spans="1:8">
      <c r="A1442" s="434" t="s">
        <v>2650</v>
      </c>
      <c r="B1442" s="435" t="s">
        <v>2651</v>
      </c>
      <c r="C1442" s="436">
        <v>0</v>
      </c>
      <c r="D1442" s="436">
        <v>0</v>
      </c>
      <c r="E1442" s="436">
        <v>6</v>
      </c>
      <c r="F1442" s="437">
        <v>7</v>
      </c>
      <c r="G1442" s="440">
        <f t="shared" si="132"/>
        <v>6</v>
      </c>
      <c r="H1442" s="440">
        <f t="shared" si="133"/>
        <v>7</v>
      </c>
    </row>
    <row r="1443" spans="1:8">
      <c r="A1443" s="434" t="s">
        <v>3310</v>
      </c>
      <c r="B1443" s="435" t="s">
        <v>3311</v>
      </c>
      <c r="C1443" s="436">
        <v>0</v>
      </c>
      <c r="D1443" s="436">
        <v>0</v>
      </c>
      <c r="E1443" s="436">
        <v>1</v>
      </c>
      <c r="F1443" s="437">
        <v>1</v>
      </c>
      <c r="G1443" s="440">
        <f t="shared" si="132"/>
        <v>1</v>
      </c>
      <c r="H1443" s="440">
        <f t="shared" si="133"/>
        <v>1</v>
      </c>
    </row>
    <row r="1444" spans="1:8">
      <c r="A1444" s="434" t="s">
        <v>3312</v>
      </c>
      <c r="B1444" s="435" t="s">
        <v>3313</v>
      </c>
      <c r="C1444" s="436">
        <v>0</v>
      </c>
      <c r="D1444" s="436">
        <v>0</v>
      </c>
      <c r="E1444" s="436">
        <v>5</v>
      </c>
      <c r="F1444" s="437">
        <v>6</v>
      </c>
      <c r="G1444" s="440">
        <f t="shared" si="132"/>
        <v>5</v>
      </c>
      <c r="H1444" s="440">
        <f t="shared" si="133"/>
        <v>6</v>
      </c>
    </row>
    <row r="1445" spans="1:8">
      <c r="A1445" s="434" t="s">
        <v>162</v>
      </c>
      <c r="B1445" s="435" t="s">
        <v>3314</v>
      </c>
      <c r="C1445" s="436">
        <v>0</v>
      </c>
      <c r="D1445" s="436">
        <v>0</v>
      </c>
      <c r="E1445" s="436">
        <v>5</v>
      </c>
      <c r="F1445" s="437">
        <v>6</v>
      </c>
      <c r="G1445" s="440">
        <f t="shared" ref="G1445:G1508" si="134">C1445+E1445</f>
        <v>5</v>
      </c>
      <c r="H1445" s="440">
        <f t="shared" ref="H1445:H1508" si="135">D1445+F1445</f>
        <v>6</v>
      </c>
    </row>
    <row r="1446" spans="1:8">
      <c r="A1446" s="434" t="s">
        <v>159</v>
      </c>
      <c r="B1446" s="435" t="s">
        <v>2155</v>
      </c>
      <c r="C1446" s="436">
        <v>0</v>
      </c>
      <c r="D1446" s="436">
        <v>0</v>
      </c>
      <c r="E1446" s="436">
        <v>8</v>
      </c>
      <c r="F1446" s="437">
        <v>9</v>
      </c>
      <c r="G1446" s="440">
        <f t="shared" si="134"/>
        <v>8</v>
      </c>
      <c r="H1446" s="440">
        <f t="shared" si="135"/>
        <v>9</v>
      </c>
    </row>
    <row r="1447" spans="1:8">
      <c r="A1447" s="434" t="s">
        <v>2652</v>
      </c>
      <c r="B1447" s="435" t="s">
        <v>2653</v>
      </c>
      <c r="C1447" s="436">
        <v>0</v>
      </c>
      <c r="D1447" s="436">
        <v>0</v>
      </c>
      <c r="E1447" s="436">
        <v>1</v>
      </c>
      <c r="F1447" s="437">
        <v>1</v>
      </c>
      <c r="G1447" s="440">
        <f t="shared" si="134"/>
        <v>1</v>
      </c>
      <c r="H1447" s="440">
        <f t="shared" si="135"/>
        <v>1</v>
      </c>
    </row>
    <row r="1448" spans="1:8">
      <c r="A1448" s="434" t="s">
        <v>3315</v>
      </c>
      <c r="B1448" s="435" t="s">
        <v>3316</v>
      </c>
      <c r="C1448" s="436">
        <v>0</v>
      </c>
      <c r="D1448" s="436">
        <v>0</v>
      </c>
      <c r="E1448" s="436">
        <v>2</v>
      </c>
      <c r="F1448" s="437">
        <v>2</v>
      </c>
      <c r="G1448" s="440">
        <f t="shared" si="134"/>
        <v>2</v>
      </c>
      <c r="H1448" s="440">
        <f t="shared" si="135"/>
        <v>2</v>
      </c>
    </row>
    <row r="1449" spans="1:8">
      <c r="A1449" s="434" t="s">
        <v>2156</v>
      </c>
      <c r="B1449" s="435" t="s">
        <v>2157</v>
      </c>
      <c r="C1449" s="436">
        <v>126</v>
      </c>
      <c r="D1449" s="436">
        <v>130</v>
      </c>
      <c r="E1449" s="436">
        <v>0</v>
      </c>
      <c r="F1449" s="437">
        <v>0</v>
      </c>
      <c r="G1449" s="440">
        <f t="shared" si="134"/>
        <v>126</v>
      </c>
      <c r="H1449" s="440">
        <f t="shared" si="135"/>
        <v>130</v>
      </c>
    </row>
    <row r="1450" spans="1:8">
      <c r="A1450" s="434" t="s">
        <v>3317</v>
      </c>
      <c r="B1450" s="435" t="s">
        <v>3318</v>
      </c>
      <c r="C1450" s="436">
        <v>0</v>
      </c>
      <c r="D1450" s="436">
        <v>0</v>
      </c>
      <c r="E1450" s="436">
        <v>1</v>
      </c>
      <c r="F1450" s="437">
        <v>1</v>
      </c>
      <c r="G1450" s="440">
        <f t="shared" si="134"/>
        <v>1</v>
      </c>
      <c r="H1450" s="440">
        <f t="shared" si="135"/>
        <v>1</v>
      </c>
    </row>
    <row r="1451" spans="1:8">
      <c r="A1451" s="434" t="s">
        <v>3319</v>
      </c>
      <c r="B1451" s="435" t="s">
        <v>3320</v>
      </c>
      <c r="C1451" s="436">
        <v>0</v>
      </c>
      <c r="D1451" s="436">
        <v>0</v>
      </c>
      <c r="E1451" s="436">
        <v>1</v>
      </c>
      <c r="F1451" s="437">
        <v>1</v>
      </c>
      <c r="G1451" s="440">
        <f t="shared" si="134"/>
        <v>1</v>
      </c>
      <c r="H1451" s="440">
        <f t="shared" si="135"/>
        <v>1</v>
      </c>
    </row>
    <row r="1452" spans="1:8">
      <c r="A1452" s="434" t="s">
        <v>3321</v>
      </c>
      <c r="B1452" s="435" t="s">
        <v>3322</v>
      </c>
      <c r="C1452" s="436">
        <v>0</v>
      </c>
      <c r="D1452" s="436">
        <v>0</v>
      </c>
      <c r="E1452" s="436">
        <v>1</v>
      </c>
      <c r="F1452" s="437">
        <v>1</v>
      </c>
      <c r="G1452" s="440">
        <f t="shared" si="134"/>
        <v>1</v>
      </c>
      <c r="H1452" s="440">
        <f t="shared" si="135"/>
        <v>1</v>
      </c>
    </row>
    <row r="1453" spans="1:8">
      <c r="A1453" s="434" t="s">
        <v>3323</v>
      </c>
      <c r="B1453" s="435" t="s">
        <v>3324</v>
      </c>
      <c r="C1453" s="436">
        <v>0</v>
      </c>
      <c r="D1453" s="436">
        <v>0</v>
      </c>
      <c r="E1453" s="436">
        <v>1</v>
      </c>
      <c r="F1453" s="437">
        <v>1</v>
      </c>
      <c r="G1453" s="440">
        <f t="shared" si="134"/>
        <v>1</v>
      </c>
      <c r="H1453" s="440">
        <f t="shared" si="135"/>
        <v>1</v>
      </c>
    </row>
    <row r="1454" spans="1:8">
      <c r="A1454" s="434" t="s">
        <v>3325</v>
      </c>
      <c r="B1454" s="435" t="s">
        <v>3326</v>
      </c>
      <c r="C1454" s="436">
        <v>0</v>
      </c>
      <c r="D1454" s="436">
        <v>0</v>
      </c>
      <c r="E1454" s="436">
        <v>1</v>
      </c>
      <c r="F1454" s="437">
        <v>1</v>
      </c>
      <c r="G1454" s="440">
        <f t="shared" si="134"/>
        <v>1</v>
      </c>
      <c r="H1454" s="440">
        <f t="shared" si="135"/>
        <v>1</v>
      </c>
    </row>
    <row r="1455" spans="1:8">
      <c r="A1455" s="434" t="s">
        <v>3327</v>
      </c>
      <c r="B1455" s="435" t="s">
        <v>3328</v>
      </c>
      <c r="C1455" s="436">
        <v>0</v>
      </c>
      <c r="D1455" s="436">
        <v>0</v>
      </c>
      <c r="E1455" s="436">
        <v>1</v>
      </c>
      <c r="F1455" s="437">
        <v>1</v>
      </c>
      <c r="G1455" s="440">
        <f t="shared" si="134"/>
        <v>1</v>
      </c>
      <c r="H1455" s="440">
        <f t="shared" si="135"/>
        <v>1</v>
      </c>
    </row>
    <row r="1456" spans="1:8">
      <c r="A1456" s="434" t="s">
        <v>3329</v>
      </c>
      <c r="B1456" s="435" t="s">
        <v>3330</v>
      </c>
      <c r="C1456" s="436">
        <v>0</v>
      </c>
      <c r="D1456" s="436">
        <v>0</v>
      </c>
      <c r="E1456" s="436">
        <v>1</v>
      </c>
      <c r="F1456" s="437">
        <v>1</v>
      </c>
      <c r="G1456" s="440">
        <f t="shared" si="134"/>
        <v>1</v>
      </c>
      <c r="H1456" s="440">
        <f t="shared" si="135"/>
        <v>1</v>
      </c>
    </row>
    <row r="1457" spans="1:8">
      <c r="A1457" s="434" t="s">
        <v>3331</v>
      </c>
      <c r="B1457" s="435" t="s">
        <v>3332</v>
      </c>
      <c r="C1457" s="436">
        <v>0</v>
      </c>
      <c r="D1457" s="436">
        <v>0</v>
      </c>
      <c r="E1457" s="436">
        <v>2</v>
      </c>
      <c r="F1457" s="437">
        <v>2</v>
      </c>
      <c r="G1457" s="440">
        <f t="shared" si="134"/>
        <v>2</v>
      </c>
      <c r="H1457" s="440">
        <f t="shared" si="135"/>
        <v>2</v>
      </c>
    </row>
    <row r="1458" spans="1:8">
      <c r="A1458" s="434" t="s">
        <v>3333</v>
      </c>
      <c r="B1458" s="435" t="s">
        <v>3334</v>
      </c>
      <c r="C1458" s="436">
        <v>42</v>
      </c>
      <c r="D1458" s="436">
        <v>48</v>
      </c>
      <c r="E1458" s="436">
        <v>0</v>
      </c>
      <c r="F1458" s="437">
        <v>0</v>
      </c>
      <c r="G1458" s="440">
        <f t="shared" si="134"/>
        <v>42</v>
      </c>
      <c r="H1458" s="440">
        <f t="shared" si="135"/>
        <v>48</v>
      </c>
    </row>
    <row r="1459" spans="1:8">
      <c r="A1459" s="434" t="s">
        <v>2160</v>
      </c>
      <c r="B1459" s="435" t="s">
        <v>2161</v>
      </c>
      <c r="C1459" s="436">
        <v>6</v>
      </c>
      <c r="D1459" s="436">
        <v>7</v>
      </c>
      <c r="E1459" s="436">
        <v>97</v>
      </c>
      <c r="F1459" s="437">
        <v>112</v>
      </c>
      <c r="G1459" s="440">
        <f t="shared" si="134"/>
        <v>103</v>
      </c>
      <c r="H1459" s="440">
        <f t="shared" si="135"/>
        <v>119</v>
      </c>
    </row>
    <row r="1460" spans="1:8">
      <c r="A1460" s="434" t="s">
        <v>3335</v>
      </c>
      <c r="B1460" s="435" t="s">
        <v>3336</v>
      </c>
      <c r="C1460" s="436">
        <v>163</v>
      </c>
      <c r="D1460" s="436">
        <v>200</v>
      </c>
      <c r="E1460" s="436">
        <v>0</v>
      </c>
      <c r="F1460" s="437">
        <v>0</v>
      </c>
      <c r="G1460" s="440">
        <f t="shared" si="134"/>
        <v>163</v>
      </c>
      <c r="H1460" s="440">
        <f t="shared" si="135"/>
        <v>200</v>
      </c>
    </row>
    <row r="1461" spans="1:8">
      <c r="A1461" s="434" t="s">
        <v>3337</v>
      </c>
      <c r="B1461" s="435" t="s">
        <v>3338</v>
      </c>
      <c r="C1461" s="436">
        <v>22</v>
      </c>
      <c r="D1461" s="436">
        <v>25</v>
      </c>
      <c r="E1461" s="436">
        <v>0</v>
      </c>
      <c r="F1461" s="437">
        <v>0</v>
      </c>
      <c r="G1461" s="440">
        <f t="shared" si="134"/>
        <v>22</v>
      </c>
      <c r="H1461" s="440">
        <f t="shared" si="135"/>
        <v>25</v>
      </c>
    </row>
    <row r="1462" spans="1:8">
      <c r="A1462" s="434" t="s">
        <v>2398</v>
      </c>
      <c r="B1462" s="435" t="s">
        <v>2399</v>
      </c>
      <c r="C1462" s="436">
        <v>17</v>
      </c>
      <c r="D1462" s="436">
        <v>20</v>
      </c>
      <c r="E1462" s="436">
        <v>0</v>
      </c>
      <c r="F1462" s="437">
        <v>0</v>
      </c>
      <c r="G1462" s="440">
        <f t="shared" si="134"/>
        <v>17</v>
      </c>
      <c r="H1462" s="440">
        <f t="shared" si="135"/>
        <v>20</v>
      </c>
    </row>
    <row r="1463" spans="1:8">
      <c r="A1463" s="434" t="s">
        <v>3339</v>
      </c>
      <c r="B1463" s="435" t="s">
        <v>3340</v>
      </c>
      <c r="C1463" s="436">
        <v>0</v>
      </c>
      <c r="D1463" s="436">
        <v>0</v>
      </c>
      <c r="E1463" s="436">
        <v>1</v>
      </c>
      <c r="F1463" s="437">
        <v>1</v>
      </c>
      <c r="G1463" s="440">
        <f t="shared" si="134"/>
        <v>1</v>
      </c>
      <c r="H1463" s="440">
        <f t="shared" si="135"/>
        <v>1</v>
      </c>
    </row>
    <row r="1464" spans="1:8">
      <c r="A1464" s="434" t="s">
        <v>3341</v>
      </c>
      <c r="B1464" s="435" t="s">
        <v>3342</v>
      </c>
      <c r="C1464" s="436">
        <v>0</v>
      </c>
      <c r="D1464" s="436">
        <v>0</v>
      </c>
      <c r="E1464" s="436">
        <v>1</v>
      </c>
      <c r="F1464" s="437">
        <v>1</v>
      </c>
      <c r="G1464" s="440">
        <f t="shared" si="134"/>
        <v>1</v>
      </c>
      <c r="H1464" s="440">
        <f t="shared" si="135"/>
        <v>1</v>
      </c>
    </row>
    <row r="1465" spans="1:8">
      <c r="A1465" s="434" t="s">
        <v>3343</v>
      </c>
      <c r="B1465" s="435" t="s">
        <v>3344</v>
      </c>
      <c r="C1465" s="436">
        <v>0</v>
      </c>
      <c r="D1465" s="436">
        <v>0</v>
      </c>
      <c r="E1465" s="436">
        <v>1</v>
      </c>
      <c r="F1465" s="437">
        <v>1</v>
      </c>
      <c r="G1465" s="440">
        <f t="shared" si="134"/>
        <v>1</v>
      </c>
      <c r="H1465" s="440">
        <f t="shared" si="135"/>
        <v>1</v>
      </c>
    </row>
    <row r="1466" spans="1:8">
      <c r="A1466" s="434" t="s">
        <v>3345</v>
      </c>
      <c r="B1466" s="435" t="s">
        <v>3346</v>
      </c>
      <c r="C1466" s="436">
        <v>0</v>
      </c>
      <c r="D1466" s="436">
        <v>0</v>
      </c>
      <c r="E1466" s="436">
        <v>1</v>
      </c>
      <c r="F1466" s="437">
        <v>1</v>
      </c>
      <c r="G1466" s="440">
        <f t="shared" si="134"/>
        <v>1</v>
      </c>
      <c r="H1466" s="440">
        <f t="shared" si="135"/>
        <v>1</v>
      </c>
    </row>
    <row r="1467" spans="1:8">
      <c r="A1467" s="434" t="s">
        <v>2057</v>
      </c>
      <c r="B1467" s="435" t="s">
        <v>2058</v>
      </c>
      <c r="C1467" s="436">
        <v>0</v>
      </c>
      <c r="D1467" s="436">
        <v>0</v>
      </c>
      <c r="E1467" s="436">
        <v>5</v>
      </c>
      <c r="F1467" s="437">
        <v>6</v>
      </c>
      <c r="G1467" s="440">
        <f t="shared" si="134"/>
        <v>5</v>
      </c>
      <c r="H1467" s="440">
        <f t="shared" si="135"/>
        <v>6</v>
      </c>
    </row>
    <row r="1468" spans="1:8">
      <c r="A1468" s="434" t="s">
        <v>2059</v>
      </c>
      <c r="B1468" s="435" t="s">
        <v>2060</v>
      </c>
      <c r="C1468" s="436">
        <v>0</v>
      </c>
      <c r="D1468" s="436">
        <v>0</v>
      </c>
      <c r="E1468" s="436">
        <v>5</v>
      </c>
      <c r="F1468" s="437">
        <v>6</v>
      </c>
      <c r="G1468" s="440">
        <f t="shared" si="134"/>
        <v>5</v>
      </c>
      <c r="H1468" s="440">
        <f t="shared" si="135"/>
        <v>6</v>
      </c>
    </row>
    <row r="1469" spans="1:8">
      <c r="A1469" s="434" t="s">
        <v>2065</v>
      </c>
      <c r="B1469" s="435" t="s">
        <v>2066</v>
      </c>
      <c r="C1469" s="436">
        <v>0</v>
      </c>
      <c r="D1469" s="436">
        <v>0</v>
      </c>
      <c r="E1469" s="436">
        <v>4</v>
      </c>
      <c r="F1469" s="437">
        <v>5</v>
      </c>
      <c r="G1469" s="440">
        <f t="shared" si="134"/>
        <v>4</v>
      </c>
      <c r="H1469" s="440">
        <f t="shared" si="135"/>
        <v>5</v>
      </c>
    </row>
    <row r="1470" spans="1:8">
      <c r="A1470" s="434" t="s">
        <v>3102</v>
      </c>
      <c r="B1470" s="435" t="s">
        <v>3347</v>
      </c>
      <c r="C1470" s="436">
        <v>4</v>
      </c>
      <c r="D1470" s="436">
        <v>5</v>
      </c>
      <c r="E1470" s="436">
        <v>0</v>
      </c>
      <c r="F1470" s="437">
        <v>0</v>
      </c>
      <c r="G1470" s="440">
        <f t="shared" si="134"/>
        <v>4</v>
      </c>
      <c r="H1470" s="440">
        <f t="shared" si="135"/>
        <v>5</v>
      </c>
    </row>
    <row r="1471" spans="1:8">
      <c r="A1471" s="434" t="s">
        <v>3348</v>
      </c>
      <c r="B1471" s="435" t="s">
        <v>3349</v>
      </c>
      <c r="C1471" s="436">
        <v>0</v>
      </c>
      <c r="D1471" s="436">
        <v>0</v>
      </c>
      <c r="E1471" s="436">
        <v>4</v>
      </c>
      <c r="F1471" s="437">
        <v>5</v>
      </c>
      <c r="G1471" s="440">
        <f t="shared" si="134"/>
        <v>4</v>
      </c>
      <c r="H1471" s="440">
        <f t="shared" si="135"/>
        <v>5</v>
      </c>
    </row>
    <row r="1472" spans="1:8">
      <c r="A1472" s="434" t="s">
        <v>2833</v>
      </c>
      <c r="B1472" s="435" t="s">
        <v>2834</v>
      </c>
      <c r="C1472" s="436">
        <v>0</v>
      </c>
      <c r="D1472" s="436">
        <v>0</v>
      </c>
      <c r="E1472" s="436">
        <v>1</v>
      </c>
      <c r="F1472" s="437">
        <v>1</v>
      </c>
      <c r="G1472" s="440">
        <f t="shared" si="134"/>
        <v>1</v>
      </c>
      <c r="H1472" s="440">
        <f t="shared" si="135"/>
        <v>1</v>
      </c>
    </row>
    <row r="1473" spans="1:8">
      <c r="A1473" s="434" t="s">
        <v>2776</v>
      </c>
      <c r="B1473" s="435" t="s">
        <v>2777</v>
      </c>
      <c r="C1473" s="436">
        <v>0</v>
      </c>
      <c r="D1473" s="436">
        <v>0</v>
      </c>
      <c r="E1473" s="436">
        <v>6</v>
      </c>
      <c r="F1473" s="437">
        <v>7</v>
      </c>
      <c r="G1473" s="440">
        <f t="shared" si="134"/>
        <v>6</v>
      </c>
      <c r="H1473" s="440">
        <f t="shared" si="135"/>
        <v>7</v>
      </c>
    </row>
    <row r="1474" spans="1:8">
      <c r="A1474" s="434" t="s">
        <v>3350</v>
      </c>
      <c r="B1474" s="435" t="s">
        <v>3351</v>
      </c>
      <c r="C1474" s="436">
        <v>0</v>
      </c>
      <c r="D1474" s="436">
        <v>0</v>
      </c>
      <c r="E1474" s="436">
        <v>1</v>
      </c>
      <c r="F1474" s="437">
        <v>1</v>
      </c>
      <c r="G1474" s="440">
        <f t="shared" si="134"/>
        <v>1</v>
      </c>
      <c r="H1474" s="440">
        <f t="shared" si="135"/>
        <v>1</v>
      </c>
    </row>
    <row r="1475" spans="1:8">
      <c r="A1475" s="434" t="s">
        <v>2007</v>
      </c>
      <c r="B1475" s="435" t="s">
        <v>2008</v>
      </c>
      <c r="C1475" s="436">
        <v>1</v>
      </c>
      <c r="D1475" s="436">
        <v>1</v>
      </c>
      <c r="E1475" s="436">
        <v>0</v>
      </c>
      <c r="F1475" s="437">
        <v>0</v>
      </c>
      <c r="G1475" s="440">
        <f t="shared" si="134"/>
        <v>1</v>
      </c>
      <c r="H1475" s="440">
        <f t="shared" si="135"/>
        <v>1</v>
      </c>
    </row>
    <row r="1476" spans="1:8">
      <c r="A1476" s="434" t="s">
        <v>2915</v>
      </c>
      <c r="B1476" s="435" t="s">
        <v>2916</v>
      </c>
      <c r="C1476" s="436">
        <v>44</v>
      </c>
      <c r="D1476" s="436">
        <v>51</v>
      </c>
      <c r="E1476" s="436">
        <v>0</v>
      </c>
      <c r="F1476" s="437">
        <v>0</v>
      </c>
      <c r="G1476" s="440">
        <f t="shared" si="134"/>
        <v>44</v>
      </c>
      <c r="H1476" s="440">
        <f t="shared" si="135"/>
        <v>51</v>
      </c>
    </row>
    <row r="1477" spans="1:8">
      <c r="A1477" s="434" t="s">
        <v>3113</v>
      </c>
      <c r="B1477" s="435" t="s">
        <v>3352</v>
      </c>
      <c r="C1477" s="436">
        <v>18</v>
      </c>
      <c r="D1477" s="436">
        <v>21</v>
      </c>
      <c r="E1477" s="436">
        <v>0</v>
      </c>
      <c r="F1477" s="437">
        <v>0</v>
      </c>
      <c r="G1477" s="440">
        <f t="shared" si="134"/>
        <v>18</v>
      </c>
      <c r="H1477" s="440">
        <f t="shared" si="135"/>
        <v>21</v>
      </c>
    </row>
    <row r="1478" spans="1:8">
      <c r="A1478" s="434" t="s">
        <v>2166</v>
      </c>
      <c r="B1478" s="435" t="s">
        <v>2167</v>
      </c>
      <c r="C1478" s="436">
        <v>325</v>
      </c>
      <c r="D1478" s="436">
        <v>400</v>
      </c>
      <c r="E1478" s="436">
        <v>5</v>
      </c>
      <c r="F1478" s="437">
        <v>6</v>
      </c>
      <c r="G1478" s="440">
        <f t="shared" si="134"/>
        <v>330</v>
      </c>
      <c r="H1478" s="440">
        <f t="shared" si="135"/>
        <v>406</v>
      </c>
    </row>
    <row r="1479" spans="1:8">
      <c r="A1479" s="434" t="s">
        <v>3353</v>
      </c>
      <c r="B1479" s="435" t="s">
        <v>3354</v>
      </c>
      <c r="C1479" s="436">
        <v>1</v>
      </c>
      <c r="D1479" s="436">
        <v>1</v>
      </c>
      <c r="E1479" s="436">
        <v>0</v>
      </c>
      <c r="F1479" s="437">
        <v>0</v>
      </c>
      <c r="G1479" s="440">
        <f t="shared" si="134"/>
        <v>1</v>
      </c>
      <c r="H1479" s="440">
        <f t="shared" si="135"/>
        <v>1</v>
      </c>
    </row>
    <row r="1480" spans="1:8">
      <c r="A1480" s="434" t="s">
        <v>2656</v>
      </c>
      <c r="B1480" s="435" t="s">
        <v>2657</v>
      </c>
      <c r="C1480" s="436">
        <v>1</v>
      </c>
      <c r="D1480" s="436">
        <v>1</v>
      </c>
      <c r="E1480" s="436">
        <v>177</v>
      </c>
      <c r="F1480" s="437">
        <v>204</v>
      </c>
      <c r="G1480" s="440">
        <f t="shared" si="134"/>
        <v>178</v>
      </c>
      <c r="H1480" s="440">
        <f t="shared" si="135"/>
        <v>205</v>
      </c>
    </row>
    <row r="1481" spans="1:8">
      <c r="A1481" s="434" t="s">
        <v>3355</v>
      </c>
      <c r="B1481" s="435" t="s">
        <v>3356</v>
      </c>
      <c r="C1481" s="436">
        <v>0</v>
      </c>
      <c r="D1481" s="436">
        <v>0</v>
      </c>
      <c r="E1481" s="436">
        <v>1</v>
      </c>
      <c r="F1481" s="437">
        <v>1</v>
      </c>
      <c r="G1481" s="440">
        <f t="shared" si="134"/>
        <v>1</v>
      </c>
      <c r="H1481" s="440">
        <f t="shared" si="135"/>
        <v>1</v>
      </c>
    </row>
    <row r="1482" spans="1:8">
      <c r="A1482" s="434" t="s">
        <v>3357</v>
      </c>
      <c r="B1482" s="435" t="s">
        <v>3358</v>
      </c>
      <c r="C1482" s="436">
        <v>0</v>
      </c>
      <c r="D1482" s="436">
        <v>0</v>
      </c>
      <c r="E1482" s="436">
        <v>1</v>
      </c>
      <c r="F1482" s="437">
        <v>1</v>
      </c>
      <c r="G1482" s="440">
        <f t="shared" si="134"/>
        <v>1</v>
      </c>
      <c r="H1482" s="440">
        <f t="shared" si="135"/>
        <v>1</v>
      </c>
    </row>
    <row r="1483" spans="1:8">
      <c r="A1483" s="434" t="s">
        <v>2682</v>
      </c>
      <c r="B1483" s="435" t="s">
        <v>2683</v>
      </c>
      <c r="C1483" s="436">
        <v>12</v>
      </c>
      <c r="D1483" s="436">
        <v>14</v>
      </c>
      <c r="E1483" s="436">
        <v>0</v>
      </c>
      <c r="F1483" s="437">
        <v>0</v>
      </c>
      <c r="G1483" s="440">
        <f t="shared" si="134"/>
        <v>12</v>
      </c>
      <c r="H1483" s="440">
        <f t="shared" si="135"/>
        <v>14</v>
      </c>
    </row>
    <row r="1484" spans="1:8">
      <c r="A1484" s="434" t="s">
        <v>2009</v>
      </c>
      <c r="B1484" s="435" t="s">
        <v>2010</v>
      </c>
      <c r="C1484" s="436">
        <v>32</v>
      </c>
      <c r="D1484" s="436">
        <v>37</v>
      </c>
      <c r="E1484" s="436">
        <v>1</v>
      </c>
      <c r="F1484" s="437">
        <v>1</v>
      </c>
      <c r="G1484" s="440">
        <f t="shared" si="134"/>
        <v>33</v>
      </c>
      <c r="H1484" s="440">
        <f t="shared" si="135"/>
        <v>38</v>
      </c>
    </row>
    <row r="1485" spans="1:8">
      <c r="A1485" s="434" t="s">
        <v>2011</v>
      </c>
      <c r="B1485" s="435" t="s">
        <v>2012</v>
      </c>
      <c r="C1485" s="436">
        <v>9078</v>
      </c>
      <c r="D1485" s="436">
        <v>11000</v>
      </c>
      <c r="E1485" s="436">
        <v>1360</v>
      </c>
      <c r="F1485" s="437">
        <v>1600</v>
      </c>
      <c r="G1485" s="440">
        <f t="shared" si="134"/>
        <v>10438</v>
      </c>
      <c r="H1485" s="440">
        <f t="shared" si="135"/>
        <v>12600</v>
      </c>
    </row>
    <row r="1486" spans="1:8">
      <c r="A1486" s="434" t="s">
        <v>2244</v>
      </c>
      <c r="B1486" s="435" t="s">
        <v>2245</v>
      </c>
      <c r="C1486" s="436">
        <v>372</v>
      </c>
      <c r="D1486" s="436">
        <v>400</v>
      </c>
      <c r="E1486" s="436">
        <v>0</v>
      </c>
      <c r="F1486" s="437">
        <v>0</v>
      </c>
      <c r="G1486" s="440">
        <f t="shared" si="134"/>
        <v>372</v>
      </c>
      <c r="H1486" s="440">
        <f t="shared" si="135"/>
        <v>400</v>
      </c>
    </row>
    <row r="1487" spans="1:8">
      <c r="A1487" s="434" t="s">
        <v>2172</v>
      </c>
      <c r="B1487" s="435" t="s">
        <v>2173</v>
      </c>
      <c r="C1487" s="436">
        <v>0</v>
      </c>
      <c r="D1487" s="436">
        <v>0</v>
      </c>
      <c r="E1487" s="436">
        <v>43</v>
      </c>
      <c r="F1487" s="437">
        <v>49</v>
      </c>
      <c r="G1487" s="440">
        <f t="shared" si="134"/>
        <v>43</v>
      </c>
      <c r="H1487" s="440">
        <f t="shared" si="135"/>
        <v>49</v>
      </c>
    </row>
    <row r="1488" spans="1:8">
      <c r="A1488" s="434" t="s">
        <v>2176</v>
      </c>
      <c r="B1488" s="435" t="s">
        <v>2177</v>
      </c>
      <c r="C1488" s="436">
        <v>0</v>
      </c>
      <c r="D1488" s="436">
        <v>0</v>
      </c>
      <c r="E1488" s="436">
        <v>5</v>
      </c>
      <c r="F1488" s="437">
        <v>6</v>
      </c>
      <c r="G1488" s="440">
        <f t="shared" si="134"/>
        <v>5</v>
      </c>
      <c r="H1488" s="440">
        <f t="shared" si="135"/>
        <v>6</v>
      </c>
    </row>
    <row r="1489" spans="1:8">
      <c r="A1489" s="434" t="s">
        <v>2178</v>
      </c>
      <c r="B1489" s="435" t="s">
        <v>2179</v>
      </c>
      <c r="C1489" s="436">
        <v>0</v>
      </c>
      <c r="D1489" s="436">
        <v>0</v>
      </c>
      <c r="E1489" s="436">
        <v>7</v>
      </c>
      <c r="F1489" s="437">
        <v>8</v>
      </c>
      <c r="G1489" s="440">
        <f t="shared" si="134"/>
        <v>7</v>
      </c>
      <c r="H1489" s="440">
        <f t="shared" si="135"/>
        <v>8</v>
      </c>
    </row>
    <row r="1490" spans="1:8">
      <c r="A1490" s="434" t="s">
        <v>2180</v>
      </c>
      <c r="B1490" s="435" t="s">
        <v>2181</v>
      </c>
      <c r="C1490" s="436">
        <v>0</v>
      </c>
      <c r="D1490" s="436">
        <v>0</v>
      </c>
      <c r="E1490" s="436">
        <v>7</v>
      </c>
      <c r="F1490" s="437">
        <v>8</v>
      </c>
      <c r="G1490" s="440">
        <f t="shared" si="134"/>
        <v>7</v>
      </c>
      <c r="H1490" s="440">
        <f t="shared" si="135"/>
        <v>8</v>
      </c>
    </row>
    <row r="1491" spans="1:8">
      <c r="A1491" s="434" t="s">
        <v>2660</v>
      </c>
      <c r="B1491" s="435" t="s">
        <v>2661</v>
      </c>
      <c r="C1491" s="436">
        <v>0</v>
      </c>
      <c r="D1491" s="436">
        <v>0</v>
      </c>
      <c r="E1491" s="436">
        <v>606</v>
      </c>
      <c r="F1491" s="437">
        <v>700</v>
      </c>
      <c r="G1491" s="440">
        <f t="shared" si="134"/>
        <v>606</v>
      </c>
      <c r="H1491" s="440">
        <f t="shared" si="135"/>
        <v>700</v>
      </c>
    </row>
    <row r="1492" spans="1:8">
      <c r="A1492" s="434" t="s">
        <v>2938</v>
      </c>
      <c r="B1492" s="435" t="s">
        <v>2939</v>
      </c>
      <c r="C1492" s="436">
        <v>0</v>
      </c>
      <c r="D1492" s="436">
        <v>0</v>
      </c>
      <c r="E1492" s="436">
        <v>168</v>
      </c>
      <c r="F1492" s="437">
        <v>193</v>
      </c>
      <c r="G1492" s="440">
        <f t="shared" si="134"/>
        <v>168</v>
      </c>
      <c r="H1492" s="440">
        <f t="shared" si="135"/>
        <v>193</v>
      </c>
    </row>
    <row r="1493" spans="1:8">
      <c r="A1493" s="434" t="s">
        <v>2182</v>
      </c>
      <c r="B1493" s="435" t="s">
        <v>2183</v>
      </c>
      <c r="C1493" s="436">
        <v>0</v>
      </c>
      <c r="D1493" s="436">
        <v>0</v>
      </c>
      <c r="E1493" s="436">
        <v>30</v>
      </c>
      <c r="F1493" s="437">
        <v>35</v>
      </c>
      <c r="G1493" s="440">
        <f t="shared" si="134"/>
        <v>30</v>
      </c>
      <c r="H1493" s="440">
        <f t="shared" si="135"/>
        <v>35</v>
      </c>
    </row>
    <row r="1494" spans="1:8">
      <c r="A1494" s="434" t="s">
        <v>2448</v>
      </c>
      <c r="B1494" s="435" t="s">
        <v>2449</v>
      </c>
      <c r="C1494" s="436">
        <v>0</v>
      </c>
      <c r="D1494" s="436">
        <v>0</v>
      </c>
      <c r="E1494" s="436">
        <v>1</v>
      </c>
      <c r="F1494" s="437">
        <v>1</v>
      </c>
      <c r="G1494" s="440">
        <f t="shared" si="134"/>
        <v>1</v>
      </c>
      <c r="H1494" s="440">
        <f t="shared" si="135"/>
        <v>1</v>
      </c>
    </row>
    <row r="1495" spans="1:8">
      <c r="A1495" s="434" t="s">
        <v>3359</v>
      </c>
      <c r="B1495" s="435" t="s">
        <v>3360</v>
      </c>
      <c r="C1495" s="436">
        <v>84</v>
      </c>
      <c r="D1495" s="436">
        <v>97</v>
      </c>
      <c r="E1495" s="436">
        <v>0</v>
      </c>
      <c r="F1495" s="437">
        <v>0</v>
      </c>
      <c r="G1495" s="440">
        <f t="shared" si="134"/>
        <v>84</v>
      </c>
      <c r="H1495" s="440">
        <f t="shared" si="135"/>
        <v>97</v>
      </c>
    </row>
    <row r="1496" spans="1:8">
      <c r="A1496" s="434" t="s">
        <v>3361</v>
      </c>
      <c r="B1496" s="435" t="s">
        <v>3362</v>
      </c>
      <c r="C1496" s="436">
        <v>172</v>
      </c>
      <c r="D1496" s="436">
        <v>188</v>
      </c>
      <c r="E1496" s="436">
        <v>0</v>
      </c>
      <c r="F1496" s="437">
        <v>0</v>
      </c>
      <c r="G1496" s="440">
        <f t="shared" si="134"/>
        <v>172</v>
      </c>
      <c r="H1496" s="440">
        <f t="shared" si="135"/>
        <v>188</v>
      </c>
    </row>
    <row r="1497" spans="1:8">
      <c r="A1497" s="434" t="s">
        <v>3363</v>
      </c>
      <c r="B1497" s="435" t="s">
        <v>3364</v>
      </c>
      <c r="C1497" s="436">
        <v>22</v>
      </c>
      <c r="D1497" s="436">
        <v>25</v>
      </c>
      <c r="E1497" s="436">
        <v>0</v>
      </c>
      <c r="F1497" s="437">
        <v>0</v>
      </c>
      <c r="G1497" s="440">
        <f t="shared" si="134"/>
        <v>22</v>
      </c>
      <c r="H1497" s="440">
        <f t="shared" si="135"/>
        <v>25</v>
      </c>
    </row>
    <row r="1498" spans="1:8">
      <c r="A1498" s="434" t="s">
        <v>2454</v>
      </c>
      <c r="B1498" s="435" t="s">
        <v>2455</v>
      </c>
      <c r="C1498" s="436">
        <v>0</v>
      </c>
      <c r="D1498" s="436">
        <v>0</v>
      </c>
      <c r="E1498" s="436">
        <v>105</v>
      </c>
      <c r="F1498" s="437">
        <v>121</v>
      </c>
      <c r="G1498" s="440">
        <f t="shared" si="134"/>
        <v>105</v>
      </c>
      <c r="H1498" s="440">
        <f t="shared" si="135"/>
        <v>121</v>
      </c>
    </row>
    <row r="1499" spans="1:8">
      <c r="A1499" s="434" t="s">
        <v>3365</v>
      </c>
      <c r="B1499" s="435" t="s">
        <v>3366</v>
      </c>
      <c r="C1499" s="436">
        <v>0</v>
      </c>
      <c r="D1499" s="436">
        <v>0</v>
      </c>
      <c r="E1499" s="436">
        <v>2</v>
      </c>
      <c r="F1499" s="437">
        <v>2</v>
      </c>
      <c r="G1499" s="440">
        <f t="shared" si="134"/>
        <v>2</v>
      </c>
      <c r="H1499" s="440">
        <f t="shared" si="135"/>
        <v>2</v>
      </c>
    </row>
    <row r="1500" spans="1:8">
      <c r="A1500" s="434" t="s">
        <v>2081</v>
      </c>
      <c r="B1500" s="435" t="s">
        <v>2082</v>
      </c>
      <c r="C1500" s="436">
        <v>790</v>
      </c>
      <c r="D1500" s="436">
        <v>910</v>
      </c>
      <c r="E1500" s="436">
        <v>7</v>
      </c>
      <c r="F1500" s="437">
        <v>8</v>
      </c>
      <c r="G1500" s="440">
        <f t="shared" si="134"/>
        <v>797</v>
      </c>
      <c r="H1500" s="440">
        <f t="shared" si="135"/>
        <v>918</v>
      </c>
    </row>
    <row r="1501" spans="1:8">
      <c r="A1501" s="434" t="s">
        <v>2662</v>
      </c>
      <c r="B1501" s="435" t="s">
        <v>2663</v>
      </c>
      <c r="C1501" s="436">
        <v>0</v>
      </c>
      <c r="D1501" s="436">
        <v>0</v>
      </c>
      <c r="E1501" s="436">
        <v>1</v>
      </c>
      <c r="F1501" s="437">
        <v>1</v>
      </c>
      <c r="G1501" s="440">
        <f t="shared" si="134"/>
        <v>1</v>
      </c>
      <c r="H1501" s="440">
        <f t="shared" si="135"/>
        <v>1</v>
      </c>
    </row>
    <row r="1502" spans="1:8">
      <c r="A1502" s="434" t="s">
        <v>2456</v>
      </c>
      <c r="B1502" s="435" t="s">
        <v>2457</v>
      </c>
      <c r="C1502" s="436">
        <v>0</v>
      </c>
      <c r="D1502" s="436">
        <v>0</v>
      </c>
      <c r="E1502" s="436">
        <v>541</v>
      </c>
      <c r="F1502" s="437">
        <v>622</v>
      </c>
      <c r="G1502" s="440">
        <f t="shared" si="134"/>
        <v>541</v>
      </c>
      <c r="H1502" s="440">
        <f t="shared" si="135"/>
        <v>622</v>
      </c>
    </row>
    <row r="1503" spans="1:8">
      <c r="A1503" s="434" t="s">
        <v>2464</v>
      </c>
      <c r="B1503" s="435" t="s">
        <v>2465</v>
      </c>
      <c r="C1503" s="436">
        <v>0</v>
      </c>
      <c r="D1503" s="436">
        <v>0</v>
      </c>
      <c r="E1503" s="436">
        <v>9</v>
      </c>
      <c r="F1503" s="437">
        <v>10</v>
      </c>
      <c r="G1503" s="440">
        <f t="shared" si="134"/>
        <v>9</v>
      </c>
      <c r="H1503" s="440">
        <f t="shared" si="135"/>
        <v>10</v>
      </c>
    </row>
    <row r="1504" spans="1:8">
      <c r="A1504" s="434" t="s">
        <v>2466</v>
      </c>
      <c r="B1504" s="435" t="s">
        <v>2467</v>
      </c>
      <c r="C1504" s="436">
        <v>0</v>
      </c>
      <c r="D1504" s="436">
        <v>0</v>
      </c>
      <c r="E1504" s="436">
        <v>2</v>
      </c>
      <c r="F1504" s="437">
        <v>2</v>
      </c>
      <c r="G1504" s="440">
        <f t="shared" si="134"/>
        <v>2</v>
      </c>
      <c r="H1504" s="440">
        <f t="shared" si="135"/>
        <v>2</v>
      </c>
    </row>
    <row r="1505" spans="1:8">
      <c r="A1505" s="434" t="s">
        <v>2468</v>
      </c>
      <c r="B1505" s="435" t="s">
        <v>2469</v>
      </c>
      <c r="C1505" s="436">
        <v>0</v>
      </c>
      <c r="D1505" s="436">
        <v>0</v>
      </c>
      <c r="E1505" s="436">
        <v>47</v>
      </c>
      <c r="F1505" s="437">
        <v>54</v>
      </c>
      <c r="G1505" s="440">
        <f t="shared" si="134"/>
        <v>47</v>
      </c>
      <c r="H1505" s="440">
        <f t="shared" si="135"/>
        <v>54</v>
      </c>
    </row>
    <row r="1506" spans="1:8">
      <c r="A1506" s="434" t="s">
        <v>2470</v>
      </c>
      <c r="B1506" s="435" t="s">
        <v>2471</v>
      </c>
      <c r="C1506" s="436">
        <v>0</v>
      </c>
      <c r="D1506" s="436">
        <v>0</v>
      </c>
      <c r="E1506" s="436">
        <v>8</v>
      </c>
      <c r="F1506" s="437">
        <v>9</v>
      </c>
      <c r="G1506" s="440">
        <f t="shared" si="134"/>
        <v>8</v>
      </c>
      <c r="H1506" s="440">
        <f t="shared" si="135"/>
        <v>9</v>
      </c>
    </row>
    <row r="1507" spans="1:8">
      <c r="A1507" s="434" t="s">
        <v>2472</v>
      </c>
      <c r="B1507" s="435" t="s">
        <v>2473</v>
      </c>
      <c r="C1507" s="436">
        <v>0</v>
      </c>
      <c r="D1507" s="436">
        <v>0</v>
      </c>
      <c r="E1507" s="436">
        <v>16</v>
      </c>
      <c r="F1507" s="437">
        <v>18</v>
      </c>
      <c r="G1507" s="440">
        <f t="shared" si="134"/>
        <v>16</v>
      </c>
      <c r="H1507" s="440">
        <f t="shared" si="135"/>
        <v>18</v>
      </c>
    </row>
    <row r="1508" spans="1:8">
      <c r="A1508" s="434" t="s">
        <v>2184</v>
      </c>
      <c r="B1508" s="435" t="s">
        <v>2185</v>
      </c>
      <c r="C1508" s="436">
        <v>12</v>
      </c>
      <c r="D1508" s="436">
        <v>14</v>
      </c>
      <c r="E1508" s="436">
        <v>0</v>
      </c>
      <c r="F1508" s="437">
        <v>0</v>
      </c>
      <c r="G1508" s="440">
        <f t="shared" si="134"/>
        <v>12</v>
      </c>
      <c r="H1508" s="440">
        <f t="shared" si="135"/>
        <v>14</v>
      </c>
    </row>
    <row r="1509" spans="1:8">
      <c r="A1509" s="434" t="s">
        <v>2188</v>
      </c>
      <c r="B1509" s="435" t="s">
        <v>2189</v>
      </c>
      <c r="C1509" s="436">
        <v>1</v>
      </c>
      <c r="D1509" s="436">
        <v>1</v>
      </c>
      <c r="E1509" s="436">
        <v>0</v>
      </c>
      <c r="F1509" s="437">
        <v>0</v>
      </c>
      <c r="G1509" s="440">
        <f t="shared" ref="G1509:G1512" si="136">C1509+E1509</f>
        <v>1</v>
      </c>
      <c r="H1509" s="440">
        <f t="shared" ref="H1509:H1512" si="137">D1509+F1509</f>
        <v>1</v>
      </c>
    </row>
    <row r="1510" spans="1:8">
      <c r="A1510" s="434" t="s">
        <v>2478</v>
      </c>
      <c r="B1510" s="435" t="s">
        <v>2479</v>
      </c>
      <c r="C1510" s="436">
        <v>0</v>
      </c>
      <c r="D1510" s="436">
        <v>0</v>
      </c>
      <c r="E1510" s="436">
        <v>6</v>
      </c>
      <c r="F1510" s="437">
        <v>7</v>
      </c>
      <c r="G1510" s="440">
        <f t="shared" si="136"/>
        <v>6</v>
      </c>
      <c r="H1510" s="440">
        <f t="shared" si="137"/>
        <v>7</v>
      </c>
    </row>
    <row r="1511" spans="1:8">
      <c r="A1511" s="434" t="s">
        <v>2480</v>
      </c>
      <c r="B1511" s="435" t="s">
        <v>2481</v>
      </c>
      <c r="C1511" s="436">
        <v>0</v>
      </c>
      <c r="D1511" s="436">
        <v>0</v>
      </c>
      <c r="E1511" s="436">
        <v>76</v>
      </c>
      <c r="F1511" s="437">
        <v>87</v>
      </c>
      <c r="G1511" s="440">
        <f t="shared" si="136"/>
        <v>76</v>
      </c>
      <c r="H1511" s="440">
        <f t="shared" si="137"/>
        <v>87</v>
      </c>
    </row>
    <row r="1512" spans="1:8">
      <c r="A1512" s="434" t="s">
        <v>2482</v>
      </c>
      <c r="B1512" s="435" t="s">
        <v>2483</v>
      </c>
      <c r="C1512" s="436">
        <v>0</v>
      </c>
      <c r="D1512" s="436">
        <v>0</v>
      </c>
      <c r="E1512" s="436">
        <v>38</v>
      </c>
      <c r="F1512" s="437">
        <v>44</v>
      </c>
      <c r="G1512" s="440">
        <f t="shared" si="136"/>
        <v>38</v>
      </c>
      <c r="H1512" s="440">
        <f t="shared" si="137"/>
        <v>44</v>
      </c>
    </row>
    <row r="1513" spans="1:8">
      <c r="A1513" s="434" t="s">
        <v>2484</v>
      </c>
      <c r="B1513" s="435" t="s">
        <v>2485</v>
      </c>
      <c r="C1513" s="436">
        <v>0</v>
      </c>
      <c r="D1513" s="436">
        <v>0</v>
      </c>
      <c r="E1513" s="436">
        <v>184</v>
      </c>
      <c r="F1513" s="437">
        <v>212</v>
      </c>
      <c r="G1513" s="440">
        <f t="shared" ref="G1513:G1563" si="138">C1513+E1513</f>
        <v>184</v>
      </c>
      <c r="H1513" s="440">
        <f t="shared" ref="H1513:H1563" si="139">D1513+F1513</f>
        <v>212</v>
      </c>
    </row>
    <row r="1514" spans="1:8">
      <c r="A1514" s="434" t="s">
        <v>2486</v>
      </c>
      <c r="B1514" s="435" t="s">
        <v>2487</v>
      </c>
      <c r="C1514" s="436">
        <v>0</v>
      </c>
      <c r="D1514" s="436">
        <v>0</v>
      </c>
      <c r="E1514" s="436">
        <v>26</v>
      </c>
      <c r="F1514" s="437">
        <v>30</v>
      </c>
      <c r="G1514" s="440">
        <f t="shared" si="138"/>
        <v>26</v>
      </c>
      <c r="H1514" s="440">
        <f t="shared" si="139"/>
        <v>30</v>
      </c>
    </row>
    <row r="1515" spans="1:8">
      <c r="A1515" s="434" t="s">
        <v>2488</v>
      </c>
      <c r="B1515" s="435" t="s">
        <v>2489</v>
      </c>
      <c r="C1515" s="436">
        <v>0</v>
      </c>
      <c r="D1515" s="436">
        <v>0</v>
      </c>
      <c r="E1515" s="436">
        <v>56</v>
      </c>
      <c r="F1515" s="437">
        <v>64</v>
      </c>
      <c r="G1515" s="440">
        <f t="shared" si="138"/>
        <v>56</v>
      </c>
      <c r="H1515" s="440">
        <f t="shared" si="139"/>
        <v>64</v>
      </c>
    </row>
    <row r="1516" spans="1:8">
      <c r="A1516" s="434" t="s">
        <v>3367</v>
      </c>
      <c r="B1516" s="435" t="s">
        <v>3368</v>
      </c>
      <c r="C1516" s="436">
        <v>0</v>
      </c>
      <c r="D1516" s="436">
        <v>0</v>
      </c>
      <c r="E1516" s="436">
        <v>5</v>
      </c>
      <c r="F1516" s="437">
        <v>6</v>
      </c>
      <c r="G1516" s="440">
        <f t="shared" si="138"/>
        <v>5</v>
      </c>
      <c r="H1516" s="440">
        <f t="shared" si="139"/>
        <v>6</v>
      </c>
    </row>
    <row r="1517" spans="1:8">
      <c r="A1517" s="434" t="s">
        <v>2942</v>
      </c>
      <c r="B1517" s="435" t="s">
        <v>2943</v>
      </c>
      <c r="C1517" s="436">
        <v>0</v>
      </c>
      <c r="D1517" s="436">
        <v>0</v>
      </c>
      <c r="E1517" s="436">
        <v>4</v>
      </c>
      <c r="F1517" s="437">
        <v>5</v>
      </c>
      <c r="G1517" s="440">
        <f t="shared" si="138"/>
        <v>4</v>
      </c>
      <c r="H1517" s="440">
        <f t="shared" si="139"/>
        <v>5</v>
      </c>
    </row>
    <row r="1518" spans="1:8">
      <c r="A1518" s="434" t="s">
        <v>2190</v>
      </c>
      <c r="B1518" s="435" t="s">
        <v>2191</v>
      </c>
      <c r="C1518" s="436">
        <v>0</v>
      </c>
      <c r="D1518" s="436">
        <v>0</v>
      </c>
      <c r="E1518" s="436">
        <v>7</v>
      </c>
      <c r="F1518" s="437">
        <v>8</v>
      </c>
      <c r="G1518" s="440">
        <f t="shared" si="138"/>
        <v>7</v>
      </c>
      <c r="H1518" s="440">
        <f t="shared" si="139"/>
        <v>8</v>
      </c>
    </row>
    <row r="1519" spans="1:8">
      <c r="A1519" s="434" t="s">
        <v>2490</v>
      </c>
      <c r="B1519" s="435" t="s">
        <v>2491</v>
      </c>
      <c r="C1519" s="436">
        <v>0</v>
      </c>
      <c r="D1519" s="436">
        <v>0</v>
      </c>
      <c r="E1519" s="436">
        <v>95</v>
      </c>
      <c r="F1519" s="437">
        <v>109</v>
      </c>
      <c r="G1519" s="440">
        <f t="shared" si="138"/>
        <v>95</v>
      </c>
      <c r="H1519" s="440">
        <f t="shared" si="139"/>
        <v>109</v>
      </c>
    </row>
    <row r="1520" spans="1:8">
      <c r="A1520" s="434" t="s">
        <v>2492</v>
      </c>
      <c r="B1520" s="435" t="s">
        <v>2493</v>
      </c>
      <c r="C1520" s="436">
        <v>0</v>
      </c>
      <c r="D1520" s="436">
        <v>0</v>
      </c>
      <c r="E1520" s="436">
        <v>41</v>
      </c>
      <c r="F1520" s="437">
        <v>47</v>
      </c>
      <c r="G1520" s="440">
        <f t="shared" si="138"/>
        <v>41</v>
      </c>
      <c r="H1520" s="440">
        <f t="shared" si="139"/>
        <v>47</v>
      </c>
    </row>
    <row r="1521" spans="1:8">
      <c r="A1521" s="434" t="s">
        <v>2494</v>
      </c>
      <c r="B1521" s="435" t="s">
        <v>2495</v>
      </c>
      <c r="C1521" s="436">
        <v>0</v>
      </c>
      <c r="D1521" s="436">
        <v>0</v>
      </c>
      <c r="E1521" s="436">
        <v>258</v>
      </c>
      <c r="F1521" s="437">
        <v>297</v>
      </c>
      <c r="G1521" s="440">
        <f t="shared" si="138"/>
        <v>258</v>
      </c>
      <c r="H1521" s="440">
        <f t="shared" si="139"/>
        <v>297</v>
      </c>
    </row>
    <row r="1522" spans="1:8">
      <c r="A1522" s="434" t="s">
        <v>2496</v>
      </c>
      <c r="B1522" s="435" t="s">
        <v>2497</v>
      </c>
      <c r="C1522" s="436">
        <v>0</v>
      </c>
      <c r="D1522" s="436">
        <v>0</v>
      </c>
      <c r="E1522" s="436">
        <v>46</v>
      </c>
      <c r="F1522" s="437">
        <v>53</v>
      </c>
      <c r="G1522" s="440">
        <f t="shared" si="138"/>
        <v>46</v>
      </c>
      <c r="H1522" s="440">
        <f t="shared" si="139"/>
        <v>53</v>
      </c>
    </row>
    <row r="1523" spans="1:8">
      <c r="A1523" s="434" t="s">
        <v>2498</v>
      </c>
      <c r="B1523" s="435" t="s">
        <v>2499</v>
      </c>
      <c r="C1523" s="436">
        <v>0</v>
      </c>
      <c r="D1523" s="436">
        <v>0</v>
      </c>
      <c r="E1523" s="436">
        <v>79</v>
      </c>
      <c r="F1523" s="437">
        <v>91</v>
      </c>
      <c r="G1523" s="440">
        <f t="shared" si="138"/>
        <v>79</v>
      </c>
      <c r="H1523" s="440">
        <f t="shared" si="139"/>
        <v>91</v>
      </c>
    </row>
    <row r="1524" spans="1:8">
      <c r="A1524" s="434" t="s">
        <v>3369</v>
      </c>
      <c r="B1524" s="435" t="s">
        <v>3370</v>
      </c>
      <c r="C1524" s="436">
        <v>0</v>
      </c>
      <c r="D1524" s="436">
        <v>0</v>
      </c>
      <c r="E1524" s="436">
        <v>5</v>
      </c>
      <c r="F1524" s="437">
        <v>6</v>
      </c>
      <c r="G1524" s="440">
        <f t="shared" si="138"/>
        <v>5</v>
      </c>
      <c r="H1524" s="440">
        <f t="shared" si="139"/>
        <v>6</v>
      </c>
    </row>
    <row r="1525" spans="1:8">
      <c r="A1525" s="434" t="s">
        <v>2944</v>
      </c>
      <c r="B1525" s="435" t="s">
        <v>2945</v>
      </c>
      <c r="C1525" s="436">
        <v>0</v>
      </c>
      <c r="D1525" s="436">
        <v>0</v>
      </c>
      <c r="E1525" s="436">
        <v>4</v>
      </c>
      <c r="F1525" s="437">
        <v>5</v>
      </c>
      <c r="G1525" s="440">
        <f t="shared" si="138"/>
        <v>4</v>
      </c>
      <c r="H1525" s="440">
        <f t="shared" si="139"/>
        <v>5</v>
      </c>
    </row>
    <row r="1526" spans="1:8">
      <c r="A1526" s="434" t="s">
        <v>2664</v>
      </c>
      <c r="B1526" s="435" t="s">
        <v>2665</v>
      </c>
      <c r="C1526" s="436">
        <v>0</v>
      </c>
      <c r="D1526" s="436">
        <v>0</v>
      </c>
      <c r="E1526" s="436">
        <v>1</v>
      </c>
      <c r="F1526" s="437">
        <v>1</v>
      </c>
      <c r="G1526" s="440">
        <f t="shared" si="138"/>
        <v>1</v>
      </c>
      <c r="H1526" s="440">
        <f t="shared" si="139"/>
        <v>1</v>
      </c>
    </row>
    <row r="1527" spans="1:8">
      <c r="A1527" s="434" t="s">
        <v>2192</v>
      </c>
      <c r="B1527" s="435" t="s">
        <v>2193</v>
      </c>
      <c r="C1527" s="436">
        <v>0</v>
      </c>
      <c r="D1527" s="436">
        <v>0</v>
      </c>
      <c r="E1527" s="436">
        <v>7</v>
      </c>
      <c r="F1527" s="437">
        <v>8</v>
      </c>
      <c r="G1527" s="440">
        <f t="shared" si="138"/>
        <v>7</v>
      </c>
      <c r="H1527" s="440">
        <f t="shared" si="139"/>
        <v>8</v>
      </c>
    </row>
    <row r="1528" spans="1:8">
      <c r="A1528" s="434" t="s">
        <v>1913</v>
      </c>
      <c r="B1528" s="435" t="s">
        <v>1914</v>
      </c>
      <c r="C1528" s="436">
        <v>0</v>
      </c>
      <c r="D1528" s="436">
        <v>0</v>
      </c>
      <c r="E1528" s="436">
        <v>16</v>
      </c>
      <c r="F1528" s="437">
        <v>18</v>
      </c>
      <c r="G1528" s="440">
        <f t="shared" si="138"/>
        <v>16</v>
      </c>
      <c r="H1528" s="440">
        <f t="shared" si="139"/>
        <v>18</v>
      </c>
    </row>
    <row r="1529" spans="1:8">
      <c r="A1529" s="434" t="s">
        <v>2194</v>
      </c>
      <c r="B1529" s="435" t="s">
        <v>2195</v>
      </c>
      <c r="C1529" s="436">
        <v>0</v>
      </c>
      <c r="D1529" s="436">
        <v>0</v>
      </c>
      <c r="E1529" s="436">
        <v>1</v>
      </c>
      <c r="F1529" s="437">
        <v>1</v>
      </c>
      <c r="G1529" s="440">
        <f t="shared" si="138"/>
        <v>1</v>
      </c>
      <c r="H1529" s="440">
        <f t="shared" si="139"/>
        <v>1</v>
      </c>
    </row>
    <row r="1530" spans="1:8">
      <c r="A1530" s="434" t="s">
        <v>2085</v>
      </c>
      <c r="B1530" s="435" t="s">
        <v>2086</v>
      </c>
      <c r="C1530" s="436">
        <v>0</v>
      </c>
      <c r="D1530" s="436">
        <v>0</v>
      </c>
      <c r="E1530" s="436">
        <v>5</v>
      </c>
      <c r="F1530" s="437">
        <v>6</v>
      </c>
      <c r="G1530" s="440">
        <f t="shared" si="138"/>
        <v>5</v>
      </c>
      <c r="H1530" s="440">
        <f t="shared" si="139"/>
        <v>6</v>
      </c>
    </row>
    <row r="1531" spans="1:8">
      <c r="A1531" s="434" t="s">
        <v>2202</v>
      </c>
      <c r="B1531" s="435" t="s">
        <v>2203</v>
      </c>
      <c r="C1531" s="436">
        <v>0</v>
      </c>
      <c r="D1531" s="436">
        <v>0</v>
      </c>
      <c r="E1531" s="436">
        <v>2</v>
      </c>
      <c r="F1531" s="437">
        <v>2</v>
      </c>
      <c r="G1531" s="440">
        <f t="shared" si="138"/>
        <v>2</v>
      </c>
      <c r="H1531" s="440">
        <f t="shared" si="139"/>
        <v>2</v>
      </c>
    </row>
    <row r="1532" spans="1:8">
      <c r="A1532" s="434" t="s">
        <v>3371</v>
      </c>
      <c r="B1532" s="435" t="s">
        <v>3372</v>
      </c>
      <c r="C1532" s="436">
        <v>0</v>
      </c>
      <c r="D1532" s="436">
        <v>0</v>
      </c>
      <c r="E1532" s="436">
        <v>1</v>
      </c>
      <c r="F1532" s="437">
        <v>1</v>
      </c>
      <c r="G1532" s="440">
        <f t="shared" si="138"/>
        <v>1</v>
      </c>
      <c r="H1532" s="440">
        <f t="shared" si="139"/>
        <v>1</v>
      </c>
    </row>
    <row r="1533" spans="1:8">
      <c r="A1533" s="434" t="s">
        <v>3373</v>
      </c>
      <c r="B1533" s="435" t="s">
        <v>3374</v>
      </c>
      <c r="C1533" s="436">
        <v>0</v>
      </c>
      <c r="D1533" s="436">
        <v>0</v>
      </c>
      <c r="E1533" s="436">
        <v>1</v>
      </c>
      <c r="F1533" s="437">
        <v>1</v>
      </c>
      <c r="G1533" s="440">
        <f t="shared" si="138"/>
        <v>1</v>
      </c>
      <c r="H1533" s="440">
        <f t="shared" si="139"/>
        <v>1</v>
      </c>
    </row>
    <row r="1534" spans="1:8">
      <c r="A1534" s="434" t="s">
        <v>3375</v>
      </c>
      <c r="B1534" s="435" t="s">
        <v>3376</v>
      </c>
      <c r="C1534" s="436">
        <v>0</v>
      </c>
      <c r="D1534" s="436">
        <v>0</v>
      </c>
      <c r="E1534" s="436">
        <v>1</v>
      </c>
      <c r="F1534" s="437">
        <v>1</v>
      </c>
      <c r="G1534" s="440">
        <f t="shared" si="138"/>
        <v>1</v>
      </c>
      <c r="H1534" s="440">
        <f t="shared" si="139"/>
        <v>1</v>
      </c>
    </row>
    <row r="1535" spans="1:8">
      <c r="A1535" s="434" t="s">
        <v>2506</v>
      </c>
      <c r="B1535" s="435" t="s">
        <v>2507</v>
      </c>
      <c r="C1535" s="436">
        <v>0</v>
      </c>
      <c r="D1535" s="436">
        <v>0</v>
      </c>
      <c r="E1535" s="436">
        <v>7</v>
      </c>
      <c r="F1535" s="437">
        <v>8</v>
      </c>
      <c r="G1535" s="440">
        <f t="shared" si="138"/>
        <v>7</v>
      </c>
      <c r="H1535" s="440">
        <f t="shared" si="139"/>
        <v>8</v>
      </c>
    </row>
    <row r="1536" spans="1:8">
      <c r="A1536" s="434" t="s">
        <v>2214</v>
      </c>
      <c r="B1536" s="435" t="s">
        <v>2215</v>
      </c>
      <c r="C1536" s="436">
        <v>0</v>
      </c>
      <c r="D1536" s="436">
        <v>0</v>
      </c>
      <c r="E1536" s="436">
        <v>1</v>
      </c>
      <c r="F1536" s="437">
        <v>1</v>
      </c>
      <c r="G1536" s="440">
        <f t="shared" si="138"/>
        <v>1</v>
      </c>
      <c r="H1536" s="440">
        <f t="shared" si="139"/>
        <v>1</v>
      </c>
    </row>
    <row r="1537" spans="1:8">
      <c r="A1537" s="434" t="s">
        <v>2216</v>
      </c>
      <c r="B1537" s="435" t="s">
        <v>2217</v>
      </c>
      <c r="C1537" s="436">
        <v>0</v>
      </c>
      <c r="D1537" s="436">
        <v>0</v>
      </c>
      <c r="E1537" s="436">
        <v>16</v>
      </c>
      <c r="F1537" s="437">
        <v>18</v>
      </c>
      <c r="G1537" s="440">
        <f t="shared" si="138"/>
        <v>16</v>
      </c>
      <c r="H1537" s="440">
        <f t="shared" si="139"/>
        <v>18</v>
      </c>
    </row>
    <row r="1538" spans="1:8">
      <c r="A1538" s="434" t="s">
        <v>2248</v>
      </c>
      <c r="B1538" s="435" t="s">
        <v>2249</v>
      </c>
      <c r="C1538" s="436">
        <v>0</v>
      </c>
      <c r="D1538" s="436">
        <v>0</v>
      </c>
      <c r="E1538" s="436">
        <v>25</v>
      </c>
      <c r="F1538" s="437">
        <v>29</v>
      </c>
      <c r="G1538" s="440">
        <f t="shared" si="138"/>
        <v>25</v>
      </c>
      <c r="H1538" s="440">
        <f t="shared" si="139"/>
        <v>29</v>
      </c>
    </row>
    <row r="1539" spans="1:8">
      <c r="A1539" s="434" t="s">
        <v>2508</v>
      </c>
      <c r="B1539" s="435" t="s">
        <v>2509</v>
      </c>
      <c r="C1539" s="436">
        <v>0</v>
      </c>
      <c r="D1539" s="436">
        <v>0</v>
      </c>
      <c r="E1539" s="436">
        <v>197</v>
      </c>
      <c r="F1539" s="437">
        <v>227</v>
      </c>
      <c r="G1539" s="440">
        <f t="shared" si="138"/>
        <v>197</v>
      </c>
      <c r="H1539" s="440">
        <f t="shared" si="139"/>
        <v>227</v>
      </c>
    </row>
    <row r="1540" spans="1:8">
      <c r="A1540" s="434" t="s">
        <v>2218</v>
      </c>
      <c r="B1540" s="435" t="s">
        <v>2219</v>
      </c>
      <c r="C1540" s="436">
        <v>1</v>
      </c>
      <c r="D1540" s="436">
        <v>1</v>
      </c>
      <c r="E1540" s="436">
        <v>8322</v>
      </c>
      <c r="F1540" s="437">
        <v>9600</v>
      </c>
      <c r="G1540" s="440">
        <f t="shared" si="138"/>
        <v>8323</v>
      </c>
      <c r="H1540" s="440">
        <f t="shared" si="139"/>
        <v>9601</v>
      </c>
    </row>
    <row r="1541" spans="1:8">
      <c r="A1541" s="434" t="s">
        <v>2220</v>
      </c>
      <c r="B1541" s="435" t="s">
        <v>2221</v>
      </c>
      <c r="C1541" s="436">
        <v>0</v>
      </c>
      <c r="D1541" s="436">
        <v>0</v>
      </c>
      <c r="E1541" s="436">
        <v>31</v>
      </c>
      <c r="F1541" s="437">
        <v>36</v>
      </c>
      <c r="G1541" s="440">
        <f t="shared" si="138"/>
        <v>31</v>
      </c>
      <c r="H1541" s="440">
        <f t="shared" si="139"/>
        <v>36</v>
      </c>
    </row>
    <row r="1542" spans="1:8">
      <c r="A1542" s="434" t="s">
        <v>2510</v>
      </c>
      <c r="B1542" s="435" t="s">
        <v>2511</v>
      </c>
      <c r="C1542" s="436">
        <v>0</v>
      </c>
      <c r="D1542" s="436">
        <v>0</v>
      </c>
      <c r="E1542" s="436">
        <v>558</v>
      </c>
      <c r="F1542" s="437">
        <v>642</v>
      </c>
      <c r="G1542" s="440">
        <f t="shared" si="138"/>
        <v>558</v>
      </c>
      <c r="H1542" s="440">
        <f t="shared" si="139"/>
        <v>642</v>
      </c>
    </row>
    <row r="1543" spans="1:8">
      <c r="A1543" s="434" t="s">
        <v>2222</v>
      </c>
      <c r="B1543" s="435" t="s">
        <v>2223</v>
      </c>
      <c r="C1543" s="436">
        <v>0</v>
      </c>
      <c r="D1543" s="436">
        <v>0</v>
      </c>
      <c r="E1543" s="436">
        <v>24</v>
      </c>
      <c r="F1543" s="437">
        <v>28</v>
      </c>
      <c r="G1543" s="440">
        <f t="shared" si="138"/>
        <v>24</v>
      </c>
      <c r="H1543" s="440">
        <f t="shared" si="139"/>
        <v>28</v>
      </c>
    </row>
    <row r="1544" spans="1:8">
      <c r="A1544" s="434" t="s">
        <v>2224</v>
      </c>
      <c r="B1544" s="435" t="s">
        <v>2225</v>
      </c>
      <c r="C1544" s="436">
        <v>1</v>
      </c>
      <c r="D1544" s="436">
        <v>1</v>
      </c>
      <c r="E1544" s="436">
        <v>9387</v>
      </c>
      <c r="F1544" s="437">
        <v>10800</v>
      </c>
      <c r="G1544" s="440">
        <f t="shared" si="138"/>
        <v>9388</v>
      </c>
      <c r="H1544" s="440">
        <f t="shared" si="139"/>
        <v>10801</v>
      </c>
    </row>
    <row r="1545" spans="1:8">
      <c r="A1545" s="434" t="s">
        <v>2226</v>
      </c>
      <c r="B1545" s="435" t="s">
        <v>2227</v>
      </c>
      <c r="C1545" s="436">
        <v>0</v>
      </c>
      <c r="D1545" s="436">
        <v>0</v>
      </c>
      <c r="E1545" s="436">
        <v>662</v>
      </c>
      <c r="F1545" s="437">
        <v>761</v>
      </c>
      <c r="G1545" s="440">
        <f t="shared" si="138"/>
        <v>662</v>
      </c>
      <c r="H1545" s="440">
        <f t="shared" si="139"/>
        <v>761</v>
      </c>
    </row>
    <row r="1546" spans="1:8">
      <c r="A1546" s="434" t="s">
        <v>2228</v>
      </c>
      <c r="B1546" s="435" t="s">
        <v>2229</v>
      </c>
      <c r="C1546" s="436">
        <v>5</v>
      </c>
      <c r="D1546" s="436">
        <v>6</v>
      </c>
      <c r="E1546" s="436">
        <v>12297</v>
      </c>
      <c r="F1546" s="437">
        <v>14200</v>
      </c>
      <c r="G1546" s="440">
        <f t="shared" si="138"/>
        <v>12302</v>
      </c>
      <c r="H1546" s="440">
        <f t="shared" si="139"/>
        <v>14206</v>
      </c>
    </row>
    <row r="1547" spans="1:8">
      <c r="A1547" s="434" t="s">
        <v>2514</v>
      </c>
      <c r="B1547" s="435" t="s">
        <v>2515</v>
      </c>
      <c r="C1547" s="436">
        <v>0</v>
      </c>
      <c r="D1547" s="436">
        <v>0</v>
      </c>
      <c r="E1547" s="436">
        <v>1818</v>
      </c>
      <c r="F1547" s="437">
        <v>2100</v>
      </c>
      <c r="G1547" s="440">
        <f t="shared" si="138"/>
        <v>1818</v>
      </c>
      <c r="H1547" s="440">
        <f t="shared" si="139"/>
        <v>2100</v>
      </c>
    </row>
    <row r="1548" spans="1:8">
      <c r="A1548" s="434" t="s">
        <v>2956</v>
      </c>
      <c r="B1548" s="435" t="s">
        <v>2957</v>
      </c>
      <c r="C1548" s="436">
        <v>0</v>
      </c>
      <c r="D1548" s="436">
        <v>0</v>
      </c>
      <c r="E1548" s="436">
        <v>10</v>
      </c>
      <c r="F1548" s="437">
        <v>12</v>
      </c>
      <c r="G1548" s="440">
        <f t="shared" si="138"/>
        <v>10</v>
      </c>
      <c r="H1548" s="440">
        <f t="shared" si="139"/>
        <v>12</v>
      </c>
    </row>
    <row r="1549" spans="1:8">
      <c r="A1549" s="434" t="s">
        <v>2670</v>
      </c>
      <c r="B1549" s="435" t="s">
        <v>2671</v>
      </c>
      <c r="C1549" s="436">
        <v>0</v>
      </c>
      <c r="D1549" s="436">
        <v>0</v>
      </c>
      <c r="E1549" s="436">
        <v>194</v>
      </c>
      <c r="F1549" s="437">
        <v>223</v>
      </c>
      <c r="G1549" s="440">
        <f t="shared" si="138"/>
        <v>194</v>
      </c>
      <c r="H1549" s="440">
        <f t="shared" si="139"/>
        <v>223</v>
      </c>
    </row>
    <row r="1550" spans="1:8">
      <c r="A1550" s="434" t="s">
        <v>2960</v>
      </c>
      <c r="B1550" s="435" t="s">
        <v>2961</v>
      </c>
      <c r="C1550" s="436">
        <v>0</v>
      </c>
      <c r="D1550" s="436">
        <v>0</v>
      </c>
      <c r="E1550" s="436">
        <v>2</v>
      </c>
      <c r="F1550" s="437">
        <v>2</v>
      </c>
      <c r="G1550" s="440">
        <f t="shared" si="138"/>
        <v>2</v>
      </c>
      <c r="H1550" s="440">
        <f t="shared" si="139"/>
        <v>2</v>
      </c>
    </row>
    <row r="1551" spans="1:8">
      <c r="A1551" s="434" t="s">
        <v>2516</v>
      </c>
      <c r="B1551" s="435" t="s">
        <v>2517</v>
      </c>
      <c r="C1551" s="436">
        <v>0</v>
      </c>
      <c r="D1551" s="436">
        <v>0</v>
      </c>
      <c r="E1551" s="436">
        <v>2</v>
      </c>
      <c r="F1551" s="437">
        <v>2</v>
      </c>
      <c r="G1551" s="440">
        <f t="shared" si="138"/>
        <v>2</v>
      </c>
      <c r="H1551" s="440">
        <f t="shared" si="139"/>
        <v>2</v>
      </c>
    </row>
    <row r="1552" spans="1:8">
      <c r="A1552" s="434" t="s">
        <v>2230</v>
      </c>
      <c r="B1552" s="435" t="s">
        <v>2231</v>
      </c>
      <c r="C1552" s="436">
        <v>0</v>
      </c>
      <c r="D1552" s="436">
        <v>0</v>
      </c>
      <c r="E1552" s="436">
        <v>28</v>
      </c>
      <c r="F1552" s="437">
        <v>32</v>
      </c>
      <c r="G1552" s="440">
        <f t="shared" si="138"/>
        <v>28</v>
      </c>
      <c r="H1552" s="440">
        <f t="shared" si="139"/>
        <v>32</v>
      </c>
    </row>
    <row r="1553" spans="1:8">
      <c r="A1553" s="434" t="s">
        <v>2672</v>
      </c>
      <c r="B1553" s="435" t="s">
        <v>2673</v>
      </c>
      <c r="C1553" s="436">
        <v>0</v>
      </c>
      <c r="D1553" s="436">
        <v>0</v>
      </c>
      <c r="E1553" s="436">
        <v>36</v>
      </c>
      <c r="F1553" s="437">
        <v>41</v>
      </c>
      <c r="G1553" s="440">
        <f t="shared" si="138"/>
        <v>36</v>
      </c>
      <c r="H1553" s="440">
        <f t="shared" si="139"/>
        <v>41</v>
      </c>
    </row>
    <row r="1554" spans="1:8">
      <c r="A1554" s="434" t="s">
        <v>2692</v>
      </c>
      <c r="B1554" s="435" t="s">
        <v>2693</v>
      </c>
      <c r="C1554" s="436">
        <v>0</v>
      </c>
      <c r="D1554" s="436">
        <v>0</v>
      </c>
      <c r="E1554" s="436">
        <v>109</v>
      </c>
      <c r="F1554" s="437">
        <v>125</v>
      </c>
      <c r="G1554" s="440">
        <f t="shared" si="138"/>
        <v>109</v>
      </c>
      <c r="H1554" s="440">
        <f t="shared" si="139"/>
        <v>125</v>
      </c>
    </row>
    <row r="1555" spans="1:8">
      <c r="A1555" s="434" t="s">
        <v>2518</v>
      </c>
      <c r="B1555" s="435" t="s">
        <v>2519</v>
      </c>
      <c r="C1555" s="436">
        <v>0</v>
      </c>
      <c r="D1555" s="436">
        <v>0</v>
      </c>
      <c r="E1555" s="436">
        <v>1</v>
      </c>
      <c r="F1555" s="437">
        <v>1</v>
      </c>
      <c r="G1555" s="440">
        <f t="shared" si="138"/>
        <v>1</v>
      </c>
      <c r="H1555" s="440">
        <f t="shared" si="139"/>
        <v>1</v>
      </c>
    </row>
    <row r="1556" spans="1:8">
      <c r="A1556" s="434" t="s">
        <v>2232</v>
      </c>
      <c r="B1556" s="435" t="s">
        <v>2233</v>
      </c>
      <c r="C1556" s="436">
        <v>0</v>
      </c>
      <c r="D1556" s="436">
        <v>0</v>
      </c>
      <c r="E1556" s="436">
        <v>7</v>
      </c>
      <c r="F1556" s="437">
        <v>8</v>
      </c>
      <c r="G1556" s="440">
        <f t="shared" si="138"/>
        <v>7</v>
      </c>
      <c r="H1556" s="440">
        <f t="shared" si="139"/>
        <v>8</v>
      </c>
    </row>
    <row r="1557" spans="1:8">
      <c r="A1557" s="434" t="s">
        <v>2234</v>
      </c>
      <c r="B1557" s="435" t="s">
        <v>2235</v>
      </c>
      <c r="C1557" s="436">
        <v>0</v>
      </c>
      <c r="D1557" s="436">
        <v>0</v>
      </c>
      <c r="E1557" s="436">
        <v>557</v>
      </c>
      <c r="F1557" s="437">
        <v>650</v>
      </c>
      <c r="G1557" s="440">
        <f t="shared" si="138"/>
        <v>557</v>
      </c>
      <c r="H1557" s="440">
        <f t="shared" si="139"/>
        <v>650</v>
      </c>
    </row>
    <row r="1558" spans="1:8">
      <c r="A1558" s="434" t="s">
        <v>2087</v>
      </c>
      <c r="B1558" s="435" t="s">
        <v>2088</v>
      </c>
      <c r="C1558" s="436">
        <v>0</v>
      </c>
      <c r="D1558" s="436">
        <v>0</v>
      </c>
      <c r="E1558" s="436">
        <v>5</v>
      </c>
      <c r="F1558" s="437">
        <v>6</v>
      </c>
      <c r="G1558" s="440">
        <f t="shared" si="138"/>
        <v>5</v>
      </c>
      <c r="H1558" s="440">
        <f t="shared" si="139"/>
        <v>6</v>
      </c>
    </row>
    <row r="1559" spans="1:8">
      <c r="A1559" s="434" t="s">
        <v>2091</v>
      </c>
      <c r="B1559" s="435" t="s">
        <v>2092</v>
      </c>
      <c r="C1559" s="436">
        <v>0</v>
      </c>
      <c r="D1559" s="436">
        <v>0</v>
      </c>
      <c r="E1559" s="436">
        <v>1</v>
      </c>
      <c r="F1559" s="437">
        <v>1</v>
      </c>
      <c r="G1559" s="440">
        <f t="shared" si="138"/>
        <v>1</v>
      </c>
      <c r="H1559" s="440">
        <f t="shared" si="139"/>
        <v>1</v>
      </c>
    </row>
    <row r="1560" spans="1:8">
      <c r="A1560" s="434" t="s">
        <v>2093</v>
      </c>
      <c r="B1560" s="435" t="s">
        <v>2094</v>
      </c>
      <c r="C1560" s="436">
        <v>0</v>
      </c>
      <c r="D1560" s="436">
        <v>0</v>
      </c>
      <c r="E1560" s="436">
        <v>1</v>
      </c>
      <c r="F1560" s="437">
        <v>1</v>
      </c>
      <c r="G1560" s="440">
        <f t="shared" si="138"/>
        <v>1</v>
      </c>
      <c r="H1560" s="440">
        <f t="shared" si="139"/>
        <v>1</v>
      </c>
    </row>
    <row r="1561" spans="1:8">
      <c r="A1561" s="434" t="s">
        <v>2095</v>
      </c>
      <c r="B1561" s="435" t="s">
        <v>2096</v>
      </c>
      <c r="C1561" s="436">
        <v>0</v>
      </c>
      <c r="D1561" s="436">
        <v>0</v>
      </c>
      <c r="E1561" s="436">
        <v>1</v>
      </c>
      <c r="F1561" s="437">
        <v>1</v>
      </c>
      <c r="G1561" s="440">
        <f t="shared" si="138"/>
        <v>1</v>
      </c>
      <c r="H1561" s="440">
        <f t="shared" si="139"/>
        <v>1</v>
      </c>
    </row>
    <row r="1562" spans="1:8">
      <c r="A1562" s="434" t="s">
        <v>2238</v>
      </c>
      <c r="B1562" s="435" t="s">
        <v>2239</v>
      </c>
      <c r="C1562" s="436">
        <v>0</v>
      </c>
      <c r="D1562" s="436">
        <v>0</v>
      </c>
      <c r="E1562" s="436">
        <v>6</v>
      </c>
      <c r="F1562" s="437">
        <v>7</v>
      </c>
      <c r="G1562" s="440">
        <f t="shared" si="138"/>
        <v>6</v>
      </c>
      <c r="H1562" s="440">
        <f t="shared" si="139"/>
        <v>7</v>
      </c>
    </row>
    <row r="1563" spans="1:8">
      <c r="A1563" s="434"/>
      <c r="B1563" s="435"/>
      <c r="C1563" s="436"/>
      <c r="D1563" s="436"/>
      <c r="E1563" s="436"/>
      <c r="F1563" s="437"/>
      <c r="G1563" s="440">
        <f t="shared" si="138"/>
        <v>0</v>
      </c>
      <c r="H1563" s="440">
        <f t="shared" si="139"/>
        <v>0</v>
      </c>
    </row>
    <row r="1564" spans="1:8">
      <c r="A1564" s="434"/>
      <c r="B1564" s="435"/>
      <c r="C1564" s="436"/>
      <c r="D1564" s="442"/>
      <c r="E1564" s="442"/>
      <c r="F1564" s="438"/>
      <c r="G1564" s="440">
        <f t="shared" ref="G1564" si="140">C1564+E1564</f>
        <v>0</v>
      </c>
      <c r="H1564" s="440">
        <f t="shared" ref="H1564" si="141">D1564+F1564</f>
        <v>0</v>
      </c>
    </row>
    <row r="1565" spans="1:8" ht="14.25">
      <c r="A1565" s="250"/>
      <c r="B1565" s="125"/>
      <c r="C1565" s="362"/>
      <c r="D1565" s="362"/>
      <c r="E1565" s="363"/>
      <c r="F1565" s="363"/>
      <c r="G1565" s="364"/>
      <c r="H1565" s="363"/>
    </row>
    <row r="1566" spans="1:8" ht="14.25">
      <c r="A1566" s="249"/>
      <c r="B1566" s="129"/>
      <c r="C1566" s="129"/>
      <c r="D1566" s="129"/>
      <c r="E1566" s="364"/>
      <c r="F1566" s="364"/>
      <c r="G1566" s="364"/>
      <c r="H1566" s="364"/>
    </row>
    <row r="1567" spans="1:8">
      <c r="A1567" s="376"/>
      <c r="B1567" s="362"/>
      <c r="C1567" s="362"/>
      <c r="D1567" s="362"/>
      <c r="E1567" s="363"/>
      <c r="F1567" s="363"/>
      <c r="G1567" s="364"/>
      <c r="H1567" s="363"/>
    </row>
    <row r="1568" spans="1:8" ht="14.25">
      <c r="A1568" s="115" t="s">
        <v>242</v>
      </c>
      <c r="B1568" s="127"/>
      <c r="C1568" s="127"/>
      <c r="D1568" s="127"/>
      <c r="E1568" s="127"/>
      <c r="F1568" s="127"/>
      <c r="G1568" s="127"/>
      <c r="H1568" s="343"/>
    </row>
    <row r="1569" spans="1:8" ht="14.25">
      <c r="A1569" s="249" t="s">
        <v>150</v>
      </c>
      <c r="B1569" s="362" t="s">
        <v>151</v>
      </c>
      <c r="C1569" s="362"/>
      <c r="D1569" s="362"/>
      <c r="E1569" s="363"/>
      <c r="F1569" s="363"/>
      <c r="G1569" s="364"/>
      <c r="H1569" s="363"/>
    </row>
    <row r="1570" spans="1:8" ht="14.25">
      <c r="A1570" s="249" t="s">
        <v>152</v>
      </c>
      <c r="B1570" s="362" t="s">
        <v>153</v>
      </c>
      <c r="C1570" s="362"/>
      <c r="D1570" s="362"/>
      <c r="E1570" s="363"/>
      <c r="F1570" s="363"/>
      <c r="G1570" s="364"/>
      <c r="H1570" s="363"/>
    </row>
    <row r="1571" spans="1:8" ht="14.25">
      <c r="A1571" s="249" t="s">
        <v>154</v>
      </c>
      <c r="B1571" s="362" t="s">
        <v>165</v>
      </c>
      <c r="C1571" s="362"/>
      <c r="D1571" s="362"/>
      <c r="E1571" s="363"/>
      <c r="F1571" s="363"/>
      <c r="G1571" s="364"/>
      <c r="H1571" s="363"/>
    </row>
    <row r="1572" spans="1:8" ht="25.5">
      <c r="A1572" s="249" t="s">
        <v>155</v>
      </c>
      <c r="B1572" s="362" t="s">
        <v>156</v>
      </c>
      <c r="C1572" s="362"/>
      <c r="D1572" s="362"/>
      <c r="E1572" s="363"/>
      <c r="F1572" s="363"/>
      <c r="G1572" s="364"/>
      <c r="H1572" s="363"/>
    </row>
    <row r="1573" spans="1:8" ht="14.25">
      <c r="A1573" s="249" t="s">
        <v>157</v>
      </c>
      <c r="B1573" s="362" t="s">
        <v>158</v>
      </c>
      <c r="C1573" s="362"/>
      <c r="D1573" s="362"/>
      <c r="E1573" s="363"/>
      <c r="F1573" s="363"/>
      <c r="G1573" s="364"/>
      <c r="H1573" s="363"/>
    </row>
    <row r="1574" spans="1:8" ht="25.5">
      <c r="A1574" s="249" t="s">
        <v>159</v>
      </c>
      <c r="B1574" s="362" t="s">
        <v>164</v>
      </c>
      <c r="C1574" s="362"/>
      <c r="D1574" s="362"/>
      <c r="E1574" s="363"/>
      <c r="F1574" s="363"/>
      <c r="G1574" s="364"/>
      <c r="H1574" s="363"/>
    </row>
    <row r="1575" spans="1:8" ht="51">
      <c r="A1575" s="249" t="s">
        <v>160</v>
      </c>
      <c r="B1575" s="362" t="s">
        <v>161</v>
      </c>
      <c r="C1575" s="362"/>
      <c r="D1575" s="362"/>
      <c r="E1575" s="363"/>
      <c r="F1575" s="363"/>
      <c r="G1575" s="364"/>
      <c r="H1575" s="363"/>
    </row>
    <row r="1576" spans="1:8" ht="63.75">
      <c r="A1576" s="249" t="s">
        <v>162</v>
      </c>
      <c r="B1576" s="362" t="s">
        <v>163</v>
      </c>
      <c r="C1576" s="362"/>
      <c r="D1576" s="362"/>
      <c r="E1576" s="363"/>
      <c r="F1576" s="363"/>
      <c r="G1576" s="364"/>
      <c r="H1576" s="363"/>
    </row>
    <row r="1577" spans="1:8">
      <c r="A1577" s="115" t="s">
        <v>243</v>
      </c>
      <c r="B1577" s="130"/>
      <c r="C1577" s="130"/>
      <c r="D1577" s="130"/>
      <c r="E1577" s="341"/>
      <c r="F1577" s="341"/>
      <c r="G1577" s="342"/>
      <c r="H1577" s="341"/>
    </row>
    <row r="1578" spans="1:8">
      <c r="A1578" s="359" t="s">
        <v>239</v>
      </c>
      <c r="B1578" s="377"/>
      <c r="C1578" s="446">
        <f t="shared" ref="C1578:H1578" si="142">SUM(C1378,C1202)</f>
        <v>22076</v>
      </c>
      <c r="D1578" s="446">
        <f t="shared" si="142"/>
        <v>26000</v>
      </c>
      <c r="E1578" s="446">
        <f t="shared" si="142"/>
        <v>48809</v>
      </c>
      <c r="F1578" s="446">
        <f t="shared" si="142"/>
        <v>56500</v>
      </c>
      <c r="G1578" s="446">
        <f t="shared" si="142"/>
        <v>70885</v>
      </c>
      <c r="H1578" s="446">
        <f t="shared" si="142"/>
        <v>82500</v>
      </c>
    </row>
    <row r="1579" spans="1:8">
      <c r="A1579" s="775" t="s">
        <v>149</v>
      </c>
      <c r="B1579" s="775"/>
      <c r="C1579" s="775"/>
      <c r="D1579" s="775"/>
      <c r="E1579" s="775"/>
      <c r="F1579" s="775"/>
      <c r="G1579" s="775"/>
      <c r="H1579" s="775"/>
    </row>
    <row r="1580" spans="1:8">
      <c r="A1580" s="775" t="s">
        <v>331</v>
      </c>
      <c r="B1580" s="775"/>
      <c r="C1580" s="775"/>
      <c r="D1580" s="775"/>
      <c r="E1580" s="775"/>
      <c r="F1580" s="775"/>
      <c r="G1580" s="775"/>
      <c r="H1580" s="775"/>
    </row>
    <row r="1582" spans="1:8">
      <c r="A1582" s="372"/>
      <c r="B1582" s="373" t="s">
        <v>194</v>
      </c>
      <c r="C1582" s="366" t="s">
        <v>1900</v>
      </c>
      <c r="D1582" s="368"/>
      <c r="E1582" s="368"/>
      <c r="F1582" s="368"/>
      <c r="G1582" s="370"/>
      <c r="H1582" s="99"/>
    </row>
    <row r="1583" spans="1:8">
      <c r="A1583" s="372"/>
      <c r="B1583" s="373" t="s">
        <v>195</v>
      </c>
      <c r="C1583" s="366">
        <v>17688383</v>
      </c>
      <c r="D1583" s="368"/>
      <c r="E1583" s="368"/>
      <c r="F1583" s="368"/>
      <c r="G1583" s="370"/>
      <c r="H1583" s="99"/>
    </row>
    <row r="1584" spans="1:8">
      <c r="A1584" s="372"/>
      <c r="B1584" s="373"/>
      <c r="C1584" s="366"/>
      <c r="D1584" s="368"/>
      <c r="E1584" s="368"/>
      <c r="F1584" s="368"/>
      <c r="G1584" s="370"/>
      <c r="H1584" s="99"/>
    </row>
    <row r="1585" spans="1:8" ht="14.25">
      <c r="A1585" s="372"/>
      <c r="B1585" s="373" t="s">
        <v>1843</v>
      </c>
      <c r="C1585" s="367" t="s">
        <v>1802</v>
      </c>
      <c r="D1585" s="369"/>
      <c r="E1585" s="369"/>
      <c r="F1585" s="369"/>
      <c r="G1585" s="371"/>
      <c r="H1585" s="99"/>
    </row>
    <row r="1586" spans="1:8" ht="14.25">
      <c r="A1586" s="372"/>
      <c r="B1586" s="373" t="s">
        <v>236</v>
      </c>
      <c r="C1586" s="367" t="s">
        <v>1935</v>
      </c>
      <c r="D1586" s="369"/>
      <c r="E1586" s="369"/>
      <c r="F1586" s="369"/>
      <c r="G1586" s="371"/>
      <c r="H1586" s="99"/>
    </row>
    <row r="1587" spans="1:8" ht="15.75">
      <c r="A1587" s="167"/>
      <c r="B1587" s="167"/>
      <c r="C1587" s="167"/>
      <c r="D1587" s="167"/>
      <c r="E1587" s="167"/>
      <c r="F1587" s="167"/>
      <c r="G1587" s="358"/>
      <c r="H1587" s="358"/>
    </row>
    <row r="1588" spans="1:8">
      <c r="A1588" s="763" t="s">
        <v>122</v>
      </c>
      <c r="B1588" s="763" t="s">
        <v>238</v>
      </c>
      <c r="C1588" s="757" t="s">
        <v>1801</v>
      </c>
      <c r="D1588" s="757"/>
      <c r="E1588" s="757" t="s">
        <v>1800</v>
      </c>
      <c r="F1588" s="757"/>
      <c r="G1588" s="757" t="s">
        <v>90</v>
      </c>
      <c r="H1588" s="757"/>
    </row>
    <row r="1589" spans="1:8" ht="30" customHeight="1" thickBot="1">
      <c r="A1589" s="764"/>
      <c r="B1589" s="764"/>
      <c r="C1589" s="452" t="s">
        <v>1890</v>
      </c>
      <c r="D1589" s="452" t="s">
        <v>1889</v>
      </c>
      <c r="E1589" s="452" t="s">
        <v>1890</v>
      </c>
      <c r="F1589" s="452" t="s">
        <v>1889</v>
      </c>
      <c r="G1589" s="452" t="s">
        <v>1890</v>
      </c>
      <c r="H1589" s="452" t="s">
        <v>1889</v>
      </c>
    </row>
    <row r="1590" spans="1:8" ht="15.75" thickTop="1">
      <c r="A1590" s="248"/>
      <c r="B1590" s="345" t="s">
        <v>237</v>
      </c>
      <c r="C1590" s="445">
        <f t="shared" ref="C1590" si="143">SUM(C1591:C1594)</f>
        <v>0</v>
      </c>
      <c r="D1590" s="445">
        <f t="shared" ref="D1590" si="144">SUM(D1591:D1594)</f>
        <v>0</v>
      </c>
      <c r="E1590" s="445">
        <f t="shared" ref="E1590" si="145">SUM(E1591:E1594)</f>
        <v>0</v>
      </c>
      <c r="F1590" s="445">
        <f t="shared" ref="F1590" si="146">SUM(F1591:F1594)</f>
        <v>0</v>
      </c>
      <c r="G1590" s="445">
        <f t="shared" ref="G1590" si="147">SUM(G1591:G1594)</f>
        <v>0</v>
      </c>
      <c r="H1590" s="445">
        <f t="shared" ref="H1590" si="148">SUM(H1591:H1594)</f>
        <v>0</v>
      </c>
    </row>
    <row r="1591" spans="1:8">
      <c r="A1591" s="272"/>
      <c r="B1591" s="273"/>
      <c r="C1591" s="362"/>
      <c r="D1591" s="362"/>
      <c r="E1591" s="363"/>
      <c r="F1591" s="363"/>
      <c r="G1591" s="364"/>
      <c r="H1591" s="363"/>
    </row>
    <row r="1592" spans="1:8" ht="14.25">
      <c r="A1592" s="453"/>
      <c r="B1592" s="454"/>
      <c r="C1592" s="362"/>
      <c r="D1592" s="362"/>
      <c r="E1592" s="437"/>
      <c r="F1592" s="323"/>
      <c r="G1592" s="440">
        <f t="shared" ref="G1592:G1594" si="149">C1592+E1592</f>
        <v>0</v>
      </c>
      <c r="H1592" s="440">
        <f t="shared" ref="H1592:H1594" si="150">D1592+F1592</f>
        <v>0</v>
      </c>
    </row>
    <row r="1593" spans="1:8" ht="14.25">
      <c r="A1593" s="449"/>
      <c r="B1593" s="450"/>
      <c r="C1593" s="362"/>
      <c r="D1593" s="362"/>
      <c r="E1593" s="363"/>
      <c r="F1593" s="451"/>
      <c r="G1593" s="440">
        <f t="shared" si="149"/>
        <v>0</v>
      </c>
      <c r="H1593" s="440">
        <f t="shared" si="150"/>
        <v>0</v>
      </c>
    </row>
    <row r="1594" spans="1:8" ht="14.25">
      <c r="A1594" s="250"/>
      <c r="B1594" s="125"/>
      <c r="C1594" s="362"/>
      <c r="D1594" s="362"/>
      <c r="E1594" s="363"/>
      <c r="F1594" s="363"/>
      <c r="G1594" s="440">
        <f t="shared" si="149"/>
        <v>0</v>
      </c>
      <c r="H1594" s="440">
        <f t="shared" si="150"/>
        <v>0</v>
      </c>
    </row>
    <row r="1595" spans="1:8" ht="14.25">
      <c r="A1595" s="250"/>
      <c r="B1595" s="125"/>
      <c r="C1595" s="362"/>
      <c r="D1595" s="362"/>
      <c r="E1595" s="363"/>
      <c r="F1595" s="363"/>
      <c r="G1595" s="364"/>
      <c r="H1595" s="363"/>
    </row>
    <row r="1596" spans="1:8" ht="14.25">
      <c r="A1596" s="250"/>
      <c r="B1596" s="344" t="s">
        <v>1799</v>
      </c>
      <c r="C1596" s="443">
        <f>SUM(C1597:C1650)</f>
        <v>590</v>
      </c>
      <c r="D1596" s="444">
        <f t="shared" ref="D1596:H1596" si="151">SUM(D1597:D1650)</f>
        <v>700</v>
      </c>
      <c r="E1596" s="444">
        <f t="shared" si="151"/>
        <v>17585</v>
      </c>
      <c r="F1596" s="444">
        <f t="shared" si="151"/>
        <v>20300</v>
      </c>
      <c r="G1596" s="444">
        <f t="shared" si="151"/>
        <v>18175</v>
      </c>
      <c r="H1596" s="444">
        <f t="shared" si="151"/>
        <v>21000</v>
      </c>
    </row>
    <row r="1597" spans="1:8">
      <c r="A1597" s="434"/>
      <c r="B1597" s="435"/>
      <c r="C1597" s="362"/>
      <c r="D1597" s="362"/>
      <c r="E1597" s="363"/>
      <c r="F1597" s="363"/>
      <c r="G1597" s="364"/>
      <c r="H1597" s="363"/>
    </row>
    <row r="1598" spans="1:8">
      <c r="A1598" s="434" t="s">
        <v>3377</v>
      </c>
      <c r="B1598" s="435" t="s">
        <v>3378</v>
      </c>
      <c r="C1598" s="436">
        <v>486</v>
      </c>
      <c r="D1598" s="436">
        <v>570</v>
      </c>
      <c r="E1598" s="436">
        <v>2</v>
      </c>
      <c r="F1598" s="437">
        <v>2</v>
      </c>
      <c r="G1598" s="440">
        <f>C1598+E1598</f>
        <v>488</v>
      </c>
      <c r="H1598" s="440">
        <f>D1598+F1598</f>
        <v>572</v>
      </c>
    </row>
    <row r="1599" spans="1:8">
      <c r="A1599" s="434" t="s">
        <v>2119</v>
      </c>
      <c r="B1599" s="435" t="s">
        <v>2120</v>
      </c>
      <c r="C1599" s="436">
        <v>0</v>
      </c>
      <c r="D1599" s="436">
        <v>0</v>
      </c>
      <c r="E1599" s="436">
        <v>7</v>
      </c>
      <c r="F1599" s="437">
        <v>8</v>
      </c>
      <c r="G1599" s="440">
        <f t="shared" ref="G1599:G1646" si="152">C1599+E1599</f>
        <v>7</v>
      </c>
      <c r="H1599" s="440">
        <f t="shared" ref="H1599:H1646" si="153">D1599+F1599</f>
        <v>8</v>
      </c>
    </row>
    <row r="1600" spans="1:8">
      <c r="A1600" s="434" t="s">
        <v>2121</v>
      </c>
      <c r="B1600" s="435" t="s">
        <v>2122</v>
      </c>
      <c r="C1600" s="436">
        <v>0</v>
      </c>
      <c r="D1600" s="436">
        <v>0</v>
      </c>
      <c r="E1600" s="436">
        <v>2</v>
      </c>
      <c r="F1600" s="437">
        <v>2</v>
      </c>
      <c r="G1600" s="440">
        <f t="shared" si="152"/>
        <v>2</v>
      </c>
      <c r="H1600" s="440">
        <f t="shared" si="153"/>
        <v>2</v>
      </c>
    </row>
    <row r="1601" spans="1:8">
      <c r="A1601" s="434" t="s">
        <v>2123</v>
      </c>
      <c r="B1601" s="435" t="s">
        <v>2124</v>
      </c>
      <c r="C1601" s="436">
        <v>0</v>
      </c>
      <c r="D1601" s="436">
        <v>0</v>
      </c>
      <c r="E1601" s="436">
        <v>2316</v>
      </c>
      <c r="F1601" s="437">
        <v>2600</v>
      </c>
      <c r="G1601" s="440">
        <f t="shared" si="152"/>
        <v>2316</v>
      </c>
      <c r="H1601" s="440">
        <f t="shared" si="153"/>
        <v>2600</v>
      </c>
    </row>
    <row r="1602" spans="1:8">
      <c r="A1602" s="434" t="s">
        <v>2335</v>
      </c>
      <c r="B1602" s="435" t="s">
        <v>2336</v>
      </c>
      <c r="C1602" s="436">
        <v>0</v>
      </c>
      <c r="D1602" s="436">
        <v>0</v>
      </c>
      <c r="E1602" s="436">
        <v>130</v>
      </c>
      <c r="F1602" s="437">
        <v>200</v>
      </c>
      <c r="G1602" s="440">
        <f t="shared" si="152"/>
        <v>130</v>
      </c>
      <c r="H1602" s="440">
        <f t="shared" si="153"/>
        <v>200</v>
      </c>
    </row>
    <row r="1603" spans="1:8">
      <c r="A1603" s="434" t="s">
        <v>2343</v>
      </c>
      <c r="B1603" s="435" t="s">
        <v>2344</v>
      </c>
      <c r="C1603" s="436">
        <v>0</v>
      </c>
      <c r="D1603" s="436">
        <v>0</v>
      </c>
      <c r="E1603" s="436">
        <v>20</v>
      </c>
      <c r="F1603" s="437">
        <v>23</v>
      </c>
      <c r="G1603" s="440">
        <f t="shared" si="152"/>
        <v>20</v>
      </c>
      <c r="H1603" s="440">
        <f t="shared" si="153"/>
        <v>23</v>
      </c>
    </row>
    <row r="1604" spans="1:8">
      <c r="A1604" s="434" t="s">
        <v>2644</v>
      </c>
      <c r="B1604" s="435" t="s">
        <v>2645</v>
      </c>
      <c r="C1604" s="436">
        <v>0</v>
      </c>
      <c r="D1604" s="436">
        <v>0</v>
      </c>
      <c r="E1604" s="436">
        <v>12</v>
      </c>
      <c r="F1604" s="437">
        <v>13</v>
      </c>
      <c r="G1604" s="440">
        <f t="shared" si="152"/>
        <v>12</v>
      </c>
      <c r="H1604" s="440">
        <f t="shared" si="153"/>
        <v>13</v>
      </c>
    </row>
    <row r="1605" spans="1:8">
      <c r="A1605" s="434" t="s">
        <v>2135</v>
      </c>
      <c r="B1605" s="435" t="s">
        <v>2136</v>
      </c>
      <c r="C1605" s="436">
        <v>0</v>
      </c>
      <c r="D1605" s="436">
        <v>0</v>
      </c>
      <c r="E1605" s="436">
        <v>2</v>
      </c>
      <c r="F1605" s="437">
        <v>2</v>
      </c>
      <c r="G1605" s="440">
        <f t="shared" si="152"/>
        <v>2</v>
      </c>
      <c r="H1605" s="440">
        <f t="shared" si="153"/>
        <v>2</v>
      </c>
    </row>
    <row r="1606" spans="1:8">
      <c r="A1606" s="434" t="s">
        <v>2137</v>
      </c>
      <c r="B1606" s="435" t="s">
        <v>2138</v>
      </c>
      <c r="C1606" s="436">
        <v>0</v>
      </c>
      <c r="D1606" s="436">
        <v>0</v>
      </c>
      <c r="E1606" s="436">
        <v>7</v>
      </c>
      <c r="F1606" s="437">
        <v>7</v>
      </c>
      <c r="G1606" s="440">
        <f t="shared" si="152"/>
        <v>7</v>
      </c>
      <c r="H1606" s="440">
        <f t="shared" si="153"/>
        <v>7</v>
      </c>
    </row>
    <row r="1607" spans="1:8">
      <c r="A1607" s="434" t="s">
        <v>2242</v>
      </c>
      <c r="B1607" s="435" t="s">
        <v>2243</v>
      </c>
      <c r="C1607" s="436">
        <v>0</v>
      </c>
      <c r="D1607" s="436">
        <v>0</v>
      </c>
      <c r="E1607" s="436">
        <v>1</v>
      </c>
      <c r="F1607" s="437">
        <v>1</v>
      </c>
      <c r="G1607" s="440">
        <f t="shared" si="152"/>
        <v>1</v>
      </c>
      <c r="H1607" s="440">
        <f t="shared" si="153"/>
        <v>1</v>
      </c>
    </row>
    <row r="1608" spans="1:8">
      <c r="A1608" s="434" t="s">
        <v>1987</v>
      </c>
      <c r="B1608" s="435" t="s">
        <v>1988</v>
      </c>
      <c r="C1608" s="436">
        <v>0</v>
      </c>
      <c r="D1608" s="436">
        <v>0</v>
      </c>
      <c r="E1608" s="436">
        <v>5</v>
      </c>
      <c r="F1608" s="437">
        <v>5</v>
      </c>
      <c r="G1608" s="440">
        <f t="shared" si="152"/>
        <v>5</v>
      </c>
      <c r="H1608" s="440">
        <f t="shared" si="153"/>
        <v>5</v>
      </c>
    </row>
    <row r="1609" spans="1:8">
      <c r="A1609" s="434" t="s">
        <v>2151</v>
      </c>
      <c r="B1609" s="435" t="s">
        <v>2152</v>
      </c>
      <c r="C1609" s="436">
        <v>0</v>
      </c>
      <c r="D1609" s="436">
        <v>0</v>
      </c>
      <c r="E1609" s="436">
        <v>4</v>
      </c>
      <c r="F1609" s="437">
        <v>5</v>
      </c>
      <c r="G1609" s="440">
        <f t="shared" si="152"/>
        <v>4</v>
      </c>
      <c r="H1609" s="440">
        <f t="shared" si="153"/>
        <v>5</v>
      </c>
    </row>
    <row r="1610" spans="1:8">
      <c r="A1610" s="434" t="s">
        <v>2160</v>
      </c>
      <c r="B1610" s="435" t="s">
        <v>2161</v>
      </c>
      <c r="C1610" s="436">
        <v>0</v>
      </c>
      <c r="D1610" s="436">
        <v>0</v>
      </c>
      <c r="E1610" s="436">
        <v>61</v>
      </c>
      <c r="F1610" s="437">
        <v>70</v>
      </c>
      <c r="G1610" s="440">
        <f t="shared" si="152"/>
        <v>61</v>
      </c>
      <c r="H1610" s="440">
        <f t="shared" si="153"/>
        <v>70</v>
      </c>
    </row>
    <row r="1611" spans="1:8">
      <c r="A1611" s="434" t="s">
        <v>2057</v>
      </c>
      <c r="B1611" s="435" t="s">
        <v>2058</v>
      </c>
      <c r="C1611" s="436">
        <v>0</v>
      </c>
      <c r="D1611" s="436">
        <v>0</v>
      </c>
      <c r="E1611" s="436">
        <v>7</v>
      </c>
      <c r="F1611" s="437">
        <v>8</v>
      </c>
      <c r="G1611" s="440">
        <f t="shared" si="152"/>
        <v>7</v>
      </c>
      <c r="H1611" s="440">
        <f t="shared" si="153"/>
        <v>8</v>
      </c>
    </row>
    <row r="1612" spans="1:8">
      <c r="A1612" s="434" t="s">
        <v>2059</v>
      </c>
      <c r="B1612" s="435" t="s">
        <v>2060</v>
      </c>
      <c r="C1612" s="436">
        <v>0</v>
      </c>
      <c r="D1612" s="436">
        <v>0</v>
      </c>
      <c r="E1612" s="436">
        <v>7</v>
      </c>
      <c r="F1612" s="437">
        <v>8</v>
      </c>
      <c r="G1612" s="440">
        <f t="shared" si="152"/>
        <v>7</v>
      </c>
      <c r="H1612" s="440">
        <f t="shared" si="153"/>
        <v>8</v>
      </c>
    </row>
    <row r="1613" spans="1:8">
      <c r="A1613" s="434" t="s">
        <v>2065</v>
      </c>
      <c r="B1613" s="435" t="s">
        <v>2066</v>
      </c>
      <c r="C1613" s="436">
        <v>0</v>
      </c>
      <c r="D1613" s="436">
        <v>0</v>
      </c>
      <c r="E1613" s="436">
        <v>6</v>
      </c>
      <c r="F1613" s="437">
        <v>7</v>
      </c>
      <c r="G1613" s="440">
        <f t="shared" si="152"/>
        <v>6</v>
      </c>
      <c r="H1613" s="440">
        <f t="shared" si="153"/>
        <v>7</v>
      </c>
    </row>
    <row r="1614" spans="1:8">
      <c r="A1614" s="434" t="s">
        <v>2011</v>
      </c>
      <c r="B1614" s="435" t="s">
        <v>2012</v>
      </c>
      <c r="C1614" s="436">
        <v>0</v>
      </c>
      <c r="D1614" s="436">
        <v>0</v>
      </c>
      <c r="E1614" s="436">
        <v>4</v>
      </c>
      <c r="F1614" s="437">
        <v>5</v>
      </c>
      <c r="G1614" s="440">
        <f t="shared" si="152"/>
        <v>4</v>
      </c>
      <c r="H1614" s="440">
        <f t="shared" si="153"/>
        <v>5</v>
      </c>
    </row>
    <row r="1615" spans="1:8">
      <c r="A1615" s="434" t="s">
        <v>2176</v>
      </c>
      <c r="B1615" s="435" t="s">
        <v>2177</v>
      </c>
      <c r="C1615" s="436">
        <v>43</v>
      </c>
      <c r="D1615" s="436">
        <v>50</v>
      </c>
      <c r="E1615" s="436">
        <v>1123</v>
      </c>
      <c r="F1615" s="437">
        <v>1300</v>
      </c>
      <c r="G1615" s="440">
        <f t="shared" si="152"/>
        <v>1166</v>
      </c>
      <c r="H1615" s="440">
        <f t="shared" si="153"/>
        <v>1350</v>
      </c>
    </row>
    <row r="1616" spans="1:8">
      <c r="A1616" s="434" t="s">
        <v>2178</v>
      </c>
      <c r="B1616" s="435" t="s">
        <v>2179</v>
      </c>
      <c r="C1616" s="436">
        <v>0</v>
      </c>
      <c r="D1616" s="436">
        <v>0</v>
      </c>
      <c r="E1616" s="436">
        <v>821</v>
      </c>
      <c r="F1616" s="437">
        <v>1000</v>
      </c>
      <c r="G1616" s="440">
        <f t="shared" si="152"/>
        <v>821</v>
      </c>
      <c r="H1616" s="440">
        <f t="shared" si="153"/>
        <v>1000</v>
      </c>
    </row>
    <row r="1617" spans="1:8">
      <c r="A1617" s="434" t="s">
        <v>2180</v>
      </c>
      <c r="B1617" s="435" t="s">
        <v>2181</v>
      </c>
      <c r="C1617" s="436">
        <v>0</v>
      </c>
      <c r="D1617" s="436">
        <v>0</v>
      </c>
      <c r="E1617" s="436">
        <v>1</v>
      </c>
      <c r="F1617" s="437">
        <v>1</v>
      </c>
      <c r="G1617" s="440">
        <f t="shared" si="152"/>
        <v>1</v>
      </c>
      <c r="H1617" s="440">
        <f t="shared" si="153"/>
        <v>1</v>
      </c>
    </row>
    <row r="1618" spans="1:8">
      <c r="A1618" s="434" t="s">
        <v>2660</v>
      </c>
      <c r="B1618" s="435" t="s">
        <v>2661</v>
      </c>
      <c r="C1618" s="436">
        <v>0</v>
      </c>
      <c r="D1618" s="436">
        <v>0</v>
      </c>
      <c r="E1618" s="436">
        <v>168</v>
      </c>
      <c r="F1618" s="437">
        <v>200</v>
      </c>
      <c r="G1618" s="440">
        <f t="shared" si="152"/>
        <v>168</v>
      </c>
      <c r="H1618" s="440">
        <f t="shared" si="153"/>
        <v>200</v>
      </c>
    </row>
    <row r="1619" spans="1:8">
      <c r="A1619" s="434" t="s">
        <v>2456</v>
      </c>
      <c r="B1619" s="435" t="s">
        <v>2457</v>
      </c>
      <c r="C1619" s="436">
        <v>0</v>
      </c>
      <c r="D1619" s="436">
        <v>0</v>
      </c>
      <c r="E1619" s="436">
        <v>1</v>
      </c>
      <c r="F1619" s="437">
        <v>1</v>
      </c>
      <c r="G1619" s="440">
        <f t="shared" si="152"/>
        <v>1</v>
      </c>
      <c r="H1619" s="440">
        <f t="shared" si="153"/>
        <v>1</v>
      </c>
    </row>
    <row r="1620" spans="1:8">
      <c r="A1620" s="434" t="s">
        <v>2496</v>
      </c>
      <c r="B1620" s="435" t="s">
        <v>2497</v>
      </c>
      <c r="C1620" s="436">
        <v>0</v>
      </c>
      <c r="D1620" s="436">
        <v>0</v>
      </c>
      <c r="E1620" s="436">
        <v>1</v>
      </c>
      <c r="F1620" s="437">
        <v>1</v>
      </c>
      <c r="G1620" s="440">
        <f t="shared" si="152"/>
        <v>1</v>
      </c>
      <c r="H1620" s="440">
        <f t="shared" si="153"/>
        <v>1</v>
      </c>
    </row>
    <row r="1621" spans="1:8">
      <c r="A1621" s="434" t="s">
        <v>2498</v>
      </c>
      <c r="B1621" s="435" t="s">
        <v>2499</v>
      </c>
      <c r="C1621" s="436">
        <v>0</v>
      </c>
      <c r="D1621" s="436">
        <v>0</v>
      </c>
      <c r="E1621" s="436">
        <v>1</v>
      </c>
      <c r="F1621" s="437">
        <v>1</v>
      </c>
      <c r="G1621" s="440">
        <f t="shared" si="152"/>
        <v>1</v>
      </c>
      <c r="H1621" s="440">
        <f t="shared" si="153"/>
        <v>1</v>
      </c>
    </row>
    <row r="1622" spans="1:8">
      <c r="A1622" s="434" t="s">
        <v>2664</v>
      </c>
      <c r="B1622" s="435" t="s">
        <v>2665</v>
      </c>
      <c r="C1622" s="436">
        <v>0</v>
      </c>
      <c r="D1622" s="436">
        <v>0</v>
      </c>
      <c r="E1622" s="436">
        <v>2</v>
      </c>
      <c r="F1622" s="437">
        <v>2</v>
      </c>
      <c r="G1622" s="440">
        <f t="shared" si="152"/>
        <v>2</v>
      </c>
      <c r="H1622" s="440">
        <f t="shared" si="153"/>
        <v>2</v>
      </c>
    </row>
    <row r="1623" spans="1:8">
      <c r="A1623" s="434" t="s">
        <v>2192</v>
      </c>
      <c r="B1623" s="435" t="s">
        <v>2193</v>
      </c>
      <c r="C1623" s="436">
        <v>0</v>
      </c>
      <c r="D1623" s="436">
        <v>0</v>
      </c>
      <c r="E1623" s="436">
        <v>4</v>
      </c>
      <c r="F1623" s="437">
        <v>5</v>
      </c>
      <c r="G1623" s="440">
        <f t="shared" si="152"/>
        <v>4</v>
      </c>
      <c r="H1623" s="440">
        <f t="shared" si="153"/>
        <v>5</v>
      </c>
    </row>
    <row r="1624" spans="1:8">
      <c r="A1624" s="434" t="s">
        <v>1913</v>
      </c>
      <c r="B1624" s="435" t="s">
        <v>1914</v>
      </c>
      <c r="C1624" s="436">
        <v>0</v>
      </c>
      <c r="D1624" s="436">
        <v>0</v>
      </c>
      <c r="E1624" s="436">
        <v>4</v>
      </c>
      <c r="F1624" s="437">
        <v>4</v>
      </c>
      <c r="G1624" s="440">
        <f t="shared" si="152"/>
        <v>4</v>
      </c>
      <c r="H1624" s="440">
        <f t="shared" si="153"/>
        <v>4</v>
      </c>
    </row>
    <row r="1625" spans="1:8">
      <c r="A1625" s="434" t="s">
        <v>3379</v>
      </c>
      <c r="B1625" s="435" t="s">
        <v>3380</v>
      </c>
      <c r="C1625" s="436">
        <v>0</v>
      </c>
      <c r="D1625" s="436">
        <v>0</v>
      </c>
      <c r="E1625" s="436">
        <v>2</v>
      </c>
      <c r="F1625" s="437">
        <v>2</v>
      </c>
      <c r="G1625" s="440">
        <f t="shared" si="152"/>
        <v>2</v>
      </c>
      <c r="H1625" s="440">
        <f t="shared" si="153"/>
        <v>2</v>
      </c>
    </row>
    <row r="1626" spans="1:8">
      <c r="A1626" s="434" t="s">
        <v>2085</v>
      </c>
      <c r="B1626" s="435" t="s">
        <v>2086</v>
      </c>
      <c r="C1626" s="436">
        <v>0</v>
      </c>
      <c r="D1626" s="436">
        <v>0</v>
      </c>
      <c r="E1626" s="436">
        <v>1</v>
      </c>
      <c r="F1626" s="437">
        <v>1</v>
      </c>
      <c r="G1626" s="440">
        <f t="shared" si="152"/>
        <v>1</v>
      </c>
      <c r="H1626" s="440">
        <f t="shared" si="153"/>
        <v>1</v>
      </c>
    </row>
    <row r="1627" spans="1:8">
      <c r="A1627" s="434" t="s">
        <v>2202</v>
      </c>
      <c r="B1627" s="435" t="s">
        <v>2203</v>
      </c>
      <c r="C1627" s="436">
        <v>0</v>
      </c>
      <c r="D1627" s="436">
        <v>0</v>
      </c>
      <c r="E1627" s="436">
        <v>120</v>
      </c>
      <c r="F1627" s="437">
        <v>150</v>
      </c>
      <c r="G1627" s="440">
        <f t="shared" si="152"/>
        <v>120</v>
      </c>
      <c r="H1627" s="440">
        <f t="shared" si="153"/>
        <v>150</v>
      </c>
    </row>
    <row r="1628" spans="1:8">
      <c r="A1628" s="434" t="s">
        <v>2206</v>
      </c>
      <c r="B1628" s="435" t="s">
        <v>2207</v>
      </c>
      <c r="C1628" s="436">
        <v>0</v>
      </c>
      <c r="D1628" s="436">
        <v>0</v>
      </c>
      <c r="E1628" s="436">
        <v>6</v>
      </c>
      <c r="F1628" s="437">
        <v>6</v>
      </c>
      <c r="G1628" s="440">
        <f t="shared" si="152"/>
        <v>6</v>
      </c>
      <c r="H1628" s="440">
        <f t="shared" si="153"/>
        <v>6</v>
      </c>
    </row>
    <row r="1629" spans="1:8">
      <c r="A1629" s="434" t="s">
        <v>2216</v>
      </c>
      <c r="B1629" s="435" t="s">
        <v>2217</v>
      </c>
      <c r="C1629" s="436">
        <v>0</v>
      </c>
      <c r="D1629" s="436">
        <v>0</v>
      </c>
      <c r="E1629" s="436">
        <v>1</v>
      </c>
      <c r="F1629" s="437">
        <v>1</v>
      </c>
      <c r="G1629" s="440">
        <f t="shared" si="152"/>
        <v>1</v>
      </c>
      <c r="H1629" s="440">
        <f t="shared" si="153"/>
        <v>1</v>
      </c>
    </row>
    <row r="1630" spans="1:8">
      <c r="A1630" s="434" t="s">
        <v>2248</v>
      </c>
      <c r="B1630" s="435" t="s">
        <v>2249</v>
      </c>
      <c r="C1630" s="436">
        <v>0</v>
      </c>
      <c r="D1630" s="436">
        <v>0</v>
      </c>
      <c r="E1630" s="436">
        <v>1</v>
      </c>
      <c r="F1630" s="437">
        <v>1</v>
      </c>
      <c r="G1630" s="440">
        <f t="shared" si="152"/>
        <v>1</v>
      </c>
      <c r="H1630" s="440">
        <f t="shared" si="153"/>
        <v>1</v>
      </c>
    </row>
    <row r="1631" spans="1:8">
      <c r="A1631" s="434" t="s">
        <v>2508</v>
      </c>
      <c r="B1631" s="435" t="s">
        <v>2509</v>
      </c>
      <c r="C1631" s="436">
        <v>0</v>
      </c>
      <c r="D1631" s="436">
        <v>0</v>
      </c>
      <c r="E1631" s="436">
        <v>55</v>
      </c>
      <c r="F1631" s="437">
        <v>65</v>
      </c>
      <c r="G1631" s="440">
        <f t="shared" si="152"/>
        <v>55</v>
      </c>
      <c r="H1631" s="440">
        <f t="shared" si="153"/>
        <v>65</v>
      </c>
    </row>
    <row r="1632" spans="1:8">
      <c r="A1632" s="434" t="s">
        <v>2218</v>
      </c>
      <c r="B1632" s="435" t="s">
        <v>2219</v>
      </c>
      <c r="C1632" s="436">
        <v>0</v>
      </c>
      <c r="D1632" s="436">
        <v>0</v>
      </c>
      <c r="E1632" s="436">
        <v>10</v>
      </c>
      <c r="F1632" s="437">
        <v>10</v>
      </c>
      <c r="G1632" s="440">
        <f t="shared" si="152"/>
        <v>10</v>
      </c>
      <c r="H1632" s="440">
        <f t="shared" si="153"/>
        <v>10</v>
      </c>
    </row>
    <row r="1633" spans="1:8">
      <c r="A1633" s="434" t="s">
        <v>2510</v>
      </c>
      <c r="B1633" s="435" t="s">
        <v>2511</v>
      </c>
      <c r="C1633" s="436">
        <v>0</v>
      </c>
      <c r="D1633" s="436">
        <v>0</v>
      </c>
      <c r="E1633" s="436">
        <v>1</v>
      </c>
      <c r="F1633" s="437">
        <v>1</v>
      </c>
      <c r="G1633" s="440">
        <f t="shared" si="152"/>
        <v>1</v>
      </c>
      <c r="H1633" s="440">
        <f t="shared" si="153"/>
        <v>1</v>
      </c>
    </row>
    <row r="1634" spans="1:8">
      <c r="A1634" s="434" t="s">
        <v>2222</v>
      </c>
      <c r="B1634" s="435" t="s">
        <v>2223</v>
      </c>
      <c r="C1634" s="436">
        <v>0</v>
      </c>
      <c r="D1634" s="436">
        <v>0</v>
      </c>
      <c r="E1634" s="436">
        <v>25</v>
      </c>
      <c r="F1634" s="437">
        <v>30</v>
      </c>
      <c r="G1634" s="440">
        <f t="shared" si="152"/>
        <v>25</v>
      </c>
      <c r="H1634" s="440">
        <f t="shared" si="153"/>
        <v>30</v>
      </c>
    </row>
    <row r="1635" spans="1:8">
      <c r="A1635" s="434" t="s">
        <v>2224</v>
      </c>
      <c r="B1635" s="435" t="s">
        <v>2225</v>
      </c>
      <c r="C1635" s="436">
        <v>0</v>
      </c>
      <c r="D1635" s="436">
        <v>0</v>
      </c>
      <c r="E1635" s="436">
        <v>29</v>
      </c>
      <c r="F1635" s="437">
        <v>33</v>
      </c>
      <c r="G1635" s="440">
        <f t="shared" si="152"/>
        <v>29</v>
      </c>
      <c r="H1635" s="440">
        <f t="shared" si="153"/>
        <v>33</v>
      </c>
    </row>
    <row r="1636" spans="1:8">
      <c r="A1636" s="434" t="s">
        <v>2226</v>
      </c>
      <c r="B1636" s="435" t="s">
        <v>2227</v>
      </c>
      <c r="C1636" s="436">
        <v>0</v>
      </c>
      <c r="D1636" s="436">
        <v>0</v>
      </c>
      <c r="E1636" s="436">
        <v>5627</v>
      </c>
      <c r="F1636" s="437">
        <v>6400</v>
      </c>
      <c r="G1636" s="440">
        <f t="shared" si="152"/>
        <v>5627</v>
      </c>
      <c r="H1636" s="440">
        <f t="shared" si="153"/>
        <v>6400</v>
      </c>
    </row>
    <row r="1637" spans="1:8">
      <c r="A1637" s="434" t="s">
        <v>2228</v>
      </c>
      <c r="B1637" s="435" t="s">
        <v>2229</v>
      </c>
      <c r="C1637" s="436">
        <v>0</v>
      </c>
      <c r="D1637" s="436">
        <v>0</v>
      </c>
      <c r="E1637" s="436">
        <v>3961</v>
      </c>
      <c r="F1637" s="437">
        <v>4600</v>
      </c>
      <c r="G1637" s="440">
        <f t="shared" si="152"/>
        <v>3961</v>
      </c>
      <c r="H1637" s="440">
        <f t="shared" si="153"/>
        <v>4600</v>
      </c>
    </row>
    <row r="1638" spans="1:8">
      <c r="A1638" s="434" t="s">
        <v>2514</v>
      </c>
      <c r="B1638" s="435" t="s">
        <v>2515</v>
      </c>
      <c r="C1638" s="436">
        <v>0</v>
      </c>
      <c r="D1638" s="436">
        <v>0</v>
      </c>
      <c r="E1638" s="436">
        <v>487</v>
      </c>
      <c r="F1638" s="437">
        <v>560</v>
      </c>
      <c r="G1638" s="440">
        <f t="shared" si="152"/>
        <v>487</v>
      </c>
      <c r="H1638" s="440">
        <f t="shared" si="153"/>
        <v>560</v>
      </c>
    </row>
    <row r="1639" spans="1:8">
      <c r="A1639" s="434" t="s">
        <v>2670</v>
      </c>
      <c r="B1639" s="435" t="s">
        <v>2671</v>
      </c>
      <c r="C1639" s="436">
        <v>0</v>
      </c>
      <c r="D1639" s="436">
        <v>0</v>
      </c>
      <c r="E1639" s="436">
        <v>23</v>
      </c>
      <c r="F1639" s="437">
        <v>26</v>
      </c>
      <c r="G1639" s="440">
        <f t="shared" si="152"/>
        <v>23</v>
      </c>
      <c r="H1639" s="440">
        <f t="shared" si="153"/>
        <v>26</v>
      </c>
    </row>
    <row r="1640" spans="1:8">
      <c r="A1640" s="434" t="s">
        <v>2516</v>
      </c>
      <c r="B1640" s="435" t="s">
        <v>2517</v>
      </c>
      <c r="C1640" s="436">
        <v>0</v>
      </c>
      <c r="D1640" s="436">
        <v>0</v>
      </c>
      <c r="E1640" s="436">
        <v>2</v>
      </c>
      <c r="F1640" s="437">
        <v>2</v>
      </c>
      <c r="G1640" s="440">
        <f t="shared" si="152"/>
        <v>2</v>
      </c>
      <c r="H1640" s="440">
        <f t="shared" si="153"/>
        <v>2</v>
      </c>
    </row>
    <row r="1641" spans="1:8">
      <c r="A1641" s="434" t="s">
        <v>2230</v>
      </c>
      <c r="B1641" s="435" t="s">
        <v>2231</v>
      </c>
      <c r="C1641" s="436">
        <v>0</v>
      </c>
      <c r="D1641" s="436">
        <v>0</v>
      </c>
      <c r="E1641" s="436">
        <v>11</v>
      </c>
      <c r="F1641" s="437">
        <v>13</v>
      </c>
      <c r="G1641" s="440">
        <f t="shared" si="152"/>
        <v>11</v>
      </c>
      <c r="H1641" s="440">
        <f t="shared" si="153"/>
        <v>13</v>
      </c>
    </row>
    <row r="1642" spans="1:8">
      <c r="A1642" s="434" t="s">
        <v>2234</v>
      </c>
      <c r="B1642" s="435" t="s">
        <v>2235</v>
      </c>
      <c r="C1642" s="436">
        <v>0</v>
      </c>
      <c r="D1642" s="436">
        <v>0</v>
      </c>
      <c r="E1642" s="436">
        <v>4</v>
      </c>
      <c r="F1642" s="437">
        <v>5</v>
      </c>
      <c r="G1642" s="440">
        <f t="shared" si="152"/>
        <v>4</v>
      </c>
      <c r="H1642" s="440">
        <f t="shared" si="153"/>
        <v>5</v>
      </c>
    </row>
    <row r="1643" spans="1:8">
      <c r="A1643" s="434" t="s">
        <v>2087</v>
      </c>
      <c r="B1643" s="435" t="s">
        <v>2088</v>
      </c>
      <c r="C1643" s="436">
        <v>0</v>
      </c>
      <c r="D1643" s="436">
        <v>0</v>
      </c>
      <c r="E1643" s="436">
        <v>7</v>
      </c>
      <c r="F1643" s="437">
        <v>8</v>
      </c>
      <c r="G1643" s="440">
        <f t="shared" si="152"/>
        <v>7</v>
      </c>
      <c r="H1643" s="440">
        <f t="shared" si="153"/>
        <v>8</v>
      </c>
    </row>
    <row r="1644" spans="1:8">
      <c r="A1644" s="434" t="s">
        <v>2236</v>
      </c>
      <c r="B1644" s="435" t="s">
        <v>2237</v>
      </c>
      <c r="C1644" s="436">
        <v>54</v>
      </c>
      <c r="D1644" s="436">
        <v>72</v>
      </c>
      <c r="E1644" s="436">
        <v>4</v>
      </c>
      <c r="F1644" s="437">
        <v>5</v>
      </c>
      <c r="G1644" s="440">
        <f t="shared" si="152"/>
        <v>58</v>
      </c>
      <c r="H1644" s="440">
        <f t="shared" si="153"/>
        <v>77</v>
      </c>
    </row>
    <row r="1645" spans="1:8">
      <c r="A1645" s="434" t="s">
        <v>2238</v>
      </c>
      <c r="B1645" s="435" t="s">
        <v>2239</v>
      </c>
      <c r="C1645" s="436">
        <v>7</v>
      </c>
      <c r="D1645" s="436">
        <v>8</v>
      </c>
      <c r="E1645" s="436">
        <v>2489</v>
      </c>
      <c r="F1645" s="437">
        <v>2900</v>
      </c>
      <c r="G1645" s="440">
        <f t="shared" si="152"/>
        <v>2496</v>
      </c>
      <c r="H1645" s="440">
        <f t="shared" si="153"/>
        <v>2908</v>
      </c>
    </row>
    <row r="1646" spans="1:8">
      <c r="A1646" s="434"/>
      <c r="B1646" s="435"/>
      <c r="C1646" s="436"/>
      <c r="D1646" s="436"/>
      <c r="E1646" s="436"/>
      <c r="F1646" s="437"/>
      <c r="G1646" s="440">
        <f t="shared" si="152"/>
        <v>0</v>
      </c>
      <c r="H1646" s="440">
        <f t="shared" si="153"/>
        <v>0</v>
      </c>
    </row>
    <row r="1647" spans="1:8">
      <c r="A1647" s="434"/>
      <c r="B1647" s="435"/>
      <c r="C1647" s="436"/>
      <c r="D1647" s="442"/>
      <c r="E1647" s="442"/>
      <c r="F1647" s="438"/>
      <c r="G1647" s="440">
        <f t="shared" ref="G1647" si="154">C1647+E1647</f>
        <v>0</v>
      </c>
      <c r="H1647" s="440">
        <f t="shared" ref="H1647" si="155">D1647+F1647</f>
        <v>0</v>
      </c>
    </row>
    <row r="1648" spans="1:8" ht="14.25">
      <c r="A1648" s="250"/>
      <c r="B1648" s="125"/>
      <c r="C1648" s="362"/>
      <c r="D1648" s="362"/>
      <c r="E1648" s="363"/>
      <c r="F1648" s="363"/>
      <c r="G1648" s="364"/>
      <c r="H1648" s="363"/>
    </row>
    <row r="1649" spans="1:8" ht="14.25">
      <c r="A1649" s="249"/>
      <c r="B1649" s="129"/>
      <c r="C1649" s="129"/>
      <c r="D1649" s="129"/>
      <c r="E1649" s="364"/>
      <c r="F1649" s="364"/>
      <c r="G1649" s="364"/>
      <c r="H1649" s="364"/>
    </row>
    <row r="1650" spans="1:8">
      <c r="A1650" s="376"/>
      <c r="B1650" s="362"/>
      <c r="C1650" s="362"/>
      <c r="D1650" s="362"/>
      <c r="E1650" s="363"/>
      <c r="F1650" s="363"/>
      <c r="G1650" s="364"/>
      <c r="H1650" s="363"/>
    </row>
    <row r="1651" spans="1:8" ht="14.25">
      <c r="A1651" s="115" t="s">
        <v>242</v>
      </c>
      <c r="B1651" s="127"/>
      <c r="C1651" s="127"/>
      <c r="D1651" s="127"/>
      <c r="E1651" s="127"/>
      <c r="F1651" s="127"/>
      <c r="G1651" s="127"/>
      <c r="H1651" s="343"/>
    </row>
    <row r="1652" spans="1:8" ht="14.25">
      <c r="A1652" s="249" t="s">
        <v>150</v>
      </c>
      <c r="B1652" s="362" t="s">
        <v>151</v>
      </c>
      <c r="C1652" s="362"/>
      <c r="D1652" s="362"/>
      <c r="E1652" s="363"/>
      <c r="F1652" s="363"/>
      <c r="G1652" s="364"/>
      <c r="H1652" s="363"/>
    </row>
    <row r="1653" spans="1:8" ht="14.25">
      <c r="A1653" s="249" t="s">
        <v>152</v>
      </c>
      <c r="B1653" s="362" t="s">
        <v>153</v>
      </c>
      <c r="C1653" s="362"/>
      <c r="D1653" s="362"/>
      <c r="E1653" s="363"/>
      <c r="F1653" s="363"/>
      <c r="G1653" s="364"/>
      <c r="H1653" s="363"/>
    </row>
    <row r="1654" spans="1:8" ht="14.25">
      <c r="A1654" s="249" t="s">
        <v>154</v>
      </c>
      <c r="B1654" s="362" t="s">
        <v>165</v>
      </c>
      <c r="C1654" s="362"/>
      <c r="D1654" s="362"/>
      <c r="E1654" s="363"/>
      <c r="F1654" s="363"/>
      <c r="G1654" s="364"/>
      <c r="H1654" s="363"/>
    </row>
    <row r="1655" spans="1:8" ht="25.5">
      <c r="A1655" s="249" t="s">
        <v>155</v>
      </c>
      <c r="B1655" s="362" t="s">
        <v>156</v>
      </c>
      <c r="C1655" s="362"/>
      <c r="D1655" s="362"/>
      <c r="E1655" s="363"/>
      <c r="F1655" s="363"/>
      <c r="G1655" s="364"/>
      <c r="H1655" s="363"/>
    </row>
    <row r="1656" spans="1:8" ht="14.25">
      <c r="A1656" s="249" t="s">
        <v>157</v>
      </c>
      <c r="B1656" s="362" t="s">
        <v>158</v>
      </c>
      <c r="C1656" s="362"/>
      <c r="D1656" s="362"/>
      <c r="E1656" s="363"/>
      <c r="F1656" s="363"/>
      <c r="G1656" s="364"/>
      <c r="H1656" s="363"/>
    </row>
    <row r="1657" spans="1:8" ht="25.5">
      <c r="A1657" s="249" t="s">
        <v>159</v>
      </c>
      <c r="B1657" s="362" t="s">
        <v>164</v>
      </c>
      <c r="C1657" s="362"/>
      <c r="D1657" s="362"/>
      <c r="E1657" s="363"/>
      <c r="F1657" s="363"/>
      <c r="G1657" s="364"/>
      <c r="H1657" s="363"/>
    </row>
    <row r="1658" spans="1:8" ht="51">
      <c r="A1658" s="249" t="s">
        <v>160</v>
      </c>
      <c r="B1658" s="362" t="s">
        <v>161</v>
      </c>
      <c r="C1658" s="362"/>
      <c r="D1658" s="362"/>
      <c r="E1658" s="363"/>
      <c r="F1658" s="363"/>
      <c r="G1658" s="364"/>
      <c r="H1658" s="363"/>
    </row>
    <row r="1659" spans="1:8" ht="63.75">
      <c r="A1659" s="249" t="s">
        <v>162</v>
      </c>
      <c r="B1659" s="362" t="s">
        <v>163</v>
      </c>
      <c r="C1659" s="362"/>
      <c r="D1659" s="362"/>
      <c r="E1659" s="363"/>
      <c r="F1659" s="363"/>
      <c r="G1659" s="364"/>
      <c r="H1659" s="363"/>
    </row>
    <row r="1660" spans="1:8">
      <c r="A1660" s="115" t="s">
        <v>243</v>
      </c>
      <c r="B1660" s="130"/>
      <c r="C1660" s="130"/>
      <c r="D1660" s="130"/>
      <c r="E1660" s="341"/>
      <c r="F1660" s="341"/>
      <c r="G1660" s="342"/>
      <c r="H1660" s="341"/>
    </row>
    <row r="1661" spans="1:8">
      <c r="A1661" s="359" t="s">
        <v>239</v>
      </c>
      <c r="B1661" s="377"/>
      <c r="C1661" s="446">
        <f t="shared" ref="C1661:H1661" si="156">SUM(C1596,C1590)</f>
        <v>590</v>
      </c>
      <c r="D1661" s="446">
        <f t="shared" si="156"/>
        <v>700</v>
      </c>
      <c r="E1661" s="446">
        <f t="shared" si="156"/>
        <v>17585</v>
      </c>
      <c r="F1661" s="446">
        <f t="shared" si="156"/>
        <v>20300</v>
      </c>
      <c r="G1661" s="446">
        <f t="shared" si="156"/>
        <v>18175</v>
      </c>
      <c r="H1661" s="446">
        <f t="shared" si="156"/>
        <v>21000</v>
      </c>
    </row>
    <row r="1662" spans="1:8">
      <c r="A1662" s="775" t="s">
        <v>149</v>
      </c>
      <c r="B1662" s="775"/>
      <c r="C1662" s="775"/>
      <c r="D1662" s="775"/>
      <c r="E1662" s="775"/>
      <c r="F1662" s="775"/>
      <c r="G1662" s="775"/>
      <c r="H1662" s="775"/>
    </row>
    <row r="1663" spans="1:8">
      <c r="A1663" s="775" t="s">
        <v>331</v>
      </c>
      <c r="B1663" s="775"/>
      <c r="C1663" s="775"/>
      <c r="D1663" s="775"/>
      <c r="E1663" s="775"/>
      <c r="F1663" s="775"/>
      <c r="G1663" s="775"/>
      <c r="H1663" s="775"/>
    </row>
    <row r="1665" spans="1:8">
      <c r="A1665" s="372"/>
      <c r="B1665" s="373" t="s">
        <v>194</v>
      </c>
      <c r="C1665" s="366" t="s">
        <v>1900</v>
      </c>
      <c r="D1665" s="368"/>
      <c r="E1665" s="368"/>
      <c r="F1665" s="368"/>
      <c r="G1665" s="370"/>
      <c r="H1665" s="99"/>
    </row>
    <row r="1666" spans="1:8">
      <c r="A1666" s="372"/>
      <c r="B1666" s="373" t="s">
        <v>195</v>
      </c>
      <c r="C1666" s="366">
        <v>17688383</v>
      </c>
      <c r="D1666" s="368"/>
      <c r="E1666" s="368"/>
      <c r="F1666" s="368"/>
      <c r="G1666" s="370"/>
      <c r="H1666" s="99"/>
    </row>
    <row r="1667" spans="1:8">
      <c r="A1667" s="372"/>
      <c r="B1667" s="373"/>
      <c r="C1667" s="366"/>
      <c r="D1667" s="368"/>
      <c r="E1667" s="368"/>
      <c r="F1667" s="368"/>
      <c r="G1667" s="370"/>
      <c r="H1667" s="99"/>
    </row>
    <row r="1668" spans="1:8" ht="14.25">
      <c r="A1668" s="372"/>
      <c r="B1668" s="373" t="s">
        <v>1843</v>
      </c>
      <c r="C1668" s="367" t="s">
        <v>1802</v>
      </c>
      <c r="D1668" s="369"/>
      <c r="E1668" s="369"/>
      <c r="F1668" s="369"/>
      <c r="G1668" s="371"/>
      <c r="H1668" s="99"/>
    </row>
    <row r="1669" spans="1:8" ht="14.25">
      <c r="A1669" s="372"/>
      <c r="B1669" s="373" t="s">
        <v>236</v>
      </c>
      <c r="C1669" s="367" t="s">
        <v>1936</v>
      </c>
      <c r="D1669" s="369"/>
      <c r="E1669" s="369"/>
      <c r="F1669" s="369"/>
      <c r="G1669" s="371"/>
      <c r="H1669" s="99"/>
    </row>
    <row r="1670" spans="1:8" ht="15.75">
      <c r="A1670" s="167"/>
      <c r="B1670" s="167"/>
      <c r="C1670" s="167"/>
      <c r="D1670" s="167"/>
      <c r="E1670" s="167"/>
      <c r="F1670" s="167"/>
      <c r="G1670" s="358"/>
      <c r="H1670" s="358"/>
    </row>
    <row r="1671" spans="1:8">
      <c r="A1671" s="763" t="s">
        <v>122</v>
      </c>
      <c r="B1671" s="763" t="s">
        <v>238</v>
      </c>
      <c r="C1671" s="757" t="s">
        <v>1801</v>
      </c>
      <c r="D1671" s="757"/>
      <c r="E1671" s="757" t="s">
        <v>1800</v>
      </c>
      <c r="F1671" s="757"/>
      <c r="G1671" s="757" t="s">
        <v>90</v>
      </c>
      <c r="H1671" s="757"/>
    </row>
    <row r="1672" spans="1:8" ht="30" customHeight="1" thickBot="1">
      <c r="A1672" s="764"/>
      <c r="B1672" s="764"/>
      <c r="C1672" s="456" t="s">
        <v>1890</v>
      </c>
      <c r="D1672" s="456" t="s">
        <v>1889</v>
      </c>
      <c r="E1672" s="456" t="s">
        <v>1890</v>
      </c>
      <c r="F1672" s="456" t="s">
        <v>1889</v>
      </c>
      <c r="G1672" s="456" t="s">
        <v>1890</v>
      </c>
      <c r="H1672" s="456" t="s">
        <v>1889</v>
      </c>
    </row>
    <row r="1673" spans="1:8" ht="15.75" thickTop="1">
      <c r="A1673" s="248"/>
      <c r="B1673" s="345" t="s">
        <v>237</v>
      </c>
      <c r="C1673" s="445">
        <f t="shared" ref="C1673" si="157">SUM(C1674:C1677)</f>
        <v>0</v>
      </c>
      <c r="D1673" s="445">
        <f t="shared" ref="D1673:H1673" si="158">SUM(D1674:D1677)</f>
        <v>0</v>
      </c>
      <c r="E1673" s="445">
        <f t="shared" si="158"/>
        <v>0</v>
      </c>
      <c r="F1673" s="445">
        <f t="shared" si="158"/>
        <v>0</v>
      </c>
      <c r="G1673" s="445">
        <f t="shared" si="158"/>
        <v>0</v>
      </c>
      <c r="H1673" s="445">
        <f t="shared" si="158"/>
        <v>0</v>
      </c>
    </row>
    <row r="1674" spans="1:8">
      <c r="A1674" s="272"/>
      <c r="B1674" s="273"/>
      <c r="C1674" s="362"/>
      <c r="D1674" s="362"/>
      <c r="E1674" s="363"/>
      <c r="F1674" s="363"/>
      <c r="G1674" s="364"/>
      <c r="H1674" s="363"/>
    </row>
    <row r="1675" spans="1:8" ht="14.25">
      <c r="A1675" s="453"/>
      <c r="B1675" s="454"/>
      <c r="C1675" s="362"/>
      <c r="D1675" s="362"/>
      <c r="E1675" s="437"/>
      <c r="F1675" s="323"/>
      <c r="G1675" s="440">
        <f t="shared" ref="G1675:G1677" si="159">C1675+E1675</f>
        <v>0</v>
      </c>
      <c r="H1675" s="440">
        <f t="shared" ref="H1675:H1677" si="160">D1675+F1675</f>
        <v>0</v>
      </c>
    </row>
    <row r="1676" spans="1:8" ht="14.25">
      <c r="A1676" s="449"/>
      <c r="B1676" s="450"/>
      <c r="C1676" s="362"/>
      <c r="D1676" s="362"/>
      <c r="E1676" s="363"/>
      <c r="F1676" s="455"/>
      <c r="G1676" s="440">
        <f t="shared" si="159"/>
        <v>0</v>
      </c>
      <c r="H1676" s="440">
        <f t="shared" si="160"/>
        <v>0</v>
      </c>
    </row>
    <row r="1677" spans="1:8" ht="14.25">
      <c r="A1677" s="250"/>
      <c r="B1677" s="125"/>
      <c r="C1677" s="362"/>
      <c r="D1677" s="362"/>
      <c r="E1677" s="363"/>
      <c r="F1677" s="363"/>
      <c r="G1677" s="440">
        <f t="shared" si="159"/>
        <v>0</v>
      </c>
      <c r="H1677" s="440">
        <f t="shared" si="160"/>
        <v>0</v>
      </c>
    </row>
    <row r="1678" spans="1:8" ht="14.25">
      <c r="A1678" s="250"/>
      <c r="B1678" s="125"/>
      <c r="C1678" s="362"/>
      <c r="D1678" s="362"/>
      <c r="E1678" s="363"/>
      <c r="F1678" s="363"/>
      <c r="G1678" s="364"/>
      <c r="H1678" s="363"/>
    </row>
    <row r="1679" spans="1:8" ht="14.25">
      <c r="A1679" s="250"/>
      <c r="B1679" s="344" t="s">
        <v>1799</v>
      </c>
      <c r="C1679" s="443">
        <f>SUM(C1680:C1793)</f>
        <v>8926</v>
      </c>
      <c r="D1679" s="444">
        <f t="shared" ref="D1679:H1679" si="161">SUM(D1680:D1793)</f>
        <v>10400</v>
      </c>
      <c r="E1679" s="444">
        <f t="shared" si="161"/>
        <v>79495</v>
      </c>
      <c r="F1679" s="444">
        <f t="shared" si="161"/>
        <v>91600</v>
      </c>
      <c r="G1679" s="444">
        <f t="shared" si="161"/>
        <v>88421</v>
      </c>
      <c r="H1679" s="444">
        <f t="shared" si="161"/>
        <v>102000</v>
      </c>
    </row>
    <row r="1680" spans="1:8">
      <c r="A1680" s="434"/>
      <c r="B1680" s="435"/>
      <c r="C1680" s="362"/>
      <c r="D1680" s="362"/>
      <c r="E1680" s="363"/>
      <c r="F1680" s="363"/>
      <c r="G1680" s="364"/>
      <c r="H1680" s="363"/>
    </row>
    <row r="1681" spans="1:8">
      <c r="A1681" s="434" t="s">
        <v>2109</v>
      </c>
      <c r="B1681" s="435" t="s">
        <v>2110</v>
      </c>
      <c r="C1681" s="436">
        <v>1</v>
      </c>
      <c r="D1681" s="436">
        <v>1</v>
      </c>
      <c r="E1681" s="436">
        <v>0</v>
      </c>
      <c r="F1681" s="458">
        <v>0</v>
      </c>
      <c r="G1681" s="440">
        <f>C1681+E1681</f>
        <v>1</v>
      </c>
      <c r="H1681" s="440">
        <f>D1681+F1681</f>
        <v>1</v>
      </c>
    </row>
    <row r="1682" spans="1:8">
      <c r="A1682" s="434" t="s">
        <v>2111</v>
      </c>
      <c r="B1682" s="435" t="s">
        <v>2112</v>
      </c>
      <c r="C1682" s="436">
        <v>0</v>
      </c>
      <c r="D1682" s="436">
        <v>0</v>
      </c>
      <c r="E1682" s="436">
        <v>1</v>
      </c>
      <c r="F1682" s="458">
        <v>1</v>
      </c>
      <c r="G1682" s="440">
        <f t="shared" ref="G1682:G1790" si="162">C1682+E1682</f>
        <v>1</v>
      </c>
      <c r="H1682" s="440">
        <f t="shared" ref="H1682:H1790" si="163">D1682+F1682</f>
        <v>1</v>
      </c>
    </row>
    <row r="1683" spans="1:8">
      <c r="A1683" s="434" t="s">
        <v>2113</v>
      </c>
      <c r="B1683" s="435" t="s">
        <v>2114</v>
      </c>
      <c r="C1683" s="436">
        <v>1</v>
      </c>
      <c r="D1683" s="436">
        <v>1</v>
      </c>
      <c r="E1683" s="436">
        <v>0</v>
      </c>
      <c r="F1683" s="458">
        <v>0</v>
      </c>
      <c r="G1683" s="440">
        <f t="shared" si="162"/>
        <v>1</v>
      </c>
      <c r="H1683" s="440">
        <f t="shared" si="163"/>
        <v>1</v>
      </c>
    </row>
    <row r="1684" spans="1:8">
      <c r="A1684" s="434" t="s">
        <v>2029</v>
      </c>
      <c r="B1684" s="435" t="s">
        <v>2030</v>
      </c>
      <c r="C1684" s="436">
        <v>0</v>
      </c>
      <c r="D1684" s="436">
        <v>0</v>
      </c>
      <c r="E1684" s="436">
        <v>8</v>
      </c>
      <c r="F1684" s="458">
        <v>10</v>
      </c>
      <c r="G1684" s="440">
        <f t="shared" si="162"/>
        <v>8</v>
      </c>
      <c r="H1684" s="440">
        <f t="shared" si="163"/>
        <v>10</v>
      </c>
    </row>
    <row r="1685" spans="1:8">
      <c r="A1685" s="434" t="s">
        <v>2031</v>
      </c>
      <c r="B1685" s="435" t="s">
        <v>2032</v>
      </c>
      <c r="C1685" s="436">
        <v>0</v>
      </c>
      <c r="D1685" s="436">
        <v>0</v>
      </c>
      <c r="E1685" s="436">
        <v>8</v>
      </c>
      <c r="F1685" s="458">
        <v>10</v>
      </c>
      <c r="G1685" s="440">
        <f t="shared" si="162"/>
        <v>8</v>
      </c>
      <c r="H1685" s="440">
        <f t="shared" si="163"/>
        <v>10</v>
      </c>
    </row>
    <row r="1686" spans="1:8">
      <c r="A1686" s="434" t="s">
        <v>2121</v>
      </c>
      <c r="B1686" s="435" t="s">
        <v>2122</v>
      </c>
      <c r="C1686" s="436">
        <v>0</v>
      </c>
      <c r="D1686" s="436">
        <v>0</v>
      </c>
      <c r="E1686" s="436">
        <v>1</v>
      </c>
      <c r="F1686" s="458">
        <v>1</v>
      </c>
      <c r="G1686" s="440">
        <f t="shared" si="162"/>
        <v>1</v>
      </c>
      <c r="H1686" s="440">
        <f t="shared" si="163"/>
        <v>1</v>
      </c>
    </row>
    <row r="1687" spans="1:8">
      <c r="A1687" s="434" t="s">
        <v>2123</v>
      </c>
      <c r="B1687" s="435" t="s">
        <v>2124</v>
      </c>
      <c r="C1687" s="436">
        <v>54</v>
      </c>
      <c r="D1687" s="436">
        <v>70</v>
      </c>
      <c r="E1687" s="436">
        <v>243</v>
      </c>
      <c r="F1687" s="458">
        <v>280</v>
      </c>
      <c r="G1687" s="440">
        <f t="shared" si="162"/>
        <v>297</v>
      </c>
      <c r="H1687" s="440">
        <f t="shared" si="163"/>
        <v>350</v>
      </c>
    </row>
    <row r="1688" spans="1:8">
      <c r="A1688" s="434" t="s">
        <v>2125</v>
      </c>
      <c r="B1688" s="435" t="s">
        <v>2126</v>
      </c>
      <c r="C1688" s="436">
        <v>0</v>
      </c>
      <c r="D1688" s="436">
        <v>0</v>
      </c>
      <c r="E1688" s="436">
        <v>4</v>
      </c>
      <c r="F1688" s="458">
        <v>5</v>
      </c>
      <c r="G1688" s="440">
        <f t="shared" si="162"/>
        <v>4</v>
      </c>
      <c r="H1688" s="440">
        <f t="shared" si="163"/>
        <v>5</v>
      </c>
    </row>
    <row r="1689" spans="1:8">
      <c r="A1689" s="434" t="s">
        <v>3381</v>
      </c>
      <c r="B1689" s="435" t="s">
        <v>3382</v>
      </c>
      <c r="C1689" s="436">
        <v>0</v>
      </c>
      <c r="D1689" s="436">
        <v>0</v>
      </c>
      <c r="E1689" s="436">
        <v>1</v>
      </c>
      <c r="F1689" s="458">
        <v>1</v>
      </c>
      <c r="G1689" s="440">
        <f t="shared" si="162"/>
        <v>1</v>
      </c>
      <c r="H1689" s="440">
        <f t="shared" si="163"/>
        <v>1</v>
      </c>
    </row>
    <row r="1690" spans="1:8">
      <c r="A1690" s="434" t="s">
        <v>2127</v>
      </c>
      <c r="B1690" s="435" t="s">
        <v>2128</v>
      </c>
      <c r="C1690" s="436">
        <v>0</v>
      </c>
      <c r="D1690" s="436">
        <v>0</v>
      </c>
      <c r="E1690" s="436">
        <v>3</v>
      </c>
      <c r="F1690" s="458">
        <v>4</v>
      </c>
      <c r="G1690" s="440">
        <f t="shared" si="162"/>
        <v>3</v>
      </c>
      <c r="H1690" s="440">
        <f t="shared" si="163"/>
        <v>4</v>
      </c>
    </row>
    <row r="1691" spans="1:8">
      <c r="A1691" s="434" t="s">
        <v>2131</v>
      </c>
      <c r="B1691" s="435" t="s">
        <v>2132</v>
      </c>
      <c r="C1691" s="436">
        <v>697</v>
      </c>
      <c r="D1691" s="436">
        <v>810</v>
      </c>
      <c r="E1691" s="436">
        <v>42</v>
      </c>
      <c r="F1691" s="458">
        <v>50</v>
      </c>
      <c r="G1691" s="440">
        <f t="shared" si="162"/>
        <v>739</v>
      </c>
      <c r="H1691" s="440">
        <f t="shared" si="163"/>
        <v>860</v>
      </c>
    </row>
    <row r="1692" spans="1:8">
      <c r="A1692" s="434" t="s">
        <v>3383</v>
      </c>
      <c r="B1692" s="435" t="s">
        <v>3384</v>
      </c>
      <c r="C1692" s="436">
        <v>133</v>
      </c>
      <c r="D1692" s="436">
        <v>150</v>
      </c>
      <c r="E1692" s="436">
        <v>7</v>
      </c>
      <c r="F1692" s="458">
        <v>10</v>
      </c>
      <c r="G1692" s="440">
        <f t="shared" si="162"/>
        <v>140</v>
      </c>
      <c r="H1692" s="440">
        <f t="shared" si="163"/>
        <v>160</v>
      </c>
    </row>
    <row r="1693" spans="1:8">
      <c r="A1693" s="434" t="s">
        <v>2335</v>
      </c>
      <c r="B1693" s="435" t="s">
        <v>2336</v>
      </c>
      <c r="C1693" s="436">
        <v>5039</v>
      </c>
      <c r="D1693" s="436">
        <v>5800</v>
      </c>
      <c r="E1693" s="436">
        <v>3308</v>
      </c>
      <c r="F1693" s="458">
        <v>3850</v>
      </c>
      <c r="G1693" s="440">
        <f t="shared" si="162"/>
        <v>8347</v>
      </c>
      <c r="H1693" s="440">
        <f t="shared" si="163"/>
        <v>9650</v>
      </c>
    </row>
    <row r="1694" spans="1:8">
      <c r="A1694" s="434" t="s">
        <v>3385</v>
      </c>
      <c r="B1694" s="435" t="s">
        <v>3386</v>
      </c>
      <c r="C1694" s="436">
        <v>1</v>
      </c>
      <c r="D1694" s="436">
        <v>1</v>
      </c>
      <c r="E1694" s="436">
        <v>0</v>
      </c>
      <c r="F1694" s="458">
        <v>0</v>
      </c>
      <c r="G1694" s="440">
        <f t="shared" si="162"/>
        <v>1</v>
      </c>
      <c r="H1694" s="440">
        <f t="shared" si="163"/>
        <v>1</v>
      </c>
    </row>
    <row r="1695" spans="1:8">
      <c r="A1695" s="434" t="s">
        <v>3387</v>
      </c>
      <c r="B1695" s="435" t="s">
        <v>3388</v>
      </c>
      <c r="C1695" s="436">
        <v>0</v>
      </c>
      <c r="D1695" s="436">
        <v>0</v>
      </c>
      <c r="E1695" s="436">
        <v>2</v>
      </c>
      <c r="F1695" s="458">
        <v>2</v>
      </c>
      <c r="G1695" s="440">
        <f t="shared" si="162"/>
        <v>2</v>
      </c>
      <c r="H1695" s="440">
        <f t="shared" si="163"/>
        <v>2</v>
      </c>
    </row>
    <row r="1696" spans="1:8">
      <c r="A1696" s="434" t="s">
        <v>2341</v>
      </c>
      <c r="B1696" s="435" t="s">
        <v>2342</v>
      </c>
      <c r="C1696" s="436">
        <v>0</v>
      </c>
      <c r="D1696" s="436">
        <v>0</v>
      </c>
      <c r="E1696" s="436">
        <v>6</v>
      </c>
      <c r="F1696" s="458">
        <v>7</v>
      </c>
      <c r="G1696" s="440">
        <f t="shared" si="162"/>
        <v>6</v>
      </c>
      <c r="H1696" s="440">
        <f t="shared" si="163"/>
        <v>7</v>
      </c>
    </row>
    <row r="1697" spans="1:8">
      <c r="A1697" s="434" t="s">
        <v>2343</v>
      </c>
      <c r="B1697" s="435" t="s">
        <v>2344</v>
      </c>
      <c r="C1697" s="436">
        <v>0</v>
      </c>
      <c r="D1697" s="436">
        <v>0</v>
      </c>
      <c r="E1697" s="436">
        <v>602</v>
      </c>
      <c r="F1697" s="458">
        <v>700</v>
      </c>
      <c r="G1697" s="440">
        <f t="shared" si="162"/>
        <v>602</v>
      </c>
      <c r="H1697" s="440">
        <f t="shared" si="163"/>
        <v>700</v>
      </c>
    </row>
    <row r="1698" spans="1:8">
      <c r="A1698" s="434" t="s">
        <v>2644</v>
      </c>
      <c r="B1698" s="435" t="s">
        <v>2645</v>
      </c>
      <c r="C1698" s="436">
        <v>0</v>
      </c>
      <c r="D1698" s="436">
        <v>0</v>
      </c>
      <c r="E1698" s="436">
        <v>62</v>
      </c>
      <c r="F1698" s="458">
        <v>70</v>
      </c>
      <c r="G1698" s="440">
        <f t="shared" si="162"/>
        <v>62</v>
      </c>
      <c r="H1698" s="440">
        <f t="shared" si="163"/>
        <v>70</v>
      </c>
    </row>
    <row r="1699" spans="1:8">
      <c r="A1699" s="434" t="s">
        <v>2133</v>
      </c>
      <c r="B1699" s="435" t="s">
        <v>2134</v>
      </c>
      <c r="C1699" s="436">
        <v>0</v>
      </c>
      <c r="D1699" s="436">
        <v>0</v>
      </c>
      <c r="E1699" s="436">
        <v>12</v>
      </c>
      <c r="F1699" s="458">
        <v>15</v>
      </c>
      <c r="G1699" s="440">
        <f t="shared" si="162"/>
        <v>12</v>
      </c>
      <c r="H1699" s="440">
        <f t="shared" si="163"/>
        <v>15</v>
      </c>
    </row>
    <row r="1700" spans="1:8">
      <c r="A1700" s="434" t="s">
        <v>3389</v>
      </c>
      <c r="B1700" s="435" t="s">
        <v>3390</v>
      </c>
      <c r="C1700" s="436">
        <v>0</v>
      </c>
      <c r="D1700" s="436">
        <v>0</v>
      </c>
      <c r="E1700" s="436">
        <v>58</v>
      </c>
      <c r="F1700" s="458">
        <v>70</v>
      </c>
      <c r="G1700" s="440">
        <f t="shared" si="162"/>
        <v>58</v>
      </c>
      <c r="H1700" s="440">
        <f t="shared" si="163"/>
        <v>70</v>
      </c>
    </row>
    <row r="1701" spans="1:8">
      <c r="A1701" s="434" t="s">
        <v>2135</v>
      </c>
      <c r="B1701" s="435" t="s">
        <v>2136</v>
      </c>
      <c r="C1701" s="436">
        <v>50</v>
      </c>
      <c r="D1701" s="436">
        <v>60</v>
      </c>
      <c r="E1701" s="436">
        <v>90</v>
      </c>
      <c r="F1701" s="458">
        <v>110</v>
      </c>
      <c r="G1701" s="440">
        <f t="shared" si="162"/>
        <v>140</v>
      </c>
      <c r="H1701" s="440">
        <f t="shared" si="163"/>
        <v>170</v>
      </c>
    </row>
    <row r="1702" spans="1:8">
      <c r="A1702" s="434" t="s">
        <v>2137</v>
      </c>
      <c r="B1702" s="435" t="s">
        <v>2138</v>
      </c>
      <c r="C1702" s="436">
        <v>0</v>
      </c>
      <c r="D1702" s="436">
        <v>0</v>
      </c>
      <c r="E1702" s="436">
        <v>19</v>
      </c>
      <c r="F1702" s="458">
        <v>20</v>
      </c>
      <c r="G1702" s="440">
        <f t="shared" si="162"/>
        <v>19</v>
      </c>
      <c r="H1702" s="440">
        <f t="shared" si="163"/>
        <v>20</v>
      </c>
    </row>
    <row r="1703" spans="1:8">
      <c r="A1703" s="434" t="s">
        <v>2345</v>
      </c>
      <c r="B1703" s="435" t="s">
        <v>2346</v>
      </c>
      <c r="C1703" s="436">
        <v>0</v>
      </c>
      <c r="D1703" s="436">
        <v>0</v>
      </c>
      <c r="E1703" s="436">
        <v>1</v>
      </c>
      <c r="F1703" s="458">
        <v>1</v>
      </c>
      <c r="G1703" s="440">
        <f t="shared" si="162"/>
        <v>1</v>
      </c>
      <c r="H1703" s="440">
        <f t="shared" si="163"/>
        <v>1</v>
      </c>
    </row>
    <row r="1704" spans="1:8">
      <c r="A1704" s="434" t="s">
        <v>2359</v>
      </c>
      <c r="B1704" s="435" t="s">
        <v>2360</v>
      </c>
      <c r="C1704" s="436">
        <v>1</v>
      </c>
      <c r="D1704" s="436">
        <v>1</v>
      </c>
      <c r="E1704" s="436">
        <v>0</v>
      </c>
      <c r="F1704" s="458">
        <v>0</v>
      </c>
      <c r="G1704" s="440">
        <f t="shared" si="162"/>
        <v>1</v>
      </c>
      <c r="H1704" s="440">
        <f t="shared" si="163"/>
        <v>1</v>
      </c>
    </row>
    <row r="1705" spans="1:8">
      <c r="A1705" s="434" t="s">
        <v>2143</v>
      </c>
      <c r="B1705" s="435" t="s">
        <v>2144</v>
      </c>
      <c r="C1705" s="436">
        <v>0</v>
      </c>
      <c r="D1705" s="436">
        <v>0</v>
      </c>
      <c r="E1705" s="436">
        <v>15</v>
      </c>
      <c r="F1705" s="458">
        <v>20</v>
      </c>
      <c r="G1705" s="440">
        <f t="shared" si="162"/>
        <v>15</v>
      </c>
      <c r="H1705" s="440">
        <f t="shared" si="163"/>
        <v>20</v>
      </c>
    </row>
    <row r="1706" spans="1:8">
      <c r="A1706" s="434" t="s">
        <v>2145</v>
      </c>
      <c r="B1706" s="435" t="s">
        <v>2146</v>
      </c>
      <c r="C1706" s="436">
        <v>0</v>
      </c>
      <c r="D1706" s="436">
        <v>0</v>
      </c>
      <c r="E1706" s="436">
        <v>8</v>
      </c>
      <c r="F1706" s="458">
        <v>10</v>
      </c>
      <c r="G1706" s="440">
        <f t="shared" si="162"/>
        <v>8</v>
      </c>
      <c r="H1706" s="440">
        <f t="shared" si="163"/>
        <v>10</v>
      </c>
    </row>
    <row r="1707" spans="1:8">
      <c r="A1707" s="434" t="s">
        <v>2242</v>
      </c>
      <c r="B1707" s="435" t="s">
        <v>2243</v>
      </c>
      <c r="C1707" s="436">
        <v>0</v>
      </c>
      <c r="D1707" s="436">
        <v>0</v>
      </c>
      <c r="E1707" s="436">
        <v>152</v>
      </c>
      <c r="F1707" s="458">
        <v>175</v>
      </c>
      <c r="G1707" s="440">
        <f t="shared" si="162"/>
        <v>152</v>
      </c>
      <c r="H1707" s="440">
        <f t="shared" si="163"/>
        <v>175</v>
      </c>
    </row>
    <row r="1708" spans="1:8">
      <c r="A1708" s="434" t="s">
        <v>1987</v>
      </c>
      <c r="B1708" s="435" t="s">
        <v>1988</v>
      </c>
      <c r="C1708" s="436">
        <v>0</v>
      </c>
      <c r="D1708" s="436">
        <v>0</v>
      </c>
      <c r="E1708" s="436">
        <v>53</v>
      </c>
      <c r="F1708" s="458">
        <v>62</v>
      </c>
      <c r="G1708" s="440">
        <f t="shared" si="162"/>
        <v>53</v>
      </c>
      <c r="H1708" s="440">
        <f t="shared" si="163"/>
        <v>62</v>
      </c>
    </row>
    <row r="1709" spans="1:8">
      <c r="A1709" s="434" t="s">
        <v>3274</v>
      </c>
      <c r="B1709" s="435" t="s">
        <v>3275</v>
      </c>
      <c r="C1709" s="436">
        <v>439</v>
      </c>
      <c r="D1709" s="436">
        <v>505</v>
      </c>
      <c r="E1709" s="436">
        <v>120</v>
      </c>
      <c r="F1709" s="458">
        <v>140</v>
      </c>
      <c r="G1709" s="440">
        <f t="shared" si="162"/>
        <v>559</v>
      </c>
      <c r="H1709" s="440">
        <f t="shared" si="163"/>
        <v>645</v>
      </c>
    </row>
    <row r="1710" spans="1:8">
      <c r="A1710" s="434" t="s">
        <v>2648</v>
      </c>
      <c r="B1710" s="435" t="s">
        <v>2649</v>
      </c>
      <c r="C1710" s="436">
        <v>226</v>
      </c>
      <c r="D1710" s="436">
        <v>260</v>
      </c>
      <c r="E1710" s="436">
        <v>162</v>
      </c>
      <c r="F1710" s="458">
        <v>190</v>
      </c>
      <c r="G1710" s="440">
        <f t="shared" si="162"/>
        <v>388</v>
      </c>
      <c r="H1710" s="440">
        <f t="shared" si="163"/>
        <v>450</v>
      </c>
    </row>
    <row r="1711" spans="1:8">
      <c r="A1711" s="434" t="s">
        <v>2986</v>
      </c>
      <c r="B1711" s="435" t="s">
        <v>3391</v>
      </c>
      <c r="C1711" s="436">
        <v>0</v>
      </c>
      <c r="D1711" s="436">
        <v>0</v>
      </c>
      <c r="E1711" s="436">
        <v>1</v>
      </c>
      <c r="F1711" s="458">
        <v>1</v>
      </c>
      <c r="G1711" s="440">
        <f t="shared" si="162"/>
        <v>1</v>
      </c>
      <c r="H1711" s="440">
        <f t="shared" si="163"/>
        <v>1</v>
      </c>
    </row>
    <row r="1712" spans="1:8">
      <c r="A1712" s="434" t="s">
        <v>2256</v>
      </c>
      <c r="B1712" s="435" t="s">
        <v>3392</v>
      </c>
      <c r="C1712" s="436">
        <v>0</v>
      </c>
      <c r="D1712" s="436">
        <v>0</v>
      </c>
      <c r="E1712" s="436">
        <v>4</v>
      </c>
      <c r="F1712" s="458">
        <v>5</v>
      </c>
      <c r="G1712" s="440">
        <f t="shared" si="162"/>
        <v>4</v>
      </c>
      <c r="H1712" s="440">
        <f t="shared" si="163"/>
        <v>5</v>
      </c>
    </row>
    <row r="1713" spans="1:8">
      <c r="A1713" s="434" t="s">
        <v>2995</v>
      </c>
      <c r="B1713" s="435" t="s">
        <v>3393</v>
      </c>
      <c r="C1713" s="436">
        <v>0</v>
      </c>
      <c r="D1713" s="436">
        <v>0</v>
      </c>
      <c r="E1713" s="436">
        <v>1</v>
      </c>
      <c r="F1713" s="458">
        <v>1</v>
      </c>
      <c r="G1713" s="440">
        <f t="shared" si="162"/>
        <v>1</v>
      </c>
      <c r="H1713" s="440">
        <f t="shared" si="163"/>
        <v>1</v>
      </c>
    </row>
    <row r="1714" spans="1:8">
      <c r="A1714" s="434" t="s">
        <v>3234</v>
      </c>
      <c r="B1714" s="435" t="s">
        <v>3394</v>
      </c>
      <c r="C1714" s="436">
        <v>0</v>
      </c>
      <c r="D1714" s="436">
        <v>0</v>
      </c>
      <c r="E1714" s="436">
        <v>15</v>
      </c>
      <c r="F1714" s="458">
        <v>17</v>
      </c>
      <c r="G1714" s="440">
        <f t="shared" si="162"/>
        <v>15</v>
      </c>
      <c r="H1714" s="440">
        <f t="shared" si="163"/>
        <v>17</v>
      </c>
    </row>
    <row r="1715" spans="1:8">
      <c r="A1715" s="434" t="s">
        <v>2151</v>
      </c>
      <c r="B1715" s="435" t="s">
        <v>2152</v>
      </c>
      <c r="C1715" s="436">
        <v>178</v>
      </c>
      <c r="D1715" s="436">
        <v>205</v>
      </c>
      <c r="E1715" s="436">
        <v>71</v>
      </c>
      <c r="F1715" s="458">
        <v>82</v>
      </c>
      <c r="G1715" s="440">
        <f t="shared" si="162"/>
        <v>249</v>
      </c>
      <c r="H1715" s="440">
        <f t="shared" si="163"/>
        <v>287</v>
      </c>
    </row>
    <row r="1716" spans="1:8">
      <c r="A1716" s="434" t="s">
        <v>3295</v>
      </c>
      <c r="B1716" s="435" t="s">
        <v>3296</v>
      </c>
      <c r="C1716" s="436">
        <v>125</v>
      </c>
      <c r="D1716" s="436">
        <v>150</v>
      </c>
      <c r="E1716" s="436">
        <v>36</v>
      </c>
      <c r="F1716" s="458">
        <v>41</v>
      </c>
      <c r="G1716" s="440">
        <f t="shared" si="162"/>
        <v>161</v>
      </c>
      <c r="H1716" s="440">
        <f t="shared" si="163"/>
        <v>191</v>
      </c>
    </row>
    <row r="1717" spans="1:8">
      <c r="A1717" s="434" t="s">
        <v>2650</v>
      </c>
      <c r="B1717" s="435" t="s">
        <v>2651</v>
      </c>
      <c r="C1717" s="436">
        <v>112</v>
      </c>
      <c r="D1717" s="436">
        <v>130</v>
      </c>
      <c r="E1717" s="436">
        <v>19</v>
      </c>
      <c r="F1717" s="458">
        <v>22</v>
      </c>
      <c r="G1717" s="440">
        <f t="shared" si="162"/>
        <v>131</v>
      </c>
      <c r="H1717" s="440">
        <f t="shared" si="163"/>
        <v>152</v>
      </c>
    </row>
    <row r="1718" spans="1:8">
      <c r="A1718" s="434" t="s">
        <v>3310</v>
      </c>
      <c r="B1718" s="435" t="s">
        <v>3311</v>
      </c>
      <c r="C1718" s="436">
        <v>13</v>
      </c>
      <c r="D1718" s="436">
        <v>15</v>
      </c>
      <c r="E1718" s="436">
        <v>7</v>
      </c>
      <c r="F1718" s="458">
        <v>8</v>
      </c>
      <c r="G1718" s="440">
        <f t="shared" si="162"/>
        <v>20</v>
      </c>
      <c r="H1718" s="440">
        <f t="shared" si="163"/>
        <v>23</v>
      </c>
    </row>
    <row r="1719" spans="1:8">
      <c r="A1719" s="722" t="s">
        <v>3312</v>
      </c>
      <c r="B1719" s="435" t="s">
        <v>3313</v>
      </c>
      <c r="C1719" s="436">
        <v>16</v>
      </c>
      <c r="D1719" s="436">
        <v>20</v>
      </c>
      <c r="E1719" s="436">
        <v>11</v>
      </c>
      <c r="F1719" s="458">
        <v>13</v>
      </c>
      <c r="G1719" s="440">
        <f t="shared" si="162"/>
        <v>27</v>
      </c>
      <c r="H1719" s="440">
        <f t="shared" si="163"/>
        <v>33</v>
      </c>
    </row>
    <row r="1720" spans="1:8">
      <c r="A1720" s="722" t="s">
        <v>162</v>
      </c>
      <c r="B1720" s="435" t="s">
        <v>3314</v>
      </c>
      <c r="C1720" s="436">
        <v>20</v>
      </c>
      <c r="D1720" s="436">
        <v>22</v>
      </c>
      <c r="E1720" s="436">
        <v>16</v>
      </c>
      <c r="F1720" s="458">
        <v>18</v>
      </c>
      <c r="G1720" s="440">
        <f t="shared" si="162"/>
        <v>36</v>
      </c>
      <c r="H1720" s="440">
        <f t="shared" si="163"/>
        <v>40</v>
      </c>
    </row>
    <row r="1721" spans="1:8">
      <c r="A1721" s="722" t="s">
        <v>159</v>
      </c>
      <c r="B1721" s="435" t="s">
        <v>2155</v>
      </c>
      <c r="C1721" s="436">
        <v>119</v>
      </c>
      <c r="D1721" s="436">
        <v>140</v>
      </c>
      <c r="E1721" s="436">
        <v>43</v>
      </c>
      <c r="F1721" s="458">
        <v>49</v>
      </c>
      <c r="G1721" s="440">
        <f t="shared" si="162"/>
        <v>162</v>
      </c>
      <c r="H1721" s="440">
        <f t="shared" si="163"/>
        <v>189</v>
      </c>
    </row>
    <row r="1722" spans="1:8">
      <c r="A1722" s="722" t="s">
        <v>2652</v>
      </c>
      <c r="B1722" s="435" t="s">
        <v>2653</v>
      </c>
      <c r="C1722" s="436">
        <v>49</v>
      </c>
      <c r="D1722" s="436">
        <v>60</v>
      </c>
      <c r="E1722" s="436">
        <v>21</v>
      </c>
      <c r="F1722" s="458">
        <v>24</v>
      </c>
      <c r="G1722" s="440">
        <f t="shared" si="162"/>
        <v>70</v>
      </c>
      <c r="H1722" s="440">
        <f t="shared" si="163"/>
        <v>84</v>
      </c>
    </row>
    <row r="1723" spans="1:8">
      <c r="A1723" s="434" t="s">
        <v>2156</v>
      </c>
      <c r="B1723" s="435" t="s">
        <v>2157</v>
      </c>
      <c r="C1723" s="436">
        <v>296</v>
      </c>
      <c r="D1723" s="436">
        <v>350</v>
      </c>
      <c r="E1723" s="436">
        <v>115</v>
      </c>
      <c r="F1723" s="458">
        <v>132</v>
      </c>
      <c r="G1723" s="440">
        <f t="shared" si="162"/>
        <v>411</v>
      </c>
      <c r="H1723" s="440">
        <f t="shared" si="163"/>
        <v>482</v>
      </c>
    </row>
    <row r="1724" spans="1:8">
      <c r="A1724" s="434" t="s">
        <v>2160</v>
      </c>
      <c r="B1724" s="435" t="s">
        <v>2161</v>
      </c>
      <c r="C1724" s="436">
        <v>0</v>
      </c>
      <c r="D1724" s="436">
        <v>0</v>
      </c>
      <c r="E1724" s="436">
        <v>321</v>
      </c>
      <c r="F1724" s="458">
        <v>369</v>
      </c>
      <c r="G1724" s="440">
        <f t="shared" si="162"/>
        <v>321</v>
      </c>
      <c r="H1724" s="440">
        <f t="shared" si="163"/>
        <v>369</v>
      </c>
    </row>
    <row r="1725" spans="1:8">
      <c r="A1725" s="434" t="s">
        <v>2053</v>
      </c>
      <c r="B1725" s="435" t="s">
        <v>2054</v>
      </c>
      <c r="C1725" s="436">
        <v>0</v>
      </c>
      <c r="D1725" s="436">
        <v>0</v>
      </c>
      <c r="E1725" s="436">
        <v>2</v>
      </c>
      <c r="F1725" s="458">
        <v>2</v>
      </c>
      <c r="G1725" s="440">
        <f t="shared" si="162"/>
        <v>2</v>
      </c>
      <c r="H1725" s="440">
        <f t="shared" si="163"/>
        <v>2</v>
      </c>
    </row>
    <row r="1726" spans="1:8">
      <c r="A1726" s="434" t="s">
        <v>2057</v>
      </c>
      <c r="B1726" s="435" t="s">
        <v>2058</v>
      </c>
      <c r="C1726" s="436">
        <v>1</v>
      </c>
      <c r="D1726" s="436">
        <v>1</v>
      </c>
      <c r="E1726" s="436">
        <v>16</v>
      </c>
      <c r="F1726" s="458">
        <v>18</v>
      </c>
      <c r="G1726" s="440">
        <f t="shared" si="162"/>
        <v>17</v>
      </c>
      <c r="H1726" s="440">
        <f t="shared" si="163"/>
        <v>19</v>
      </c>
    </row>
    <row r="1727" spans="1:8">
      <c r="A1727" s="434" t="s">
        <v>2059</v>
      </c>
      <c r="B1727" s="435" t="s">
        <v>2060</v>
      </c>
      <c r="C1727" s="436">
        <v>1</v>
      </c>
      <c r="D1727" s="436">
        <v>1</v>
      </c>
      <c r="E1727" s="436">
        <v>16</v>
      </c>
      <c r="F1727" s="458">
        <v>18</v>
      </c>
      <c r="G1727" s="440">
        <f t="shared" si="162"/>
        <v>17</v>
      </c>
      <c r="H1727" s="440">
        <f t="shared" si="163"/>
        <v>19</v>
      </c>
    </row>
    <row r="1728" spans="1:8">
      <c r="A1728" s="434" t="s">
        <v>2065</v>
      </c>
      <c r="B1728" s="435" t="s">
        <v>2066</v>
      </c>
      <c r="C1728" s="436">
        <v>1</v>
      </c>
      <c r="D1728" s="436">
        <v>1</v>
      </c>
      <c r="E1728" s="436">
        <v>10</v>
      </c>
      <c r="F1728" s="458">
        <v>12</v>
      </c>
      <c r="G1728" s="440">
        <f t="shared" si="162"/>
        <v>11</v>
      </c>
      <c r="H1728" s="440">
        <f t="shared" si="163"/>
        <v>13</v>
      </c>
    </row>
    <row r="1729" spans="1:8">
      <c r="A1729" s="434" t="s">
        <v>3395</v>
      </c>
      <c r="B1729" s="435" t="s">
        <v>3396</v>
      </c>
      <c r="C1729" s="436">
        <v>24</v>
      </c>
      <c r="D1729" s="436">
        <v>30</v>
      </c>
      <c r="E1729" s="436">
        <v>416</v>
      </c>
      <c r="F1729" s="458">
        <v>478</v>
      </c>
      <c r="G1729" s="440">
        <f t="shared" ref="G1729:G1774" si="164">C1729+E1729</f>
        <v>440</v>
      </c>
      <c r="H1729" s="440">
        <f t="shared" ref="H1729:H1774" si="165">D1729+F1729</f>
        <v>508</v>
      </c>
    </row>
    <row r="1730" spans="1:8">
      <c r="A1730" s="434" t="s">
        <v>3397</v>
      </c>
      <c r="B1730" s="435" t="s">
        <v>3398</v>
      </c>
      <c r="C1730" s="436">
        <v>15</v>
      </c>
      <c r="D1730" s="436">
        <v>20</v>
      </c>
      <c r="E1730" s="436">
        <v>199</v>
      </c>
      <c r="F1730" s="458">
        <v>229</v>
      </c>
      <c r="G1730" s="440">
        <f t="shared" si="164"/>
        <v>214</v>
      </c>
      <c r="H1730" s="440">
        <f t="shared" si="165"/>
        <v>249</v>
      </c>
    </row>
    <row r="1731" spans="1:8">
      <c r="A1731" s="434" t="s">
        <v>3399</v>
      </c>
      <c r="B1731" s="435" t="s">
        <v>3400</v>
      </c>
      <c r="C1731" s="436">
        <v>1061</v>
      </c>
      <c r="D1731" s="436">
        <v>1300</v>
      </c>
      <c r="E1731" s="436">
        <v>413</v>
      </c>
      <c r="F1731" s="458">
        <v>475</v>
      </c>
      <c r="G1731" s="440">
        <f t="shared" si="164"/>
        <v>1474</v>
      </c>
      <c r="H1731" s="440">
        <f t="shared" si="165"/>
        <v>1775</v>
      </c>
    </row>
    <row r="1732" spans="1:8">
      <c r="A1732" s="434" t="s">
        <v>3401</v>
      </c>
      <c r="B1732" s="435" t="s">
        <v>3402</v>
      </c>
      <c r="C1732" s="436">
        <v>7</v>
      </c>
      <c r="D1732" s="436">
        <v>8</v>
      </c>
      <c r="E1732" s="436">
        <v>57</v>
      </c>
      <c r="F1732" s="458">
        <v>66</v>
      </c>
      <c r="G1732" s="440">
        <f t="shared" si="164"/>
        <v>64</v>
      </c>
      <c r="H1732" s="440">
        <f t="shared" si="165"/>
        <v>74</v>
      </c>
    </row>
    <row r="1733" spans="1:8">
      <c r="A1733" s="434" t="s">
        <v>2406</v>
      </c>
      <c r="B1733" s="435" t="s">
        <v>2407</v>
      </c>
      <c r="C1733" s="436">
        <v>0</v>
      </c>
      <c r="D1733" s="436">
        <v>0</v>
      </c>
      <c r="E1733" s="436">
        <v>2293</v>
      </c>
      <c r="F1733" s="458">
        <v>2650</v>
      </c>
      <c r="G1733" s="440">
        <f t="shared" si="164"/>
        <v>2293</v>
      </c>
      <c r="H1733" s="440">
        <f t="shared" si="165"/>
        <v>2650</v>
      </c>
    </row>
    <row r="1734" spans="1:8">
      <c r="A1734" s="434" t="s">
        <v>2073</v>
      </c>
      <c r="B1734" s="435" t="s">
        <v>2074</v>
      </c>
      <c r="C1734" s="436">
        <v>0</v>
      </c>
      <c r="D1734" s="436">
        <v>0</v>
      </c>
      <c r="E1734" s="436">
        <v>1</v>
      </c>
      <c r="F1734" s="458">
        <v>1</v>
      </c>
      <c r="G1734" s="440">
        <f t="shared" si="164"/>
        <v>1</v>
      </c>
      <c r="H1734" s="440">
        <f t="shared" si="165"/>
        <v>1</v>
      </c>
    </row>
    <row r="1735" spans="1:8">
      <c r="A1735" s="434" t="s">
        <v>3403</v>
      </c>
      <c r="B1735" s="435" t="s">
        <v>3404</v>
      </c>
      <c r="C1735" s="436">
        <v>0</v>
      </c>
      <c r="D1735" s="436">
        <v>0</v>
      </c>
      <c r="E1735" s="436">
        <v>5</v>
      </c>
      <c r="F1735" s="458">
        <v>6</v>
      </c>
      <c r="G1735" s="440">
        <f t="shared" si="164"/>
        <v>5</v>
      </c>
      <c r="H1735" s="440">
        <f t="shared" si="165"/>
        <v>6</v>
      </c>
    </row>
    <row r="1736" spans="1:8">
      <c r="A1736" s="434" t="s">
        <v>2656</v>
      </c>
      <c r="B1736" s="435" t="s">
        <v>2657</v>
      </c>
      <c r="C1736" s="436">
        <v>0</v>
      </c>
      <c r="D1736" s="436">
        <v>0</v>
      </c>
      <c r="E1736" s="436">
        <v>2</v>
      </c>
      <c r="F1736" s="458">
        <v>2</v>
      </c>
      <c r="G1736" s="440">
        <f t="shared" si="164"/>
        <v>2</v>
      </c>
      <c r="H1736" s="440">
        <f t="shared" si="165"/>
        <v>2</v>
      </c>
    </row>
    <row r="1737" spans="1:8">
      <c r="A1737" s="434" t="s">
        <v>3405</v>
      </c>
      <c r="B1737" s="435" t="s">
        <v>3406</v>
      </c>
      <c r="C1737" s="436">
        <v>0</v>
      </c>
      <c r="D1737" s="436">
        <v>0</v>
      </c>
      <c r="E1737" s="436">
        <v>1</v>
      </c>
      <c r="F1737" s="458">
        <v>1</v>
      </c>
      <c r="G1737" s="440">
        <f t="shared" si="164"/>
        <v>1</v>
      </c>
      <c r="H1737" s="440">
        <f t="shared" si="165"/>
        <v>1</v>
      </c>
    </row>
    <row r="1738" spans="1:8">
      <c r="A1738" s="434" t="s">
        <v>2011</v>
      </c>
      <c r="B1738" s="435" t="s">
        <v>2012</v>
      </c>
      <c r="C1738" s="436">
        <v>0</v>
      </c>
      <c r="D1738" s="436">
        <v>0</v>
      </c>
      <c r="E1738" s="436">
        <v>45</v>
      </c>
      <c r="F1738" s="458">
        <v>52</v>
      </c>
      <c r="G1738" s="440">
        <f t="shared" si="164"/>
        <v>45</v>
      </c>
      <c r="H1738" s="440">
        <f t="shared" si="165"/>
        <v>52</v>
      </c>
    </row>
    <row r="1739" spans="1:8">
      <c r="A1739" s="434" t="s">
        <v>2658</v>
      </c>
      <c r="B1739" s="435" t="s">
        <v>2659</v>
      </c>
      <c r="C1739" s="436">
        <v>0</v>
      </c>
      <c r="D1739" s="436">
        <v>0</v>
      </c>
      <c r="E1739" s="436">
        <v>160</v>
      </c>
      <c r="F1739" s="458">
        <v>184</v>
      </c>
      <c r="G1739" s="440">
        <f t="shared" si="164"/>
        <v>160</v>
      </c>
      <c r="H1739" s="440">
        <f t="shared" si="165"/>
        <v>184</v>
      </c>
    </row>
    <row r="1740" spans="1:8">
      <c r="A1740" s="434" t="s">
        <v>3407</v>
      </c>
      <c r="B1740" s="435" t="s">
        <v>3408</v>
      </c>
      <c r="C1740" s="436">
        <v>0</v>
      </c>
      <c r="D1740" s="436">
        <v>0</v>
      </c>
      <c r="E1740" s="436">
        <v>1</v>
      </c>
      <c r="F1740" s="458">
        <v>1</v>
      </c>
      <c r="G1740" s="440">
        <f t="shared" si="164"/>
        <v>1</v>
      </c>
      <c r="H1740" s="440">
        <f t="shared" si="165"/>
        <v>1</v>
      </c>
    </row>
    <row r="1741" spans="1:8">
      <c r="A1741" s="434" t="s">
        <v>2172</v>
      </c>
      <c r="B1741" s="435" t="s">
        <v>2173</v>
      </c>
      <c r="C1741" s="436">
        <v>0</v>
      </c>
      <c r="D1741" s="436">
        <v>0</v>
      </c>
      <c r="E1741" s="436">
        <v>12</v>
      </c>
      <c r="F1741" s="458">
        <v>14</v>
      </c>
      <c r="G1741" s="440">
        <f t="shared" si="164"/>
        <v>12</v>
      </c>
      <c r="H1741" s="440">
        <f t="shared" si="165"/>
        <v>14</v>
      </c>
    </row>
    <row r="1742" spans="1:8">
      <c r="A1742" s="434" t="s">
        <v>2176</v>
      </c>
      <c r="B1742" s="435" t="s">
        <v>2177</v>
      </c>
      <c r="C1742" s="436">
        <v>0</v>
      </c>
      <c r="D1742" s="436">
        <v>0</v>
      </c>
      <c r="E1742" s="436">
        <v>1072</v>
      </c>
      <c r="F1742" s="458">
        <v>1250</v>
      </c>
      <c r="G1742" s="440">
        <f t="shared" si="164"/>
        <v>1072</v>
      </c>
      <c r="H1742" s="440">
        <f t="shared" si="165"/>
        <v>1250</v>
      </c>
    </row>
    <row r="1743" spans="1:8">
      <c r="A1743" s="434" t="s">
        <v>2178</v>
      </c>
      <c r="B1743" s="435" t="s">
        <v>2179</v>
      </c>
      <c r="C1743" s="436">
        <v>0</v>
      </c>
      <c r="D1743" s="436">
        <v>0</v>
      </c>
      <c r="E1743" s="436">
        <v>3245</v>
      </c>
      <c r="F1743" s="458">
        <v>3750</v>
      </c>
      <c r="G1743" s="440">
        <f t="shared" si="164"/>
        <v>3245</v>
      </c>
      <c r="H1743" s="440">
        <f t="shared" si="165"/>
        <v>3750</v>
      </c>
    </row>
    <row r="1744" spans="1:8">
      <c r="A1744" s="434" t="s">
        <v>2079</v>
      </c>
      <c r="B1744" s="435" t="s">
        <v>2080</v>
      </c>
      <c r="C1744" s="436">
        <v>0</v>
      </c>
      <c r="D1744" s="436">
        <v>0</v>
      </c>
      <c r="E1744" s="436">
        <v>1</v>
      </c>
      <c r="F1744" s="458">
        <v>1</v>
      </c>
      <c r="G1744" s="440">
        <f t="shared" si="164"/>
        <v>1</v>
      </c>
      <c r="H1744" s="440">
        <f t="shared" si="165"/>
        <v>1</v>
      </c>
    </row>
    <row r="1745" spans="1:8">
      <c r="A1745" s="434" t="s">
        <v>2180</v>
      </c>
      <c r="B1745" s="435" t="s">
        <v>2181</v>
      </c>
      <c r="C1745" s="436">
        <v>0</v>
      </c>
      <c r="D1745" s="436">
        <v>0</v>
      </c>
      <c r="E1745" s="436">
        <v>30</v>
      </c>
      <c r="F1745" s="458">
        <v>35</v>
      </c>
      <c r="G1745" s="440">
        <f t="shared" si="164"/>
        <v>30</v>
      </c>
      <c r="H1745" s="440">
        <f t="shared" si="165"/>
        <v>35</v>
      </c>
    </row>
    <row r="1746" spans="1:8">
      <c r="A1746" s="434" t="s">
        <v>3409</v>
      </c>
      <c r="B1746" s="435" t="s">
        <v>3410</v>
      </c>
      <c r="C1746" s="436">
        <v>0</v>
      </c>
      <c r="D1746" s="436">
        <v>0</v>
      </c>
      <c r="E1746" s="436">
        <v>8</v>
      </c>
      <c r="F1746" s="458">
        <v>9</v>
      </c>
      <c r="G1746" s="440">
        <f t="shared" si="164"/>
        <v>8</v>
      </c>
      <c r="H1746" s="440">
        <f t="shared" si="165"/>
        <v>9</v>
      </c>
    </row>
    <row r="1747" spans="1:8">
      <c r="A1747" s="434" t="s">
        <v>2660</v>
      </c>
      <c r="B1747" s="435" t="s">
        <v>2661</v>
      </c>
      <c r="C1747" s="436">
        <v>0</v>
      </c>
      <c r="D1747" s="436">
        <v>0</v>
      </c>
      <c r="E1747" s="436">
        <v>854</v>
      </c>
      <c r="F1747" s="458">
        <v>1000</v>
      </c>
      <c r="G1747" s="440">
        <f t="shared" si="164"/>
        <v>854</v>
      </c>
      <c r="H1747" s="440">
        <f t="shared" si="165"/>
        <v>1000</v>
      </c>
    </row>
    <row r="1748" spans="1:8">
      <c r="A1748" s="434" t="s">
        <v>2938</v>
      </c>
      <c r="B1748" s="435" t="s">
        <v>2939</v>
      </c>
      <c r="C1748" s="436">
        <v>0</v>
      </c>
      <c r="D1748" s="436">
        <v>0</v>
      </c>
      <c r="E1748" s="436">
        <v>4</v>
      </c>
      <c r="F1748" s="458">
        <v>5</v>
      </c>
      <c r="G1748" s="440">
        <f t="shared" si="164"/>
        <v>4</v>
      </c>
      <c r="H1748" s="440">
        <f t="shared" si="165"/>
        <v>5</v>
      </c>
    </row>
    <row r="1749" spans="1:8">
      <c r="A1749" s="434" t="s">
        <v>2182</v>
      </c>
      <c r="B1749" s="435" t="s">
        <v>2183</v>
      </c>
      <c r="C1749" s="436">
        <v>0</v>
      </c>
      <c r="D1749" s="436">
        <v>0</v>
      </c>
      <c r="E1749" s="436">
        <v>10</v>
      </c>
      <c r="F1749" s="458">
        <v>12</v>
      </c>
      <c r="G1749" s="440">
        <f t="shared" si="164"/>
        <v>10</v>
      </c>
      <c r="H1749" s="440">
        <f t="shared" si="165"/>
        <v>12</v>
      </c>
    </row>
    <row r="1750" spans="1:8">
      <c r="A1750" s="434" t="s">
        <v>2454</v>
      </c>
      <c r="B1750" s="435" t="s">
        <v>2455</v>
      </c>
      <c r="C1750" s="436">
        <v>0</v>
      </c>
      <c r="D1750" s="436">
        <v>0</v>
      </c>
      <c r="E1750" s="436">
        <v>1</v>
      </c>
      <c r="F1750" s="458">
        <v>1</v>
      </c>
      <c r="G1750" s="440">
        <f t="shared" si="164"/>
        <v>1</v>
      </c>
      <c r="H1750" s="440">
        <f t="shared" si="165"/>
        <v>1</v>
      </c>
    </row>
    <row r="1751" spans="1:8">
      <c r="A1751" s="434" t="s">
        <v>2662</v>
      </c>
      <c r="B1751" s="435" t="s">
        <v>2663</v>
      </c>
      <c r="C1751" s="436">
        <v>0</v>
      </c>
      <c r="D1751" s="436">
        <v>0</v>
      </c>
      <c r="E1751" s="436">
        <v>41</v>
      </c>
      <c r="F1751" s="458">
        <v>47</v>
      </c>
      <c r="G1751" s="440">
        <f t="shared" si="164"/>
        <v>41</v>
      </c>
      <c r="H1751" s="440">
        <f t="shared" si="165"/>
        <v>47</v>
      </c>
    </row>
    <row r="1752" spans="1:8">
      <c r="A1752" s="434" t="s">
        <v>2456</v>
      </c>
      <c r="B1752" s="435" t="s">
        <v>2457</v>
      </c>
      <c r="C1752" s="436">
        <v>52</v>
      </c>
      <c r="D1752" s="436">
        <v>60</v>
      </c>
      <c r="E1752" s="436">
        <v>33</v>
      </c>
      <c r="F1752" s="458">
        <v>38</v>
      </c>
      <c r="G1752" s="440">
        <f t="shared" si="164"/>
        <v>85</v>
      </c>
      <c r="H1752" s="440">
        <f t="shared" si="165"/>
        <v>98</v>
      </c>
    </row>
    <row r="1753" spans="1:8">
      <c r="A1753" s="434" t="s">
        <v>2464</v>
      </c>
      <c r="B1753" s="435" t="s">
        <v>2465</v>
      </c>
      <c r="C1753" s="436">
        <v>1</v>
      </c>
      <c r="D1753" s="436">
        <v>1</v>
      </c>
      <c r="E1753" s="436">
        <v>0</v>
      </c>
      <c r="F1753" s="458">
        <v>0</v>
      </c>
      <c r="G1753" s="440">
        <f t="shared" si="164"/>
        <v>1</v>
      </c>
      <c r="H1753" s="440">
        <f t="shared" si="165"/>
        <v>1</v>
      </c>
    </row>
    <row r="1754" spans="1:8">
      <c r="A1754" s="434" t="s">
        <v>2480</v>
      </c>
      <c r="B1754" s="435" t="s">
        <v>2481</v>
      </c>
      <c r="C1754" s="436">
        <v>1</v>
      </c>
      <c r="D1754" s="436">
        <v>1</v>
      </c>
      <c r="E1754" s="436">
        <v>0</v>
      </c>
      <c r="F1754" s="458">
        <v>0</v>
      </c>
      <c r="G1754" s="440">
        <f t="shared" si="164"/>
        <v>1</v>
      </c>
      <c r="H1754" s="440">
        <f t="shared" si="165"/>
        <v>1</v>
      </c>
    </row>
    <row r="1755" spans="1:8">
      <c r="A1755" s="434" t="s">
        <v>2484</v>
      </c>
      <c r="B1755" s="435" t="s">
        <v>2485</v>
      </c>
      <c r="C1755" s="436">
        <v>0</v>
      </c>
      <c r="D1755" s="436">
        <v>0</v>
      </c>
      <c r="E1755" s="436">
        <v>3</v>
      </c>
      <c r="F1755" s="458">
        <v>3</v>
      </c>
      <c r="G1755" s="440">
        <f t="shared" si="164"/>
        <v>3</v>
      </c>
      <c r="H1755" s="440">
        <f t="shared" si="165"/>
        <v>3</v>
      </c>
    </row>
    <row r="1756" spans="1:8">
      <c r="A1756" s="434" t="s">
        <v>2486</v>
      </c>
      <c r="B1756" s="435" t="s">
        <v>2487</v>
      </c>
      <c r="C1756" s="436">
        <v>0</v>
      </c>
      <c r="D1756" s="436">
        <v>0</v>
      </c>
      <c r="E1756" s="436">
        <v>1</v>
      </c>
      <c r="F1756" s="458">
        <v>1</v>
      </c>
      <c r="G1756" s="440">
        <f t="shared" si="164"/>
        <v>1</v>
      </c>
      <c r="H1756" s="440">
        <f t="shared" si="165"/>
        <v>1</v>
      </c>
    </row>
    <row r="1757" spans="1:8">
      <c r="A1757" s="434" t="s">
        <v>2490</v>
      </c>
      <c r="B1757" s="435" t="s">
        <v>2491</v>
      </c>
      <c r="C1757" s="436">
        <v>20</v>
      </c>
      <c r="D1757" s="436">
        <v>23</v>
      </c>
      <c r="E1757" s="436">
        <v>10</v>
      </c>
      <c r="F1757" s="458">
        <v>12</v>
      </c>
      <c r="G1757" s="440">
        <f t="shared" si="164"/>
        <v>30</v>
      </c>
      <c r="H1757" s="440">
        <f t="shared" si="165"/>
        <v>35</v>
      </c>
    </row>
    <row r="1758" spans="1:8">
      <c r="A1758" s="434" t="s">
        <v>2492</v>
      </c>
      <c r="B1758" s="435" t="s">
        <v>2493</v>
      </c>
      <c r="C1758" s="436">
        <v>0</v>
      </c>
      <c r="D1758" s="436">
        <v>0</v>
      </c>
      <c r="E1758" s="436">
        <v>5</v>
      </c>
      <c r="F1758" s="458">
        <v>6</v>
      </c>
      <c r="G1758" s="440">
        <f t="shared" si="164"/>
        <v>5</v>
      </c>
      <c r="H1758" s="440">
        <f t="shared" si="165"/>
        <v>6</v>
      </c>
    </row>
    <row r="1759" spans="1:8">
      <c r="A1759" s="434" t="s">
        <v>2494</v>
      </c>
      <c r="B1759" s="435" t="s">
        <v>2495</v>
      </c>
      <c r="C1759" s="436">
        <v>25</v>
      </c>
      <c r="D1759" s="436">
        <v>29</v>
      </c>
      <c r="E1759" s="436">
        <v>12</v>
      </c>
      <c r="F1759" s="458">
        <v>14</v>
      </c>
      <c r="G1759" s="440">
        <f t="shared" si="164"/>
        <v>37</v>
      </c>
      <c r="H1759" s="440">
        <f t="shared" si="165"/>
        <v>43</v>
      </c>
    </row>
    <row r="1760" spans="1:8">
      <c r="A1760" s="434" t="s">
        <v>2496</v>
      </c>
      <c r="B1760" s="435" t="s">
        <v>2497</v>
      </c>
      <c r="C1760" s="436">
        <v>0</v>
      </c>
      <c r="D1760" s="436">
        <v>0</v>
      </c>
      <c r="E1760" s="436">
        <v>39</v>
      </c>
      <c r="F1760" s="458">
        <v>45</v>
      </c>
      <c r="G1760" s="440">
        <f t="shared" si="164"/>
        <v>39</v>
      </c>
      <c r="H1760" s="440">
        <f t="shared" si="165"/>
        <v>45</v>
      </c>
    </row>
    <row r="1761" spans="1:8">
      <c r="A1761" s="434" t="s">
        <v>2498</v>
      </c>
      <c r="B1761" s="435" t="s">
        <v>2499</v>
      </c>
      <c r="C1761" s="436">
        <v>6</v>
      </c>
      <c r="D1761" s="436">
        <v>7</v>
      </c>
      <c r="E1761" s="436">
        <v>3</v>
      </c>
      <c r="F1761" s="458">
        <v>3</v>
      </c>
      <c r="G1761" s="440">
        <f t="shared" si="164"/>
        <v>9</v>
      </c>
      <c r="H1761" s="440">
        <f t="shared" si="165"/>
        <v>10</v>
      </c>
    </row>
    <row r="1762" spans="1:8">
      <c r="A1762" s="434" t="s">
        <v>2664</v>
      </c>
      <c r="B1762" s="435" t="s">
        <v>2665</v>
      </c>
      <c r="C1762" s="436">
        <v>0</v>
      </c>
      <c r="D1762" s="436">
        <v>0</v>
      </c>
      <c r="E1762" s="436">
        <v>879</v>
      </c>
      <c r="F1762" s="458">
        <v>1010</v>
      </c>
      <c r="G1762" s="440">
        <f t="shared" si="164"/>
        <v>879</v>
      </c>
      <c r="H1762" s="440">
        <f t="shared" si="165"/>
        <v>1010</v>
      </c>
    </row>
    <row r="1763" spans="1:8">
      <c r="A1763" s="434" t="s">
        <v>2192</v>
      </c>
      <c r="B1763" s="435" t="s">
        <v>2193</v>
      </c>
      <c r="C1763" s="436">
        <v>1</v>
      </c>
      <c r="D1763" s="436">
        <v>1</v>
      </c>
      <c r="E1763" s="436">
        <v>57</v>
      </c>
      <c r="F1763" s="458">
        <v>66</v>
      </c>
      <c r="G1763" s="440">
        <f t="shared" si="164"/>
        <v>58</v>
      </c>
      <c r="H1763" s="440">
        <f t="shared" si="165"/>
        <v>67</v>
      </c>
    </row>
    <row r="1764" spans="1:8">
      <c r="A1764" s="434" t="s">
        <v>1913</v>
      </c>
      <c r="B1764" s="435" t="s">
        <v>1914</v>
      </c>
      <c r="C1764" s="436">
        <v>0</v>
      </c>
      <c r="D1764" s="436">
        <v>0</v>
      </c>
      <c r="E1764" s="436">
        <v>50</v>
      </c>
      <c r="F1764" s="458">
        <v>58</v>
      </c>
      <c r="G1764" s="440">
        <f t="shared" si="164"/>
        <v>50</v>
      </c>
      <c r="H1764" s="440">
        <f t="shared" si="165"/>
        <v>58</v>
      </c>
    </row>
    <row r="1765" spans="1:8">
      <c r="A1765" s="434" t="s">
        <v>2196</v>
      </c>
      <c r="B1765" s="435" t="s">
        <v>2197</v>
      </c>
      <c r="C1765" s="436">
        <v>0</v>
      </c>
      <c r="D1765" s="436">
        <v>0</v>
      </c>
      <c r="E1765" s="436">
        <v>2</v>
      </c>
      <c r="F1765" s="458">
        <v>2</v>
      </c>
      <c r="G1765" s="440">
        <f t="shared" si="164"/>
        <v>2</v>
      </c>
      <c r="H1765" s="440">
        <f t="shared" si="165"/>
        <v>2</v>
      </c>
    </row>
    <row r="1766" spans="1:8">
      <c r="A1766" s="434" t="s">
        <v>2085</v>
      </c>
      <c r="B1766" s="435" t="s">
        <v>2086</v>
      </c>
      <c r="C1766" s="436">
        <v>1</v>
      </c>
      <c r="D1766" s="436">
        <v>1</v>
      </c>
      <c r="E1766" s="436">
        <v>34</v>
      </c>
      <c r="F1766" s="458">
        <v>39</v>
      </c>
      <c r="G1766" s="440">
        <f t="shared" si="164"/>
        <v>35</v>
      </c>
      <c r="H1766" s="440">
        <f t="shared" si="165"/>
        <v>40</v>
      </c>
    </row>
    <row r="1767" spans="1:8">
      <c r="A1767" s="434" t="s">
        <v>2628</v>
      </c>
      <c r="B1767" s="435" t="s">
        <v>2629</v>
      </c>
      <c r="C1767" s="436">
        <v>0</v>
      </c>
      <c r="D1767" s="436">
        <v>0</v>
      </c>
      <c r="E1767" s="436">
        <v>1</v>
      </c>
      <c r="F1767" s="458">
        <v>1</v>
      </c>
      <c r="G1767" s="440">
        <f t="shared" si="164"/>
        <v>1</v>
      </c>
      <c r="H1767" s="440">
        <f t="shared" si="165"/>
        <v>1</v>
      </c>
    </row>
    <row r="1768" spans="1:8">
      <c r="A1768" s="434" t="s">
        <v>2202</v>
      </c>
      <c r="B1768" s="435" t="s">
        <v>2203</v>
      </c>
      <c r="C1768" s="436">
        <v>0</v>
      </c>
      <c r="D1768" s="436">
        <v>0</v>
      </c>
      <c r="E1768" s="436">
        <v>258</v>
      </c>
      <c r="F1768" s="458">
        <v>300</v>
      </c>
      <c r="G1768" s="440">
        <f t="shared" si="164"/>
        <v>258</v>
      </c>
      <c r="H1768" s="440">
        <f t="shared" si="165"/>
        <v>300</v>
      </c>
    </row>
    <row r="1769" spans="1:8">
      <c r="A1769" s="434" t="s">
        <v>2216</v>
      </c>
      <c r="B1769" s="435" t="s">
        <v>2217</v>
      </c>
      <c r="C1769" s="436">
        <v>0</v>
      </c>
      <c r="D1769" s="436">
        <v>0</v>
      </c>
      <c r="E1769" s="436">
        <v>343</v>
      </c>
      <c r="F1769" s="458">
        <v>400</v>
      </c>
      <c r="G1769" s="440">
        <f t="shared" si="164"/>
        <v>343</v>
      </c>
      <c r="H1769" s="440">
        <f t="shared" si="165"/>
        <v>400</v>
      </c>
    </row>
    <row r="1770" spans="1:8">
      <c r="A1770" s="434" t="s">
        <v>2248</v>
      </c>
      <c r="B1770" s="435" t="s">
        <v>2249</v>
      </c>
      <c r="C1770" s="436">
        <v>0</v>
      </c>
      <c r="D1770" s="436">
        <v>0</v>
      </c>
      <c r="E1770" s="436">
        <v>180</v>
      </c>
      <c r="F1770" s="458">
        <v>207</v>
      </c>
      <c r="G1770" s="440">
        <f t="shared" si="164"/>
        <v>180</v>
      </c>
      <c r="H1770" s="440">
        <f t="shared" si="165"/>
        <v>207</v>
      </c>
    </row>
    <row r="1771" spans="1:8">
      <c r="A1771" s="434" t="s">
        <v>2508</v>
      </c>
      <c r="B1771" s="435" t="s">
        <v>2509</v>
      </c>
      <c r="C1771" s="436">
        <v>0</v>
      </c>
      <c r="D1771" s="436">
        <v>0</v>
      </c>
      <c r="E1771" s="436">
        <v>56</v>
      </c>
      <c r="F1771" s="458">
        <v>64</v>
      </c>
      <c r="G1771" s="440">
        <f t="shared" si="164"/>
        <v>56</v>
      </c>
      <c r="H1771" s="440">
        <f t="shared" si="165"/>
        <v>64</v>
      </c>
    </row>
    <row r="1772" spans="1:8">
      <c r="A1772" s="434" t="s">
        <v>2218</v>
      </c>
      <c r="B1772" s="435" t="s">
        <v>2219</v>
      </c>
      <c r="C1772" s="436">
        <v>0</v>
      </c>
      <c r="D1772" s="436">
        <v>0</v>
      </c>
      <c r="E1772" s="436">
        <v>156</v>
      </c>
      <c r="F1772" s="458">
        <v>180</v>
      </c>
      <c r="G1772" s="440">
        <f t="shared" si="164"/>
        <v>156</v>
      </c>
      <c r="H1772" s="440">
        <f t="shared" si="165"/>
        <v>180</v>
      </c>
    </row>
    <row r="1773" spans="1:8">
      <c r="A1773" s="434" t="s">
        <v>2510</v>
      </c>
      <c r="B1773" s="435" t="s">
        <v>2511</v>
      </c>
      <c r="C1773" s="436">
        <v>55</v>
      </c>
      <c r="D1773" s="436">
        <v>63</v>
      </c>
      <c r="E1773" s="436">
        <v>38</v>
      </c>
      <c r="F1773" s="458">
        <v>44</v>
      </c>
      <c r="G1773" s="440">
        <f t="shared" si="164"/>
        <v>93</v>
      </c>
      <c r="H1773" s="440">
        <f t="shared" si="165"/>
        <v>107</v>
      </c>
    </row>
    <row r="1774" spans="1:8">
      <c r="A1774" s="434" t="s">
        <v>2222</v>
      </c>
      <c r="B1774" s="435" t="s">
        <v>2223</v>
      </c>
      <c r="C1774" s="436">
        <v>0</v>
      </c>
      <c r="D1774" s="436">
        <v>0</v>
      </c>
      <c r="E1774" s="436">
        <v>13</v>
      </c>
      <c r="F1774" s="458">
        <v>15</v>
      </c>
      <c r="G1774" s="440">
        <f t="shared" si="164"/>
        <v>13</v>
      </c>
      <c r="H1774" s="440">
        <f t="shared" si="165"/>
        <v>15</v>
      </c>
    </row>
    <row r="1775" spans="1:8">
      <c r="A1775" s="434" t="s">
        <v>2224</v>
      </c>
      <c r="B1775" s="435" t="s">
        <v>2225</v>
      </c>
      <c r="C1775" s="436">
        <v>0</v>
      </c>
      <c r="D1775" s="436">
        <v>0</v>
      </c>
      <c r="E1775" s="436">
        <v>206</v>
      </c>
      <c r="F1775" s="458">
        <v>237</v>
      </c>
      <c r="G1775" s="440">
        <f t="shared" si="162"/>
        <v>206</v>
      </c>
      <c r="H1775" s="440">
        <f t="shared" si="163"/>
        <v>237</v>
      </c>
    </row>
    <row r="1776" spans="1:8">
      <c r="A1776" s="434" t="s">
        <v>2226</v>
      </c>
      <c r="B1776" s="435" t="s">
        <v>2227</v>
      </c>
      <c r="C1776" s="436">
        <v>1</v>
      </c>
      <c r="D1776" s="436">
        <v>1</v>
      </c>
      <c r="E1776" s="436">
        <v>19257</v>
      </c>
      <c r="F1776" s="458">
        <v>22000</v>
      </c>
      <c r="G1776" s="440">
        <f t="shared" si="162"/>
        <v>19258</v>
      </c>
      <c r="H1776" s="440">
        <f t="shared" si="163"/>
        <v>22001</v>
      </c>
    </row>
    <row r="1777" spans="1:8">
      <c r="A1777" s="434" t="s">
        <v>2228</v>
      </c>
      <c r="B1777" s="435" t="s">
        <v>2229</v>
      </c>
      <c r="C1777" s="436">
        <v>82</v>
      </c>
      <c r="D1777" s="436">
        <v>100</v>
      </c>
      <c r="E1777" s="436">
        <v>32073</v>
      </c>
      <c r="F1777" s="458">
        <v>37000</v>
      </c>
      <c r="G1777" s="440">
        <f t="shared" si="162"/>
        <v>32155</v>
      </c>
      <c r="H1777" s="440">
        <f t="shared" si="163"/>
        <v>37100</v>
      </c>
    </row>
    <row r="1778" spans="1:8">
      <c r="A1778" s="434" t="s">
        <v>2512</v>
      </c>
      <c r="B1778" s="435" t="s">
        <v>2513</v>
      </c>
      <c r="C1778" s="436">
        <v>0</v>
      </c>
      <c r="D1778" s="436">
        <v>0</v>
      </c>
      <c r="E1778" s="436">
        <v>33</v>
      </c>
      <c r="F1778" s="458">
        <v>38</v>
      </c>
      <c r="G1778" s="440">
        <f t="shared" si="162"/>
        <v>33</v>
      </c>
      <c r="H1778" s="440">
        <f t="shared" si="163"/>
        <v>38</v>
      </c>
    </row>
    <row r="1779" spans="1:8">
      <c r="A1779" s="434" t="s">
        <v>2514</v>
      </c>
      <c r="B1779" s="435" t="s">
        <v>2515</v>
      </c>
      <c r="C1779" s="436">
        <v>0</v>
      </c>
      <c r="D1779" s="436">
        <v>0</v>
      </c>
      <c r="E1779" s="436">
        <v>8120</v>
      </c>
      <c r="F1779" s="458">
        <v>9400</v>
      </c>
      <c r="G1779" s="440">
        <f t="shared" si="162"/>
        <v>8120</v>
      </c>
      <c r="H1779" s="440">
        <f t="shared" si="163"/>
        <v>9400</v>
      </c>
    </row>
    <row r="1780" spans="1:8">
      <c r="A1780" s="434" t="s">
        <v>2956</v>
      </c>
      <c r="B1780" s="435" t="s">
        <v>2957</v>
      </c>
      <c r="C1780" s="436">
        <v>0</v>
      </c>
      <c r="D1780" s="436">
        <v>0</v>
      </c>
      <c r="E1780" s="436">
        <v>1</v>
      </c>
      <c r="F1780" s="458">
        <v>1</v>
      </c>
      <c r="G1780" s="440">
        <f t="shared" si="162"/>
        <v>1</v>
      </c>
      <c r="H1780" s="440">
        <f t="shared" si="163"/>
        <v>1</v>
      </c>
    </row>
    <row r="1781" spans="1:8">
      <c r="A1781" s="434" t="s">
        <v>2670</v>
      </c>
      <c r="B1781" s="435" t="s">
        <v>2671</v>
      </c>
      <c r="C1781" s="436">
        <v>0</v>
      </c>
      <c r="D1781" s="436">
        <v>0</v>
      </c>
      <c r="E1781" s="436">
        <v>1752</v>
      </c>
      <c r="F1781" s="458">
        <v>2015</v>
      </c>
      <c r="G1781" s="440">
        <f t="shared" si="162"/>
        <v>1752</v>
      </c>
      <c r="H1781" s="440">
        <f t="shared" si="163"/>
        <v>2015</v>
      </c>
    </row>
    <row r="1782" spans="1:8">
      <c r="A1782" s="434" t="s">
        <v>2230</v>
      </c>
      <c r="B1782" s="435" t="s">
        <v>2231</v>
      </c>
      <c r="C1782" s="436">
        <v>0</v>
      </c>
      <c r="D1782" s="436">
        <v>0</v>
      </c>
      <c r="E1782" s="436">
        <v>1003</v>
      </c>
      <c r="F1782" s="458">
        <v>1150</v>
      </c>
      <c r="G1782" s="440">
        <f t="shared" si="162"/>
        <v>1003</v>
      </c>
      <c r="H1782" s="440">
        <f t="shared" si="163"/>
        <v>1150</v>
      </c>
    </row>
    <row r="1783" spans="1:8">
      <c r="A1783" s="434" t="s">
        <v>2234</v>
      </c>
      <c r="B1783" s="435" t="s">
        <v>2235</v>
      </c>
      <c r="C1783" s="436">
        <v>0</v>
      </c>
      <c r="D1783" s="436">
        <v>0</v>
      </c>
      <c r="E1783" s="436">
        <v>17</v>
      </c>
      <c r="F1783" s="458">
        <v>20</v>
      </c>
      <c r="G1783" s="440">
        <f t="shared" si="162"/>
        <v>17</v>
      </c>
      <c r="H1783" s="440">
        <f t="shared" si="163"/>
        <v>20</v>
      </c>
    </row>
    <row r="1784" spans="1:8">
      <c r="A1784" s="434" t="s">
        <v>2087</v>
      </c>
      <c r="B1784" s="435" t="s">
        <v>2088</v>
      </c>
      <c r="C1784" s="436">
        <v>1</v>
      </c>
      <c r="D1784" s="436">
        <v>1</v>
      </c>
      <c r="E1784" s="436">
        <v>16</v>
      </c>
      <c r="F1784" s="458">
        <v>18</v>
      </c>
      <c r="G1784" s="440">
        <f t="shared" si="162"/>
        <v>17</v>
      </c>
      <c r="H1784" s="440">
        <f t="shared" si="163"/>
        <v>19</v>
      </c>
    </row>
    <row r="1785" spans="1:8">
      <c r="A1785" s="434" t="s">
        <v>2091</v>
      </c>
      <c r="B1785" s="435" t="s">
        <v>2092</v>
      </c>
      <c r="C1785" s="436">
        <v>0</v>
      </c>
      <c r="D1785" s="436">
        <v>0</v>
      </c>
      <c r="E1785" s="436">
        <v>8</v>
      </c>
      <c r="F1785" s="458">
        <v>9</v>
      </c>
      <c r="G1785" s="440">
        <f t="shared" si="162"/>
        <v>8</v>
      </c>
      <c r="H1785" s="440">
        <f t="shared" si="163"/>
        <v>9</v>
      </c>
    </row>
    <row r="1786" spans="1:8">
      <c r="A1786" s="434" t="s">
        <v>2093</v>
      </c>
      <c r="B1786" s="435" t="s">
        <v>2094</v>
      </c>
      <c r="C1786" s="436">
        <v>0</v>
      </c>
      <c r="D1786" s="436">
        <v>0</v>
      </c>
      <c r="E1786" s="436">
        <v>8</v>
      </c>
      <c r="F1786" s="458">
        <v>9</v>
      </c>
      <c r="G1786" s="440">
        <f t="shared" si="162"/>
        <v>8</v>
      </c>
      <c r="H1786" s="440">
        <f t="shared" si="163"/>
        <v>9</v>
      </c>
    </row>
    <row r="1787" spans="1:8">
      <c r="A1787" s="434" t="s">
        <v>2095</v>
      </c>
      <c r="B1787" s="435" t="s">
        <v>2096</v>
      </c>
      <c r="C1787" s="436">
        <v>0</v>
      </c>
      <c r="D1787" s="436">
        <v>0</v>
      </c>
      <c r="E1787" s="436">
        <v>8</v>
      </c>
      <c r="F1787" s="458">
        <v>9</v>
      </c>
      <c r="G1787" s="440">
        <f t="shared" si="162"/>
        <v>8</v>
      </c>
      <c r="H1787" s="440">
        <f t="shared" si="163"/>
        <v>9</v>
      </c>
    </row>
    <row r="1788" spans="1:8">
      <c r="A1788" s="434" t="s">
        <v>2238</v>
      </c>
      <c r="B1788" s="435" t="s">
        <v>2239</v>
      </c>
      <c r="C1788" s="436">
        <v>0</v>
      </c>
      <c r="D1788" s="436">
        <v>0</v>
      </c>
      <c r="E1788" s="436">
        <v>236</v>
      </c>
      <c r="F1788" s="458">
        <v>271</v>
      </c>
      <c r="G1788" s="440">
        <f t="shared" si="162"/>
        <v>236</v>
      </c>
      <c r="H1788" s="440">
        <f t="shared" si="163"/>
        <v>271</v>
      </c>
    </row>
    <row r="1789" spans="1:8">
      <c r="A1789" s="434"/>
      <c r="B1789" s="435"/>
      <c r="C1789" s="436"/>
      <c r="D1789" s="436"/>
      <c r="E1789" s="436"/>
      <c r="F1789" s="437"/>
      <c r="G1789" s="440">
        <f t="shared" si="162"/>
        <v>0</v>
      </c>
      <c r="H1789" s="440">
        <f t="shared" si="163"/>
        <v>0</v>
      </c>
    </row>
    <row r="1790" spans="1:8">
      <c r="A1790" s="434"/>
      <c r="B1790" s="435"/>
      <c r="C1790" s="436"/>
      <c r="D1790" s="442"/>
      <c r="E1790" s="442"/>
      <c r="F1790" s="438"/>
      <c r="G1790" s="440">
        <f t="shared" si="162"/>
        <v>0</v>
      </c>
      <c r="H1790" s="440">
        <f t="shared" si="163"/>
        <v>0</v>
      </c>
    </row>
    <row r="1791" spans="1:8" ht="14.25">
      <c r="A1791" s="250"/>
      <c r="B1791" s="125"/>
      <c r="C1791" s="362"/>
      <c r="D1791" s="362"/>
      <c r="E1791" s="363"/>
      <c r="F1791" s="363"/>
      <c r="G1791" s="364"/>
      <c r="H1791" s="363"/>
    </row>
    <row r="1792" spans="1:8" ht="14.25">
      <c r="A1792" s="249"/>
      <c r="B1792" s="129"/>
      <c r="C1792" s="129"/>
      <c r="D1792" s="129"/>
      <c r="E1792" s="364"/>
      <c r="F1792" s="364"/>
      <c r="G1792" s="364"/>
      <c r="H1792" s="364"/>
    </row>
    <row r="1793" spans="1:10">
      <c r="A1793" s="376"/>
      <c r="B1793" s="362"/>
      <c r="C1793" s="362"/>
      <c r="D1793" s="362"/>
      <c r="E1793" s="363"/>
      <c r="F1793" s="363"/>
      <c r="G1793" s="364"/>
      <c r="H1793" s="363"/>
    </row>
    <row r="1794" spans="1:10" ht="14.25">
      <c r="A1794" s="115" t="s">
        <v>242</v>
      </c>
      <c r="B1794" s="127"/>
      <c r="C1794" s="127"/>
      <c r="D1794" s="127"/>
      <c r="E1794" s="127"/>
      <c r="F1794" s="127"/>
      <c r="G1794" s="127"/>
      <c r="H1794" s="343"/>
    </row>
    <row r="1795" spans="1:10" ht="14.25">
      <c r="A1795" s="249" t="s">
        <v>150</v>
      </c>
      <c r="B1795" s="362" t="s">
        <v>151</v>
      </c>
      <c r="C1795" s="362"/>
      <c r="D1795" s="362"/>
      <c r="E1795" s="363"/>
      <c r="F1795" s="363"/>
      <c r="G1795" s="364"/>
      <c r="H1795" s="363"/>
    </row>
    <row r="1796" spans="1:10" ht="14.25">
      <c r="A1796" s="249" t="s">
        <v>152</v>
      </c>
      <c r="B1796" s="362" t="s">
        <v>153</v>
      </c>
      <c r="C1796" s="362"/>
      <c r="D1796" s="362"/>
      <c r="E1796" s="363"/>
      <c r="F1796" s="363"/>
      <c r="G1796" s="364"/>
      <c r="H1796" s="363"/>
    </row>
    <row r="1797" spans="1:10" ht="14.25">
      <c r="A1797" s="249" t="s">
        <v>154</v>
      </c>
      <c r="B1797" s="362" t="s">
        <v>165</v>
      </c>
      <c r="C1797" s="362"/>
      <c r="D1797" s="362"/>
      <c r="E1797" s="363"/>
      <c r="F1797" s="363"/>
      <c r="G1797" s="364"/>
      <c r="H1797" s="363"/>
    </row>
    <row r="1798" spans="1:10" ht="25.5">
      <c r="A1798" s="249" t="s">
        <v>155</v>
      </c>
      <c r="B1798" s="362" t="s">
        <v>156</v>
      </c>
      <c r="C1798" s="362"/>
      <c r="D1798" s="362"/>
      <c r="E1798" s="363"/>
      <c r="F1798" s="363"/>
      <c r="G1798" s="364"/>
      <c r="H1798" s="363"/>
    </row>
    <row r="1799" spans="1:10" ht="14.25">
      <c r="A1799" s="249" t="s">
        <v>157</v>
      </c>
      <c r="B1799" s="362" t="s">
        <v>158</v>
      </c>
      <c r="C1799" s="362"/>
      <c r="D1799" s="362"/>
      <c r="E1799" s="363"/>
      <c r="F1799" s="363"/>
      <c r="G1799" s="364"/>
      <c r="H1799" s="363"/>
    </row>
    <row r="1800" spans="1:10" ht="25.5">
      <c r="A1800" s="249" t="s">
        <v>159</v>
      </c>
      <c r="B1800" s="362" t="s">
        <v>164</v>
      </c>
      <c r="C1800" s="362">
        <v>0</v>
      </c>
      <c r="D1800" s="724">
        <v>240</v>
      </c>
      <c r="E1800" s="363"/>
      <c r="F1800" s="363"/>
      <c r="G1800" s="364"/>
      <c r="H1800" s="363"/>
      <c r="I1800" s="723">
        <v>0.05</v>
      </c>
      <c r="J1800">
        <v>4650</v>
      </c>
    </row>
    <row r="1801" spans="1:10" ht="51">
      <c r="A1801" s="249" t="s">
        <v>160</v>
      </c>
      <c r="B1801" s="362" t="s">
        <v>161</v>
      </c>
      <c r="C1801" s="362">
        <v>0</v>
      </c>
      <c r="D1801" s="724">
        <v>70</v>
      </c>
      <c r="E1801" s="363"/>
      <c r="F1801" s="363"/>
      <c r="G1801" s="364"/>
      <c r="H1801" s="363"/>
      <c r="I1801" s="723">
        <v>0.3</v>
      </c>
      <c r="J1801" t="s">
        <v>4425</v>
      </c>
    </row>
    <row r="1802" spans="1:10" ht="63.75">
      <c r="A1802" s="249" t="s">
        <v>162</v>
      </c>
      <c r="B1802" s="362" t="s">
        <v>163</v>
      </c>
      <c r="C1802" s="362">
        <v>0</v>
      </c>
      <c r="D1802" s="724">
        <v>10</v>
      </c>
      <c r="E1802" s="363"/>
      <c r="F1802" s="363"/>
      <c r="G1802" s="364"/>
      <c r="H1802" s="363"/>
      <c r="I1802" t="s">
        <v>4426</v>
      </c>
    </row>
    <row r="1803" spans="1:10">
      <c r="A1803" s="115" t="s">
        <v>243</v>
      </c>
      <c r="B1803" s="130"/>
      <c r="C1803" s="130"/>
      <c r="D1803" s="130"/>
      <c r="E1803" s="341"/>
      <c r="F1803" s="341"/>
      <c r="G1803" s="342"/>
      <c r="H1803" s="341"/>
    </row>
    <row r="1804" spans="1:10">
      <c r="A1804" s="359" t="s">
        <v>239</v>
      </c>
      <c r="B1804" s="377"/>
      <c r="C1804" s="446">
        <f t="shared" ref="C1804:H1804" si="166">SUM(C1679,C1673)</f>
        <v>8926</v>
      </c>
      <c r="D1804" s="446">
        <f t="shared" si="166"/>
        <v>10400</v>
      </c>
      <c r="E1804" s="446">
        <f t="shared" si="166"/>
        <v>79495</v>
      </c>
      <c r="F1804" s="446">
        <f t="shared" si="166"/>
        <v>91600</v>
      </c>
      <c r="G1804" s="446">
        <f t="shared" si="166"/>
        <v>88421</v>
      </c>
      <c r="H1804" s="446">
        <f t="shared" si="166"/>
        <v>102000</v>
      </c>
    </row>
    <row r="1805" spans="1:10">
      <c r="A1805" s="775" t="s">
        <v>149</v>
      </c>
      <c r="B1805" s="775"/>
      <c r="C1805" s="775"/>
      <c r="D1805" s="775"/>
      <c r="E1805" s="775"/>
      <c r="F1805" s="775"/>
      <c r="G1805" s="775"/>
      <c r="H1805" s="775"/>
    </row>
    <row r="1806" spans="1:10">
      <c r="A1806" s="775" t="s">
        <v>331</v>
      </c>
      <c r="B1806" s="775"/>
      <c r="C1806" s="775"/>
      <c r="D1806" s="775"/>
      <c r="E1806" s="775"/>
      <c r="F1806" s="775"/>
      <c r="G1806" s="775"/>
      <c r="H1806" s="775"/>
    </row>
  </sheetData>
  <mergeCells count="98">
    <mergeCell ref="A1805:H1805"/>
    <mergeCell ref="A1806:H1806"/>
    <mergeCell ref="A1671:A1672"/>
    <mergeCell ref="B1671:B1672"/>
    <mergeCell ref="C1671:D1671"/>
    <mergeCell ref="E1671:F1671"/>
    <mergeCell ref="G1671:H1671"/>
    <mergeCell ref="A1579:H1579"/>
    <mergeCell ref="A1580:H1580"/>
    <mergeCell ref="A1191:H1191"/>
    <mergeCell ref="A1192:H1192"/>
    <mergeCell ref="A1200:A1201"/>
    <mergeCell ref="B1200:B1201"/>
    <mergeCell ref="C1200:D1200"/>
    <mergeCell ref="E1200:F1200"/>
    <mergeCell ref="G1200:H1200"/>
    <mergeCell ref="A957:H957"/>
    <mergeCell ref="A958:H958"/>
    <mergeCell ref="A966:A967"/>
    <mergeCell ref="B966:B967"/>
    <mergeCell ref="C966:D966"/>
    <mergeCell ref="E966:F966"/>
    <mergeCell ref="G966:H966"/>
    <mergeCell ref="A868:H868"/>
    <mergeCell ref="A869:H869"/>
    <mergeCell ref="A877:A878"/>
    <mergeCell ref="B877:B878"/>
    <mergeCell ref="C877:D877"/>
    <mergeCell ref="E877:F877"/>
    <mergeCell ref="G877:H877"/>
    <mergeCell ref="A774:H774"/>
    <mergeCell ref="A775:H775"/>
    <mergeCell ref="A783:A784"/>
    <mergeCell ref="B783:B784"/>
    <mergeCell ref="C783:D783"/>
    <mergeCell ref="E783:F783"/>
    <mergeCell ref="G783:H783"/>
    <mergeCell ref="A657:H657"/>
    <mergeCell ref="A658:H658"/>
    <mergeCell ref="A666:A667"/>
    <mergeCell ref="B666:B667"/>
    <mergeCell ref="C666:D666"/>
    <mergeCell ref="E666:F666"/>
    <mergeCell ref="G666:H666"/>
    <mergeCell ref="A575:A576"/>
    <mergeCell ref="B575:B576"/>
    <mergeCell ref="C575:D575"/>
    <mergeCell ref="E575:F575"/>
    <mergeCell ref="G575:H575"/>
    <mergeCell ref="A53:H53"/>
    <mergeCell ref="A7:A8"/>
    <mergeCell ref="B7:B8"/>
    <mergeCell ref="C7:D7"/>
    <mergeCell ref="E7:F7"/>
    <mergeCell ref="G7:H7"/>
    <mergeCell ref="A52:H52"/>
    <mergeCell ref="A61:A62"/>
    <mergeCell ref="B61:B62"/>
    <mergeCell ref="C61:D61"/>
    <mergeCell ref="E61:F61"/>
    <mergeCell ref="G61:H61"/>
    <mergeCell ref="A109:H109"/>
    <mergeCell ref="A110:H110"/>
    <mergeCell ref="A118:A119"/>
    <mergeCell ref="B118:B119"/>
    <mergeCell ref="C118:D118"/>
    <mergeCell ref="E118:F118"/>
    <mergeCell ref="G118:H118"/>
    <mergeCell ref="A188:H188"/>
    <mergeCell ref="A189:H189"/>
    <mergeCell ref="A197:A198"/>
    <mergeCell ref="B197:B198"/>
    <mergeCell ref="C197:D197"/>
    <mergeCell ref="E197:F197"/>
    <mergeCell ref="G197:H197"/>
    <mergeCell ref="A314:H314"/>
    <mergeCell ref="A315:H315"/>
    <mergeCell ref="A323:A324"/>
    <mergeCell ref="B323:B324"/>
    <mergeCell ref="C323:D323"/>
    <mergeCell ref="E323:F323"/>
    <mergeCell ref="G323:H323"/>
    <mergeCell ref="A566:H566"/>
    <mergeCell ref="A567:H567"/>
    <mergeCell ref="A356:H356"/>
    <mergeCell ref="A357:H357"/>
    <mergeCell ref="A365:A366"/>
    <mergeCell ref="B365:B366"/>
    <mergeCell ref="C365:D365"/>
    <mergeCell ref="E365:F365"/>
    <mergeCell ref="G365:H365"/>
    <mergeCell ref="A1662:H1662"/>
    <mergeCell ref="A1663:H1663"/>
    <mergeCell ref="A1588:A1589"/>
    <mergeCell ref="B1588:B1589"/>
    <mergeCell ref="C1588:D1588"/>
    <mergeCell ref="E1588:F1588"/>
    <mergeCell ref="G1588:H1588"/>
  </mergeCells>
  <pageMargins left="0.23622047244094491" right="0.23622047244094491" top="0.35433070866141736" bottom="0.35433070866141736" header="0.31496062992125984" footer="0.31496062992125984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K221"/>
  <sheetViews>
    <sheetView view="pageBreakPreview" zoomScaleSheetLayoutView="100" workbookViewId="0">
      <pane ySplit="7" topLeftCell="A8" activePane="bottomLeft" state="frozen"/>
      <selection pane="bottomLeft" activeCell="A80" sqref="A80:XFD107"/>
    </sheetView>
  </sheetViews>
  <sheetFormatPr defaultRowHeight="12.75"/>
  <cols>
    <col min="1" max="1" width="8.85546875" style="58" customWidth="1"/>
    <col min="2" max="2" width="58.5703125" style="58" customWidth="1"/>
    <col min="3" max="8" width="14.28515625" style="58" customWidth="1"/>
    <col min="9" max="10" width="8.42578125" style="58" customWidth="1"/>
    <col min="11" max="16384" width="9.140625" style="58"/>
  </cols>
  <sheetData>
    <row r="1" spans="1:10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4"/>
    </row>
    <row r="2" spans="1:10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</row>
    <row r="3" spans="1:10">
      <c r="A3" s="206"/>
      <c r="B3" s="207"/>
      <c r="C3" s="198"/>
      <c r="D3" s="202"/>
      <c r="E3" s="202"/>
      <c r="F3" s="202"/>
      <c r="G3" s="204"/>
      <c r="J3" s="146"/>
    </row>
    <row r="4" spans="1:10" s="136" customFormat="1" ht="14.25">
      <c r="A4" s="206"/>
      <c r="B4" s="207" t="s">
        <v>1844</v>
      </c>
      <c r="C4" s="199" t="s">
        <v>1803</v>
      </c>
      <c r="D4" s="203"/>
      <c r="E4" s="203"/>
      <c r="F4" s="203"/>
      <c r="G4" s="205"/>
      <c r="J4" s="98"/>
    </row>
    <row r="5" spans="1:10" ht="10.5" customHeight="1">
      <c r="A5" s="121"/>
      <c r="B5" s="120"/>
      <c r="E5" s="120"/>
      <c r="F5" s="131"/>
      <c r="G5" s="131"/>
      <c r="H5" s="131"/>
      <c r="I5" s="131"/>
      <c r="J5" s="131"/>
    </row>
    <row r="6" spans="1:10" ht="81" customHeight="1">
      <c r="A6" s="765" t="s">
        <v>55</v>
      </c>
      <c r="B6" s="763" t="s">
        <v>244</v>
      </c>
      <c r="C6" s="759" t="s">
        <v>1804</v>
      </c>
      <c r="D6" s="760"/>
      <c r="E6" s="759" t="s">
        <v>1805</v>
      </c>
      <c r="F6" s="760"/>
      <c r="G6" s="759" t="s">
        <v>1806</v>
      </c>
      <c r="H6" s="760"/>
    </row>
    <row r="7" spans="1:10" ht="35.25" customHeight="1" thickBot="1">
      <c r="A7" s="766"/>
      <c r="B7" s="764"/>
      <c r="C7" s="420" t="s">
        <v>1888</v>
      </c>
      <c r="D7" s="420" t="s">
        <v>1889</v>
      </c>
      <c r="E7" s="420" t="s">
        <v>1888</v>
      </c>
      <c r="F7" s="420" t="s">
        <v>1889</v>
      </c>
      <c r="G7" s="420" t="s">
        <v>1888</v>
      </c>
      <c r="H7" s="420" t="s">
        <v>1889</v>
      </c>
    </row>
    <row r="8" spans="1:10" s="59" customFormat="1" ht="14.1" customHeight="1" thickTop="1">
      <c r="A8" s="251" t="s">
        <v>3444</v>
      </c>
      <c r="B8" s="138"/>
      <c r="C8" s="137"/>
      <c r="D8" s="137"/>
      <c r="E8" s="137"/>
      <c r="F8" s="137"/>
      <c r="G8" s="137"/>
      <c r="H8" s="137"/>
    </row>
    <row r="9" spans="1:10" s="59" customFormat="1" ht="14.1" customHeight="1">
      <c r="A9" s="252" t="s">
        <v>245</v>
      </c>
      <c r="B9" s="139"/>
      <c r="C9" s="475">
        <v>12682</v>
      </c>
      <c r="D9" s="475">
        <v>14600</v>
      </c>
      <c r="E9" s="475">
        <v>2389</v>
      </c>
      <c r="F9" s="475">
        <v>2800</v>
      </c>
      <c r="G9" s="472">
        <f>C9+E9</f>
        <v>15071</v>
      </c>
      <c r="H9" s="472">
        <f>D9+F9</f>
        <v>17400</v>
      </c>
    </row>
    <row r="10" spans="1:10" s="59" customFormat="1" ht="14.1" customHeight="1">
      <c r="A10" s="253" t="s">
        <v>246</v>
      </c>
      <c r="B10" s="147"/>
      <c r="C10" s="472">
        <f>SUM(C12:C79)</f>
        <v>39515</v>
      </c>
      <c r="D10" s="472">
        <f>SUM(D12:D79)</f>
        <v>52574</v>
      </c>
      <c r="E10" s="472">
        <f>SUM(E12:E79)</f>
        <v>4742</v>
      </c>
      <c r="F10" s="472">
        <f>SUM(F12:F79)</f>
        <v>5470</v>
      </c>
      <c r="G10" s="472">
        <f>C10+E10</f>
        <v>44257</v>
      </c>
      <c r="H10" s="472">
        <f>D10+F10</f>
        <v>58044</v>
      </c>
    </row>
    <row r="11" spans="1:10" s="59" customFormat="1" ht="14.1" customHeight="1">
      <c r="A11" s="134"/>
      <c r="B11" s="133"/>
      <c r="C11" s="133"/>
      <c r="D11" s="133"/>
      <c r="E11" s="133"/>
      <c r="F11" s="133"/>
      <c r="G11" s="133"/>
      <c r="H11" s="133"/>
    </row>
    <row r="12" spans="1:10" s="59" customFormat="1" ht="14.1" customHeight="1">
      <c r="A12" s="725" t="s">
        <v>4427</v>
      </c>
      <c r="B12" s="726" t="s">
        <v>3661</v>
      </c>
      <c r="C12" s="727">
        <v>157</v>
      </c>
      <c r="D12" s="728">
        <v>181</v>
      </c>
      <c r="E12" s="727">
        <v>0</v>
      </c>
      <c r="F12" s="728">
        <v>0</v>
      </c>
      <c r="G12" s="470">
        <f>C12+E12</f>
        <v>157</v>
      </c>
      <c r="H12" s="470">
        <f>D12+F12</f>
        <v>181</v>
      </c>
    </row>
    <row r="13" spans="1:10" s="59" customFormat="1" ht="14.1" customHeight="1">
      <c r="A13" s="725" t="s">
        <v>3543</v>
      </c>
      <c r="B13" s="726" t="s">
        <v>3544</v>
      </c>
      <c r="C13" s="727">
        <v>9</v>
      </c>
      <c r="D13" s="728">
        <v>170</v>
      </c>
      <c r="E13" s="727">
        <v>0</v>
      </c>
      <c r="F13" s="728">
        <v>0</v>
      </c>
      <c r="G13" s="470">
        <f t="shared" ref="G13:G76" si="0">C13+E13</f>
        <v>9</v>
      </c>
      <c r="H13" s="470">
        <f t="shared" ref="H13:H76" si="1">D13+F13</f>
        <v>170</v>
      </c>
    </row>
    <row r="14" spans="1:10" s="59" customFormat="1" ht="14.1" customHeight="1">
      <c r="A14" s="725" t="s">
        <v>3545</v>
      </c>
      <c r="B14" s="726" t="s">
        <v>3546</v>
      </c>
      <c r="C14" s="727">
        <v>326</v>
      </c>
      <c r="D14" s="728">
        <v>375</v>
      </c>
      <c r="E14" s="727">
        <v>1</v>
      </c>
      <c r="F14" s="728">
        <v>3</v>
      </c>
      <c r="G14" s="470">
        <f t="shared" si="0"/>
        <v>327</v>
      </c>
      <c r="H14" s="470">
        <f t="shared" si="1"/>
        <v>378</v>
      </c>
    </row>
    <row r="15" spans="1:10" s="59" customFormat="1" ht="14.1" customHeight="1">
      <c r="A15" s="725" t="s">
        <v>3547</v>
      </c>
      <c r="B15" s="726" t="s">
        <v>3548</v>
      </c>
      <c r="C15" s="727">
        <v>17</v>
      </c>
      <c r="D15" s="728">
        <v>360</v>
      </c>
      <c r="E15" s="727">
        <v>0</v>
      </c>
      <c r="F15" s="728">
        <v>1</v>
      </c>
      <c r="G15" s="470">
        <f t="shared" si="0"/>
        <v>17</v>
      </c>
      <c r="H15" s="470">
        <f t="shared" si="1"/>
        <v>361</v>
      </c>
    </row>
    <row r="16" spans="1:10" s="59" customFormat="1" ht="14.1" customHeight="1">
      <c r="A16" s="725" t="s">
        <v>3549</v>
      </c>
      <c r="B16" s="726" t="s">
        <v>3550</v>
      </c>
      <c r="C16" s="727">
        <v>241</v>
      </c>
      <c r="D16" s="728">
        <v>277</v>
      </c>
      <c r="E16" s="727">
        <v>2</v>
      </c>
      <c r="F16" s="728">
        <v>2</v>
      </c>
      <c r="G16" s="470">
        <f t="shared" si="0"/>
        <v>243</v>
      </c>
      <c r="H16" s="470">
        <f t="shared" si="1"/>
        <v>279</v>
      </c>
    </row>
    <row r="17" spans="1:8" s="59" customFormat="1" ht="14.1" customHeight="1">
      <c r="A17" s="725" t="s">
        <v>3551</v>
      </c>
      <c r="B17" s="726" t="s">
        <v>3552</v>
      </c>
      <c r="C17" s="727">
        <v>6</v>
      </c>
      <c r="D17" s="728">
        <v>250</v>
      </c>
      <c r="E17" s="727">
        <v>0</v>
      </c>
      <c r="F17" s="728">
        <v>2</v>
      </c>
      <c r="G17" s="470">
        <f t="shared" si="0"/>
        <v>6</v>
      </c>
      <c r="H17" s="470">
        <f t="shared" si="1"/>
        <v>252</v>
      </c>
    </row>
    <row r="18" spans="1:8" s="59" customFormat="1" ht="14.1" customHeight="1">
      <c r="A18" s="725" t="s">
        <v>3553</v>
      </c>
      <c r="B18" s="726" t="s">
        <v>3554</v>
      </c>
      <c r="C18" s="727">
        <v>763</v>
      </c>
      <c r="D18" s="728">
        <v>877</v>
      </c>
      <c r="E18" s="727">
        <v>1</v>
      </c>
      <c r="F18" s="728">
        <v>1</v>
      </c>
      <c r="G18" s="470">
        <f t="shared" si="0"/>
        <v>764</v>
      </c>
      <c r="H18" s="470">
        <f t="shared" si="1"/>
        <v>878</v>
      </c>
    </row>
    <row r="19" spans="1:8" s="59" customFormat="1" ht="14.1" customHeight="1">
      <c r="A19" s="725" t="s">
        <v>3555</v>
      </c>
      <c r="B19" s="726" t="s">
        <v>3556</v>
      </c>
      <c r="C19" s="727">
        <v>15</v>
      </c>
      <c r="D19" s="728">
        <v>800</v>
      </c>
      <c r="E19" s="727">
        <v>0</v>
      </c>
      <c r="F19" s="728">
        <v>1</v>
      </c>
      <c r="G19" s="470">
        <f t="shared" si="0"/>
        <v>15</v>
      </c>
      <c r="H19" s="470">
        <f t="shared" si="1"/>
        <v>801</v>
      </c>
    </row>
    <row r="20" spans="1:8" s="59" customFormat="1" ht="14.1" customHeight="1">
      <c r="A20" s="725" t="s">
        <v>4428</v>
      </c>
      <c r="B20" s="726" t="s">
        <v>3662</v>
      </c>
      <c r="C20" s="727">
        <v>986</v>
      </c>
      <c r="D20" s="728">
        <v>1134</v>
      </c>
      <c r="E20" s="727">
        <v>0</v>
      </c>
      <c r="F20" s="728">
        <v>0</v>
      </c>
      <c r="G20" s="470">
        <f t="shared" si="0"/>
        <v>986</v>
      </c>
      <c r="H20" s="470">
        <f t="shared" si="1"/>
        <v>1134</v>
      </c>
    </row>
    <row r="21" spans="1:8" s="59" customFormat="1" ht="14.1" customHeight="1">
      <c r="A21" s="725" t="s">
        <v>3557</v>
      </c>
      <c r="B21" s="726" t="s">
        <v>3558</v>
      </c>
      <c r="C21" s="727">
        <v>266</v>
      </c>
      <c r="D21" s="728">
        <v>1100</v>
      </c>
      <c r="E21" s="727">
        <v>0</v>
      </c>
      <c r="F21" s="728">
        <v>0</v>
      </c>
      <c r="G21" s="470">
        <f t="shared" si="0"/>
        <v>266</v>
      </c>
      <c r="H21" s="470">
        <f t="shared" si="1"/>
        <v>1100</v>
      </c>
    </row>
    <row r="22" spans="1:8" s="59" customFormat="1" ht="14.1" customHeight="1">
      <c r="A22" s="725" t="s">
        <v>3559</v>
      </c>
      <c r="B22" s="726" t="s">
        <v>3560</v>
      </c>
      <c r="C22" s="727">
        <v>58</v>
      </c>
      <c r="D22" s="728">
        <v>67</v>
      </c>
      <c r="E22" s="727">
        <v>2</v>
      </c>
      <c r="F22" s="728">
        <v>2</v>
      </c>
      <c r="G22" s="470">
        <f t="shared" si="0"/>
        <v>60</v>
      </c>
      <c r="H22" s="470">
        <f t="shared" si="1"/>
        <v>69</v>
      </c>
    </row>
    <row r="23" spans="1:8" s="59" customFormat="1" ht="14.1" customHeight="1">
      <c r="A23" s="725" t="s">
        <v>3561</v>
      </c>
      <c r="B23" s="726" t="s">
        <v>3562</v>
      </c>
      <c r="C23" s="727">
        <v>4</v>
      </c>
      <c r="D23" s="728">
        <v>60</v>
      </c>
      <c r="E23" s="727">
        <v>0</v>
      </c>
      <c r="F23" s="728">
        <v>2</v>
      </c>
      <c r="G23" s="470">
        <f t="shared" si="0"/>
        <v>4</v>
      </c>
      <c r="H23" s="470">
        <f t="shared" si="1"/>
        <v>62</v>
      </c>
    </row>
    <row r="24" spans="1:8" s="59" customFormat="1" ht="14.1" customHeight="1">
      <c r="A24" s="725" t="s">
        <v>3563</v>
      </c>
      <c r="B24" s="726" t="s">
        <v>3564</v>
      </c>
      <c r="C24" s="727">
        <v>1486</v>
      </c>
      <c r="D24" s="728">
        <v>1709</v>
      </c>
      <c r="E24" s="727">
        <v>8</v>
      </c>
      <c r="F24" s="728">
        <v>9</v>
      </c>
      <c r="G24" s="470">
        <f t="shared" si="0"/>
        <v>1494</v>
      </c>
      <c r="H24" s="470">
        <f t="shared" si="1"/>
        <v>1718</v>
      </c>
    </row>
    <row r="25" spans="1:8" s="59" customFormat="1" ht="14.1" customHeight="1">
      <c r="A25" s="725" t="s">
        <v>3565</v>
      </c>
      <c r="B25" s="726" t="s">
        <v>3566</v>
      </c>
      <c r="C25" s="727">
        <v>495</v>
      </c>
      <c r="D25" s="728">
        <v>1600</v>
      </c>
      <c r="E25" s="727">
        <v>5</v>
      </c>
      <c r="F25" s="728">
        <v>9</v>
      </c>
      <c r="G25" s="470">
        <f t="shared" si="0"/>
        <v>500</v>
      </c>
      <c r="H25" s="470">
        <f t="shared" si="1"/>
        <v>1609</v>
      </c>
    </row>
    <row r="26" spans="1:8" s="59" customFormat="1" ht="14.1" customHeight="1">
      <c r="A26" s="725" t="s">
        <v>3567</v>
      </c>
      <c r="B26" s="726" t="s">
        <v>3568</v>
      </c>
      <c r="C26" s="727">
        <v>278</v>
      </c>
      <c r="D26" s="728">
        <v>320</v>
      </c>
      <c r="E26" s="727">
        <v>4</v>
      </c>
      <c r="F26" s="728">
        <v>5</v>
      </c>
      <c r="G26" s="470">
        <f t="shared" si="0"/>
        <v>282</v>
      </c>
      <c r="H26" s="470">
        <f t="shared" si="1"/>
        <v>325</v>
      </c>
    </row>
    <row r="27" spans="1:8" s="59" customFormat="1" ht="14.1" customHeight="1">
      <c r="A27" s="725" t="s">
        <v>3569</v>
      </c>
      <c r="B27" s="726" t="s">
        <v>3570</v>
      </c>
      <c r="C27" s="727">
        <v>7</v>
      </c>
      <c r="D27" s="728">
        <v>300</v>
      </c>
      <c r="E27" s="727">
        <v>0</v>
      </c>
      <c r="F27" s="728">
        <v>5</v>
      </c>
      <c r="G27" s="470">
        <f t="shared" si="0"/>
        <v>7</v>
      </c>
      <c r="H27" s="470">
        <f t="shared" si="1"/>
        <v>305</v>
      </c>
    </row>
    <row r="28" spans="1:8" s="59" customFormat="1" ht="14.1" customHeight="1">
      <c r="A28" s="725" t="s">
        <v>3571</v>
      </c>
      <c r="B28" s="726" t="s">
        <v>3572</v>
      </c>
      <c r="C28" s="727">
        <v>899</v>
      </c>
      <c r="D28" s="728">
        <v>1034</v>
      </c>
      <c r="E28" s="727">
        <v>3</v>
      </c>
      <c r="F28" s="728">
        <v>3</v>
      </c>
      <c r="G28" s="470">
        <f t="shared" si="0"/>
        <v>902</v>
      </c>
      <c r="H28" s="470">
        <f t="shared" si="1"/>
        <v>1037</v>
      </c>
    </row>
    <row r="29" spans="1:8" s="59" customFormat="1" ht="14.1" customHeight="1">
      <c r="A29" s="725" t="s">
        <v>3573</v>
      </c>
      <c r="B29" s="726" t="s">
        <v>3574</v>
      </c>
      <c r="C29" s="727">
        <v>27</v>
      </c>
      <c r="D29" s="728">
        <v>1000</v>
      </c>
      <c r="E29" s="727">
        <v>1</v>
      </c>
      <c r="F29" s="728">
        <v>3</v>
      </c>
      <c r="G29" s="470">
        <f t="shared" si="0"/>
        <v>28</v>
      </c>
      <c r="H29" s="470">
        <f t="shared" si="1"/>
        <v>1003</v>
      </c>
    </row>
    <row r="30" spans="1:8" s="59" customFormat="1" ht="14.1" customHeight="1">
      <c r="A30" s="725" t="s">
        <v>3575</v>
      </c>
      <c r="B30" s="726" t="s">
        <v>3576</v>
      </c>
      <c r="C30" s="727">
        <v>919</v>
      </c>
      <c r="D30" s="728">
        <v>1057</v>
      </c>
      <c r="E30" s="727">
        <v>13</v>
      </c>
      <c r="F30" s="728">
        <v>15</v>
      </c>
      <c r="G30" s="470">
        <f t="shared" si="0"/>
        <v>932</v>
      </c>
      <c r="H30" s="470">
        <f t="shared" si="1"/>
        <v>1072</v>
      </c>
    </row>
    <row r="31" spans="1:8" s="59" customFormat="1" ht="14.1" customHeight="1">
      <c r="A31" s="725" t="s">
        <v>3577</v>
      </c>
      <c r="B31" s="726" t="s">
        <v>3578</v>
      </c>
      <c r="C31" s="727">
        <v>55</v>
      </c>
      <c r="D31" s="728">
        <v>1000</v>
      </c>
      <c r="E31" s="727">
        <v>8</v>
      </c>
      <c r="F31" s="728">
        <v>10</v>
      </c>
      <c r="G31" s="470">
        <f t="shared" si="0"/>
        <v>63</v>
      </c>
      <c r="H31" s="470">
        <f t="shared" si="1"/>
        <v>1010</v>
      </c>
    </row>
    <row r="32" spans="1:8" s="59" customFormat="1" ht="14.1" customHeight="1">
      <c r="A32" s="725" t="s">
        <v>3579</v>
      </c>
      <c r="B32" s="726" t="s">
        <v>3580</v>
      </c>
      <c r="C32" s="727">
        <v>741</v>
      </c>
      <c r="D32" s="728">
        <v>852</v>
      </c>
      <c r="E32" s="727">
        <v>1</v>
      </c>
      <c r="F32" s="728">
        <v>7</v>
      </c>
      <c r="G32" s="470">
        <f t="shared" si="0"/>
        <v>742</v>
      </c>
      <c r="H32" s="470">
        <f t="shared" si="1"/>
        <v>859</v>
      </c>
    </row>
    <row r="33" spans="1:8" s="59" customFormat="1" ht="14.1" customHeight="1">
      <c r="A33" s="725" t="s">
        <v>3581</v>
      </c>
      <c r="B33" s="726" t="s">
        <v>3582</v>
      </c>
      <c r="C33" s="727">
        <v>260</v>
      </c>
      <c r="D33" s="728">
        <v>800</v>
      </c>
      <c r="E33" s="727">
        <v>6</v>
      </c>
      <c r="F33" s="728">
        <v>7</v>
      </c>
      <c r="G33" s="470">
        <f t="shared" si="0"/>
        <v>266</v>
      </c>
      <c r="H33" s="470">
        <f t="shared" si="1"/>
        <v>807</v>
      </c>
    </row>
    <row r="34" spans="1:8" s="59" customFormat="1" ht="14.1" customHeight="1">
      <c r="A34" s="725" t="s">
        <v>4429</v>
      </c>
      <c r="B34" s="726" t="s">
        <v>3663</v>
      </c>
      <c r="C34" s="727">
        <v>17</v>
      </c>
      <c r="D34" s="728">
        <v>20</v>
      </c>
      <c r="E34" s="727">
        <v>0</v>
      </c>
      <c r="F34" s="728">
        <v>0</v>
      </c>
      <c r="G34" s="470">
        <f t="shared" si="0"/>
        <v>17</v>
      </c>
      <c r="H34" s="470">
        <f t="shared" si="1"/>
        <v>20</v>
      </c>
    </row>
    <row r="35" spans="1:8" s="59" customFormat="1" ht="14.1" customHeight="1">
      <c r="A35" s="725" t="s">
        <v>3583</v>
      </c>
      <c r="B35" s="726" t="s">
        <v>3584</v>
      </c>
      <c r="C35" s="727">
        <v>4</v>
      </c>
      <c r="D35" s="728">
        <v>5</v>
      </c>
      <c r="E35" s="727">
        <v>1</v>
      </c>
      <c r="F35" s="728">
        <v>1</v>
      </c>
      <c r="G35" s="470">
        <f t="shared" si="0"/>
        <v>5</v>
      </c>
      <c r="H35" s="470">
        <f t="shared" si="1"/>
        <v>6</v>
      </c>
    </row>
    <row r="36" spans="1:8" s="59" customFormat="1" ht="14.1" customHeight="1">
      <c r="A36" s="725" t="s">
        <v>3585</v>
      </c>
      <c r="B36" s="726" t="s">
        <v>3586</v>
      </c>
      <c r="C36" s="727">
        <v>4</v>
      </c>
      <c r="D36" s="728">
        <v>5</v>
      </c>
      <c r="E36" s="727">
        <v>1</v>
      </c>
      <c r="F36" s="728">
        <v>1</v>
      </c>
      <c r="G36" s="470">
        <f t="shared" si="0"/>
        <v>5</v>
      </c>
      <c r="H36" s="470">
        <f t="shared" si="1"/>
        <v>6</v>
      </c>
    </row>
    <row r="37" spans="1:8" s="59" customFormat="1" ht="14.1" customHeight="1">
      <c r="A37" s="725" t="s">
        <v>3587</v>
      </c>
      <c r="B37" s="726" t="s">
        <v>3588</v>
      </c>
      <c r="C37" s="727">
        <v>1897</v>
      </c>
      <c r="D37" s="728">
        <v>2182</v>
      </c>
      <c r="E37" s="727">
        <v>269</v>
      </c>
      <c r="F37" s="728">
        <v>310</v>
      </c>
      <c r="G37" s="470">
        <f t="shared" si="0"/>
        <v>2166</v>
      </c>
      <c r="H37" s="470">
        <f t="shared" si="1"/>
        <v>2492</v>
      </c>
    </row>
    <row r="38" spans="1:8" s="59" customFormat="1" ht="14.1" customHeight="1">
      <c r="A38" s="725" t="s">
        <v>3589</v>
      </c>
      <c r="B38" s="726" t="s">
        <v>3590</v>
      </c>
      <c r="C38" s="727">
        <v>1397</v>
      </c>
      <c r="D38" s="728">
        <v>2100</v>
      </c>
      <c r="E38" s="727">
        <v>178</v>
      </c>
      <c r="F38" s="728">
        <v>300</v>
      </c>
      <c r="G38" s="470">
        <f t="shared" si="0"/>
        <v>1575</v>
      </c>
      <c r="H38" s="470">
        <f t="shared" si="1"/>
        <v>2400</v>
      </c>
    </row>
    <row r="39" spans="1:8" s="59" customFormat="1" ht="14.1" customHeight="1">
      <c r="A39" s="725" t="s">
        <v>3591</v>
      </c>
      <c r="B39" s="726" t="s">
        <v>3592</v>
      </c>
      <c r="C39" s="727">
        <v>388</v>
      </c>
      <c r="D39" s="728">
        <v>446</v>
      </c>
      <c r="E39" s="727">
        <v>26</v>
      </c>
      <c r="F39" s="728">
        <v>30</v>
      </c>
      <c r="G39" s="470">
        <f t="shared" si="0"/>
        <v>414</v>
      </c>
      <c r="H39" s="470">
        <f t="shared" si="1"/>
        <v>476</v>
      </c>
    </row>
    <row r="40" spans="1:8" s="59" customFormat="1" ht="14.1" customHeight="1">
      <c r="A40" s="725" t="s">
        <v>3593</v>
      </c>
      <c r="B40" s="726" t="s">
        <v>3594</v>
      </c>
      <c r="C40" s="727">
        <v>389</v>
      </c>
      <c r="D40" s="728">
        <v>400</v>
      </c>
      <c r="E40" s="727">
        <v>29</v>
      </c>
      <c r="F40" s="728">
        <v>30</v>
      </c>
      <c r="G40" s="470">
        <f t="shared" si="0"/>
        <v>418</v>
      </c>
      <c r="H40" s="470">
        <f t="shared" si="1"/>
        <v>430</v>
      </c>
    </row>
    <row r="41" spans="1:8" s="59" customFormat="1" ht="14.1" customHeight="1">
      <c r="A41" s="725" t="s">
        <v>3595</v>
      </c>
      <c r="B41" s="726" t="s">
        <v>3596</v>
      </c>
      <c r="C41" s="727">
        <v>629</v>
      </c>
      <c r="D41" s="728">
        <v>723</v>
      </c>
      <c r="E41" s="727">
        <v>15</v>
      </c>
      <c r="F41" s="728">
        <v>17</v>
      </c>
      <c r="G41" s="470">
        <f t="shared" si="0"/>
        <v>644</v>
      </c>
      <c r="H41" s="470">
        <f t="shared" si="1"/>
        <v>740</v>
      </c>
    </row>
    <row r="42" spans="1:8" s="59" customFormat="1" ht="14.1" customHeight="1">
      <c r="A42" s="725" t="s">
        <v>3597</v>
      </c>
      <c r="B42" s="726" t="s">
        <v>3598</v>
      </c>
      <c r="C42" s="727">
        <v>413</v>
      </c>
      <c r="D42" s="728">
        <v>700</v>
      </c>
      <c r="E42" s="727">
        <v>21</v>
      </c>
      <c r="F42" s="728">
        <v>20</v>
      </c>
      <c r="G42" s="470">
        <f t="shared" si="0"/>
        <v>434</v>
      </c>
      <c r="H42" s="470">
        <f t="shared" si="1"/>
        <v>720</v>
      </c>
    </row>
    <row r="43" spans="1:8" s="59" customFormat="1" ht="14.1" customHeight="1">
      <c r="A43" s="725" t="s">
        <v>3599</v>
      </c>
      <c r="B43" s="726" t="s">
        <v>3600</v>
      </c>
      <c r="C43" s="727">
        <v>16</v>
      </c>
      <c r="D43" s="728">
        <v>18</v>
      </c>
      <c r="E43" s="727">
        <v>1</v>
      </c>
      <c r="F43" s="728">
        <v>1</v>
      </c>
      <c r="G43" s="470">
        <f t="shared" si="0"/>
        <v>17</v>
      </c>
      <c r="H43" s="470">
        <f t="shared" si="1"/>
        <v>19</v>
      </c>
    </row>
    <row r="44" spans="1:8" s="59" customFormat="1" ht="14.1" customHeight="1">
      <c r="A44" s="725" t="s">
        <v>3601</v>
      </c>
      <c r="B44" s="726" t="s">
        <v>3602</v>
      </c>
      <c r="C44" s="727">
        <v>1</v>
      </c>
      <c r="D44" s="728">
        <v>15</v>
      </c>
      <c r="E44" s="727">
        <v>0</v>
      </c>
      <c r="F44" s="728">
        <v>1</v>
      </c>
      <c r="G44" s="470">
        <f t="shared" si="0"/>
        <v>1</v>
      </c>
      <c r="H44" s="470">
        <f t="shared" si="1"/>
        <v>16</v>
      </c>
    </row>
    <row r="45" spans="1:8" s="59" customFormat="1" ht="14.1" customHeight="1">
      <c r="A45" s="725" t="s">
        <v>3603</v>
      </c>
      <c r="B45" s="726" t="s">
        <v>3604</v>
      </c>
      <c r="C45" s="727">
        <v>176</v>
      </c>
      <c r="D45" s="728">
        <v>202</v>
      </c>
      <c r="E45" s="727">
        <v>6</v>
      </c>
      <c r="F45" s="728">
        <v>7</v>
      </c>
      <c r="G45" s="470">
        <f t="shared" si="0"/>
        <v>182</v>
      </c>
      <c r="H45" s="470">
        <f t="shared" si="1"/>
        <v>209</v>
      </c>
    </row>
    <row r="46" spans="1:8" s="59" customFormat="1" ht="14.1" customHeight="1">
      <c r="A46" s="725" t="s">
        <v>3605</v>
      </c>
      <c r="B46" s="726" t="s">
        <v>3606</v>
      </c>
      <c r="C46" s="727">
        <v>183</v>
      </c>
      <c r="D46" s="728">
        <v>200</v>
      </c>
      <c r="E46" s="727">
        <v>6</v>
      </c>
      <c r="F46" s="728">
        <v>7</v>
      </c>
      <c r="G46" s="470">
        <f t="shared" si="0"/>
        <v>189</v>
      </c>
      <c r="H46" s="470">
        <f t="shared" si="1"/>
        <v>207</v>
      </c>
    </row>
    <row r="47" spans="1:8" s="59" customFormat="1" ht="14.1" customHeight="1">
      <c r="A47" s="725" t="s">
        <v>4430</v>
      </c>
      <c r="B47" s="726" t="s">
        <v>3664</v>
      </c>
      <c r="C47" s="727">
        <v>4</v>
      </c>
      <c r="D47" s="728">
        <v>5</v>
      </c>
      <c r="E47" s="727">
        <v>0</v>
      </c>
      <c r="F47" s="728">
        <v>0</v>
      </c>
      <c r="G47" s="470">
        <f t="shared" si="0"/>
        <v>4</v>
      </c>
      <c r="H47" s="470">
        <f t="shared" si="1"/>
        <v>5</v>
      </c>
    </row>
    <row r="48" spans="1:8" s="59" customFormat="1" ht="14.1" customHeight="1">
      <c r="A48" s="725" t="s">
        <v>3607</v>
      </c>
      <c r="B48" s="726" t="s">
        <v>3608</v>
      </c>
      <c r="C48" s="727">
        <v>6</v>
      </c>
      <c r="D48" s="728">
        <v>5</v>
      </c>
      <c r="E48" s="727">
        <v>0</v>
      </c>
      <c r="F48" s="728">
        <v>0</v>
      </c>
      <c r="G48" s="470">
        <f t="shared" si="0"/>
        <v>6</v>
      </c>
      <c r="H48" s="470">
        <f t="shared" si="1"/>
        <v>5</v>
      </c>
    </row>
    <row r="49" spans="1:8" s="59" customFormat="1" ht="14.1" customHeight="1">
      <c r="A49" s="725" t="s">
        <v>4431</v>
      </c>
      <c r="B49" s="726" t="s">
        <v>3665</v>
      </c>
      <c r="C49" s="727">
        <v>163</v>
      </c>
      <c r="D49" s="728">
        <v>187</v>
      </c>
      <c r="E49" s="727">
        <v>0</v>
      </c>
      <c r="F49" s="728">
        <v>0</v>
      </c>
      <c r="G49" s="470">
        <f t="shared" si="0"/>
        <v>163</v>
      </c>
      <c r="H49" s="470">
        <f t="shared" si="1"/>
        <v>187</v>
      </c>
    </row>
    <row r="50" spans="1:8" s="59" customFormat="1" ht="14.1" customHeight="1">
      <c r="A50" s="725" t="s">
        <v>3609</v>
      </c>
      <c r="B50" s="726" t="s">
        <v>3610</v>
      </c>
      <c r="C50" s="727">
        <v>160</v>
      </c>
      <c r="D50" s="728">
        <v>180</v>
      </c>
      <c r="E50" s="727">
        <v>0</v>
      </c>
      <c r="F50" s="728">
        <v>0</v>
      </c>
      <c r="G50" s="470">
        <f t="shared" si="0"/>
        <v>160</v>
      </c>
      <c r="H50" s="470">
        <f t="shared" si="1"/>
        <v>180</v>
      </c>
    </row>
    <row r="51" spans="1:8" s="59" customFormat="1" ht="14.1" customHeight="1">
      <c r="A51" s="725" t="s">
        <v>4432</v>
      </c>
      <c r="B51" s="726" t="s">
        <v>3666</v>
      </c>
      <c r="C51" s="727">
        <v>2</v>
      </c>
      <c r="D51" s="728">
        <v>10</v>
      </c>
      <c r="E51" s="727">
        <v>0</v>
      </c>
      <c r="F51" s="728">
        <v>0</v>
      </c>
      <c r="G51" s="470">
        <f t="shared" si="0"/>
        <v>2</v>
      </c>
      <c r="H51" s="470">
        <f t="shared" si="1"/>
        <v>10</v>
      </c>
    </row>
    <row r="52" spans="1:8" s="59" customFormat="1" ht="14.1" customHeight="1">
      <c r="A52" s="725" t="s">
        <v>3611</v>
      </c>
      <c r="B52" s="726" t="s">
        <v>3612</v>
      </c>
      <c r="C52" s="727">
        <v>6</v>
      </c>
      <c r="D52" s="728">
        <v>10</v>
      </c>
      <c r="E52" s="727">
        <v>0</v>
      </c>
      <c r="F52" s="728">
        <v>0</v>
      </c>
      <c r="G52" s="470">
        <f t="shared" si="0"/>
        <v>6</v>
      </c>
      <c r="H52" s="470">
        <f t="shared" si="1"/>
        <v>10</v>
      </c>
    </row>
    <row r="53" spans="1:8" s="59" customFormat="1" ht="14.1" customHeight="1">
      <c r="A53" s="725" t="s">
        <v>3613</v>
      </c>
      <c r="B53" s="726" t="s">
        <v>3614</v>
      </c>
      <c r="C53" s="727">
        <v>1026</v>
      </c>
      <c r="D53" s="728">
        <v>1180</v>
      </c>
      <c r="E53" s="727">
        <v>34</v>
      </c>
      <c r="F53" s="728">
        <v>39</v>
      </c>
      <c r="G53" s="470">
        <f t="shared" si="0"/>
        <v>1060</v>
      </c>
      <c r="H53" s="470">
        <f t="shared" si="1"/>
        <v>1219</v>
      </c>
    </row>
    <row r="54" spans="1:8" s="59" customFormat="1" ht="14.1" customHeight="1">
      <c r="A54" s="725" t="s">
        <v>3615</v>
      </c>
      <c r="B54" s="726" t="s">
        <v>3616</v>
      </c>
      <c r="C54" s="727">
        <v>1013</v>
      </c>
      <c r="D54" s="728">
        <v>1100</v>
      </c>
      <c r="E54" s="727">
        <v>42</v>
      </c>
      <c r="F54" s="728">
        <v>30</v>
      </c>
      <c r="G54" s="470">
        <f t="shared" si="0"/>
        <v>1055</v>
      </c>
      <c r="H54" s="470">
        <f t="shared" si="1"/>
        <v>1130</v>
      </c>
    </row>
    <row r="55" spans="1:8" s="59" customFormat="1" ht="14.1" customHeight="1">
      <c r="A55" s="725" t="s">
        <v>3617</v>
      </c>
      <c r="B55" s="726" t="s">
        <v>3618</v>
      </c>
      <c r="C55" s="727">
        <v>246</v>
      </c>
      <c r="D55" s="728">
        <v>283</v>
      </c>
      <c r="E55" s="727">
        <v>13</v>
      </c>
      <c r="F55" s="728">
        <v>15</v>
      </c>
      <c r="G55" s="470">
        <f t="shared" si="0"/>
        <v>259</v>
      </c>
      <c r="H55" s="470">
        <f t="shared" si="1"/>
        <v>298</v>
      </c>
    </row>
    <row r="56" spans="1:8" s="59" customFormat="1" ht="14.1" customHeight="1">
      <c r="A56" s="725" t="s">
        <v>3619</v>
      </c>
      <c r="B56" s="726" t="s">
        <v>3620</v>
      </c>
      <c r="C56" s="727">
        <v>230</v>
      </c>
      <c r="D56" s="728">
        <v>270</v>
      </c>
      <c r="E56" s="727">
        <v>16</v>
      </c>
      <c r="F56" s="728">
        <v>15</v>
      </c>
      <c r="G56" s="470">
        <f t="shared" si="0"/>
        <v>246</v>
      </c>
      <c r="H56" s="470">
        <f t="shared" si="1"/>
        <v>285</v>
      </c>
    </row>
    <row r="57" spans="1:8" s="59" customFormat="1" ht="14.1" customHeight="1">
      <c r="A57" s="725" t="s">
        <v>3621</v>
      </c>
      <c r="B57" s="726" t="s">
        <v>3622</v>
      </c>
      <c r="C57" s="727">
        <v>2085</v>
      </c>
      <c r="D57" s="728">
        <v>2398</v>
      </c>
      <c r="E57" s="727">
        <v>44</v>
      </c>
      <c r="F57" s="728">
        <v>51</v>
      </c>
      <c r="G57" s="470">
        <f t="shared" si="0"/>
        <v>2129</v>
      </c>
      <c r="H57" s="470">
        <f t="shared" si="1"/>
        <v>2449</v>
      </c>
    </row>
    <row r="58" spans="1:8" s="59" customFormat="1" ht="14.1" customHeight="1">
      <c r="A58" s="725" t="s">
        <v>3623</v>
      </c>
      <c r="B58" s="726" t="s">
        <v>3624</v>
      </c>
      <c r="C58" s="727">
        <v>1828</v>
      </c>
      <c r="D58" s="728">
        <v>2300</v>
      </c>
      <c r="E58" s="727">
        <v>52</v>
      </c>
      <c r="F58" s="728">
        <v>50</v>
      </c>
      <c r="G58" s="470">
        <f t="shared" si="0"/>
        <v>1880</v>
      </c>
      <c r="H58" s="470">
        <f t="shared" si="1"/>
        <v>2350</v>
      </c>
    </row>
    <row r="59" spans="1:8" s="59" customFormat="1" ht="14.1" customHeight="1">
      <c r="A59" s="725" t="s">
        <v>3625</v>
      </c>
      <c r="B59" s="726" t="s">
        <v>3626</v>
      </c>
      <c r="C59" s="727">
        <v>18</v>
      </c>
      <c r="D59" s="728">
        <v>21</v>
      </c>
      <c r="E59" s="727">
        <v>1</v>
      </c>
      <c r="F59" s="728">
        <v>1</v>
      </c>
      <c r="G59" s="470">
        <f t="shared" si="0"/>
        <v>19</v>
      </c>
      <c r="H59" s="470">
        <f t="shared" si="1"/>
        <v>22</v>
      </c>
    </row>
    <row r="60" spans="1:8" s="59" customFormat="1" ht="14.1" customHeight="1">
      <c r="A60" s="725" t="s">
        <v>3627</v>
      </c>
      <c r="B60" s="726" t="s">
        <v>3628</v>
      </c>
      <c r="C60" s="727">
        <v>2</v>
      </c>
      <c r="D60" s="728">
        <v>20</v>
      </c>
      <c r="E60" s="727">
        <v>0</v>
      </c>
      <c r="F60" s="728">
        <v>1</v>
      </c>
      <c r="G60" s="470">
        <f t="shared" si="0"/>
        <v>2</v>
      </c>
      <c r="H60" s="470">
        <f t="shared" si="1"/>
        <v>21</v>
      </c>
    </row>
    <row r="61" spans="1:8" s="59" customFormat="1" ht="14.1" customHeight="1">
      <c r="A61" s="725" t="s">
        <v>3629</v>
      </c>
      <c r="B61" s="726" t="s">
        <v>3630</v>
      </c>
      <c r="C61" s="727">
        <v>8602</v>
      </c>
      <c r="D61" s="728">
        <v>9892</v>
      </c>
      <c r="E61" s="727">
        <v>1870</v>
      </c>
      <c r="F61" s="728">
        <v>2200</v>
      </c>
      <c r="G61" s="470">
        <f t="shared" si="0"/>
        <v>10472</v>
      </c>
      <c r="H61" s="470">
        <f t="shared" si="1"/>
        <v>12092</v>
      </c>
    </row>
    <row r="62" spans="1:8" s="59" customFormat="1" ht="14.1" customHeight="1">
      <c r="A62" s="725" t="s">
        <v>3631</v>
      </c>
      <c r="B62" s="726" t="s">
        <v>3632</v>
      </c>
      <c r="C62" s="727">
        <v>8506</v>
      </c>
      <c r="D62" s="728">
        <v>9800</v>
      </c>
      <c r="E62" s="727">
        <v>1920</v>
      </c>
      <c r="F62" s="728">
        <v>2100</v>
      </c>
      <c r="G62" s="470">
        <f t="shared" si="0"/>
        <v>10426</v>
      </c>
      <c r="H62" s="470">
        <f t="shared" si="1"/>
        <v>11900</v>
      </c>
    </row>
    <row r="63" spans="1:8" s="59" customFormat="1" ht="14.1" customHeight="1">
      <c r="A63" s="725" t="s">
        <v>3633</v>
      </c>
      <c r="B63" s="726" t="s">
        <v>3634</v>
      </c>
      <c r="C63" s="727">
        <v>20</v>
      </c>
      <c r="D63" s="728">
        <v>23</v>
      </c>
      <c r="E63" s="727">
        <v>2</v>
      </c>
      <c r="F63" s="728">
        <v>2</v>
      </c>
      <c r="G63" s="470">
        <f t="shared" si="0"/>
        <v>22</v>
      </c>
      <c r="H63" s="470">
        <f t="shared" si="1"/>
        <v>25</v>
      </c>
    </row>
    <row r="64" spans="1:8" s="59" customFormat="1" ht="14.1" customHeight="1">
      <c r="A64" s="725" t="s">
        <v>3635</v>
      </c>
      <c r="B64" s="726" t="s">
        <v>3636</v>
      </c>
      <c r="C64" s="727">
        <v>18</v>
      </c>
      <c r="D64" s="728">
        <v>21</v>
      </c>
      <c r="E64" s="727">
        <v>2</v>
      </c>
      <c r="F64" s="728">
        <v>2</v>
      </c>
      <c r="G64" s="470">
        <f t="shared" si="0"/>
        <v>20</v>
      </c>
      <c r="H64" s="470">
        <f t="shared" si="1"/>
        <v>23</v>
      </c>
    </row>
    <row r="65" spans="1:8" s="59" customFormat="1" ht="14.1" customHeight="1">
      <c r="A65" s="725" t="s">
        <v>4433</v>
      </c>
      <c r="B65" s="726" t="s">
        <v>3667</v>
      </c>
      <c r="C65" s="727">
        <v>17</v>
      </c>
      <c r="D65" s="728">
        <v>20</v>
      </c>
      <c r="E65" s="727">
        <v>0</v>
      </c>
      <c r="F65" s="728">
        <v>0</v>
      </c>
      <c r="G65" s="470">
        <f t="shared" si="0"/>
        <v>17</v>
      </c>
      <c r="H65" s="470">
        <f t="shared" si="1"/>
        <v>20</v>
      </c>
    </row>
    <row r="66" spans="1:8" s="59" customFormat="1" ht="14.1" customHeight="1">
      <c r="A66" s="725" t="s">
        <v>3637</v>
      </c>
      <c r="B66" s="726" t="s">
        <v>3638</v>
      </c>
      <c r="C66" s="727">
        <v>5</v>
      </c>
      <c r="D66" s="728">
        <v>20</v>
      </c>
      <c r="E66" s="727">
        <v>0</v>
      </c>
      <c r="F66" s="728">
        <v>0</v>
      </c>
      <c r="G66" s="470">
        <f t="shared" si="0"/>
        <v>5</v>
      </c>
      <c r="H66" s="470">
        <f t="shared" si="1"/>
        <v>20</v>
      </c>
    </row>
    <row r="67" spans="1:8" s="59" customFormat="1" ht="14.1" customHeight="1">
      <c r="A67" s="725" t="s">
        <v>3639</v>
      </c>
      <c r="B67" s="726" t="s">
        <v>3640</v>
      </c>
      <c r="C67" s="727">
        <v>426</v>
      </c>
      <c r="D67" s="728">
        <v>490</v>
      </c>
      <c r="E67" s="727">
        <v>5</v>
      </c>
      <c r="F67" s="728">
        <v>6</v>
      </c>
      <c r="G67" s="470">
        <f t="shared" si="0"/>
        <v>431</v>
      </c>
      <c r="H67" s="470">
        <f t="shared" si="1"/>
        <v>496</v>
      </c>
    </row>
    <row r="68" spans="1:8" s="59" customFormat="1" ht="14.1" customHeight="1">
      <c r="A68" s="725" t="s">
        <v>3641</v>
      </c>
      <c r="B68" s="726" t="s">
        <v>3642</v>
      </c>
      <c r="C68" s="727">
        <v>399</v>
      </c>
      <c r="D68" s="728">
        <v>460</v>
      </c>
      <c r="E68" s="727">
        <v>5</v>
      </c>
      <c r="F68" s="728">
        <v>6</v>
      </c>
      <c r="G68" s="470">
        <f t="shared" si="0"/>
        <v>404</v>
      </c>
      <c r="H68" s="470">
        <f t="shared" si="1"/>
        <v>466</v>
      </c>
    </row>
    <row r="69" spans="1:8" s="59" customFormat="1" ht="14.1" customHeight="1">
      <c r="A69" s="725" t="s">
        <v>4434</v>
      </c>
      <c r="B69" s="726" t="s">
        <v>3668</v>
      </c>
      <c r="C69" s="727">
        <v>4</v>
      </c>
      <c r="D69" s="728">
        <v>5</v>
      </c>
      <c r="E69" s="727">
        <v>0</v>
      </c>
      <c r="F69" s="728">
        <v>0</v>
      </c>
      <c r="G69" s="470">
        <f t="shared" si="0"/>
        <v>4</v>
      </c>
      <c r="H69" s="470">
        <f t="shared" si="1"/>
        <v>5</v>
      </c>
    </row>
    <row r="70" spans="1:8" s="59" customFormat="1" ht="14.1" customHeight="1">
      <c r="A70" s="725" t="s">
        <v>3643</v>
      </c>
      <c r="B70" s="726" t="s">
        <v>3644</v>
      </c>
      <c r="C70" s="727">
        <v>2</v>
      </c>
      <c r="D70" s="728">
        <v>5</v>
      </c>
      <c r="E70" s="727">
        <v>0</v>
      </c>
      <c r="F70" s="728">
        <v>0</v>
      </c>
      <c r="G70" s="470">
        <f t="shared" si="0"/>
        <v>2</v>
      </c>
      <c r="H70" s="470">
        <f t="shared" si="1"/>
        <v>5</v>
      </c>
    </row>
    <row r="71" spans="1:8" s="59" customFormat="1" ht="14.1" customHeight="1">
      <c r="A71" s="725" t="s">
        <v>3645</v>
      </c>
      <c r="B71" s="726" t="s">
        <v>3646</v>
      </c>
      <c r="C71" s="727">
        <v>99</v>
      </c>
      <c r="D71" s="728">
        <v>114</v>
      </c>
      <c r="E71" s="727">
        <v>0</v>
      </c>
      <c r="F71" s="728">
        <v>0</v>
      </c>
      <c r="G71" s="470">
        <f t="shared" si="0"/>
        <v>99</v>
      </c>
      <c r="H71" s="470">
        <f t="shared" si="1"/>
        <v>114</v>
      </c>
    </row>
    <row r="72" spans="1:8" s="59" customFormat="1" ht="14.1" customHeight="1">
      <c r="A72" s="725" t="s">
        <v>3647</v>
      </c>
      <c r="B72" s="726" t="s">
        <v>3648</v>
      </c>
      <c r="C72" s="727">
        <v>7</v>
      </c>
      <c r="D72" s="728">
        <v>100</v>
      </c>
      <c r="E72" s="727">
        <v>0</v>
      </c>
      <c r="F72" s="728">
        <v>0</v>
      </c>
      <c r="G72" s="470">
        <f t="shared" si="0"/>
        <v>7</v>
      </c>
      <c r="H72" s="470">
        <f t="shared" si="1"/>
        <v>100</v>
      </c>
    </row>
    <row r="73" spans="1:8" s="59" customFormat="1" ht="14.1" customHeight="1">
      <c r="A73" s="725" t="s">
        <v>3649</v>
      </c>
      <c r="B73" s="726" t="s">
        <v>3650</v>
      </c>
      <c r="C73" s="727">
        <v>1</v>
      </c>
      <c r="D73" s="728">
        <v>1</v>
      </c>
      <c r="E73" s="727">
        <v>0</v>
      </c>
      <c r="F73" s="728">
        <v>0</v>
      </c>
      <c r="G73" s="470">
        <f t="shared" si="0"/>
        <v>1</v>
      </c>
      <c r="H73" s="470">
        <f t="shared" si="1"/>
        <v>1</v>
      </c>
    </row>
    <row r="74" spans="1:8" s="59" customFormat="1" ht="14.1" customHeight="1">
      <c r="A74" s="725" t="s">
        <v>4435</v>
      </c>
      <c r="B74" s="726" t="s">
        <v>3669</v>
      </c>
      <c r="C74" s="727">
        <v>71</v>
      </c>
      <c r="D74" s="728">
        <v>82</v>
      </c>
      <c r="E74" s="727">
        <v>0</v>
      </c>
      <c r="F74" s="728">
        <v>0</v>
      </c>
      <c r="G74" s="470">
        <f t="shared" si="0"/>
        <v>71</v>
      </c>
      <c r="H74" s="470">
        <f t="shared" si="1"/>
        <v>82</v>
      </c>
    </row>
    <row r="75" spans="1:8" s="59" customFormat="1" ht="14.1" customHeight="1">
      <c r="A75" s="725" t="s">
        <v>3651</v>
      </c>
      <c r="B75" s="726" t="s">
        <v>3652</v>
      </c>
      <c r="C75" s="727">
        <v>5</v>
      </c>
      <c r="D75" s="728">
        <v>80</v>
      </c>
      <c r="E75" s="727">
        <v>0</v>
      </c>
      <c r="F75" s="728">
        <v>0</v>
      </c>
      <c r="G75" s="470">
        <f t="shared" si="0"/>
        <v>5</v>
      </c>
      <c r="H75" s="470">
        <f t="shared" si="1"/>
        <v>80</v>
      </c>
    </row>
    <row r="76" spans="1:8" s="59" customFormat="1" ht="14.1" customHeight="1">
      <c r="A76" s="725" t="s">
        <v>3653</v>
      </c>
      <c r="B76" s="726" t="s">
        <v>3654</v>
      </c>
      <c r="C76" s="727">
        <v>507</v>
      </c>
      <c r="D76" s="728">
        <v>583</v>
      </c>
      <c r="E76" s="727">
        <v>59</v>
      </c>
      <c r="F76" s="728">
        <v>68</v>
      </c>
      <c r="G76" s="470">
        <f t="shared" si="0"/>
        <v>566</v>
      </c>
      <c r="H76" s="470">
        <f t="shared" si="1"/>
        <v>651</v>
      </c>
    </row>
    <row r="77" spans="1:8" s="59" customFormat="1" ht="14.1" customHeight="1">
      <c r="A77" s="725" t="s">
        <v>3655</v>
      </c>
      <c r="B77" s="726" t="s">
        <v>3656</v>
      </c>
      <c r="C77" s="727">
        <v>508</v>
      </c>
      <c r="D77" s="728">
        <v>570</v>
      </c>
      <c r="E77" s="727">
        <v>61</v>
      </c>
      <c r="F77" s="728">
        <v>60</v>
      </c>
      <c r="G77" s="470">
        <f t="shared" ref="G77:G79" si="2">C77+E77</f>
        <v>569</v>
      </c>
      <c r="H77" s="470">
        <f t="shared" ref="H77:H79" si="3">D77+F77</f>
        <v>630</v>
      </c>
    </row>
    <row r="78" spans="1:8" s="59" customFormat="1" ht="14.1" customHeight="1">
      <c r="A78" s="725" t="s">
        <v>3657</v>
      </c>
      <c r="B78" s="726" t="s">
        <v>3658</v>
      </c>
      <c r="C78" s="727">
        <v>0</v>
      </c>
      <c r="D78" s="728">
        <v>0</v>
      </c>
      <c r="E78" s="727">
        <v>6</v>
      </c>
      <c r="F78" s="728">
        <v>7</v>
      </c>
      <c r="G78" s="470">
        <f t="shared" si="2"/>
        <v>6</v>
      </c>
      <c r="H78" s="470">
        <f t="shared" si="3"/>
        <v>7</v>
      </c>
    </row>
    <row r="79" spans="1:8" s="59" customFormat="1" ht="14.1" customHeight="1">
      <c r="A79" s="725" t="s">
        <v>3659</v>
      </c>
      <c r="B79" s="726" t="s">
        <v>3660</v>
      </c>
      <c r="C79" s="727">
        <v>0</v>
      </c>
      <c r="D79" s="728">
        <v>0</v>
      </c>
      <c r="E79" s="727">
        <v>2</v>
      </c>
      <c r="F79" s="728">
        <v>5</v>
      </c>
      <c r="G79" s="470">
        <f t="shared" si="2"/>
        <v>2</v>
      </c>
      <c r="H79" s="470">
        <f t="shared" si="3"/>
        <v>5</v>
      </c>
    </row>
    <row r="80" spans="1:8" s="59" customFormat="1" ht="14.1" customHeight="1">
      <c r="A80" s="134"/>
      <c r="B80" s="133"/>
      <c r="C80" s="133"/>
      <c r="D80" s="133"/>
      <c r="E80" s="133"/>
      <c r="F80" s="133"/>
      <c r="G80" s="133"/>
      <c r="H80" s="133"/>
    </row>
    <row r="81" spans="1:8" s="59" customFormat="1" ht="14.1" customHeight="1">
      <c r="A81" s="254" t="s">
        <v>247</v>
      </c>
      <c r="B81" s="148"/>
      <c r="C81" s="133"/>
      <c r="D81" s="133"/>
      <c r="E81" s="133"/>
      <c r="F81" s="133"/>
      <c r="G81" s="133"/>
      <c r="H81" s="133"/>
    </row>
    <row r="82" spans="1:8" s="59" customFormat="1" ht="14.1" customHeight="1">
      <c r="A82" s="375" t="s">
        <v>166</v>
      </c>
      <c r="B82" s="378" t="s">
        <v>177</v>
      </c>
      <c r="C82" s="133"/>
      <c r="D82" s="133"/>
      <c r="E82" s="133"/>
      <c r="F82" s="133"/>
      <c r="G82" s="133"/>
      <c r="H82" s="133"/>
    </row>
    <row r="83" spans="1:8" s="59" customFormat="1" ht="14.1" customHeight="1">
      <c r="A83" s="336"/>
      <c r="B83" s="133"/>
      <c r="C83" s="133"/>
      <c r="D83" s="133"/>
      <c r="E83" s="133"/>
      <c r="F83" s="133"/>
      <c r="G83" s="133"/>
      <c r="H83" s="133"/>
    </row>
    <row r="84" spans="1:8" s="59" customFormat="1" ht="14.1" customHeight="1">
      <c r="A84" s="252"/>
      <c r="B84" s="139"/>
      <c r="C84" s="133"/>
      <c r="D84" s="133"/>
      <c r="E84" s="133"/>
      <c r="F84" s="133"/>
      <c r="G84" s="133"/>
      <c r="H84" s="133"/>
    </row>
    <row r="85" spans="1:8" s="59" customFormat="1" ht="14.1" customHeight="1">
      <c r="A85" s="252" t="s">
        <v>3445</v>
      </c>
      <c r="B85" s="141"/>
      <c r="C85" s="142"/>
      <c r="D85" s="142"/>
      <c r="E85" s="142"/>
      <c r="F85" s="142"/>
      <c r="G85" s="142"/>
      <c r="H85" s="142"/>
    </row>
    <row r="86" spans="1:8" ht="14.1" customHeight="1">
      <c r="A86" s="252" t="s">
        <v>245</v>
      </c>
      <c r="B86" s="139"/>
      <c r="C86" s="472">
        <v>11272</v>
      </c>
      <c r="D86" s="472">
        <v>13000</v>
      </c>
      <c r="E86" s="472">
        <v>1948</v>
      </c>
      <c r="F86" s="472">
        <v>2200</v>
      </c>
      <c r="G86" s="472">
        <f>C86+E86</f>
        <v>13220</v>
      </c>
      <c r="H86" s="472">
        <f>D86+F86</f>
        <v>15200</v>
      </c>
    </row>
    <row r="87" spans="1:8" s="59" customFormat="1" ht="14.1" customHeight="1">
      <c r="A87" s="253" t="s">
        <v>246</v>
      </c>
      <c r="B87" s="147"/>
      <c r="C87" s="472">
        <f>SUM(C89:C118)</f>
        <v>11547</v>
      </c>
      <c r="D87" s="472">
        <f>SUM(D89:D118)</f>
        <v>13300</v>
      </c>
      <c r="E87" s="472">
        <f>SUM(E89:E118)</f>
        <v>2009</v>
      </c>
      <c r="F87" s="472">
        <f>SUM(F89:F118)</f>
        <v>2300</v>
      </c>
      <c r="G87" s="472">
        <f>C87+E87</f>
        <v>13556</v>
      </c>
      <c r="H87" s="472">
        <f>D87+F87</f>
        <v>15600</v>
      </c>
    </row>
    <row r="88" spans="1:8" s="59" customFormat="1" ht="14.1" customHeight="1">
      <c r="A88" s="144"/>
      <c r="B88" s="133"/>
      <c r="C88" s="133"/>
      <c r="D88" s="133"/>
      <c r="E88" s="133"/>
      <c r="F88" s="133"/>
      <c r="G88" s="471"/>
      <c r="H88" s="471"/>
    </row>
    <row r="89" spans="1:8" s="59" customFormat="1" ht="14.1" customHeight="1">
      <c r="A89" s="434" t="s">
        <v>3447</v>
      </c>
      <c r="B89" s="435" t="s">
        <v>3448</v>
      </c>
      <c r="C89" s="436">
        <v>0</v>
      </c>
      <c r="D89" s="471">
        <v>0</v>
      </c>
      <c r="E89" s="436">
        <v>3</v>
      </c>
      <c r="F89" s="471">
        <v>3</v>
      </c>
      <c r="G89" s="470">
        <f>C89+E89</f>
        <v>3</v>
      </c>
      <c r="H89" s="470">
        <f>D89+F89</f>
        <v>3</v>
      </c>
    </row>
    <row r="90" spans="1:8" s="59" customFormat="1" ht="14.1" customHeight="1">
      <c r="A90" s="434" t="s">
        <v>3449</v>
      </c>
      <c r="B90" s="435" t="s">
        <v>3450</v>
      </c>
      <c r="C90" s="436">
        <v>487</v>
      </c>
      <c r="D90" s="471">
        <v>560</v>
      </c>
      <c r="E90" s="436">
        <v>19</v>
      </c>
      <c r="F90" s="471">
        <v>20</v>
      </c>
      <c r="G90" s="470">
        <f t="shared" ref="G90:H117" si="4">C90+E90</f>
        <v>506</v>
      </c>
      <c r="H90" s="470">
        <f t="shared" si="4"/>
        <v>580</v>
      </c>
    </row>
    <row r="91" spans="1:8" s="59" customFormat="1" ht="14.1" customHeight="1">
      <c r="A91" s="434" t="s">
        <v>3451</v>
      </c>
      <c r="B91" s="435" t="s">
        <v>3452</v>
      </c>
      <c r="C91" s="436">
        <v>407</v>
      </c>
      <c r="D91" s="471">
        <v>470</v>
      </c>
      <c r="E91" s="436">
        <v>33</v>
      </c>
      <c r="F91" s="471">
        <v>40</v>
      </c>
      <c r="G91" s="470">
        <f t="shared" si="4"/>
        <v>440</v>
      </c>
      <c r="H91" s="470">
        <f t="shared" si="4"/>
        <v>510</v>
      </c>
    </row>
    <row r="92" spans="1:8" s="59" customFormat="1" ht="14.1" customHeight="1">
      <c r="A92" s="434" t="s">
        <v>3395</v>
      </c>
      <c r="B92" s="435" t="s">
        <v>3396</v>
      </c>
      <c r="C92" s="436">
        <v>4578</v>
      </c>
      <c r="D92" s="471">
        <v>5260</v>
      </c>
      <c r="E92" s="436">
        <v>866</v>
      </c>
      <c r="F92" s="471">
        <v>1000</v>
      </c>
      <c r="G92" s="470">
        <f t="shared" si="4"/>
        <v>5444</v>
      </c>
      <c r="H92" s="470">
        <f t="shared" si="4"/>
        <v>6260</v>
      </c>
    </row>
    <row r="93" spans="1:8" s="59" customFormat="1" ht="14.1" customHeight="1">
      <c r="A93" s="434" t="s">
        <v>3397</v>
      </c>
      <c r="B93" s="435" t="s">
        <v>3398</v>
      </c>
      <c r="C93" s="436">
        <v>1551</v>
      </c>
      <c r="D93" s="471">
        <v>1785</v>
      </c>
      <c r="E93" s="436">
        <v>219</v>
      </c>
      <c r="F93" s="471">
        <v>250</v>
      </c>
      <c r="G93" s="470">
        <f t="shared" si="4"/>
        <v>1770</v>
      </c>
      <c r="H93" s="470">
        <f t="shared" si="4"/>
        <v>2035</v>
      </c>
    </row>
    <row r="94" spans="1:8" s="59" customFormat="1" ht="14.1" customHeight="1">
      <c r="A94" s="434" t="s">
        <v>3453</v>
      </c>
      <c r="B94" s="435" t="s">
        <v>3454</v>
      </c>
      <c r="C94" s="436">
        <v>1</v>
      </c>
      <c r="D94" s="471">
        <v>1</v>
      </c>
      <c r="E94" s="436">
        <v>0</v>
      </c>
      <c r="F94" s="471">
        <v>0</v>
      </c>
      <c r="G94" s="470">
        <f t="shared" si="4"/>
        <v>1</v>
      </c>
      <c r="H94" s="470">
        <f t="shared" si="4"/>
        <v>1</v>
      </c>
    </row>
    <row r="95" spans="1:8" s="59" customFormat="1" ht="14.1" customHeight="1">
      <c r="A95" s="434" t="s">
        <v>167</v>
      </c>
      <c r="B95" s="435" t="s">
        <v>3455</v>
      </c>
      <c r="C95" s="436">
        <v>1390</v>
      </c>
      <c r="D95" s="471">
        <v>1600</v>
      </c>
      <c r="E95" s="436">
        <v>16</v>
      </c>
      <c r="F95" s="471">
        <v>17</v>
      </c>
      <c r="G95" s="470">
        <f t="shared" si="4"/>
        <v>1406</v>
      </c>
      <c r="H95" s="470">
        <f t="shared" si="4"/>
        <v>1617</v>
      </c>
    </row>
    <row r="96" spans="1:8" s="59" customFormat="1" ht="14.1" customHeight="1">
      <c r="A96" s="434" t="s">
        <v>3456</v>
      </c>
      <c r="B96" s="435" t="s">
        <v>3457</v>
      </c>
      <c r="C96" s="436">
        <v>55</v>
      </c>
      <c r="D96" s="471">
        <v>65</v>
      </c>
      <c r="E96" s="436">
        <v>0</v>
      </c>
      <c r="F96" s="471">
        <v>0</v>
      </c>
      <c r="G96" s="470">
        <f t="shared" si="4"/>
        <v>55</v>
      </c>
      <c r="H96" s="470">
        <f t="shared" si="4"/>
        <v>65</v>
      </c>
    </row>
    <row r="97" spans="1:8" s="59" customFormat="1" ht="14.1" customHeight="1">
      <c r="A97" s="434" t="s">
        <v>3399</v>
      </c>
      <c r="B97" s="435" t="s">
        <v>3400</v>
      </c>
      <c r="C97" s="436">
        <v>135</v>
      </c>
      <c r="D97" s="471">
        <v>160</v>
      </c>
      <c r="E97" s="436">
        <v>173</v>
      </c>
      <c r="F97" s="471">
        <v>200</v>
      </c>
      <c r="G97" s="470">
        <f t="shared" si="4"/>
        <v>308</v>
      </c>
      <c r="H97" s="470">
        <f t="shared" si="4"/>
        <v>360</v>
      </c>
    </row>
    <row r="98" spans="1:8" s="59" customFormat="1" ht="14.1" customHeight="1">
      <c r="A98" s="434" t="s">
        <v>3458</v>
      </c>
      <c r="B98" s="435" t="s">
        <v>3459</v>
      </c>
      <c r="C98" s="436">
        <v>7</v>
      </c>
      <c r="D98" s="471">
        <v>8</v>
      </c>
      <c r="E98" s="436">
        <v>2</v>
      </c>
      <c r="F98" s="471">
        <v>2</v>
      </c>
      <c r="G98" s="470">
        <f t="shared" si="4"/>
        <v>9</v>
      </c>
      <c r="H98" s="470">
        <f t="shared" si="4"/>
        <v>10</v>
      </c>
    </row>
    <row r="99" spans="1:8" s="59" customFormat="1" ht="14.1" customHeight="1">
      <c r="A99" s="434" t="s">
        <v>2402</v>
      </c>
      <c r="B99" s="435" t="s">
        <v>2403</v>
      </c>
      <c r="C99" s="436">
        <v>2</v>
      </c>
      <c r="D99" s="471">
        <v>2</v>
      </c>
      <c r="E99" s="436">
        <v>4</v>
      </c>
      <c r="F99" s="471">
        <v>4</v>
      </c>
      <c r="G99" s="470">
        <f t="shared" si="4"/>
        <v>6</v>
      </c>
      <c r="H99" s="470">
        <f t="shared" si="4"/>
        <v>6</v>
      </c>
    </row>
    <row r="100" spans="1:8" s="59" customFormat="1" ht="14.1" customHeight="1">
      <c r="A100" s="434" t="s">
        <v>2404</v>
      </c>
      <c r="B100" s="435" t="s">
        <v>2405</v>
      </c>
      <c r="C100" s="436">
        <v>4</v>
      </c>
      <c r="D100" s="471">
        <v>5</v>
      </c>
      <c r="E100" s="436">
        <v>2</v>
      </c>
      <c r="F100" s="471">
        <v>2</v>
      </c>
      <c r="G100" s="470">
        <f t="shared" si="4"/>
        <v>6</v>
      </c>
      <c r="H100" s="470">
        <f t="shared" si="4"/>
        <v>7</v>
      </c>
    </row>
    <row r="101" spans="1:8" s="59" customFormat="1" ht="14.1" customHeight="1">
      <c r="A101" s="434" t="s">
        <v>3460</v>
      </c>
      <c r="B101" s="435" t="s">
        <v>3461</v>
      </c>
      <c r="C101" s="436">
        <v>1057</v>
      </c>
      <c r="D101" s="471">
        <v>1220</v>
      </c>
      <c r="E101" s="436">
        <v>177</v>
      </c>
      <c r="F101" s="471">
        <v>200</v>
      </c>
      <c r="G101" s="470">
        <f t="shared" si="4"/>
        <v>1234</v>
      </c>
      <c r="H101" s="470">
        <f t="shared" si="4"/>
        <v>1420</v>
      </c>
    </row>
    <row r="102" spans="1:8" s="59" customFormat="1" ht="14.1" customHeight="1">
      <c r="A102" s="434" t="s">
        <v>3462</v>
      </c>
      <c r="B102" s="435" t="s">
        <v>3463</v>
      </c>
      <c r="C102" s="436">
        <v>1003</v>
      </c>
      <c r="D102" s="471">
        <v>1155</v>
      </c>
      <c r="E102" s="436">
        <v>179</v>
      </c>
      <c r="F102" s="471">
        <v>200</v>
      </c>
      <c r="G102" s="470">
        <f t="shared" si="4"/>
        <v>1182</v>
      </c>
      <c r="H102" s="470">
        <f t="shared" si="4"/>
        <v>1355</v>
      </c>
    </row>
    <row r="103" spans="1:8" s="59" customFormat="1" ht="14.1" customHeight="1">
      <c r="A103" s="434" t="s">
        <v>3464</v>
      </c>
      <c r="B103" s="435" t="s">
        <v>3465</v>
      </c>
      <c r="C103" s="436">
        <v>10</v>
      </c>
      <c r="D103" s="471">
        <v>12</v>
      </c>
      <c r="E103" s="436">
        <v>0</v>
      </c>
      <c r="F103" s="471">
        <v>0</v>
      </c>
      <c r="G103" s="470">
        <f t="shared" si="4"/>
        <v>10</v>
      </c>
      <c r="H103" s="470">
        <f t="shared" si="4"/>
        <v>12</v>
      </c>
    </row>
    <row r="104" spans="1:8" s="59" customFormat="1" ht="14.1" customHeight="1">
      <c r="A104" s="434" t="s">
        <v>3466</v>
      </c>
      <c r="B104" s="435" t="s">
        <v>3467</v>
      </c>
      <c r="C104" s="436">
        <v>5</v>
      </c>
      <c r="D104" s="471">
        <v>6</v>
      </c>
      <c r="E104" s="436">
        <v>0</v>
      </c>
      <c r="F104" s="471">
        <v>0</v>
      </c>
      <c r="G104" s="470">
        <f t="shared" si="4"/>
        <v>5</v>
      </c>
      <c r="H104" s="470">
        <f t="shared" si="4"/>
        <v>6</v>
      </c>
    </row>
    <row r="105" spans="1:8" s="59" customFormat="1" ht="14.1" customHeight="1">
      <c r="A105" s="434" t="s">
        <v>3468</v>
      </c>
      <c r="B105" s="435" t="s">
        <v>3469</v>
      </c>
      <c r="C105" s="436">
        <v>19</v>
      </c>
      <c r="D105" s="471">
        <v>22</v>
      </c>
      <c r="E105" s="436">
        <v>0</v>
      </c>
      <c r="F105" s="471">
        <v>0</v>
      </c>
      <c r="G105" s="470">
        <f t="shared" si="4"/>
        <v>19</v>
      </c>
      <c r="H105" s="470">
        <f t="shared" si="4"/>
        <v>22</v>
      </c>
    </row>
    <row r="106" spans="1:8" s="59" customFormat="1" ht="14.1" customHeight="1">
      <c r="A106" s="434" t="s">
        <v>3470</v>
      </c>
      <c r="B106" s="435" t="s">
        <v>3471</v>
      </c>
      <c r="C106" s="436">
        <v>121</v>
      </c>
      <c r="D106" s="471">
        <v>140</v>
      </c>
      <c r="E106" s="436">
        <v>304</v>
      </c>
      <c r="F106" s="471">
        <v>350</v>
      </c>
      <c r="G106" s="470">
        <f t="shared" si="4"/>
        <v>425</v>
      </c>
      <c r="H106" s="470">
        <f t="shared" si="4"/>
        <v>490</v>
      </c>
    </row>
    <row r="107" spans="1:8" s="59" customFormat="1" ht="14.1" customHeight="1">
      <c r="A107" s="434" t="s">
        <v>2678</v>
      </c>
      <c r="B107" s="435" t="s">
        <v>2679</v>
      </c>
      <c r="C107" s="436">
        <v>472</v>
      </c>
      <c r="D107" s="471">
        <v>550</v>
      </c>
      <c r="E107" s="436">
        <v>0</v>
      </c>
      <c r="F107" s="471">
        <v>0</v>
      </c>
      <c r="G107" s="470">
        <f t="shared" si="4"/>
        <v>472</v>
      </c>
      <c r="H107" s="470">
        <f t="shared" si="4"/>
        <v>550</v>
      </c>
    </row>
    <row r="108" spans="1:8" s="59" customFormat="1" ht="14.1" customHeight="1">
      <c r="A108" s="434" t="s">
        <v>3472</v>
      </c>
      <c r="B108" s="435" t="s">
        <v>3473</v>
      </c>
      <c r="C108" s="436">
        <v>72</v>
      </c>
      <c r="D108" s="471">
        <v>83</v>
      </c>
      <c r="E108" s="436">
        <v>3</v>
      </c>
      <c r="F108" s="471">
        <v>3</v>
      </c>
      <c r="G108" s="470">
        <f t="shared" si="4"/>
        <v>75</v>
      </c>
      <c r="H108" s="470">
        <f t="shared" si="4"/>
        <v>86</v>
      </c>
    </row>
    <row r="109" spans="1:8" s="59" customFormat="1" ht="14.1" customHeight="1">
      <c r="A109" s="434" t="s">
        <v>3474</v>
      </c>
      <c r="B109" s="435" t="s">
        <v>3475</v>
      </c>
      <c r="C109" s="436">
        <v>1</v>
      </c>
      <c r="D109" s="471">
        <v>1</v>
      </c>
      <c r="E109" s="436">
        <v>2</v>
      </c>
      <c r="F109" s="471">
        <v>2</v>
      </c>
      <c r="G109" s="470">
        <f t="shared" si="4"/>
        <v>3</v>
      </c>
      <c r="H109" s="470">
        <f t="shared" si="4"/>
        <v>3</v>
      </c>
    </row>
    <row r="110" spans="1:8" s="59" customFormat="1" ht="14.1" customHeight="1">
      <c r="A110" s="434" t="s">
        <v>3476</v>
      </c>
      <c r="B110" s="435" t="s">
        <v>3477</v>
      </c>
      <c r="C110" s="436">
        <v>5</v>
      </c>
      <c r="D110" s="471">
        <v>6</v>
      </c>
      <c r="E110" s="436">
        <v>0</v>
      </c>
      <c r="F110" s="471">
        <v>0</v>
      </c>
      <c r="G110" s="470">
        <f t="shared" si="4"/>
        <v>5</v>
      </c>
      <c r="H110" s="470">
        <f t="shared" si="4"/>
        <v>6</v>
      </c>
    </row>
    <row r="111" spans="1:8" s="59" customFormat="1" ht="14.1" customHeight="1">
      <c r="A111" s="434" t="s">
        <v>3478</v>
      </c>
      <c r="B111" s="435" t="s">
        <v>3479</v>
      </c>
      <c r="C111" s="436">
        <v>16</v>
      </c>
      <c r="D111" s="471">
        <v>18</v>
      </c>
      <c r="E111" s="436">
        <v>0</v>
      </c>
      <c r="F111" s="471">
        <v>0</v>
      </c>
      <c r="G111" s="470">
        <f t="shared" si="4"/>
        <v>16</v>
      </c>
      <c r="H111" s="470">
        <f t="shared" si="4"/>
        <v>18</v>
      </c>
    </row>
    <row r="112" spans="1:8" s="59" customFormat="1" ht="14.1" customHeight="1">
      <c r="A112" s="434" t="s">
        <v>3480</v>
      </c>
      <c r="B112" s="435" t="s">
        <v>3481</v>
      </c>
      <c r="C112" s="436">
        <v>23</v>
      </c>
      <c r="D112" s="471">
        <v>26</v>
      </c>
      <c r="E112" s="436">
        <v>1</v>
      </c>
      <c r="F112" s="471">
        <v>1</v>
      </c>
      <c r="G112" s="470">
        <f t="shared" si="4"/>
        <v>24</v>
      </c>
      <c r="H112" s="470">
        <f t="shared" si="4"/>
        <v>27</v>
      </c>
    </row>
    <row r="113" spans="1:8" s="59" customFormat="1" ht="14.1" customHeight="1">
      <c r="A113" s="434" t="s">
        <v>3482</v>
      </c>
      <c r="B113" s="435" t="s">
        <v>3483</v>
      </c>
      <c r="C113" s="436">
        <v>7</v>
      </c>
      <c r="D113" s="471">
        <v>8</v>
      </c>
      <c r="E113" s="436">
        <v>0</v>
      </c>
      <c r="F113" s="471">
        <v>0</v>
      </c>
      <c r="G113" s="470">
        <f t="shared" si="4"/>
        <v>7</v>
      </c>
      <c r="H113" s="470">
        <f t="shared" si="4"/>
        <v>8</v>
      </c>
    </row>
    <row r="114" spans="1:8" s="59" customFormat="1" ht="14.1" customHeight="1">
      <c r="A114" s="434" t="s">
        <v>3484</v>
      </c>
      <c r="B114" s="435" t="s">
        <v>3485</v>
      </c>
      <c r="C114" s="436">
        <v>70</v>
      </c>
      <c r="D114" s="471">
        <v>81</v>
      </c>
      <c r="E114" s="436">
        <v>6</v>
      </c>
      <c r="F114" s="471">
        <v>6</v>
      </c>
      <c r="G114" s="470">
        <f t="shared" si="4"/>
        <v>76</v>
      </c>
      <c r="H114" s="470">
        <f t="shared" si="4"/>
        <v>87</v>
      </c>
    </row>
    <row r="115" spans="1:8" s="59" customFormat="1" ht="14.1" customHeight="1">
      <c r="A115" s="434" t="s">
        <v>3486</v>
      </c>
      <c r="B115" s="435" t="s">
        <v>3487</v>
      </c>
      <c r="C115" s="436">
        <v>1</v>
      </c>
      <c r="D115" s="471">
        <v>1</v>
      </c>
      <c r="E115" s="436">
        <v>0</v>
      </c>
      <c r="F115" s="471">
        <v>0</v>
      </c>
      <c r="G115" s="470">
        <f t="shared" si="4"/>
        <v>1</v>
      </c>
      <c r="H115" s="470">
        <f t="shared" si="4"/>
        <v>1</v>
      </c>
    </row>
    <row r="116" spans="1:8" s="59" customFormat="1" ht="14.1" customHeight="1">
      <c r="A116" s="434" t="s">
        <v>3488</v>
      </c>
      <c r="B116" s="435" t="s">
        <v>3489</v>
      </c>
      <c r="C116" s="471">
        <v>48</v>
      </c>
      <c r="D116" s="471">
        <v>55</v>
      </c>
      <c r="E116" s="471">
        <v>0</v>
      </c>
      <c r="F116" s="471">
        <v>0</v>
      </c>
      <c r="G116" s="470">
        <f t="shared" si="4"/>
        <v>48</v>
      </c>
      <c r="H116" s="470">
        <f t="shared" si="4"/>
        <v>55</v>
      </c>
    </row>
    <row r="117" spans="1:8" s="59" customFormat="1" ht="14.1" customHeight="1">
      <c r="A117" s="144"/>
      <c r="B117" s="133"/>
      <c r="C117" s="133"/>
      <c r="D117" s="133"/>
      <c r="E117" s="133"/>
      <c r="F117" s="133"/>
      <c r="G117" s="470">
        <f t="shared" si="4"/>
        <v>0</v>
      </c>
      <c r="H117" s="470">
        <f t="shared" si="4"/>
        <v>0</v>
      </c>
    </row>
    <row r="118" spans="1:8" s="59" customFormat="1" ht="14.1" customHeight="1">
      <c r="A118" s="144"/>
      <c r="B118" s="133"/>
      <c r="C118" s="133"/>
      <c r="D118" s="133"/>
      <c r="E118" s="133"/>
      <c r="F118" s="133"/>
      <c r="G118" s="133"/>
      <c r="H118" s="133"/>
    </row>
    <row r="119" spans="1:8" s="59" customFormat="1" ht="14.1" customHeight="1">
      <c r="A119" s="144"/>
      <c r="B119" s="133"/>
      <c r="C119" s="133"/>
      <c r="D119" s="133"/>
      <c r="E119" s="133"/>
      <c r="F119" s="133"/>
      <c r="G119" s="133"/>
      <c r="H119" s="133"/>
    </row>
    <row r="120" spans="1:8" s="59" customFormat="1" ht="14.1" customHeight="1">
      <c r="A120" s="254" t="s">
        <v>247</v>
      </c>
      <c r="B120" s="148"/>
      <c r="C120" s="133"/>
      <c r="D120" s="133"/>
      <c r="E120" s="133"/>
      <c r="F120" s="133"/>
      <c r="G120" s="133"/>
      <c r="H120" s="133"/>
    </row>
    <row r="121" spans="1:8" s="59" customFormat="1" ht="14.1" customHeight="1">
      <c r="A121" s="144" t="s">
        <v>167</v>
      </c>
      <c r="B121" s="133" t="s">
        <v>175</v>
      </c>
      <c r="C121" s="133"/>
      <c r="D121" s="133"/>
      <c r="E121" s="133"/>
      <c r="F121" s="133"/>
      <c r="G121" s="133"/>
      <c r="H121" s="133"/>
    </row>
    <row r="122" spans="1:8" s="59" customFormat="1" ht="14.1" customHeight="1">
      <c r="A122" s="144"/>
      <c r="B122" s="133"/>
      <c r="C122" s="133"/>
      <c r="D122" s="133"/>
      <c r="E122" s="133"/>
      <c r="F122" s="133"/>
      <c r="G122" s="133"/>
      <c r="H122" s="133"/>
    </row>
    <row r="123" spans="1:8" s="59" customFormat="1" ht="14.1" customHeight="1">
      <c r="A123" s="144"/>
      <c r="B123" s="133"/>
      <c r="C123" s="133"/>
      <c r="D123" s="133"/>
      <c r="E123" s="133"/>
      <c r="F123" s="133"/>
      <c r="G123" s="133"/>
      <c r="H123" s="133"/>
    </row>
    <row r="124" spans="1:8" s="59" customFormat="1" ht="14.1" customHeight="1">
      <c r="A124" s="252" t="s">
        <v>3446</v>
      </c>
      <c r="B124" s="141"/>
      <c r="C124" s="142"/>
      <c r="D124" s="142"/>
      <c r="E124" s="142"/>
      <c r="F124" s="142"/>
      <c r="G124" s="142"/>
      <c r="H124" s="142"/>
    </row>
    <row r="125" spans="1:8" ht="14.1" customHeight="1">
      <c r="A125" s="252" t="s">
        <v>245</v>
      </c>
      <c r="B125" s="139"/>
      <c r="C125" s="472">
        <v>1274</v>
      </c>
      <c r="D125" s="472">
        <v>1470</v>
      </c>
      <c r="E125" s="472">
        <v>391</v>
      </c>
      <c r="F125" s="472">
        <v>450</v>
      </c>
      <c r="G125" s="472">
        <f t="shared" ref="G125" si="5">C125+E125</f>
        <v>1665</v>
      </c>
      <c r="H125" s="472">
        <f t="shared" ref="H125" si="6">D125+F125</f>
        <v>1920</v>
      </c>
    </row>
    <row r="126" spans="1:8" s="59" customFormat="1" ht="14.1" customHeight="1">
      <c r="A126" s="253" t="s">
        <v>246</v>
      </c>
      <c r="B126" s="147"/>
      <c r="C126" s="472">
        <f>SUM(C128:C138)</f>
        <v>1282</v>
      </c>
      <c r="D126" s="472">
        <f t="shared" ref="D126:F126" si="7">SUM(D128:D138)</f>
        <v>1480</v>
      </c>
      <c r="E126" s="472">
        <f t="shared" si="7"/>
        <v>391</v>
      </c>
      <c r="F126" s="472">
        <f t="shared" si="7"/>
        <v>450</v>
      </c>
      <c r="G126" s="472">
        <f t="shared" ref="G126" si="8">C126+E126</f>
        <v>1673</v>
      </c>
      <c r="H126" s="472">
        <f t="shared" ref="H126" si="9">D126+F126</f>
        <v>1930</v>
      </c>
    </row>
    <row r="127" spans="1:8" s="59" customFormat="1" ht="14.1" customHeight="1">
      <c r="A127" s="474"/>
      <c r="B127" s="474"/>
      <c r="C127" s="133"/>
      <c r="D127" s="133"/>
      <c r="E127" s="133"/>
      <c r="F127" s="133"/>
      <c r="G127" s="133"/>
      <c r="H127" s="133"/>
    </row>
    <row r="128" spans="1:8" s="59" customFormat="1" ht="14.1" customHeight="1">
      <c r="A128" s="434" t="s">
        <v>3490</v>
      </c>
      <c r="B128" s="435" t="s">
        <v>3491</v>
      </c>
      <c r="C128" s="436">
        <v>52</v>
      </c>
      <c r="D128" s="471">
        <v>60</v>
      </c>
      <c r="E128" s="436">
        <v>17</v>
      </c>
      <c r="F128" s="471">
        <v>20</v>
      </c>
      <c r="G128" s="476">
        <f t="shared" ref="G128" si="10">C128+E128</f>
        <v>69</v>
      </c>
      <c r="H128" s="476">
        <f t="shared" ref="H128" si="11">D128+F128</f>
        <v>80</v>
      </c>
    </row>
    <row r="129" spans="1:8" s="59" customFormat="1" ht="14.1" customHeight="1">
      <c r="A129" s="434" t="s">
        <v>3492</v>
      </c>
      <c r="B129" s="435" t="s">
        <v>3493</v>
      </c>
      <c r="C129" s="436">
        <v>226</v>
      </c>
      <c r="D129" s="471">
        <v>260</v>
      </c>
      <c r="E129" s="436">
        <v>88</v>
      </c>
      <c r="F129" s="471">
        <v>101</v>
      </c>
      <c r="G129" s="476">
        <f t="shared" ref="G129:G138" si="12">C129+E129</f>
        <v>314</v>
      </c>
      <c r="H129" s="476">
        <f t="shared" ref="H129:H138" si="13">D129+F129</f>
        <v>361</v>
      </c>
    </row>
    <row r="130" spans="1:8" s="59" customFormat="1" ht="14.1" customHeight="1">
      <c r="A130" s="434" t="s">
        <v>3494</v>
      </c>
      <c r="B130" s="435" t="s">
        <v>3495</v>
      </c>
      <c r="C130" s="436">
        <v>121</v>
      </c>
      <c r="D130" s="471">
        <v>140</v>
      </c>
      <c r="E130" s="436">
        <v>18</v>
      </c>
      <c r="F130" s="471">
        <v>21</v>
      </c>
      <c r="G130" s="476">
        <f t="shared" si="12"/>
        <v>139</v>
      </c>
      <c r="H130" s="476">
        <f t="shared" si="13"/>
        <v>161</v>
      </c>
    </row>
    <row r="131" spans="1:8" s="59" customFormat="1" ht="14.1" customHeight="1">
      <c r="A131" s="434" t="s">
        <v>3496</v>
      </c>
      <c r="B131" s="435" t="s">
        <v>3497</v>
      </c>
      <c r="C131" s="436">
        <v>405</v>
      </c>
      <c r="D131" s="471">
        <v>470</v>
      </c>
      <c r="E131" s="436">
        <v>121</v>
      </c>
      <c r="F131" s="471">
        <v>139</v>
      </c>
      <c r="G131" s="476">
        <f t="shared" si="12"/>
        <v>526</v>
      </c>
      <c r="H131" s="476">
        <f t="shared" si="13"/>
        <v>609</v>
      </c>
    </row>
    <row r="132" spans="1:8" s="59" customFormat="1" ht="14.1" customHeight="1">
      <c r="A132" s="434" t="s">
        <v>3498</v>
      </c>
      <c r="B132" s="435" t="s">
        <v>3499</v>
      </c>
      <c r="C132" s="436">
        <v>9</v>
      </c>
      <c r="D132" s="471">
        <v>10</v>
      </c>
      <c r="E132" s="436">
        <v>8</v>
      </c>
      <c r="F132" s="471">
        <v>9</v>
      </c>
      <c r="G132" s="476">
        <f t="shared" si="12"/>
        <v>17</v>
      </c>
      <c r="H132" s="476">
        <f t="shared" si="13"/>
        <v>19</v>
      </c>
    </row>
    <row r="133" spans="1:8" s="59" customFormat="1" ht="14.1" customHeight="1">
      <c r="A133" s="434" t="s">
        <v>3500</v>
      </c>
      <c r="B133" s="435" t="s">
        <v>3501</v>
      </c>
      <c r="C133" s="436">
        <v>7</v>
      </c>
      <c r="D133" s="471">
        <v>8</v>
      </c>
      <c r="E133" s="436">
        <v>0</v>
      </c>
      <c r="F133" s="471">
        <v>0</v>
      </c>
      <c r="G133" s="476">
        <f t="shared" si="12"/>
        <v>7</v>
      </c>
      <c r="H133" s="476">
        <f t="shared" si="13"/>
        <v>8</v>
      </c>
    </row>
    <row r="134" spans="1:8" s="59" customFormat="1" ht="14.1" customHeight="1">
      <c r="A134" s="434" t="s">
        <v>3502</v>
      </c>
      <c r="B134" s="435" t="s">
        <v>3503</v>
      </c>
      <c r="C134" s="436">
        <v>12</v>
      </c>
      <c r="D134" s="471">
        <v>13</v>
      </c>
      <c r="E134" s="436">
        <v>7</v>
      </c>
      <c r="F134" s="471">
        <v>8</v>
      </c>
      <c r="G134" s="476">
        <f t="shared" si="12"/>
        <v>19</v>
      </c>
      <c r="H134" s="476">
        <f t="shared" si="13"/>
        <v>21</v>
      </c>
    </row>
    <row r="135" spans="1:8" s="59" customFormat="1" ht="14.1" customHeight="1">
      <c r="A135" s="434" t="s">
        <v>3504</v>
      </c>
      <c r="B135" s="435" t="s">
        <v>3505</v>
      </c>
      <c r="C135" s="436">
        <v>3</v>
      </c>
      <c r="D135" s="471">
        <v>3</v>
      </c>
      <c r="E135" s="436">
        <v>1</v>
      </c>
      <c r="F135" s="471">
        <v>1</v>
      </c>
      <c r="G135" s="476">
        <f t="shared" si="12"/>
        <v>4</v>
      </c>
      <c r="H135" s="476">
        <f t="shared" si="13"/>
        <v>4</v>
      </c>
    </row>
    <row r="136" spans="1:8" s="59" customFormat="1" ht="14.1" customHeight="1">
      <c r="A136" s="434" t="s">
        <v>3401</v>
      </c>
      <c r="B136" s="435" t="s">
        <v>3402</v>
      </c>
      <c r="C136" s="436">
        <v>407</v>
      </c>
      <c r="D136" s="471">
        <v>470</v>
      </c>
      <c r="E136" s="436">
        <v>104</v>
      </c>
      <c r="F136" s="471">
        <v>120</v>
      </c>
      <c r="G136" s="476">
        <f t="shared" si="12"/>
        <v>511</v>
      </c>
      <c r="H136" s="476">
        <f t="shared" si="13"/>
        <v>590</v>
      </c>
    </row>
    <row r="137" spans="1:8" s="59" customFormat="1" ht="14.1" customHeight="1">
      <c r="A137" s="434" t="s">
        <v>3506</v>
      </c>
      <c r="B137" s="435" t="s">
        <v>3507</v>
      </c>
      <c r="C137" s="436">
        <v>5</v>
      </c>
      <c r="D137" s="471">
        <v>6</v>
      </c>
      <c r="E137" s="436">
        <v>1</v>
      </c>
      <c r="F137" s="471">
        <v>1</v>
      </c>
      <c r="G137" s="476">
        <f t="shared" si="12"/>
        <v>6</v>
      </c>
      <c r="H137" s="476">
        <f t="shared" si="13"/>
        <v>7</v>
      </c>
    </row>
    <row r="138" spans="1:8" s="59" customFormat="1" ht="14.1" customHeight="1">
      <c r="A138" s="434" t="s">
        <v>2658</v>
      </c>
      <c r="B138" s="435" t="s">
        <v>2659</v>
      </c>
      <c r="C138" s="436">
        <v>35</v>
      </c>
      <c r="D138" s="471">
        <v>40</v>
      </c>
      <c r="E138" s="436">
        <v>26</v>
      </c>
      <c r="F138" s="471">
        <v>30</v>
      </c>
      <c r="G138" s="476">
        <f t="shared" si="12"/>
        <v>61</v>
      </c>
      <c r="H138" s="476">
        <f t="shared" si="13"/>
        <v>70</v>
      </c>
    </row>
    <row r="139" spans="1:8" s="59" customFormat="1" ht="14.1" customHeight="1">
      <c r="A139" s="474"/>
      <c r="B139" s="474"/>
      <c r="C139" s="133"/>
      <c r="D139" s="133"/>
      <c r="E139" s="133"/>
      <c r="F139" s="133"/>
      <c r="G139" s="133"/>
      <c r="H139" s="133"/>
    </row>
    <row r="140" spans="1:8" s="59" customFormat="1" ht="14.1" customHeight="1">
      <c r="A140" s="474"/>
      <c r="B140" s="474"/>
      <c r="C140" s="133"/>
      <c r="D140" s="133"/>
      <c r="E140" s="133"/>
      <c r="F140" s="133"/>
      <c r="G140" s="133"/>
      <c r="H140" s="133"/>
    </row>
    <row r="141" spans="1:8" s="59" customFormat="1" ht="14.1" customHeight="1">
      <c r="A141" s="135"/>
      <c r="B141" s="135"/>
      <c r="C141" s="133"/>
      <c r="D141" s="133"/>
      <c r="E141" s="133"/>
      <c r="F141" s="133"/>
      <c r="G141" s="133"/>
      <c r="H141" s="133"/>
    </row>
    <row r="142" spans="1:8" s="59" customFormat="1" ht="14.1" customHeight="1">
      <c r="A142" s="252" t="s">
        <v>4424</v>
      </c>
      <c r="B142" s="141"/>
      <c r="C142" s="142"/>
      <c r="D142" s="142"/>
      <c r="E142" s="142"/>
      <c r="F142" s="142"/>
      <c r="G142" s="142"/>
      <c r="H142" s="142"/>
    </row>
    <row r="143" spans="1:8" s="59" customFormat="1" ht="14.1" customHeight="1">
      <c r="A143" s="252" t="s">
        <v>245</v>
      </c>
      <c r="B143" s="139"/>
      <c r="C143" s="473">
        <v>48</v>
      </c>
      <c r="D143" s="473">
        <v>400</v>
      </c>
      <c r="E143" s="473">
        <v>55</v>
      </c>
      <c r="F143" s="473">
        <v>600</v>
      </c>
      <c r="G143" s="472">
        <f t="shared" ref="G143:G144" si="14">C143+E143</f>
        <v>103</v>
      </c>
      <c r="H143" s="472">
        <f t="shared" ref="H143:H144" si="15">D143+F143</f>
        <v>1000</v>
      </c>
    </row>
    <row r="144" spans="1:8" s="59" customFormat="1" ht="14.1" customHeight="1">
      <c r="A144" s="253" t="s">
        <v>246</v>
      </c>
      <c r="B144" s="147"/>
      <c r="C144" s="472">
        <f>SUM(C146:C162)</f>
        <v>189</v>
      </c>
      <c r="D144" s="472">
        <f>SUM(D146:D162)</f>
        <v>2000</v>
      </c>
      <c r="E144" s="472">
        <f>SUM(E146:E162)</f>
        <v>222</v>
      </c>
      <c r="F144" s="472">
        <f>SUM(F146:F162)</f>
        <v>3000</v>
      </c>
      <c r="G144" s="472">
        <f t="shared" si="14"/>
        <v>411</v>
      </c>
      <c r="H144" s="472">
        <f t="shared" si="15"/>
        <v>5000</v>
      </c>
    </row>
    <row r="145" spans="1:8" s="59" customFormat="1" ht="14.1" customHeight="1">
      <c r="A145" s="134"/>
      <c r="B145" s="133"/>
      <c r="C145" s="133"/>
      <c r="D145" s="133"/>
      <c r="E145" s="133"/>
      <c r="F145" s="133"/>
      <c r="G145" s="133"/>
      <c r="H145" s="133"/>
    </row>
    <row r="146" spans="1:8" s="59" customFormat="1" ht="14.1" customHeight="1">
      <c r="A146" s="434" t="s">
        <v>3508</v>
      </c>
      <c r="B146" s="435" t="s">
        <v>3509</v>
      </c>
      <c r="C146" s="436">
        <v>18</v>
      </c>
      <c r="D146" s="471">
        <v>220</v>
      </c>
      <c r="E146" s="436">
        <v>15</v>
      </c>
      <c r="F146" s="471">
        <v>300</v>
      </c>
      <c r="G146" s="476">
        <f t="shared" ref="G146:G162" si="16">C146+E146</f>
        <v>33</v>
      </c>
      <c r="H146" s="476">
        <f t="shared" ref="H146:H162" si="17">D146+F146</f>
        <v>520</v>
      </c>
    </row>
    <row r="147" spans="1:8" s="59" customFormat="1" ht="14.1" customHeight="1">
      <c r="A147" s="434" t="s">
        <v>3510</v>
      </c>
      <c r="B147" s="435" t="s">
        <v>3511</v>
      </c>
      <c r="C147" s="436">
        <v>27</v>
      </c>
      <c r="D147" s="471">
        <v>280</v>
      </c>
      <c r="E147" s="436">
        <v>18</v>
      </c>
      <c r="F147" s="471">
        <v>240</v>
      </c>
      <c r="G147" s="476">
        <f t="shared" si="16"/>
        <v>45</v>
      </c>
      <c r="H147" s="476">
        <f t="shared" si="17"/>
        <v>520</v>
      </c>
    </row>
    <row r="148" spans="1:8" s="59" customFormat="1" ht="14.1" customHeight="1">
      <c r="A148" s="434" t="s">
        <v>3512</v>
      </c>
      <c r="B148" s="435" t="s">
        <v>3513</v>
      </c>
      <c r="C148" s="436">
        <v>33</v>
      </c>
      <c r="D148" s="471">
        <v>340</v>
      </c>
      <c r="E148" s="436">
        <v>33</v>
      </c>
      <c r="F148" s="471">
        <v>500</v>
      </c>
      <c r="G148" s="476">
        <f t="shared" si="16"/>
        <v>66</v>
      </c>
      <c r="H148" s="476">
        <f t="shared" si="17"/>
        <v>840</v>
      </c>
    </row>
    <row r="149" spans="1:8" s="59" customFormat="1" ht="14.1" customHeight="1">
      <c r="A149" s="434" t="s">
        <v>3514</v>
      </c>
      <c r="B149" s="435" t="s">
        <v>3515</v>
      </c>
      <c r="C149" s="436">
        <v>2</v>
      </c>
      <c r="D149" s="471">
        <v>20</v>
      </c>
      <c r="E149" s="436">
        <v>0</v>
      </c>
      <c r="F149" s="471">
        <v>0</v>
      </c>
      <c r="G149" s="476">
        <f t="shared" si="16"/>
        <v>2</v>
      </c>
      <c r="H149" s="476">
        <f t="shared" si="17"/>
        <v>20</v>
      </c>
    </row>
    <row r="150" spans="1:8" s="59" customFormat="1" ht="14.1" customHeight="1">
      <c r="A150" s="434" t="s">
        <v>3516</v>
      </c>
      <c r="B150" s="435" t="s">
        <v>3517</v>
      </c>
      <c r="C150" s="436">
        <v>2</v>
      </c>
      <c r="D150" s="471">
        <v>20</v>
      </c>
      <c r="E150" s="436">
        <v>0</v>
      </c>
      <c r="F150" s="471">
        <v>0</v>
      </c>
      <c r="G150" s="476">
        <f t="shared" si="16"/>
        <v>2</v>
      </c>
      <c r="H150" s="476">
        <f t="shared" si="17"/>
        <v>20</v>
      </c>
    </row>
    <row r="151" spans="1:8" s="59" customFormat="1" ht="14.1" customHeight="1">
      <c r="A151" s="434" t="s">
        <v>3518</v>
      </c>
      <c r="B151" s="435" t="s">
        <v>3519</v>
      </c>
      <c r="C151" s="436">
        <v>3</v>
      </c>
      <c r="D151" s="471">
        <v>40</v>
      </c>
      <c r="E151" s="436">
        <v>0</v>
      </c>
      <c r="F151" s="471">
        <v>0</v>
      </c>
      <c r="G151" s="476">
        <f t="shared" si="16"/>
        <v>3</v>
      </c>
      <c r="H151" s="476">
        <f t="shared" si="17"/>
        <v>40</v>
      </c>
    </row>
    <row r="152" spans="1:8" s="59" customFormat="1" ht="14.1" customHeight="1">
      <c r="A152" s="434" t="s">
        <v>3520</v>
      </c>
      <c r="B152" s="435" t="s">
        <v>3521</v>
      </c>
      <c r="C152" s="436">
        <v>2</v>
      </c>
      <c r="D152" s="471">
        <v>20</v>
      </c>
      <c r="E152" s="436">
        <v>0</v>
      </c>
      <c r="F152" s="471">
        <v>0</v>
      </c>
      <c r="G152" s="476">
        <f t="shared" si="16"/>
        <v>2</v>
      </c>
      <c r="H152" s="476">
        <f t="shared" si="17"/>
        <v>20</v>
      </c>
    </row>
    <row r="153" spans="1:8" s="59" customFormat="1" ht="14.1" customHeight="1">
      <c r="A153" s="434" t="s">
        <v>3522</v>
      </c>
      <c r="B153" s="435" t="s">
        <v>3523</v>
      </c>
      <c r="C153" s="436">
        <v>10</v>
      </c>
      <c r="D153" s="471">
        <v>100</v>
      </c>
      <c r="E153" s="436">
        <v>12</v>
      </c>
      <c r="F153" s="471">
        <v>140</v>
      </c>
      <c r="G153" s="476">
        <f t="shared" si="16"/>
        <v>22</v>
      </c>
      <c r="H153" s="476">
        <f t="shared" si="17"/>
        <v>240</v>
      </c>
    </row>
    <row r="154" spans="1:8" s="59" customFormat="1" ht="14.1" customHeight="1">
      <c r="A154" s="434" t="s">
        <v>3524</v>
      </c>
      <c r="B154" s="435" t="s">
        <v>3525</v>
      </c>
      <c r="C154" s="436">
        <v>10</v>
      </c>
      <c r="D154" s="471">
        <v>100</v>
      </c>
      <c r="E154" s="436">
        <v>2</v>
      </c>
      <c r="F154" s="471">
        <v>20</v>
      </c>
      <c r="G154" s="476">
        <f t="shared" si="16"/>
        <v>12</v>
      </c>
      <c r="H154" s="476">
        <f t="shared" si="17"/>
        <v>120</v>
      </c>
    </row>
    <row r="155" spans="1:8" s="59" customFormat="1" ht="14.1" customHeight="1">
      <c r="A155" s="434" t="s">
        <v>3526</v>
      </c>
      <c r="B155" s="435" t="s">
        <v>3527</v>
      </c>
      <c r="C155" s="436">
        <v>3</v>
      </c>
      <c r="D155" s="471">
        <v>40</v>
      </c>
      <c r="E155" s="436">
        <v>13</v>
      </c>
      <c r="F155" s="471">
        <v>140</v>
      </c>
      <c r="G155" s="476">
        <f t="shared" si="16"/>
        <v>16</v>
      </c>
      <c r="H155" s="476">
        <f t="shared" si="17"/>
        <v>180</v>
      </c>
    </row>
    <row r="156" spans="1:8" s="59" customFormat="1" ht="14.1" customHeight="1">
      <c r="A156" s="434" t="s">
        <v>3528</v>
      </c>
      <c r="B156" s="435" t="s">
        <v>3529</v>
      </c>
      <c r="C156" s="436">
        <v>18</v>
      </c>
      <c r="D156" s="471">
        <v>180</v>
      </c>
      <c r="E156" s="436">
        <v>22</v>
      </c>
      <c r="F156" s="471">
        <v>220</v>
      </c>
      <c r="G156" s="476">
        <f t="shared" si="16"/>
        <v>40</v>
      </c>
      <c r="H156" s="476">
        <f t="shared" si="17"/>
        <v>400</v>
      </c>
    </row>
    <row r="157" spans="1:8" s="59" customFormat="1" ht="14.1" customHeight="1">
      <c r="A157" s="434" t="s">
        <v>3530</v>
      </c>
      <c r="B157" s="435" t="s">
        <v>3531</v>
      </c>
      <c r="C157" s="436">
        <v>10</v>
      </c>
      <c r="D157" s="471">
        <v>100</v>
      </c>
      <c r="E157" s="436">
        <v>25</v>
      </c>
      <c r="F157" s="471">
        <v>300</v>
      </c>
      <c r="G157" s="476">
        <f t="shared" si="16"/>
        <v>35</v>
      </c>
      <c r="H157" s="476">
        <f t="shared" si="17"/>
        <v>400</v>
      </c>
    </row>
    <row r="158" spans="1:8" s="59" customFormat="1" ht="14.1" customHeight="1">
      <c r="A158" s="434" t="s">
        <v>3532</v>
      </c>
      <c r="B158" s="435" t="s">
        <v>3533</v>
      </c>
      <c r="C158" s="436">
        <v>25</v>
      </c>
      <c r="D158" s="471">
        <v>260</v>
      </c>
      <c r="E158" s="436">
        <v>50</v>
      </c>
      <c r="F158" s="471">
        <v>640</v>
      </c>
      <c r="G158" s="476">
        <f t="shared" si="16"/>
        <v>75</v>
      </c>
      <c r="H158" s="476">
        <f t="shared" si="17"/>
        <v>900</v>
      </c>
    </row>
    <row r="159" spans="1:8" s="59" customFormat="1" ht="14.1" customHeight="1">
      <c r="A159" s="434" t="s">
        <v>3534</v>
      </c>
      <c r="B159" s="435" t="s">
        <v>3535</v>
      </c>
      <c r="C159" s="436">
        <v>5</v>
      </c>
      <c r="D159" s="471">
        <v>60</v>
      </c>
      <c r="E159" s="436">
        <v>2</v>
      </c>
      <c r="F159" s="471">
        <v>40</v>
      </c>
      <c r="G159" s="476">
        <f t="shared" si="16"/>
        <v>7</v>
      </c>
      <c r="H159" s="476">
        <f t="shared" si="17"/>
        <v>100</v>
      </c>
    </row>
    <row r="160" spans="1:8" s="59" customFormat="1" ht="14.1" customHeight="1">
      <c r="A160" s="434" t="s">
        <v>3536</v>
      </c>
      <c r="B160" s="435" t="s">
        <v>3537</v>
      </c>
      <c r="C160" s="436">
        <v>12</v>
      </c>
      <c r="D160" s="471">
        <v>120</v>
      </c>
      <c r="E160" s="436">
        <v>18</v>
      </c>
      <c r="F160" s="471">
        <v>300</v>
      </c>
      <c r="G160" s="476">
        <f t="shared" si="16"/>
        <v>30</v>
      </c>
      <c r="H160" s="476">
        <f t="shared" si="17"/>
        <v>420</v>
      </c>
    </row>
    <row r="161" spans="1:10" s="59" customFormat="1" ht="14.1" customHeight="1">
      <c r="A161" s="434" t="s">
        <v>3538</v>
      </c>
      <c r="B161" s="435" t="s">
        <v>3539</v>
      </c>
      <c r="C161" s="436">
        <v>7</v>
      </c>
      <c r="D161" s="471">
        <v>80</v>
      </c>
      <c r="E161" s="436">
        <v>10</v>
      </c>
      <c r="F161" s="471">
        <v>120</v>
      </c>
      <c r="G161" s="476">
        <f t="shared" si="16"/>
        <v>17</v>
      </c>
      <c r="H161" s="476">
        <f t="shared" si="17"/>
        <v>200</v>
      </c>
    </row>
    <row r="162" spans="1:10" s="59" customFormat="1" ht="14.1" customHeight="1">
      <c r="A162" s="434" t="s">
        <v>3540</v>
      </c>
      <c r="B162" s="435" t="s">
        <v>3541</v>
      </c>
      <c r="C162" s="436">
        <v>2</v>
      </c>
      <c r="D162" s="471">
        <v>20</v>
      </c>
      <c r="E162" s="436">
        <v>2</v>
      </c>
      <c r="F162" s="471">
        <v>40</v>
      </c>
      <c r="G162" s="476">
        <f t="shared" si="16"/>
        <v>4</v>
      </c>
      <c r="H162" s="476">
        <f t="shared" si="17"/>
        <v>60</v>
      </c>
    </row>
    <row r="163" spans="1:10" s="59" customFormat="1" ht="14.1" customHeight="1">
      <c r="A163" s="144"/>
      <c r="B163" s="133"/>
      <c r="C163" s="133"/>
      <c r="D163" s="133"/>
      <c r="E163" s="133"/>
      <c r="F163" s="133"/>
      <c r="G163" s="133"/>
      <c r="H163" s="133"/>
    </row>
    <row r="164" spans="1:10" s="59" customFormat="1" ht="14.1" customHeight="1">
      <c r="A164" s="336"/>
      <c r="B164" s="133"/>
      <c r="C164" s="133"/>
      <c r="D164" s="133"/>
      <c r="E164" s="133"/>
      <c r="F164" s="133"/>
      <c r="G164" s="133"/>
      <c r="H164" s="133"/>
    </row>
    <row r="165" spans="1:10" s="59" customFormat="1" ht="14.1" customHeight="1">
      <c r="A165" s="252"/>
      <c r="B165" s="139"/>
      <c r="C165" s="133"/>
      <c r="D165" s="133"/>
      <c r="E165" s="133"/>
      <c r="F165" s="133"/>
      <c r="G165" s="133"/>
      <c r="H165" s="133"/>
    </row>
    <row r="166" spans="1:10" s="59" customFormat="1" ht="14.1" customHeight="1">
      <c r="A166" s="252" t="s">
        <v>332</v>
      </c>
      <c r="B166" s="141"/>
      <c r="C166" s="142"/>
      <c r="D166" s="142"/>
      <c r="E166" s="142"/>
      <c r="F166" s="142"/>
      <c r="G166" s="142"/>
      <c r="H166" s="142"/>
    </row>
    <row r="167" spans="1:10" s="59" customFormat="1" ht="14.1" customHeight="1">
      <c r="A167" s="252" t="s">
        <v>245</v>
      </c>
      <c r="B167" s="139"/>
      <c r="C167" s="133"/>
      <c r="D167" s="133"/>
      <c r="E167" s="133"/>
      <c r="F167" s="133"/>
      <c r="G167" s="133"/>
      <c r="H167" s="133"/>
    </row>
    <row r="168" spans="1:10" s="59" customFormat="1" ht="14.1" customHeight="1">
      <c r="A168" s="253" t="s">
        <v>246</v>
      </c>
      <c r="B168" s="147"/>
      <c r="C168" s="133"/>
      <c r="D168" s="133"/>
      <c r="E168" s="133"/>
      <c r="F168" s="133"/>
      <c r="G168" s="133"/>
      <c r="H168" s="133"/>
    </row>
    <row r="169" spans="1:10" s="59" customFormat="1" ht="14.1" customHeight="1">
      <c r="A169" s="134"/>
      <c r="B169" s="133"/>
      <c r="C169" s="133"/>
      <c r="D169" s="133"/>
      <c r="E169" s="133"/>
      <c r="F169" s="133"/>
      <c r="G169" s="133"/>
      <c r="H169" s="133"/>
    </row>
    <row r="170" spans="1:10" s="59" customFormat="1" ht="14.1" customHeight="1">
      <c r="A170" s="144"/>
      <c r="B170" s="133"/>
      <c r="C170" s="145"/>
      <c r="D170" s="145"/>
      <c r="E170" s="145"/>
      <c r="F170" s="145"/>
      <c r="G170" s="145"/>
      <c r="H170" s="145"/>
    </row>
    <row r="171" spans="1:10" s="59" customFormat="1" ht="14.1" customHeight="1">
      <c r="A171" s="144"/>
      <c r="B171" s="135"/>
      <c r="C171" s="145"/>
      <c r="D171" s="145"/>
      <c r="E171" s="145"/>
      <c r="F171" s="145"/>
      <c r="G171" s="145"/>
      <c r="H171" s="145"/>
    </row>
    <row r="172" spans="1:10" s="59" customFormat="1" ht="14.1" customHeight="1">
      <c r="A172" s="144"/>
      <c r="B172" s="133"/>
      <c r="C172" s="145"/>
      <c r="D172" s="145"/>
      <c r="E172" s="145"/>
      <c r="F172" s="145"/>
      <c r="G172" s="145"/>
      <c r="H172" s="145"/>
    </row>
    <row r="173" spans="1:10" s="59" customFormat="1" ht="14.1" customHeight="1" thickBot="1">
      <c r="A173" s="255"/>
      <c r="B173" s="149"/>
      <c r="C173" s="145"/>
      <c r="D173" s="145"/>
      <c r="E173" s="145"/>
      <c r="F173" s="145"/>
      <c r="G173" s="145"/>
      <c r="H173" s="145"/>
    </row>
    <row r="174" spans="1:10" s="59" customFormat="1" ht="14.1" customHeight="1" thickBot="1">
      <c r="A174" s="143" t="s">
        <v>248</v>
      </c>
      <c r="B174" s="150"/>
      <c r="C174" s="479">
        <f t="shared" ref="C174:H175" si="18">SUM(C9,C86,C125,C143)</f>
        <v>25276</v>
      </c>
      <c r="D174" s="479">
        <f t="shared" si="18"/>
        <v>29470</v>
      </c>
      <c r="E174" s="479">
        <f t="shared" si="18"/>
        <v>4783</v>
      </c>
      <c r="F174" s="479">
        <f t="shared" si="18"/>
        <v>6050</v>
      </c>
      <c r="G174" s="479">
        <f t="shared" si="18"/>
        <v>30059</v>
      </c>
      <c r="H174" s="479">
        <f t="shared" si="18"/>
        <v>35520</v>
      </c>
    </row>
    <row r="175" spans="1:10" s="59" customFormat="1" ht="14.1" customHeight="1" thickBot="1">
      <c r="A175" s="143" t="s">
        <v>249</v>
      </c>
      <c r="B175" s="150"/>
      <c r="C175" s="479">
        <f t="shared" si="18"/>
        <v>52533</v>
      </c>
      <c r="D175" s="479">
        <f t="shared" si="18"/>
        <v>69354</v>
      </c>
      <c r="E175" s="479">
        <f t="shared" si="18"/>
        <v>7364</v>
      </c>
      <c r="F175" s="479">
        <f t="shared" si="18"/>
        <v>11220</v>
      </c>
      <c r="G175" s="479">
        <f t="shared" si="18"/>
        <v>59897</v>
      </c>
      <c r="H175" s="479">
        <f t="shared" si="18"/>
        <v>80574</v>
      </c>
    </row>
    <row r="176" spans="1:10">
      <c r="A176" s="256" t="s">
        <v>178</v>
      </c>
      <c r="B176" s="256"/>
      <c r="C176" s="256"/>
      <c r="D176" s="256"/>
      <c r="E176" s="256"/>
      <c r="F176" s="256"/>
      <c r="G176" s="256"/>
      <c r="H176" s="256"/>
      <c r="I176" s="131"/>
      <c r="J176" s="131"/>
    </row>
    <row r="177" spans="1:11" ht="19.5" customHeight="1">
      <c r="A177" s="777" t="s">
        <v>180</v>
      </c>
      <c r="B177" s="777"/>
      <c r="C177" s="777"/>
      <c r="D177" s="777"/>
      <c r="E177" s="777"/>
      <c r="F177" s="777"/>
      <c r="G177" s="777"/>
      <c r="H177" s="777"/>
      <c r="I177" s="131"/>
      <c r="J177" s="131"/>
    </row>
    <row r="178" spans="1:11" ht="36" customHeight="1">
      <c r="A178" s="776" t="s">
        <v>3542</v>
      </c>
      <c r="B178" s="776"/>
      <c r="C178" s="776"/>
      <c r="D178" s="776"/>
      <c r="E178" s="776"/>
      <c r="F178" s="776"/>
      <c r="G178" s="776"/>
      <c r="H178" s="776"/>
      <c r="I178" s="477"/>
      <c r="J178" s="477"/>
      <c r="K178" s="477"/>
    </row>
    <row r="179" spans="1:11" ht="15.95" customHeight="1"/>
    <row r="180" spans="1:11" ht="15.95" customHeight="1"/>
    <row r="181" spans="1:11" ht="15.95" customHeight="1"/>
    <row r="182" spans="1:11" ht="15.95" customHeight="1"/>
    <row r="183" spans="1:11" ht="15.95" customHeight="1"/>
    <row r="184" spans="1:11" ht="15.95" customHeight="1"/>
    <row r="185" spans="1:11" ht="15.95" customHeight="1"/>
    <row r="186" spans="1:11" ht="15.95" customHeight="1"/>
    <row r="187" spans="1:11" ht="15.95" customHeight="1"/>
    <row r="188" spans="1:11" ht="15.95" customHeight="1"/>
    <row r="189" spans="1:11" ht="15.95" customHeight="1"/>
    <row r="190" spans="1:11" ht="15.95" customHeight="1"/>
    <row r="191" spans="1:11" ht="15.95" customHeight="1"/>
    <row r="192" spans="1:11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</sheetData>
  <mergeCells count="7">
    <mergeCell ref="A178:H178"/>
    <mergeCell ref="A177:H177"/>
    <mergeCell ref="A6:A7"/>
    <mergeCell ref="B6:B7"/>
    <mergeCell ref="C6:D6"/>
    <mergeCell ref="E6:F6"/>
    <mergeCell ref="G6:H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6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AC348"/>
  <sheetViews>
    <sheetView view="pageBreakPreview" zoomScaleSheetLayoutView="100" workbookViewId="0">
      <pane ySplit="7" topLeftCell="A8" activePane="bottomLeft" state="frozen"/>
      <selection pane="bottomLeft" activeCell="H321" sqref="H321"/>
    </sheetView>
  </sheetViews>
  <sheetFormatPr defaultRowHeight="12.75"/>
  <cols>
    <col min="1" max="1" width="8.140625" style="151" customWidth="1"/>
    <col min="2" max="2" width="75.7109375" style="151" customWidth="1"/>
    <col min="3" max="8" width="16.85546875" style="151" customWidth="1"/>
    <col min="9" max="16384" width="9.140625" style="151"/>
  </cols>
  <sheetData>
    <row r="1" spans="1:29">
      <c r="A1" s="206" t="s">
        <v>342</v>
      </c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4"/>
    </row>
    <row r="2" spans="1:29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</row>
    <row r="3" spans="1:29">
      <c r="A3" s="206"/>
      <c r="B3" s="207"/>
      <c r="C3" s="198"/>
      <c r="D3" s="202"/>
      <c r="E3" s="202"/>
      <c r="F3" s="202"/>
      <c r="G3" s="204"/>
    </row>
    <row r="4" spans="1:29" s="6" customFormat="1" ht="15" customHeight="1">
      <c r="A4" s="206"/>
      <c r="B4" s="207" t="s">
        <v>1845</v>
      </c>
      <c r="C4" s="199" t="s">
        <v>1807</v>
      </c>
      <c r="D4" s="203"/>
      <c r="E4" s="203"/>
      <c r="F4" s="203"/>
      <c r="G4" s="205"/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6" customFormat="1" ht="9.75" customHeight="1">
      <c r="A5" s="7"/>
      <c r="B5" s="8"/>
      <c r="C5" s="8"/>
      <c r="D5" s="8"/>
      <c r="E5" s="8"/>
      <c r="F5" s="8"/>
      <c r="G5" s="15"/>
      <c r="H5" s="1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98.25" customHeight="1">
      <c r="A6" s="765" t="s">
        <v>55</v>
      </c>
      <c r="B6" s="763" t="s">
        <v>244</v>
      </c>
      <c r="C6" s="759" t="s">
        <v>1804</v>
      </c>
      <c r="D6" s="760"/>
      <c r="E6" s="759" t="s">
        <v>1805</v>
      </c>
      <c r="F6" s="760"/>
      <c r="G6" s="759" t="s">
        <v>1806</v>
      </c>
      <c r="H6" s="760"/>
      <c r="I6" s="9"/>
    </row>
    <row r="7" spans="1:29" s="10" customFormat="1" ht="38.25" customHeight="1" thickBot="1">
      <c r="A7" s="781"/>
      <c r="B7" s="782"/>
      <c r="C7" s="468" t="s">
        <v>1890</v>
      </c>
      <c r="D7" s="468" t="s">
        <v>1889</v>
      </c>
      <c r="E7" s="468" t="s">
        <v>1888</v>
      </c>
      <c r="F7" s="468" t="s">
        <v>1889</v>
      </c>
      <c r="G7" s="496" t="s">
        <v>1888</v>
      </c>
      <c r="H7" s="468" t="s">
        <v>1891</v>
      </c>
      <c r="I7" s="9"/>
    </row>
    <row r="8" spans="1:29" s="10" customFormat="1" ht="12.75" customHeight="1" thickTop="1">
      <c r="A8" s="786" t="s">
        <v>1792</v>
      </c>
      <c r="B8" s="786"/>
      <c r="C8" s="504">
        <v>81162</v>
      </c>
      <c r="D8" s="504">
        <v>82000</v>
      </c>
      <c r="E8" s="504">
        <v>13101</v>
      </c>
      <c r="F8" s="504">
        <v>13200</v>
      </c>
      <c r="G8" s="505">
        <f>C8+E8</f>
        <v>94263</v>
      </c>
      <c r="H8" s="505">
        <f>D8+F8</f>
        <v>95200</v>
      </c>
      <c r="I8" s="9"/>
    </row>
    <row r="9" spans="1:29" s="10" customFormat="1" ht="12.75" customHeight="1">
      <c r="A9" s="787" t="s">
        <v>252</v>
      </c>
      <c r="B9" s="787"/>
      <c r="C9" s="506">
        <v>251538</v>
      </c>
      <c r="D9" s="506">
        <v>252000</v>
      </c>
      <c r="E9" s="506">
        <v>25254</v>
      </c>
      <c r="F9" s="506">
        <v>25300</v>
      </c>
      <c r="G9" s="507">
        <f>C9+E9</f>
        <v>276792</v>
      </c>
      <c r="H9" s="507">
        <f>D9+F9</f>
        <v>277300</v>
      </c>
      <c r="I9" s="9"/>
    </row>
    <row r="10" spans="1:29" s="10" customFormat="1" ht="12.75" customHeight="1">
      <c r="A10" s="788" t="s">
        <v>3964</v>
      </c>
      <c r="B10" s="788"/>
      <c r="C10" s="506">
        <f>SUM(C14,C24,C63,C95)</f>
        <v>1126025</v>
      </c>
      <c r="D10" s="506">
        <f t="shared" ref="D10:F10" si="0">SUM(D14,D24,D63,D95)</f>
        <v>1135604</v>
      </c>
      <c r="E10" s="506">
        <f t="shared" si="0"/>
        <v>143819</v>
      </c>
      <c r="F10" s="506">
        <f t="shared" si="0"/>
        <v>146378</v>
      </c>
      <c r="G10" s="507">
        <f t="shared" ref="G10:H10" si="1">C10+E10</f>
        <v>1269844</v>
      </c>
      <c r="H10" s="507">
        <f t="shared" si="1"/>
        <v>1281982</v>
      </c>
      <c r="I10" s="9"/>
    </row>
    <row r="11" spans="1:29" s="10" customFormat="1" ht="12.75" customHeight="1">
      <c r="A11" s="497" t="s">
        <v>3671</v>
      </c>
      <c r="B11" s="498" t="s">
        <v>3672</v>
      </c>
      <c r="C11" s="486">
        <v>81162</v>
      </c>
      <c r="D11" s="478">
        <v>0</v>
      </c>
      <c r="E11" s="486">
        <v>13101</v>
      </c>
      <c r="F11" s="478">
        <v>0</v>
      </c>
      <c r="G11" s="478">
        <f t="shared" ref="G11:G13" si="2">C11+E11</f>
        <v>94263</v>
      </c>
      <c r="H11" s="478">
        <f t="shared" ref="H11:H13" si="3">D11+F11</f>
        <v>0</v>
      </c>
      <c r="I11" s="9"/>
    </row>
    <row r="12" spans="1:29" s="10" customFormat="1" ht="12.75" customHeight="1">
      <c r="A12" s="497" t="s">
        <v>3673</v>
      </c>
      <c r="B12" s="498" t="s">
        <v>3674</v>
      </c>
      <c r="C12" s="486">
        <v>1187591</v>
      </c>
      <c r="D12" s="478">
        <v>0</v>
      </c>
      <c r="E12" s="486">
        <v>150823</v>
      </c>
      <c r="F12" s="478">
        <v>0</v>
      </c>
      <c r="G12" s="478">
        <f t="shared" si="2"/>
        <v>1338414</v>
      </c>
      <c r="H12" s="478">
        <f t="shared" si="3"/>
        <v>0</v>
      </c>
      <c r="I12" s="9"/>
    </row>
    <row r="13" spans="1:29" s="10" customFormat="1" ht="12.75" customHeight="1">
      <c r="A13" s="497" t="s">
        <v>3675</v>
      </c>
      <c r="B13" s="498" t="s">
        <v>3965</v>
      </c>
      <c r="C13" s="486">
        <v>3146</v>
      </c>
      <c r="D13" s="478">
        <v>0</v>
      </c>
      <c r="E13" s="486">
        <v>1892</v>
      </c>
      <c r="F13" s="478">
        <v>0</v>
      </c>
      <c r="G13" s="478">
        <f t="shared" si="2"/>
        <v>5038</v>
      </c>
      <c r="H13" s="478">
        <f t="shared" si="3"/>
        <v>0</v>
      </c>
      <c r="I13" s="9"/>
    </row>
    <row r="14" spans="1:29" s="10" customFormat="1">
      <c r="A14" s="502"/>
      <c r="B14" s="503" t="s">
        <v>3966</v>
      </c>
      <c r="C14" s="508">
        <f>SUM(C15:C23)</f>
        <v>131879</v>
      </c>
      <c r="D14" s="508">
        <f>SUM(D15:D23)</f>
        <v>132104</v>
      </c>
      <c r="E14" s="508">
        <f>SUM(E15:E23)</f>
        <v>16635</v>
      </c>
      <c r="F14" s="508">
        <f>SUM(F15:F23)</f>
        <v>16852</v>
      </c>
      <c r="G14" s="513">
        <f t="shared" ref="G14" si="4">C14+E14</f>
        <v>148514</v>
      </c>
      <c r="H14" s="513">
        <f t="shared" ref="H14" si="5">D14+F14</f>
        <v>148956</v>
      </c>
      <c r="I14" s="9"/>
    </row>
    <row r="15" spans="1:29" s="10" customFormat="1">
      <c r="A15" s="500" t="s">
        <v>3967</v>
      </c>
      <c r="B15" s="501" t="s">
        <v>3968</v>
      </c>
      <c r="C15" s="470">
        <v>0</v>
      </c>
      <c r="D15" s="470">
        <v>1</v>
      </c>
      <c r="E15" s="470">
        <v>0</v>
      </c>
      <c r="F15" s="470">
        <v>0</v>
      </c>
      <c r="G15" s="478">
        <f t="shared" ref="G15:G24" si="6">C15+E15</f>
        <v>0</v>
      </c>
      <c r="H15" s="478">
        <f t="shared" ref="H15:H24" si="7">D15+F15</f>
        <v>1</v>
      </c>
      <c r="I15" s="9"/>
    </row>
    <row r="16" spans="1:29" s="10" customFormat="1">
      <c r="A16" s="500" t="s">
        <v>3969</v>
      </c>
      <c r="B16" s="501" t="s">
        <v>3970</v>
      </c>
      <c r="C16" s="509">
        <v>34313</v>
      </c>
      <c r="D16" s="470">
        <v>34400</v>
      </c>
      <c r="E16" s="509">
        <v>2295</v>
      </c>
      <c r="F16" s="470">
        <v>2300</v>
      </c>
      <c r="G16" s="478">
        <f t="shared" si="6"/>
        <v>36608</v>
      </c>
      <c r="H16" s="478">
        <f t="shared" si="7"/>
        <v>36700</v>
      </c>
      <c r="I16" s="9"/>
    </row>
    <row r="17" spans="1:9" s="10" customFormat="1">
      <c r="A17" s="500" t="s">
        <v>3971</v>
      </c>
      <c r="B17" s="501" t="s">
        <v>3972</v>
      </c>
      <c r="C17" s="470">
        <v>0</v>
      </c>
      <c r="D17" s="470">
        <v>1</v>
      </c>
      <c r="E17" s="470">
        <v>0</v>
      </c>
      <c r="F17" s="470">
        <v>1</v>
      </c>
      <c r="G17" s="478">
        <f>C17+E17</f>
        <v>0</v>
      </c>
      <c r="H17" s="478">
        <f t="shared" si="7"/>
        <v>2</v>
      </c>
      <c r="I17" s="9"/>
    </row>
    <row r="18" spans="1:9" s="10" customFormat="1">
      <c r="A18" s="500" t="s">
        <v>3973</v>
      </c>
      <c r="B18" s="501" t="s">
        <v>3974</v>
      </c>
      <c r="C18" s="470">
        <v>1</v>
      </c>
      <c r="D18" s="470">
        <v>1</v>
      </c>
      <c r="E18" s="470">
        <v>0</v>
      </c>
      <c r="F18" s="470">
        <v>0</v>
      </c>
      <c r="G18" s="470">
        <f t="shared" si="6"/>
        <v>1</v>
      </c>
      <c r="H18" s="470">
        <f t="shared" si="7"/>
        <v>1</v>
      </c>
      <c r="I18" s="9"/>
    </row>
    <row r="19" spans="1:9" s="10" customFormat="1">
      <c r="A19" s="500" t="s">
        <v>3975</v>
      </c>
      <c r="B19" s="501" t="s">
        <v>3976</v>
      </c>
      <c r="C19" s="509">
        <v>3895</v>
      </c>
      <c r="D19" s="470">
        <v>3900</v>
      </c>
      <c r="E19" s="509">
        <v>2528</v>
      </c>
      <c r="F19" s="470">
        <v>2550</v>
      </c>
      <c r="G19" s="470">
        <f t="shared" si="6"/>
        <v>6423</v>
      </c>
      <c r="H19" s="470">
        <f t="shared" si="7"/>
        <v>6450</v>
      </c>
      <c r="I19" s="9"/>
    </row>
    <row r="20" spans="1:9" s="10" customFormat="1">
      <c r="A20" s="500" t="s">
        <v>3977</v>
      </c>
      <c r="B20" s="501" t="s">
        <v>3978</v>
      </c>
      <c r="C20" s="509">
        <v>18579</v>
      </c>
      <c r="D20" s="470">
        <v>18600</v>
      </c>
      <c r="E20" s="509">
        <v>1010</v>
      </c>
      <c r="F20" s="470">
        <v>1100</v>
      </c>
      <c r="G20" s="470">
        <f t="shared" si="6"/>
        <v>19589</v>
      </c>
      <c r="H20" s="470">
        <f t="shared" si="7"/>
        <v>19700</v>
      </c>
      <c r="I20" s="9"/>
    </row>
    <row r="21" spans="1:9" s="10" customFormat="1">
      <c r="A21" s="500" t="s">
        <v>3979</v>
      </c>
      <c r="B21" s="501" t="s">
        <v>3980</v>
      </c>
      <c r="C21" s="470">
        <v>0</v>
      </c>
      <c r="D21" s="470">
        <v>1</v>
      </c>
      <c r="E21" s="470">
        <v>0</v>
      </c>
      <c r="F21" s="470">
        <v>1</v>
      </c>
      <c r="G21" s="470">
        <f t="shared" si="6"/>
        <v>0</v>
      </c>
      <c r="H21" s="470">
        <f t="shared" si="7"/>
        <v>2</v>
      </c>
      <c r="I21" s="9"/>
    </row>
    <row r="22" spans="1:9" s="10" customFormat="1">
      <c r="A22" s="500" t="s">
        <v>3981</v>
      </c>
      <c r="B22" s="510" t="s">
        <v>3983</v>
      </c>
      <c r="C22" s="509">
        <v>40048</v>
      </c>
      <c r="D22" s="470">
        <v>40100</v>
      </c>
      <c r="E22" s="509">
        <v>7631</v>
      </c>
      <c r="F22" s="470">
        <v>7700</v>
      </c>
      <c r="G22" s="470">
        <f t="shared" si="6"/>
        <v>47679</v>
      </c>
      <c r="H22" s="470">
        <f t="shared" si="7"/>
        <v>47800</v>
      </c>
      <c r="I22" s="9"/>
    </row>
    <row r="23" spans="1:9" s="10" customFormat="1">
      <c r="A23" s="500" t="s">
        <v>3982</v>
      </c>
      <c r="B23" s="511" t="s">
        <v>3984</v>
      </c>
      <c r="C23" s="509">
        <v>35043</v>
      </c>
      <c r="D23" s="470">
        <v>35100</v>
      </c>
      <c r="E23" s="509">
        <v>3171</v>
      </c>
      <c r="F23" s="470">
        <v>3200</v>
      </c>
      <c r="G23" s="470">
        <f t="shared" si="6"/>
        <v>38214</v>
      </c>
      <c r="H23" s="470">
        <f t="shared" si="7"/>
        <v>38300</v>
      </c>
      <c r="I23" s="9"/>
    </row>
    <row r="24" spans="1:9" s="10" customFormat="1">
      <c r="A24" s="512"/>
      <c r="B24" s="499" t="s">
        <v>3985</v>
      </c>
      <c r="C24" s="508">
        <f>SUM(C25:C62)</f>
        <v>897874</v>
      </c>
      <c r="D24" s="508">
        <f t="shared" ref="D24:F24" si="8">SUM(D25:D62)</f>
        <v>904814</v>
      </c>
      <c r="E24" s="508">
        <f t="shared" si="8"/>
        <v>117966</v>
      </c>
      <c r="F24" s="508">
        <f t="shared" si="8"/>
        <v>119841</v>
      </c>
      <c r="G24" s="513">
        <f t="shared" si="6"/>
        <v>1015840</v>
      </c>
      <c r="H24" s="513">
        <f t="shared" si="7"/>
        <v>1024655</v>
      </c>
      <c r="I24" s="9"/>
    </row>
    <row r="25" spans="1:9" s="10" customFormat="1">
      <c r="A25" s="500" t="s">
        <v>3986</v>
      </c>
      <c r="B25" s="501" t="s">
        <v>3987</v>
      </c>
      <c r="C25" s="471">
        <v>0</v>
      </c>
      <c r="D25" s="470">
        <v>1</v>
      </c>
      <c r="E25" s="471">
        <v>0</v>
      </c>
      <c r="F25" s="470">
        <v>1</v>
      </c>
      <c r="G25" s="470">
        <f t="shared" ref="G25:G62" si="9">C25+E25</f>
        <v>0</v>
      </c>
      <c r="H25" s="470">
        <f t="shared" ref="H25:H62" si="10">D25+F25</f>
        <v>2</v>
      </c>
      <c r="I25" s="9"/>
    </row>
    <row r="26" spans="1:9" s="10" customFormat="1">
      <c r="A26" s="500" t="s">
        <v>3988</v>
      </c>
      <c r="B26" s="501" t="s">
        <v>3989</v>
      </c>
      <c r="C26" s="509">
        <v>64844</v>
      </c>
      <c r="D26" s="470">
        <v>65000</v>
      </c>
      <c r="E26" s="509">
        <v>6573</v>
      </c>
      <c r="F26" s="470">
        <v>6600</v>
      </c>
      <c r="G26" s="470">
        <f t="shared" si="9"/>
        <v>71417</v>
      </c>
      <c r="H26" s="470">
        <f t="shared" si="10"/>
        <v>71600</v>
      </c>
      <c r="I26" s="9"/>
    </row>
    <row r="27" spans="1:9" s="10" customFormat="1">
      <c r="A27" s="500" t="s">
        <v>3990</v>
      </c>
      <c r="B27" s="501" t="s">
        <v>3991</v>
      </c>
      <c r="C27" s="509">
        <v>64058</v>
      </c>
      <c r="D27" s="509">
        <v>65000</v>
      </c>
      <c r="E27" s="509">
        <v>9046</v>
      </c>
      <c r="F27" s="470">
        <v>9100</v>
      </c>
      <c r="G27" s="470">
        <f t="shared" si="9"/>
        <v>73104</v>
      </c>
      <c r="H27" s="470">
        <f t="shared" si="10"/>
        <v>74100</v>
      </c>
      <c r="I27" s="9"/>
    </row>
    <row r="28" spans="1:9" s="10" customFormat="1">
      <c r="A28" s="500" t="s">
        <v>3992</v>
      </c>
      <c r="B28" s="501" t="s">
        <v>3993</v>
      </c>
      <c r="C28" s="509">
        <v>29620</v>
      </c>
      <c r="D28" s="509">
        <v>30000</v>
      </c>
      <c r="E28" s="509">
        <v>2360</v>
      </c>
      <c r="F28" s="470">
        <v>2400</v>
      </c>
      <c r="G28" s="470">
        <f t="shared" si="9"/>
        <v>31980</v>
      </c>
      <c r="H28" s="470">
        <f t="shared" si="10"/>
        <v>32400</v>
      </c>
      <c r="I28" s="9"/>
    </row>
    <row r="29" spans="1:9" s="10" customFormat="1">
      <c r="A29" s="500" t="s">
        <v>3994</v>
      </c>
      <c r="B29" s="501" t="s">
        <v>3995</v>
      </c>
      <c r="C29" s="509">
        <v>23216</v>
      </c>
      <c r="D29" s="509">
        <v>23500</v>
      </c>
      <c r="E29" s="509">
        <v>3750</v>
      </c>
      <c r="F29" s="470">
        <v>3800</v>
      </c>
      <c r="G29" s="470">
        <f t="shared" si="9"/>
        <v>26966</v>
      </c>
      <c r="H29" s="470">
        <f t="shared" si="10"/>
        <v>27300</v>
      </c>
      <c r="I29" s="9"/>
    </row>
    <row r="30" spans="1:9" s="10" customFormat="1">
      <c r="A30" s="500" t="s">
        <v>3996</v>
      </c>
      <c r="B30" s="501" t="s">
        <v>3997</v>
      </c>
      <c r="C30" s="509">
        <v>1951</v>
      </c>
      <c r="D30" s="509">
        <v>2000</v>
      </c>
      <c r="E30" s="509">
        <v>1150</v>
      </c>
      <c r="F30" s="470">
        <v>1200</v>
      </c>
      <c r="G30" s="470">
        <f t="shared" si="9"/>
        <v>3101</v>
      </c>
      <c r="H30" s="470">
        <f t="shared" si="10"/>
        <v>3200</v>
      </c>
      <c r="I30" s="9"/>
    </row>
    <row r="31" spans="1:9" s="10" customFormat="1">
      <c r="A31" s="500" t="s">
        <v>3998</v>
      </c>
      <c r="B31" s="501" t="s">
        <v>3999</v>
      </c>
      <c r="C31" s="509">
        <v>61408</v>
      </c>
      <c r="D31" s="509">
        <v>61500</v>
      </c>
      <c r="E31" s="509">
        <v>7434</v>
      </c>
      <c r="F31" s="470">
        <v>7500</v>
      </c>
      <c r="G31" s="470">
        <f t="shared" si="9"/>
        <v>68842</v>
      </c>
      <c r="H31" s="470">
        <f t="shared" si="10"/>
        <v>69000</v>
      </c>
      <c r="I31" s="9"/>
    </row>
    <row r="32" spans="1:9" s="10" customFormat="1">
      <c r="A32" s="500" t="s">
        <v>4000</v>
      </c>
      <c r="B32" s="501" t="s">
        <v>4001</v>
      </c>
      <c r="C32" s="509">
        <v>61495</v>
      </c>
      <c r="D32" s="509">
        <v>61500</v>
      </c>
      <c r="E32" s="509">
        <v>7468</v>
      </c>
      <c r="F32" s="470">
        <v>7500</v>
      </c>
      <c r="G32" s="470">
        <f t="shared" si="9"/>
        <v>68963</v>
      </c>
      <c r="H32" s="470">
        <f t="shared" si="10"/>
        <v>69000</v>
      </c>
      <c r="I32" s="9"/>
    </row>
    <row r="33" spans="1:9" s="10" customFormat="1">
      <c r="A33" s="500" t="s">
        <v>4002</v>
      </c>
      <c r="B33" s="501" t="s">
        <v>4003</v>
      </c>
      <c r="C33" s="509">
        <v>17774</v>
      </c>
      <c r="D33" s="509">
        <v>17800</v>
      </c>
      <c r="E33" s="509">
        <v>2131</v>
      </c>
      <c r="F33" s="470">
        <v>2200</v>
      </c>
      <c r="G33" s="470">
        <f t="shared" si="9"/>
        <v>19905</v>
      </c>
      <c r="H33" s="470">
        <f t="shared" si="10"/>
        <v>20000</v>
      </c>
      <c r="I33" s="9"/>
    </row>
    <row r="34" spans="1:9" s="10" customFormat="1">
      <c r="A34" s="500" t="s">
        <v>4004</v>
      </c>
      <c r="B34" s="501" t="s">
        <v>4005</v>
      </c>
      <c r="C34" s="509">
        <v>10578</v>
      </c>
      <c r="D34" s="509">
        <v>10600</v>
      </c>
      <c r="E34" s="509">
        <v>1928</v>
      </c>
      <c r="F34" s="470">
        <v>2000</v>
      </c>
      <c r="G34" s="470">
        <f t="shared" si="9"/>
        <v>12506</v>
      </c>
      <c r="H34" s="470">
        <f t="shared" si="10"/>
        <v>12600</v>
      </c>
      <c r="I34" s="9"/>
    </row>
    <row r="35" spans="1:9" s="10" customFormat="1">
      <c r="A35" s="500" t="s">
        <v>4006</v>
      </c>
      <c r="B35" s="501" t="s">
        <v>4007</v>
      </c>
      <c r="C35" s="509">
        <v>15950</v>
      </c>
      <c r="D35" s="509">
        <v>16000</v>
      </c>
      <c r="E35" s="509">
        <v>2387</v>
      </c>
      <c r="F35" s="470">
        <v>2400</v>
      </c>
      <c r="G35" s="470">
        <f t="shared" si="9"/>
        <v>18337</v>
      </c>
      <c r="H35" s="470">
        <f t="shared" si="10"/>
        <v>18400</v>
      </c>
      <c r="I35" s="9"/>
    </row>
    <row r="36" spans="1:9" s="10" customFormat="1">
      <c r="A36" s="500" t="s">
        <v>4008</v>
      </c>
      <c r="B36" s="501" t="s">
        <v>4009</v>
      </c>
      <c r="C36" s="509">
        <v>2920</v>
      </c>
      <c r="D36" s="509">
        <v>3000</v>
      </c>
      <c r="E36" s="509">
        <v>906</v>
      </c>
      <c r="F36" s="470">
        <v>910</v>
      </c>
      <c r="G36" s="470">
        <f t="shared" si="9"/>
        <v>3826</v>
      </c>
      <c r="H36" s="470">
        <f t="shared" si="10"/>
        <v>3910</v>
      </c>
      <c r="I36" s="9"/>
    </row>
    <row r="37" spans="1:9" s="10" customFormat="1">
      <c r="A37" s="500" t="s">
        <v>4010</v>
      </c>
      <c r="B37" s="501" t="s">
        <v>4011</v>
      </c>
      <c r="C37" s="509">
        <v>2453</v>
      </c>
      <c r="D37" s="509">
        <v>2500</v>
      </c>
      <c r="E37" s="509">
        <v>841</v>
      </c>
      <c r="F37" s="470">
        <v>850</v>
      </c>
      <c r="G37" s="470">
        <f t="shared" si="9"/>
        <v>3294</v>
      </c>
      <c r="H37" s="470">
        <f t="shared" si="10"/>
        <v>3350</v>
      </c>
      <c r="I37" s="9"/>
    </row>
    <row r="38" spans="1:9" s="10" customFormat="1">
      <c r="A38" s="500" t="s">
        <v>4012</v>
      </c>
      <c r="B38" s="501" t="s">
        <v>4013</v>
      </c>
      <c r="C38" s="509">
        <v>31530</v>
      </c>
      <c r="D38" s="509">
        <v>32000</v>
      </c>
      <c r="E38" s="509">
        <v>3329</v>
      </c>
      <c r="F38" s="470">
        <v>3400</v>
      </c>
      <c r="G38" s="470">
        <f t="shared" si="9"/>
        <v>34859</v>
      </c>
      <c r="H38" s="470">
        <f t="shared" si="10"/>
        <v>35400</v>
      </c>
      <c r="I38" s="9"/>
    </row>
    <row r="39" spans="1:9" s="10" customFormat="1">
      <c r="A39" s="500" t="s">
        <v>4014</v>
      </c>
      <c r="B39" s="501" t="s">
        <v>4015</v>
      </c>
      <c r="C39" s="509">
        <v>9915</v>
      </c>
      <c r="D39" s="509">
        <v>10000</v>
      </c>
      <c r="E39" s="509">
        <v>2215</v>
      </c>
      <c r="F39" s="470">
        <v>2250</v>
      </c>
      <c r="G39" s="470">
        <f t="shared" si="9"/>
        <v>12130</v>
      </c>
      <c r="H39" s="470">
        <f t="shared" si="10"/>
        <v>12250</v>
      </c>
      <c r="I39" s="9"/>
    </row>
    <row r="40" spans="1:9" s="10" customFormat="1">
      <c r="A40" s="500" t="s">
        <v>4016</v>
      </c>
      <c r="B40" s="501" t="s">
        <v>4017</v>
      </c>
      <c r="C40" s="509">
        <v>10682</v>
      </c>
      <c r="D40" s="509">
        <v>10700</v>
      </c>
      <c r="E40" s="509">
        <v>4452</v>
      </c>
      <c r="F40" s="470">
        <v>4500</v>
      </c>
      <c r="G40" s="470">
        <f t="shared" si="9"/>
        <v>15134</v>
      </c>
      <c r="H40" s="470">
        <f t="shared" si="10"/>
        <v>15200</v>
      </c>
      <c r="I40" s="9"/>
    </row>
    <row r="41" spans="1:9" s="10" customFormat="1">
      <c r="A41" s="500" t="s">
        <v>4018</v>
      </c>
      <c r="B41" s="501" t="s">
        <v>4019</v>
      </c>
      <c r="C41" s="509">
        <v>11225</v>
      </c>
      <c r="D41" s="509">
        <v>11300</v>
      </c>
      <c r="E41" s="509">
        <v>3848</v>
      </c>
      <c r="F41" s="470">
        <v>4000</v>
      </c>
      <c r="G41" s="470">
        <f t="shared" si="9"/>
        <v>15073</v>
      </c>
      <c r="H41" s="470">
        <f t="shared" si="10"/>
        <v>15300</v>
      </c>
      <c r="I41" s="9"/>
    </row>
    <row r="42" spans="1:9" s="10" customFormat="1">
      <c r="A42" s="500" t="s">
        <v>4020</v>
      </c>
      <c r="B42" s="501" t="s">
        <v>4021</v>
      </c>
      <c r="C42" s="509">
        <v>34036</v>
      </c>
      <c r="D42" s="509">
        <v>34100</v>
      </c>
      <c r="E42" s="509">
        <v>1520</v>
      </c>
      <c r="F42" s="470">
        <v>1550</v>
      </c>
      <c r="G42" s="470">
        <f t="shared" si="9"/>
        <v>35556</v>
      </c>
      <c r="H42" s="470">
        <f t="shared" si="10"/>
        <v>35650</v>
      </c>
      <c r="I42" s="9"/>
    </row>
    <row r="43" spans="1:9" s="10" customFormat="1">
      <c r="A43" s="500" t="s">
        <v>4022</v>
      </c>
      <c r="B43" s="501" t="s">
        <v>4023</v>
      </c>
      <c r="C43" s="509">
        <v>32131</v>
      </c>
      <c r="D43" s="509">
        <v>32200</v>
      </c>
      <c r="E43" s="509">
        <v>1351</v>
      </c>
      <c r="F43" s="470">
        <v>1550</v>
      </c>
      <c r="G43" s="470">
        <f t="shared" si="9"/>
        <v>33482</v>
      </c>
      <c r="H43" s="470">
        <f t="shared" si="10"/>
        <v>33750</v>
      </c>
      <c r="I43" s="9"/>
    </row>
    <row r="44" spans="1:9" s="10" customFormat="1">
      <c r="A44" s="500" t="s">
        <v>4024</v>
      </c>
      <c r="B44" s="501" t="s">
        <v>4025</v>
      </c>
      <c r="C44" s="509">
        <v>32111</v>
      </c>
      <c r="D44" s="509">
        <v>32200</v>
      </c>
      <c r="E44" s="509">
        <v>1351</v>
      </c>
      <c r="F44" s="470">
        <v>1550</v>
      </c>
      <c r="G44" s="470">
        <f t="shared" si="9"/>
        <v>33462</v>
      </c>
      <c r="H44" s="470">
        <f t="shared" si="10"/>
        <v>33750</v>
      </c>
      <c r="I44" s="9"/>
    </row>
    <row r="45" spans="1:9" s="10" customFormat="1">
      <c r="A45" s="500" t="s">
        <v>4026</v>
      </c>
      <c r="B45" s="501" t="s">
        <v>4027</v>
      </c>
      <c r="C45" s="509">
        <v>33943</v>
      </c>
      <c r="D45" s="509">
        <v>34100</v>
      </c>
      <c r="E45" s="509">
        <v>1507</v>
      </c>
      <c r="F45" s="470">
        <v>1550</v>
      </c>
      <c r="G45" s="470">
        <f t="shared" si="9"/>
        <v>35450</v>
      </c>
      <c r="H45" s="470">
        <f t="shared" si="10"/>
        <v>35650</v>
      </c>
      <c r="I45" s="9"/>
    </row>
    <row r="46" spans="1:9" s="10" customFormat="1">
      <c r="A46" s="500" t="s">
        <v>4028</v>
      </c>
      <c r="B46" s="501" t="s">
        <v>4029</v>
      </c>
      <c r="C46" s="509">
        <v>17402</v>
      </c>
      <c r="D46" s="509">
        <v>17500</v>
      </c>
      <c r="E46" s="509">
        <v>457</v>
      </c>
      <c r="F46" s="470">
        <v>500</v>
      </c>
      <c r="G46" s="470">
        <f t="shared" si="9"/>
        <v>17859</v>
      </c>
      <c r="H46" s="470">
        <f t="shared" si="10"/>
        <v>18000</v>
      </c>
      <c r="I46" s="9"/>
    </row>
    <row r="47" spans="1:9" s="10" customFormat="1">
      <c r="A47" s="500" t="s">
        <v>4030</v>
      </c>
      <c r="B47" s="501" t="s">
        <v>4031</v>
      </c>
      <c r="C47" s="471">
        <v>0</v>
      </c>
      <c r="D47" s="470">
        <v>1</v>
      </c>
      <c r="E47" s="135">
        <v>0</v>
      </c>
      <c r="F47" s="470">
        <v>0</v>
      </c>
      <c r="G47" s="470">
        <f t="shared" si="9"/>
        <v>0</v>
      </c>
      <c r="H47" s="470">
        <f t="shared" si="10"/>
        <v>1</v>
      </c>
      <c r="I47" s="9"/>
    </row>
    <row r="48" spans="1:9" s="10" customFormat="1">
      <c r="A48" s="500" t="s">
        <v>4032</v>
      </c>
      <c r="B48" s="501" t="s">
        <v>4033</v>
      </c>
      <c r="C48" s="509">
        <v>49667</v>
      </c>
      <c r="D48" s="509">
        <v>50000</v>
      </c>
      <c r="E48" s="509">
        <v>9454</v>
      </c>
      <c r="F48" s="470">
        <v>9500</v>
      </c>
      <c r="G48" s="470">
        <f t="shared" si="9"/>
        <v>59121</v>
      </c>
      <c r="H48" s="470">
        <f t="shared" si="10"/>
        <v>59500</v>
      </c>
      <c r="I48" s="9"/>
    </row>
    <row r="49" spans="1:9" s="10" customFormat="1">
      <c r="A49" s="500" t="s">
        <v>4034</v>
      </c>
      <c r="B49" s="501" t="s">
        <v>4035</v>
      </c>
      <c r="C49" s="509">
        <v>49610</v>
      </c>
      <c r="D49" s="509">
        <v>50000</v>
      </c>
      <c r="E49" s="509">
        <v>9393</v>
      </c>
      <c r="F49" s="470">
        <v>9500</v>
      </c>
      <c r="G49" s="470">
        <f t="shared" si="9"/>
        <v>59003</v>
      </c>
      <c r="H49" s="470">
        <f t="shared" si="10"/>
        <v>59500</v>
      </c>
      <c r="I49" s="9"/>
    </row>
    <row r="50" spans="1:9" s="10" customFormat="1">
      <c r="A50" s="500" t="s">
        <v>4036</v>
      </c>
      <c r="B50" s="501" t="s">
        <v>4037</v>
      </c>
      <c r="C50" s="509">
        <v>48975</v>
      </c>
      <c r="D50" s="509">
        <v>50000</v>
      </c>
      <c r="E50" s="509">
        <v>9437</v>
      </c>
      <c r="F50" s="470">
        <v>9500</v>
      </c>
      <c r="G50" s="470">
        <f t="shared" si="9"/>
        <v>58412</v>
      </c>
      <c r="H50" s="470">
        <f t="shared" si="10"/>
        <v>59500</v>
      </c>
      <c r="I50" s="9"/>
    </row>
    <row r="51" spans="1:9" s="10" customFormat="1">
      <c r="A51" s="500" t="s">
        <v>4038</v>
      </c>
      <c r="B51" s="501" t="s">
        <v>4039</v>
      </c>
      <c r="C51" s="509">
        <v>5240</v>
      </c>
      <c r="D51" s="509">
        <v>5300</v>
      </c>
      <c r="E51" s="509">
        <v>174</v>
      </c>
      <c r="F51" s="470">
        <v>180</v>
      </c>
      <c r="G51" s="470">
        <f t="shared" si="9"/>
        <v>5414</v>
      </c>
      <c r="H51" s="470">
        <f t="shared" si="10"/>
        <v>5480</v>
      </c>
      <c r="I51" s="9"/>
    </row>
    <row r="52" spans="1:9" s="10" customFormat="1">
      <c r="A52" s="500" t="s">
        <v>4040</v>
      </c>
      <c r="B52" s="501" t="s">
        <v>4041</v>
      </c>
      <c r="C52" s="509">
        <v>28828</v>
      </c>
      <c r="D52" s="509">
        <v>30000</v>
      </c>
      <c r="E52" s="509">
        <v>2056</v>
      </c>
      <c r="F52" s="470">
        <v>2100</v>
      </c>
      <c r="G52" s="470">
        <f t="shared" si="9"/>
        <v>30884</v>
      </c>
      <c r="H52" s="470">
        <f t="shared" si="10"/>
        <v>32100</v>
      </c>
      <c r="I52" s="9"/>
    </row>
    <row r="53" spans="1:9" s="10" customFormat="1">
      <c r="A53" s="500" t="s">
        <v>4042</v>
      </c>
      <c r="B53" s="501" t="s">
        <v>4043</v>
      </c>
      <c r="C53" s="509">
        <v>1744</v>
      </c>
      <c r="D53" s="509">
        <v>1800</v>
      </c>
      <c r="E53" s="509">
        <v>601</v>
      </c>
      <c r="F53" s="470">
        <v>600</v>
      </c>
      <c r="G53" s="470">
        <f t="shared" si="9"/>
        <v>2345</v>
      </c>
      <c r="H53" s="470">
        <f t="shared" si="10"/>
        <v>2400</v>
      </c>
      <c r="I53" s="9"/>
    </row>
    <row r="54" spans="1:9" s="10" customFormat="1">
      <c r="A54" s="500" t="s">
        <v>4044</v>
      </c>
      <c r="B54" s="501" t="s">
        <v>4045</v>
      </c>
      <c r="C54" s="509">
        <v>2372</v>
      </c>
      <c r="D54" s="509">
        <v>2400</v>
      </c>
      <c r="E54" s="509">
        <v>649</v>
      </c>
      <c r="F54" s="470">
        <v>650</v>
      </c>
      <c r="G54" s="470">
        <f t="shared" si="9"/>
        <v>3021</v>
      </c>
      <c r="H54" s="470">
        <f t="shared" si="10"/>
        <v>3050</v>
      </c>
      <c r="I54" s="9"/>
    </row>
    <row r="55" spans="1:9" s="10" customFormat="1">
      <c r="A55" s="500" t="s">
        <v>4046</v>
      </c>
      <c r="B55" s="501" t="s">
        <v>4047</v>
      </c>
      <c r="C55" s="509">
        <v>2351</v>
      </c>
      <c r="D55" s="509">
        <v>2400</v>
      </c>
      <c r="E55" s="509">
        <v>638</v>
      </c>
      <c r="F55" s="470">
        <v>640</v>
      </c>
      <c r="G55" s="470">
        <f t="shared" si="9"/>
        <v>2989</v>
      </c>
      <c r="H55" s="470">
        <f t="shared" si="10"/>
        <v>3040</v>
      </c>
      <c r="I55" s="9"/>
    </row>
    <row r="56" spans="1:9" s="10" customFormat="1">
      <c r="A56" s="500" t="s">
        <v>4048</v>
      </c>
      <c r="B56" s="501" t="s">
        <v>4049</v>
      </c>
      <c r="C56" s="471">
        <v>0</v>
      </c>
      <c r="D56" s="470">
        <v>1</v>
      </c>
      <c r="E56" s="471">
        <v>0</v>
      </c>
      <c r="F56" s="470">
        <v>0</v>
      </c>
      <c r="G56" s="470">
        <f t="shared" si="9"/>
        <v>0</v>
      </c>
      <c r="H56" s="470">
        <f t="shared" si="10"/>
        <v>1</v>
      </c>
      <c r="I56" s="9"/>
    </row>
    <row r="57" spans="1:9" s="10" customFormat="1">
      <c r="A57" s="500" t="s">
        <v>4050</v>
      </c>
      <c r="B57" s="501" t="s">
        <v>4051</v>
      </c>
      <c r="C57" s="509">
        <v>9415</v>
      </c>
      <c r="D57" s="509">
        <v>9500</v>
      </c>
      <c r="E57" s="509">
        <v>560</v>
      </c>
      <c r="F57" s="470">
        <v>600</v>
      </c>
      <c r="G57" s="470">
        <f t="shared" si="9"/>
        <v>9975</v>
      </c>
      <c r="H57" s="470">
        <f t="shared" si="10"/>
        <v>10100</v>
      </c>
      <c r="I57" s="9"/>
    </row>
    <row r="58" spans="1:9" s="10" customFormat="1">
      <c r="A58" s="500" t="s">
        <v>4052</v>
      </c>
      <c r="B58" s="501" t="s">
        <v>4053</v>
      </c>
      <c r="C58" s="509">
        <v>4722</v>
      </c>
      <c r="D58" s="509">
        <v>4800</v>
      </c>
      <c r="E58" s="509">
        <v>1812</v>
      </c>
      <c r="F58" s="470">
        <v>1900</v>
      </c>
      <c r="G58" s="470">
        <f t="shared" si="9"/>
        <v>6534</v>
      </c>
      <c r="H58" s="470">
        <f t="shared" si="10"/>
        <v>6700</v>
      </c>
      <c r="I58" s="9"/>
    </row>
    <row r="59" spans="1:9" s="10" customFormat="1">
      <c r="A59" s="500" t="s">
        <v>4054</v>
      </c>
      <c r="B59" s="501" t="s">
        <v>4055</v>
      </c>
      <c r="C59" s="509">
        <v>1907</v>
      </c>
      <c r="D59" s="509">
        <v>1910</v>
      </c>
      <c r="E59" s="509">
        <v>154</v>
      </c>
      <c r="F59" s="470">
        <v>160</v>
      </c>
      <c r="G59" s="470">
        <f t="shared" si="9"/>
        <v>2061</v>
      </c>
      <c r="H59" s="470">
        <f t="shared" si="10"/>
        <v>2070</v>
      </c>
      <c r="I59" s="9"/>
    </row>
    <row r="60" spans="1:9" s="10" customFormat="1">
      <c r="A60" s="500" t="s">
        <v>4056</v>
      </c>
      <c r="B60" s="501" t="s">
        <v>4057</v>
      </c>
      <c r="C60" s="509">
        <v>61191</v>
      </c>
      <c r="D60" s="509">
        <v>61500</v>
      </c>
      <c r="E60" s="509">
        <v>8607</v>
      </c>
      <c r="F60" s="470">
        <v>8700</v>
      </c>
      <c r="G60" s="470">
        <f t="shared" si="9"/>
        <v>69798</v>
      </c>
      <c r="H60" s="470">
        <f t="shared" si="10"/>
        <v>70200</v>
      </c>
      <c r="I60" s="9"/>
    </row>
    <row r="61" spans="1:9" s="10" customFormat="1">
      <c r="A61" s="500" t="s">
        <v>4058</v>
      </c>
      <c r="B61" s="501" t="s">
        <v>4059</v>
      </c>
      <c r="C61" s="471">
        <v>0</v>
      </c>
      <c r="D61" s="470">
        <v>1</v>
      </c>
      <c r="E61" s="471">
        <v>0</v>
      </c>
      <c r="F61" s="470">
        <v>0</v>
      </c>
      <c r="G61" s="470">
        <f t="shared" si="9"/>
        <v>0</v>
      </c>
      <c r="H61" s="470">
        <f t="shared" si="10"/>
        <v>1</v>
      </c>
      <c r="I61" s="9"/>
    </row>
    <row r="62" spans="1:9" s="10" customFormat="1">
      <c r="A62" s="500" t="s">
        <v>4060</v>
      </c>
      <c r="B62" s="501" t="s">
        <v>4061</v>
      </c>
      <c r="C62" s="509">
        <v>62610</v>
      </c>
      <c r="D62" s="509">
        <v>62700</v>
      </c>
      <c r="E62" s="509">
        <v>8427</v>
      </c>
      <c r="F62" s="470">
        <v>8500</v>
      </c>
      <c r="G62" s="470">
        <f t="shared" si="9"/>
        <v>71037</v>
      </c>
      <c r="H62" s="470">
        <f t="shared" si="10"/>
        <v>71200</v>
      </c>
      <c r="I62" s="9"/>
    </row>
    <row r="63" spans="1:9" s="10" customFormat="1">
      <c r="A63" s="512"/>
      <c r="B63" s="499" t="s">
        <v>4062</v>
      </c>
      <c r="C63" s="508">
        <f>SUM(C64:C94)</f>
        <v>53372</v>
      </c>
      <c r="D63" s="508">
        <f t="shared" ref="D63:F63" si="11">SUM(D64:D94)</f>
        <v>54201</v>
      </c>
      <c r="E63" s="508">
        <f t="shared" si="11"/>
        <v>7058</v>
      </c>
      <c r="F63" s="508">
        <f t="shared" si="11"/>
        <v>7330</v>
      </c>
      <c r="G63" s="508">
        <f t="shared" ref="G63:G94" si="12">C63+E63</f>
        <v>60430</v>
      </c>
      <c r="H63" s="508">
        <f t="shared" ref="H63:H94" si="13">D63+F63</f>
        <v>61531</v>
      </c>
      <c r="I63" s="9"/>
    </row>
    <row r="64" spans="1:9" s="10" customFormat="1">
      <c r="A64" s="500" t="s">
        <v>4063</v>
      </c>
      <c r="B64" s="501" t="s">
        <v>4064</v>
      </c>
      <c r="C64" s="471">
        <v>0</v>
      </c>
      <c r="D64" s="471">
        <v>1</v>
      </c>
      <c r="E64" s="471">
        <v>0</v>
      </c>
      <c r="F64" s="471">
        <v>0</v>
      </c>
      <c r="G64" s="470">
        <f t="shared" si="12"/>
        <v>0</v>
      </c>
      <c r="H64" s="470">
        <f t="shared" si="13"/>
        <v>1</v>
      </c>
      <c r="I64" s="9"/>
    </row>
    <row r="65" spans="1:9" s="10" customFormat="1">
      <c r="A65" s="500" t="s">
        <v>4065</v>
      </c>
      <c r="B65" s="501" t="s">
        <v>4066</v>
      </c>
      <c r="C65" s="509">
        <v>1014</v>
      </c>
      <c r="D65" s="509">
        <v>1050</v>
      </c>
      <c r="E65" s="509">
        <v>595</v>
      </c>
      <c r="F65" s="471">
        <v>600</v>
      </c>
      <c r="G65" s="470">
        <f t="shared" si="12"/>
        <v>1609</v>
      </c>
      <c r="H65" s="470">
        <f t="shared" si="13"/>
        <v>1650</v>
      </c>
      <c r="I65" s="9"/>
    </row>
    <row r="66" spans="1:9" s="10" customFormat="1">
      <c r="A66" s="500" t="s">
        <v>4067</v>
      </c>
      <c r="B66" s="501" t="s">
        <v>4068</v>
      </c>
      <c r="C66" s="471">
        <v>0</v>
      </c>
      <c r="D66" s="471">
        <v>1</v>
      </c>
      <c r="E66" s="471">
        <v>0</v>
      </c>
      <c r="F66" s="471">
        <v>0</v>
      </c>
      <c r="G66" s="470">
        <f t="shared" si="12"/>
        <v>0</v>
      </c>
      <c r="H66" s="470">
        <f t="shared" si="13"/>
        <v>1</v>
      </c>
      <c r="I66" s="9"/>
    </row>
    <row r="67" spans="1:9" s="10" customFormat="1">
      <c r="A67" s="500" t="s">
        <v>4069</v>
      </c>
      <c r="B67" s="501" t="s">
        <v>4070</v>
      </c>
      <c r="C67" s="509">
        <v>22</v>
      </c>
      <c r="D67" s="509">
        <v>25</v>
      </c>
      <c r="E67" s="509">
        <v>329</v>
      </c>
      <c r="F67" s="471">
        <v>330</v>
      </c>
      <c r="G67" s="470">
        <f t="shared" si="12"/>
        <v>351</v>
      </c>
      <c r="H67" s="470">
        <f t="shared" si="13"/>
        <v>355</v>
      </c>
      <c r="I67" s="9"/>
    </row>
    <row r="68" spans="1:9" s="10" customFormat="1">
      <c r="A68" s="500" t="s">
        <v>4071</v>
      </c>
      <c r="B68" s="501" t="s">
        <v>4072</v>
      </c>
      <c r="C68" s="509">
        <v>2089</v>
      </c>
      <c r="D68" s="509">
        <v>2100</v>
      </c>
      <c r="E68" s="509">
        <v>955</v>
      </c>
      <c r="F68" s="471">
        <v>1000</v>
      </c>
      <c r="G68" s="470">
        <f t="shared" si="12"/>
        <v>3044</v>
      </c>
      <c r="H68" s="470">
        <f t="shared" si="13"/>
        <v>3100</v>
      </c>
      <c r="I68" s="9"/>
    </row>
    <row r="69" spans="1:9" s="10" customFormat="1">
      <c r="A69" s="500" t="s">
        <v>4073</v>
      </c>
      <c r="B69" s="501" t="s">
        <v>4074</v>
      </c>
      <c r="C69" s="509">
        <v>1690</v>
      </c>
      <c r="D69" s="509">
        <v>1700</v>
      </c>
      <c r="E69" s="509">
        <v>278</v>
      </c>
      <c r="F69" s="471">
        <v>300</v>
      </c>
      <c r="G69" s="470">
        <f t="shared" si="12"/>
        <v>1968</v>
      </c>
      <c r="H69" s="470">
        <f t="shared" si="13"/>
        <v>2000</v>
      </c>
      <c r="I69" s="9"/>
    </row>
    <row r="70" spans="1:9" s="10" customFormat="1">
      <c r="A70" s="500" t="s">
        <v>4075</v>
      </c>
      <c r="B70" s="501" t="s">
        <v>4076</v>
      </c>
      <c r="C70" s="509">
        <v>4097</v>
      </c>
      <c r="D70" s="509">
        <v>4100</v>
      </c>
      <c r="E70" s="509">
        <v>95</v>
      </c>
      <c r="F70" s="471">
        <v>100</v>
      </c>
      <c r="G70" s="470">
        <f t="shared" si="12"/>
        <v>4192</v>
      </c>
      <c r="H70" s="470">
        <f t="shared" si="13"/>
        <v>4200</v>
      </c>
      <c r="I70" s="9"/>
    </row>
    <row r="71" spans="1:9" s="10" customFormat="1">
      <c r="A71" s="500" t="s">
        <v>4077</v>
      </c>
      <c r="B71" s="501" t="s">
        <v>4078</v>
      </c>
      <c r="C71" s="509">
        <v>1405</v>
      </c>
      <c r="D71" s="509">
        <v>1500</v>
      </c>
      <c r="E71" s="509">
        <v>58</v>
      </c>
      <c r="F71" s="471">
        <v>60</v>
      </c>
      <c r="G71" s="470">
        <f t="shared" si="12"/>
        <v>1463</v>
      </c>
      <c r="H71" s="470">
        <f t="shared" si="13"/>
        <v>1560</v>
      </c>
      <c r="I71" s="9"/>
    </row>
    <row r="72" spans="1:9" s="10" customFormat="1">
      <c r="A72" s="500" t="s">
        <v>4079</v>
      </c>
      <c r="B72" s="501" t="s">
        <v>4080</v>
      </c>
      <c r="C72" s="509">
        <v>774</v>
      </c>
      <c r="D72" s="509">
        <v>800</v>
      </c>
      <c r="E72" s="509">
        <v>88</v>
      </c>
      <c r="F72" s="471">
        <v>90</v>
      </c>
      <c r="G72" s="470">
        <f t="shared" si="12"/>
        <v>862</v>
      </c>
      <c r="H72" s="470">
        <f t="shared" si="13"/>
        <v>890</v>
      </c>
      <c r="I72" s="9"/>
    </row>
    <row r="73" spans="1:9" s="10" customFormat="1">
      <c r="A73" s="500" t="s">
        <v>4081</v>
      </c>
      <c r="B73" s="501" t="s">
        <v>4082</v>
      </c>
      <c r="C73" s="509">
        <v>13999</v>
      </c>
      <c r="D73" s="509">
        <v>14000</v>
      </c>
      <c r="E73" s="509">
        <v>1047</v>
      </c>
      <c r="F73" s="471">
        <v>1100</v>
      </c>
      <c r="G73" s="470">
        <f t="shared" si="12"/>
        <v>15046</v>
      </c>
      <c r="H73" s="470">
        <f t="shared" si="13"/>
        <v>15100</v>
      </c>
      <c r="I73" s="9"/>
    </row>
    <row r="74" spans="1:9" s="10" customFormat="1">
      <c r="A74" s="500" t="s">
        <v>4083</v>
      </c>
      <c r="B74" s="501" t="s">
        <v>4084</v>
      </c>
      <c r="C74" s="509">
        <v>887</v>
      </c>
      <c r="D74" s="509">
        <v>900</v>
      </c>
      <c r="E74" s="509">
        <v>71</v>
      </c>
      <c r="F74" s="471">
        <v>75</v>
      </c>
      <c r="G74" s="470">
        <f t="shared" si="12"/>
        <v>958</v>
      </c>
      <c r="H74" s="470">
        <f t="shared" si="13"/>
        <v>975</v>
      </c>
      <c r="I74" s="9"/>
    </row>
    <row r="75" spans="1:9" s="10" customFormat="1">
      <c r="A75" s="500" t="s">
        <v>4085</v>
      </c>
      <c r="B75" s="501" t="s">
        <v>4086</v>
      </c>
      <c r="C75" s="509">
        <v>1158</v>
      </c>
      <c r="D75" s="509">
        <v>1200</v>
      </c>
      <c r="E75" s="509">
        <v>215</v>
      </c>
      <c r="F75" s="471">
        <v>225</v>
      </c>
      <c r="G75" s="470">
        <f t="shared" si="12"/>
        <v>1373</v>
      </c>
      <c r="H75" s="470">
        <f t="shared" si="13"/>
        <v>1425</v>
      </c>
      <c r="I75" s="9"/>
    </row>
    <row r="76" spans="1:9" s="10" customFormat="1">
      <c r="A76" s="500" t="s">
        <v>4087</v>
      </c>
      <c r="B76" s="501" t="s">
        <v>4088</v>
      </c>
      <c r="C76" s="509">
        <v>852</v>
      </c>
      <c r="D76" s="509">
        <v>900</v>
      </c>
      <c r="E76" s="509">
        <v>119</v>
      </c>
      <c r="F76" s="471">
        <v>120</v>
      </c>
      <c r="G76" s="470">
        <f t="shared" si="12"/>
        <v>971</v>
      </c>
      <c r="H76" s="470">
        <f t="shared" si="13"/>
        <v>1020</v>
      </c>
      <c r="I76" s="9"/>
    </row>
    <row r="77" spans="1:9" s="10" customFormat="1">
      <c r="A77" s="500" t="s">
        <v>4089</v>
      </c>
      <c r="B77" s="501" t="s">
        <v>4090</v>
      </c>
      <c r="C77" s="509">
        <v>12773</v>
      </c>
      <c r="D77" s="509">
        <v>13000</v>
      </c>
      <c r="E77" s="509">
        <v>1000</v>
      </c>
      <c r="F77" s="471">
        <v>1000</v>
      </c>
      <c r="G77" s="470">
        <f t="shared" si="12"/>
        <v>13773</v>
      </c>
      <c r="H77" s="470">
        <f t="shared" si="13"/>
        <v>14000</v>
      </c>
      <c r="I77" s="9"/>
    </row>
    <row r="78" spans="1:9" s="10" customFormat="1">
      <c r="A78" s="500" t="s">
        <v>4091</v>
      </c>
      <c r="B78" s="501" t="s">
        <v>4092</v>
      </c>
      <c r="C78" s="471">
        <v>0</v>
      </c>
      <c r="D78" s="471">
        <v>1</v>
      </c>
      <c r="E78" s="471">
        <v>0</v>
      </c>
      <c r="F78" s="471">
        <v>0</v>
      </c>
      <c r="G78" s="470">
        <f t="shared" si="12"/>
        <v>0</v>
      </c>
      <c r="H78" s="470">
        <f t="shared" si="13"/>
        <v>1</v>
      </c>
      <c r="I78" s="9"/>
    </row>
    <row r="79" spans="1:9" s="10" customFormat="1">
      <c r="A79" s="500" t="s">
        <v>4093</v>
      </c>
      <c r="B79" s="501" t="s">
        <v>4094</v>
      </c>
      <c r="C79" s="471">
        <v>0</v>
      </c>
      <c r="D79" s="471">
        <v>1</v>
      </c>
      <c r="E79" s="471">
        <v>0</v>
      </c>
      <c r="F79" s="471">
        <v>0</v>
      </c>
      <c r="G79" s="470">
        <f t="shared" si="12"/>
        <v>0</v>
      </c>
      <c r="H79" s="470">
        <f t="shared" si="13"/>
        <v>1</v>
      </c>
      <c r="I79" s="9"/>
    </row>
    <row r="80" spans="1:9" s="10" customFormat="1">
      <c r="A80" s="500" t="s">
        <v>4095</v>
      </c>
      <c r="B80" s="501" t="s">
        <v>4096</v>
      </c>
      <c r="C80" s="509">
        <v>2777</v>
      </c>
      <c r="D80" s="509">
        <v>2800</v>
      </c>
      <c r="E80" s="509">
        <v>104</v>
      </c>
      <c r="F80" s="471">
        <v>100</v>
      </c>
      <c r="G80" s="470">
        <f t="shared" si="12"/>
        <v>2881</v>
      </c>
      <c r="H80" s="470">
        <f t="shared" si="13"/>
        <v>2900</v>
      </c>
      <c r="I80" s="9"/>
    </row>
    <row r="81" spans="1:9" s="10" customFormat="1">
      <c r="A81" s="500" t="s">
        <v>4097</v>
      </c>
      <c r="B81" s="501" t="s">
        <v>4098</v>
      </c>
      <c r="C81" s="509">
        <v>3253</v>
      </c>
      <c r="D81" s="509">
        <v>3300</v>
      </c>
      <c r="E81" s="509">
        <v>186</v>
      </c>
      <c r="F81" s="471">
        <v>200</v>
      </c>
      <c r="G81" s="470">
        <f t="shared" si="12"/>
        <v>3439</v>
      </c>
      <c r="H81" s="470">
        <f t="shared" si="13"/>
        <v>3500</v>
      </c>
      <c r="I81" s="9"/>
    </row>
    <row r="82" spans="1:9" s="10" customFormat="1">
      <c r="A82" s="500" t="s">
        <v>4099</v>
      </c>
      <c r="B82" s="501" t="s">
        <v>4100</v>
      </c>
      <c r="C82" s="509">
        <v>1291</v>
      </c>
      <c r="D82" s="509">
        <v>1300</v>
      </c>
      <c r="E82" s="509">
        <v>28</v>
      </c>
      <c r="F82" s="471">
        <v>30</v>
      </c>
      <c r="G82" s="470">
        <f t="shared" si="12"/>
        <v>1319</v>
      </c>
      <c r="H82" s="470">
        <f t="shared" si="13"/>
        <v>1330</v>
      </c>
      <c r="I82" s="9"/>
    </row>
    <row r="83" spans="1:9" s="10" customFormat="1">
      <c r="A83" s="500" t="s">
        <v>4101</v>
      </c>
      <c r="B83" s="501" t="s">
        <v>4102</v>
      </c>
      <c r="C83" s="509">
        <v>390</v>
      </c>
      <c r="D83" s="509">
        <v>400</v>
      </c>
      <c r="E83" s="509">
        <v>98</v>
      </c>
      <c r="F83" s="471">
        <v>100</v>
      </c>
      <c r="G83" s="470">
        <f t="shared" si="12"/>
        <v>488</v>
      </c>
      <c r="H83" s="470">
        <f t="shared" si="13"/>
        <v>500</v>
      </c>
      <c r="I83" s="9"/>
    </row>
    <row r="84" spans="1:9" s="10" customFormat="1">
      <c r="A84" s="500" t="s">
        <v>4103</v>
      </c>
      <c r="B84" s="501" t="s">
        <v>4104</v>
      </c>
      <c r="C84" s="509">
        <v>383</v>
      </c>
      <c r="D84" s="509">
        <v>400</v>
      </c>
      <c r="E84" s="509">
        <v>95</v>
      </c>
      <c r="F84" s="471">
        <v>100</v>
      </c>
      <c r="G84" s="470">
        <f t="shared" si="12"/>
        <v>478</v>
      </c>
      <c r="H84" s="470">
        <f t="shared" si="13"/>
        <v>500</v>
      </c>
      <c r="I84" s="9"/>
    </row>
    <row r="85" spans="1:9" s="10" customFormat="1">
      <c r="A85" s="500" t="s">
        <v>4105</v>
      </c>
      <c r="B85" s="501" t="s">
        <v>4106</v>
      </c>
      <c r="C85" s="509">
        <v>454</v>
      </c>
      <c r="D85" s="509">
        <v>500</v>
      </c>
      <c r="E85" s="509">
        <v>146</v>
      </c>
      <c r="F85" s="471">
        <v>150</v>
      </c>
      <c r="G85" s="470">
        <f t="shared" si="12"/>
        <v>600</v>
      </c>
      <c r="H85" s="470">
        <f t="shared" si="13"/>
        <v>650</v>
      </c>
      <c r="I85" s="9"/>
    </row>
    <row r="86" spans="1:9" s="10" customFormat="1">
      <c r="A86" s="500" t="s">
        <v>4107</v>
      </c>
      <c r="B86" s="501" t="s">
        <v>4108</v>
      </c>
      <c r="C86" s="509">
        <v>366</v>
      </c>
      <c r="D86" s="509">
        <v>400</v>
      </c>
      <c r="E86" s="509">
        <v>89</v>
      </c>
      <c r="F86" s="471">
        <v>90</v>
      </c>
      <c r="G86" s="470">
        <f t="shared" si="12"/>
        <v>455</v>
      </c>
      <c r="H86" s="470">
        <f t="shared" si="13"/>
        <v>490</v>
      </c>
      <c r="I86" s="9"/>
    </row>
    <row r="87" spans="1:9" s="10" customFormat="1">
      <c r="A87" s="500" t="s">
        <v>4109</v>
      </c>
      <c r="B87" s="501" t="s">
        <v>4110</v>
      </c>
      <c r="C87" s="509">
        <v>361</v>
      </c>
      <c r="D87" s="509">
        <v>400</v>
      </c>
      <c r="E87" s="509">
        <v>52</v>
      </c>
      <c r="F87" s="471">
        <v>50</v>
      </c>
      <c r="G87" s="470">
        <f t="shared" si="12"/>
        <v>413</v>
      </c>
      <c r="H87" s="470">
        <f t="shared" si="13"/>
        <v>450</v>
      </c>
      <c r="I87" s="9"/>
    </row>
    <row r="88" spans="1:9" s="10" customFormat="1">
      <c r="A88" s="500" t="s">
        <v>4111</v>
      </c>
      <c r="B88" s="501" t="s">
        <v>4112</v>
      </c>
      <c r="C88" s="509">
        <v>376</v>
      </c>
      <c r="D88" s="509">
        <v>400</v>
      </c>
      <c r="E88" s="509">
        <v>46</v>
      </c>
      <c r="F88" s="471">
        <v>50</v>
      </c>
      <c r="G88" s="470">
        <f t="shared" si="12"/>
        <v>422</v>
      </c>
      <c r="H88" s="470">
        <f t="shared" si="13"/>
        <v>450</v>
      </c>
      <c r="I88" s="9"/>
    </row>
    <row r="89" spans="1:9" s="10" customFormat="1">
      <c r="A89" s="500" t="s">
        <v>4113</v>
      </c>
      <c r="B89" s="501" t="s">
        <v>4114</v>
      </c>
      <c r="C89" s="509">
        <v>217</v>
      </c>
      <c r="D89" s="509">
        <v>250</v>
      </c>
      <c r="E89" s="509">
        <v>457</v>
      </c>
      <c r="F89" s="471">
        <v>500</v>
      </c>
      <c r="G89" s="470">
        <f t="shared" si="12"/>
        <v>674</v>
      </c>
      <c r="H89" s="470">
        <f t="shared" si="13"/>
        <v>750</v>
      </c>
      <c r="I89" s="9"/>
    </row>
    <row r="90" spans="1:9" s="10" customFormat="1">
      <c r="A90" s="500" t="s">
        <v>4115</v>
      </c>
      <c r="B90" s="501" t="s">
        <v>4116</v>
      </c>
      <c r="C90" s="509">
        <v>893</v>
      </c>
      <c r="D90" s="509">
        <v>900</v>
      </c>
      <c r="E90" s="509">
        <v>268</v>
      </c>
      <c r="F90" s="471">
        <v>300</v>
      </c>
      <c r="G90" s="470">
        <f t="shared" si="12"/>
        <v>1161</v>
      </c>
      <c r="H90" s="470">
        <f t="shared" si="13"/>
        <v>1200</v>
      </c>
      <c r="I90" s="9"/>
    </row>
    <row r="91" spans="1:9" s="10" customFormat="1">
      <c r="A91" s="500" t="s">
        <v>4117</v>
      </c>
      <c r="B91" s="501" t="s">
        <v>4118</v>
      </c>
      <c r="C91" s="509">
        <v>64</v>
      </c>
      <c r="D91" s="509">
        <v>70</v>
      </c>
      <c r="E91" s="509">
        <v>583</v>
      </c>
      <c r="F91" s="471">
        <v>600</v>
      </c>
      <c r="G91" s="470">
        <f t="shared" si="12"/>
        <v>647</v>
      </c>
      <c r="H91" s="470">
        <f t="shared" si="13"/>
        <v>670</v>
      </c>
      <c r="I91" s="9"/>
    </row>
    <row r="92" spans="1:9" s="10" customFormat="1">
      <c r="A92" s="500" t="s">
        <v>4119</v>
      </c>
      <c r="B92" s="501" t="s">
        <v>4120</v>
      </c>
      <c r="C92" s="471">
        <v>0</v>
      </c>
      <c r="D92" s="471">
        <v>1</v>
      </c>
      <c r="E92" s="471">
        <v>0</v>
      </c>
      <c r="F92" s="471">
        <v>0</v>
      </c>
      <c r="G92" s="470">
        <f t="shared" si="12"/>
        <v>0</v>
      </c>
      <c r="H92" s="470">
        <f t="shared" si="13"/>
        <v>1</v>
      </c>
      <c r="I92" s="9"/>
    </row>
    <row r="93" spans="1:9" s="10" customFormat="1">
      <c r="A93" s="500" t="s">
        <v>4121</v>
      </c>
      <c r="B93" s="501" t="s">
        <v>4122</v>
      </c>
      <c r="C93" s="471">
        <v>0</v>
      </c>
      <c r="D93" s="471">
        <v>1</v>
      </c>
      <c r="E93" s="471">
        <v>0</v>
      </c>
      <c r="F93" s="471">
        <v>0</v>
      </c>
      <c r="G93" s="470">
        <f t="shared" si="12"/>
        <v>0</v>
      </c>
      <c r="H93" s="470">
        <f t="shared" si="13"/>
        <v>1</v>
      </c>
      <c r="I93" s="9"/>
    </row>
    <row r="94" spans="1:9" s="10" customFormat="1">
      <c r="A94" s="500" t="s">
        <v>4123</v>
      </c>
      <c r="B94" s="501" t="s">
        <v>4124</v>
      </c>
      <c r="C94" s="509">
        <v>1787</v>
      </c>
      <c r="D94" s="509">
        <v>1800</v>
      </c>
      <c r="E94" s="509">
        <v>56</v>
      </c>
      <c r="F94" s="471">
        <v>60</v>
      </c>
      <c r="G94" s="470">
        <f t="shared" si="12"/>
        <v>1843</v>
      </c>
      <c r="H94" s="470">
        <f t="shared" si="13"/>
        <v>1860</v>
      </c>
      <c r="I94" s="9"/>
    </row>
    <row r="95" spans="1:9" s="10" customFormat="1">
      <c r="A95" s="512"/>
      <c r="B95" s="499" t="s">
        <v>4125</v>
      </c>
      <c r="C95" s="508">
        <f>SUM(C96:C118)</f>
        <v>42900</v>
      </c>
      <c r="D95" s="508">
        <f t="shared" ref="D95:F95" si="14">SUM(D96:D118)</f>
        <v>44485</v>
      </c>
      <c r="E95" s="508">
        <f t="shared" si="14"/>
        <v>2160</v>
      </c>
      <c r="F95" s="508">
        <f t="shared" si="14"/>
        <v>2355</v>
      </c>
      <c r="G95" s="508">
        <f t="shared" ref="G95:G118" si="15">C95+E95</f>
        <v>45060</v>
      </c>
      <c r="H95" s="508">
        <f t="shared" ref="H95:H118" si="16">D95+F95</f>
        <v>46840</v>
      </c>
      <c r="I95" s="9"/>
    </row>
    <row r="96" spans="1:9" s="10" customFormat="1">
      <c r="A96" s="500" t="s">
        <v>4126</v>
      </c>
      <c r="B96" s="501" t="s">
        <v>4127</v>
      </c>
      <c r="C96" s="514">
        <v>58</v>
      </c>
      <c r="D96" s="514">
        <v>60</v>
      </c>
      <c r="E96" s="514">
        <v>37</v>
      </c>
      <c r="F96" s="135">
        <v>40</v>
      </c>
      <c r="G96" s="470">
        <f t="shared" si="15"/>
        <v>95</v>
      </c>
      <c r="H96" s="470">
        <f t="shared" si="16"/>
        <v>100</v>
      </c>
      <c r="I96" s="9"/>
    </row>
    <row r="97" spans="1:9" s="10" customFormat="1">
      <c r="A97" s="500" t="s">
        <v>4128</v>
      </c>
      <c r="B97" s="511" t="s">
        <v>4170</v>
      </c>
      <c r="C97" s="514">
        <v>799</v>
      </c>
      <c r="D97" s="514">
        <v>800</v>
      </c>
      <c r="E97" s="514">
        <v>43</v>
      </c>
      <c r="F97" s="135">
        <v>50</v>
      </c>
      <c r="G97" s="470">
        <f t="shared" si="15"/>
        <v>842</v>
      </c>
      <c r="H97" s="470">
        <f t="shared" si="16"/>
        <v>850</v>
      </c>
      <c r="I97" s="9"/>
    </row>
    <row r="98" spans="1:9" s="10" customFormat="1">
      <c r="A98" s="500" t="s">
        <v>4129</v>
      </c>
      <c r="B98" s="501" t="s">
        <v>4130</v>
      </c>
      <c r="C98" s="514">
        <v>74</v>
      </c>
      <c r="D98" s="514">
        <v>80</v>
      </c>
      <c r="E98" s="514">
        <v>26</v>
      </c>
      <c r="F98" s="135">
        <v>30</v>
      </c>
      <c r="G98" s="470">
        <f t="shared" si="15"/>
        <v>100</v>
      </c>
      <c r="H98" s="470">
        <f t="shared" si="16"/>
        <v>110</v>
      </c>
      <c r="I98" s="9"/>
    </row>
    <row r="99" spans="1:9" s="10" customFormat="1">
      <c r="A99" s="500" t="s">
        <v>4131</v>
      </c>
      <c r="B99" s="501" t="s">
        <v>4132</v>
      </c>
      <c r="C99" s="514">
        <v>18</v>
      </c>
      <c r="D99" s="514">
        <v>20</v>
      </c>
      <c r="E99" s="514">
        <v>6</v>
      </c>
      <c r="F99" s="135">
        <v>10</v>
      </c>
      <c r="G99" s="470">
        <f t="shared" si="15"/>
        <v>24</v>
      </c>
      <c r="H99" s="470">
        <f t="shared" si="16"/>
        <v>30</v>
      </c>
      <c r="I99" s="9"/>
    </row>
    <row r="100" spans="1:9" s="10" customFormat="1">
      <c r="A100" s="500" t="s">
        <v>4133</v>
      </c>
      <c r="B100" s="501" t="s">
        <v>4134</v>
      </c>
      <c r="C100" s="135">
        <v>0</v>
      </c>
      <c r="D100" s="135">
        <v>1</v>
      </c>
      <c r="E100" s="135">
        <v>0</v>
      </c>
      <c r="F100" s="135">
        <v>0</v>
      </c>
      <c r="G100" s="470">
        <f t="shared" si="15"/>
        <v>0</v>
      </c>
      <c r="H100" s="470">
        <f t="shared" si="16"/>
        <v>1</v>
      </c>
      <c r="I100" s="9"/>
    </row>
    <row r="101" spans="1:9" s="10" customFormat="1">
      <c r="A101" s="500" t="s">
        <v>4135</v>
      </c>
      <c r="B101" s="501" t="s">
        <v>4136</v>
      </c>
      <c r="C101" s="509">
        <v>0</v>
      </c>
      <c r="D101" s="509">
        <v>1</v>
      </c>
      <c r="E101" s="509">
        <v>5</v>
      </c>
      <c r="F101" s="135">
        <v>5</v>
      </c>
      <c r="G101" s="470">
        <f t="shared" si="15"/>
        <v>5</v>
      </c>
      <c r="H101" s="470">
        <f t="shared" si="16"/>
        <v>6</v>
      </c>
      <c r="I101" s="9"/>
    </row>
    <row r="102" spans="1:9" s="10" customFormat="1">
      <c r="A102" s="500" t="s">
        <v>4137</v>
      </c>
      <c r="B102" s="501" t="s">
        <v>4138</v>
      </c>
      <c r="C102" s="509">
        <v>799</v>
      </c>
      <c r="D102" s="509">
        <v>800</v>
      </c>
      <c r="E102" s="509">
        <v>43</v>
      </c>
      <c r="F102" s="135">
        <v>50</v>
      </c>
      <c r="G102" s="470">
        <f t="shared" si="15"/>
        <v>842</v>
      </c>
      <c r="H102" s="470">
        <f t="shared" si="16"/>
        <v>850</v>
      </c>
      <c r="I102" s="9"/>
    </row>
    <row r="103" spans="1:9" s="10" customFormat="1">
      <c r="A103" s="500" t="s">
        <v>4139</v>
      </c>
      <c r="B103" s="501" t="s">
        <v>4171</v>
      </c>
      <c r="C103" s="509">
        <v>799</v>
      </c>
      <c r="D103" s="509">
        <v>800</v>
      </c>
      <c r="E103" s="509">
        <v>43</v>
      </c>
      <c r="F103" s="135">
        <v>50</v>
      </c>
      <c r="G103" s="470">
        <f t="shared" si="15"/>
        <v>842</v>
      </c>
      <c r="H103" s="470">
        <f t="shared" si="16"/>
        <v>850</v>
      </c>
      <c r="I103" s="9"/>
    </row>
    <row r="104" spans="1:9" s="10" customFormat="1">
      <c r="A104" s="500" t="s">
        <v>4140</v>
      </c>
      <c r="B104" s="501" t="s">
        <v>4141</v>
      </c>
      <c r="C104" s="509">
        <v>799</v>
      </c>
      <c r="D104" s="509">
        <v>800</v>
      </c>
      <c r="E104" s="509">
        <v>43</v>
      </c>
      <c r="F104" s="135">
        <v>50</v>
      </c>
      <c r="G104" s="470">
        <f t="shared" si="15"/>
        <v>842</v>
      </c>
      <c r="H104" s="470">
        <f t="shared" si="16"/>
        <v>850</v>
      </c>
      <c r="I104" s="9"/>
    </row>
    <row r="105" spans="1:9" s="10" customFormat="1">
      <c r="A105" s="500" t="s">
        <v>4142</v>
      </c>
      <c r="B105" s="501" t="s">
        <v>4143</v>
      </c>
      <c r="C105" s="509">
        <v>26</v>
      </c>
      <c r="D105" s="509">
        <v>30</v>
      </c>
      <c r="E105" s="509">
        <v>0</v>
      </c>
      <c r="F105" s="135">
        <v>0</v>
      </c>
      <c r="G105" s="470">
        <f t="shared" si="15"/>
        <v>26</v>
      </c>
      <c r="H105" s="470">
        <f t="shared" si="16"/>
        <v>30</v>
      </c>
      <c r="I105" s="9"/>
    </row>
    <row r="106" spans="1:9" s="10" customFormat="1">
      <c r="A106" s="500" t="s">
        <v>4144</v>
      </c>
      <c r="B106" s="501" t="s">
        <v>4145</v>
      </c>
      <c r="C106" s="509">
        <v>0</v>
      </c>
      <c r="D106" s="509">
        <v>1</v>
      </c>
      <c r="E106" s="509">
        <v>1</v>
      </c>
      <c r="F106" s="135">
        <v>1</v>
      </c>
      <c r="G106" s="470">
        <f t="shared" si="15"/>
        <v>1</v>
      </c>
      <c r="H106" s="470">
        <f t="shared" si="16"/>
        <v>2</v>
      </c>
      <c r="I106" s="9"/>
    </row>
    <row r="107" spans="1:9" s="10" customFormat="1">
      <c r="A107" s="500" t="s">
        <v>4146</v>
      </c>
      <c r="B107" s="501" t="s">
        <v>4147</v>
      </c>
      <c r="C107" s="509">
        <v>2</v>
      </c>
      <c r="D107" s="509">
        <v>1</v>
      </c>
      <c r="E107" s="509">
        <v>0</v>
      </c>
      <c r="F107" s="135">
        <v>0</v>
      </c>
      <c r="G107" s="470">
        <f t="shared" si="15"/>
        <v>2</v>
      </c>
      <c r="H107" s="470">
        <f t="shared" si="16"/>
        <v>1</v>
      </c>
      <c r="I107" s="9"/>
    </row>
    <row r="108" spans="1:9" s="10" customFormat="1">
      <c r="A108" s="500" t="s">
        <v>4148</v>
      </c>
      <c r="B108" s="501" t="s">
        <v>4149</v>
      </c>
      <c r="C108" s="509">
        <v>43</v>
      </c>
      <c r="D108" s="509">
        <v>45</v>
      </c>
      <c r="E108" s="509">
        <v>1</v>
      </c>
      <c r="F108" s="135">
        <v>1</v>
      </c>
      <c r="G108" s="470">
        <f t="shared" si="15"/>
        <v>44</v>
      </c>
      <c r="H108" s="470">
        <f t="shared" si="16"/>
        <v>46</v>
      </c>
      <c r="I108" s="9"/>
    </row>
    <row r="109" spans="1:9" s="10" customFormat="1">
      <c r="A109" s="500" t="s">
        <v>4150</v>
      </c>
      <c r="B109" s="501" t="s">
        <v>4151</v>
      </c>
      <c r="C109" s="509">
        <v>35</v>
      </c>
      <c r="D109" s="509">
        <v>40</v>
      </c>
      <c r="E109" s="509">
        <v>6</v>
      </c>
      <c r="F109" s="135">
        <v>10</v>
      </c>
      <c r="G109" s="470">
        <f t="shared" si="15"/>
        <v>41</v>
      </c>
      <c r="H109" s="470">
        <f t="shared" si="16"/>
        <v>50</v>
      </c>
      <c r="I109" s="9"/>
    </row>
    <row r="110" spans="1:9" s="10" customFormat="1">
      <c r="A110" s="500" t="s">
        <v>4152</v>
      </c>
      <c r="B110" s="501" t="s">
        <v>4153</v>
      </c>
      <c r="C110" s="509">
        <v>174</v>
      </c>
      <c r="D110" s="509">
        <v>175</v>
      </c>
      <c r="E110" s="509">
        <v>11</v>
      </c>
      <c r="F110" s="135">
        <v>15</v>
      </c>
      <c r="G110" s="470">
        <f t="shared" si="15"/>
        <v>185</v>
      </c>
      <c r="H110" s="470">
        <f t="shared" si="16"/>
        <v>190</v>
      </c>
      <c r="I110" s="9"/>
    </row>
    <row r="111" spans="1:9" s="10" customFormat="1">
      <c r="A111" s="500" t="s">
        <v>4154</v>
      </c>
      <c r="B111" s="501" t="s">
        <v>4155</v>
      </c>
      <c r="C111" s="509">
        <v>193</v>
      </c>
      <c r="D111" s="509">
        <v>200</v>
      </c>
      <c r="E111" s="509">
        <v>12</v>
      </c>
      <c r="F111" s="135">
        <v>15</v>
      </c>
      <c r="G111" s="470">
        <f t="shared" si="15"/>
        <v>205</v>
      </c>
      <c r="H111" s="470">
        <f t="shared" si="16"/>
        <v>215</v>
      </c>
      <c r="I111" s="9"/>
    </row>
    <row r="112" spans="1:9" s="10" customFormat="1">
      <c r="A112" s="500" t="s">
        <v>4156</v>
      </c>
      <c r="B112" s="501" t="s">
        <v>4157</v>
      </c>
      <c r="C112" s="509">
        <v>342</v>
      </c>
      <c r="D112" s="509">
        <v>350</v>
      </c>
      <c r="E112" s="509">
        <v>12</v>
      </c>
      <c r="F112" s="135">
        <v>15</v>
      </c>
      <c r="G112" s="470">
        <f t="shared" si="15"/>
        <v>354</v>
      </c>
      <c r="H112" s="470">
        <f t="shared" si="16"/>
        <v>365</v>
      </c>
      <c r="I112" s="9"/>
    </row>
    <row r="113" spans="1:9" s="10" customFormat="1">
      <c r="A113" s="500" t="s">
        <v>4158</v>
      </c>
      <c r="B113" s="501" t="s">
        <v>4159</v>
      </c>
      <c r="C113" s="135">
        <v>7</v>
      </c>
      <c r="D113" s="135">
        <v>10</v>
      </c>
      <c r="E113" s="135">
        <v>1</v>
      </c>
      <c r="F113" s="135">
        <v>1</v>
      </c>
      <c r="G113" s="470">
        <f t="shared" si="15"/>
        <v>8</v>
      </c>
      <c r="H113" s="470">
        <f t="shared" si="16"/>
        <v>11</v>
      </c>
      <c r="I113" s="9"/>
    </row>
    <row r="114" spans="1:9" s="10" customFormat="1">
      <c r="A114" s="500" t="s">
        <v>4160</v>
      </c>
      <c r="B114" s="501" t="s">
        <v>4161</v>
      </c>
      <c r="C114" s="135">
        <v>4</v>
      </c>
      <c r="D114" s="135">
        <v>5</v>
      </c>
      <c r="E114" s="135">
        <v>0</v>
      </c>
      <c r="F114" s="135">
        <v>0</v>
      </c>
      <c r="G114" s="470">
        <f t="shared" si="15"/>
        <v>4</v>
      </c>
      <c r="H114" s="470">
        <f t="shared" si="16"/>
        <v>5</v>
      </c>
      <c r="I114" s="9"/>
    </row>
    <row r="115" spans="1:9" s="10" customFormat="1">
      <c r="A115" s="500" t="s">
        <v>4162</v>
      </c>
      <c r="B115" s="501" t="s">
        <v>4163</v>
      </c>
      <c r="C115" s="135">
        <v>248</v>
      </c>
      <c r="D115" s="135">
        <v>250</v>
      </c>
      <c r="E115" s="135">
        <v>8</v>
      </c>
      <c r="F115" s="135">
        <v>10</v>
      </c>
      <c r="G115" s="470">
        <f t="shared" si="15"/>
        <v>256</v>
      </c>
      <c r="H115" s="470">
        <f t="shared" si="16"/>
        <v>260</v>
      </c>
      <c r="I115" s="9"/>
    </row>
    <row r="116" spans="1:9" s="10" customFormat="1">
      <c r="A116" s="500" t="s">
        <v>4164</v>
      </c>
      <c r="B116" s="501" t="s">
        <v>4165</v>
      </c>
      <c r="C116" s="135">
        <v>14</v>
      </c>
      <c r="D116" s="135">
        <v>15</v>
      </c>
      <c r="E116" s="135">
        <v>2</v>
      </c>
      <c r="F116" s="135">
        <v>2</v>
      </c>
      <c r="G116" s="470">
        <f t="shared" si="15"/>
        <v>16</v>
      </c>
      <c r="H116" s="470">
        <f t="shared" si="16"/>
        <v>17</v>
      </c>
      <c r="I116" s="9"/>
    </row>
    <row r="117" spans="1:9" s="10" customFormat="1">
      <c r="A117" s="500" t="s">
        <v>4166</v>
      </c>
      <c r="B117" s="501" t="s">
        <v>4167</v>
      </c>
      <c r="C117" s="135">
        <v>0</v>
      </c>
      <c r="D117" s="135">
        <v>1</v>
      </c>
      <c r="E117" s="135">
        <v>0</v>
      </c>
      <c r="F117" s="135">
        <v>0</v>
      </c>
      <c r="G117" s="470">
        <f t="shared" si="15"/>
        <v>0</v>
      </c>
      <c r="H117" s="470">
        <f t="shared" si="16"/>
        <v>1</v>
      </c>
      <c r="I117" s="9"/>
    </row>
    <row r="118" spans="1:9" s="10" customFormat="1">
      <c r="A118" s="500" t="s">
        <v>4168</v>
      </c>
      <c r="B118" s="501" t="s">
        <v>4169</v>
      </c>
      <c r="C118" s="509">
        <v>38466</v>
      </c>
      <c r="D118" s="509">
        <v>40000</v>
      </c>
      <c r="E118" s="509">
        <v>1860</v>
      </c>
      <c r="F118" s="135">
        <v>2000</v>
      </c>
      <c r="G118" s="470">
        <f t="shared" si="15"/>
        <v>40326</v>
      </c>
      <c r="H118" s="470">
        <f t="shared" si="16"/>
        <v>42000</v>
      </c>
      <c r="I118" s="9"/>
    </row>
    <row r="119" spans="1:9" s="10" customFormat="1">
      <c r="A119" s="134"/>
      <c r="B119" s="135"/>
      <c r="C119" s="133"/>
      <c r="D119" s="133"/>
      <c r="E119" s="135"/>
      <c r="F119" s="135"/>
      <c r="G119" s="135"/>
      <c r="H119" s="135"/>
      <c r="I119" s="9"/>
    </row>
    <row r="120" spans="1:9" s="10" customFormat="1">
      <c r="A120" s="134"/>
      <c r="B120" s="135"/>
      <c r="C120" s="133"/>
      <c r="D120" s="133"/>
      <c r="E120" s="135"/>
      <c r="F120" s="135"/>
      <c r="G120" s="135"/>
      <c r="H120" s="135"/>
      <c r="I120" s="9"/>
    </row>
    <row r="121" spans="1:9" s="10" customFormat="1">
      <c r="A121" s="134"/>
      <c r="B121" s="135"/>
      <c r="C121" s="133"/>
      <c r="D121" s="133"/>
      <c r="E121" s="135"/>
      <c r="F121" s="135"/>
      <c r="G121" s="135"/>
      <c r="H121" s="135"/>
      <c r="I121" s="9"/>
    </row>
    <row r="122" spans="1:9" s="10" customFormat="1">
      <c r="A122" s="336"/>
      <c r="B122" s="135"/>
      <c r="C122" s="133"/>
      <c r="D122" s="133"/>
      <c r="E122" s="135"/>
      <c r="F122" s="135"/>
      <c r="G122" s="135"/>
      <c r="H122" s="135"/>
      <c r="I122" s="9"/>
    </row>
    <row r="123" spans="1:9" s="10" customFormat="1">
      <c r="A123" s="494" t="s">
        <v>251</v>
      </c>
      <c r="B123" s="494"/>
      <c r="C123" s="495">
        <v>53123</v>
      </c>
      <c r="D123" s="495">
        <v>54000</v>
      </c>
      <c r="E123" s="495">
        <v>5649</v>
      </c>
      <c r="F123" s="495">
        <v>5700</v>
      </c>
      <c r="G123" s="495">
        <f t="shared" ref="G123:G125" si="17">C123+E123</f>
        <v>58772</v>
      </c>
      <c r="H123" s="495">
        <f t="shared" ref="H123:H125" si="18">D123+F123</f>
        <v>59700</v>
      </c>
      <c r="I123" s="9"/>
    </row>
    <row r="124" spans="1:9" s="10" customFormat="1">
      <c r="A124" s="494" t="s">
        <v>252</v>
      </c>
      <c r="B124" s="494"/>
      <c r="C124" s="495">
        <v>62611</v>
      </c>
      <c r="D124" s="495">
        <v>63000</v>
      </c>
      <c r="E124" s="495">
        <v>12723</v>
      </c>
      <c r="F124" s="495">
        <v>12800</v>
      </c>
      <c r="G124" s="495">
        <f t="shared" si="17"/>
        <v>75334</v>
      </c>
      <c r="H124" s="495">
        <f t="shared" si="18"/>
        <v>75800</v>
      </c>
      <c r="I124" s="9"/>
    </row>
    <row r="125" spans="1:9" s="10" customFormat="1">
      <c r="A125" s="494" t="s">
        <v>253</v>
      </c>
      <c r="B125" s="494"/>
      <c r="C125" s="495">
        <f>SUM(C127:C192)</f>
        <v>158091</v>
      </c>
      <c r="D125" s="495">
        <f t="shared" ref="D125:F125" si="19">SUM(D127:D192)</f>
        <v>166000</v>
      </c>
      <c r="E125" s="495">
        <f t="shared" si="19"/>
        <v>12827</v>
      </c>
      <c r="F125" s="495">
        <f t="shared" si="19"/>
        <v>14600</v>
      </c>
      <c r="G125" s="495">
        <f t="shared" si="17"/>
        <v>170918</v>
      </c>
      <c r="H125" s="495">
        <f t="shared" si="18"/>
        <v>180600</v>
      </c>
      <c r="I125" s="9"/>
    </row>
    <row r="126" spans="1:9" s="10" customFormat="1">
      <c r="A126" s="336"/>
      <c r="B126" s="135"/>
      <c r="C126" s="133"/>
      <c r="D126" s="133"/>
      <c r="E126" s="135"/>
      <c r="F126" s="135"/>
      <c r="G126" s="135"/>
      <c r="H126" s="135"/>
      <c r="I126" s="9"/>
    </row>
    <row r="127" spans="1:9" s="10" customFormat="1">
      <c r="A127" s="434" t="s">
        <v>3832</v>
      </c>
      <c r="B127" s="435" t="s">
        <v>3833</v>
      </c>
      <c r="C127" s="436">
        <v>1306</v>
      </c>
      <c r="D127" s="470">
        <v>1500</v>
      </c>
      <c r="E127" s="436">
        <v>71</v>
      </c>
      <c r="F127" s="135">
        <v>80</v>
      </c>
      <c r="G127" s="478">
        <f t="shared" ref="G127" si="20">C127+E127</f>
        <v>1377</v>
      </c>
      <c r="H127" s="478">
        <f t="shared" ref="H127" si="21">D127+F127</f>
        <v>1580</v>
      </c>
      <c r="I127" s="9"/>
    </row>
    <row r="128" spans="1:9" s="10" customFormat="1">
      <c r="A128" s="434" t="s">
        <v>3834</v>
      </c>
      <c r="B128" s="435" t="s">
        <v>3835</v>
      </c>
      <c r="C128" s="436">
        <v>810</v>
      </c>
      <c r="D128" s="470">
        <v>900</v>
      </c>
      <c r="E128" s="436">
        <v>120</v>
      </c>
      <c r="F128" s="135">
        <v>130</v>
      </c>
      <c r="G128" s="478">
        <f t="shared" ref="G128:G193" si="22">C128+E128</f>
        <v>930</v>
      </c>
      <c r="H128" s="478">
        <f t="shared" ref="H128:H193" si="23">D128+F128</f>
        <v>1030</v>
      </c>
      <c r="I128" s="9"/>
    </row>
    <row r="129" spans="1:9" s="10" customFormat="1">
      <c r="A129" s="434" t="s">
        <v>3836</v>
      </c>
      <c r="B129" s="435" t="s">
        <v>3837</v>
      </c>
      <c r="C129" s="436">
        <v>757</v>
      </c>
      <c r="D129" s="470">
        <v>870</v>
      </c>
      <c r="E129" s="436">
        <v>163</v>
      </c>
      <c r="F129" s="135">
        <v>180</v>
      </c>
      <c r="G129" s="478">
        <f t="shared" si="22"/>
        <v>920</v>
      </c>
      <c r="H129" s="478">
        <f t="shared" si="23"/>
        <v>1050</v>
      </c>
      <c r="I129" s="9"/>
    </row>
    <row r="130" spans="1:9" s="10" customFormat="1">
      <c r="A130" s="434" t="s">
        <v>3838</v>
      </c>
      <c r="B130" s="435" t="s">
        <v>3839</v>
      </c>
      <c r="C130" s="436">
        <v>1429</v>
      </c>
      <c r="D130" s="470">
        <v>1600</v>
      </c>
      <c r="E130" s="436">
        <v>73</v>
      </c>
      <c r="F130" s="135">
        <v>80</v>
      </c>
      <c r="G130" s="478">
        <f t="shared" si="22"/>
        <v>1502</v>
      </c>
      <c r="H130" s="478">
        <f t="shared" si="23"/>
        <v>1680</v>
      </c>
      <c r="I130" s="9"/>
    </row>
    <row r="131" spans="1:9" s="10" customFormat="1">
      <c r="A131" s="434" t="s">
        <v>3840</v>
      </c>
      <c r="B131" s="435" t="s">
        <v>3841</v>
      </c>
      <c r="C131" s="436">
        <v>1249</v>
      </c>
      <c r="D131" s="470">
        <v>1400</v>
      </c>
      <c r="E131" s="436">
        <v>158</v>
      </c>
      <c r="F131" s="135">
        <v>180</v>
      </c>
      <c r="G131" s="478">
        <f t="shared" si="22"/>
        <v>1407</v>
      </c>
      <c r="H131" s="478">
        <f t="shared" si="23"/>
        <v>1580</v>
      </c>
      <c r="I131" s="9"/>
    </row>
    <row r="132" spans="1:9" s="10" customFormat="1">
      <c r="A132" s="434" t="s">
        <v>3842</v>
      </c>
      <c r="B132" s="435" t="s">
        <v>3843</v>
      </c>
      <c r="C132" s="436">
        <v>93</v>
      </c>
      <c r="D132" s="470">
        <v>100</v>
      </c>
      <c r="E132" s="436">
        <v>262</v>
      </c>
      <c r="F132" s="135">
        <v>300</v>
      </c>
      <c r="G132" s="478">
        <f t="shared" si="22"/>
        <v>355</v>
      </c>
      <c r="H132" s="478">
        <f t="shared" si="23"/>
        <v>400</v>
      </c>
      <c r="I132" s="9"/>
    </row>
    <row r="133" spans="1:9" s="10" customFormat="1">
      <c r="A133" s="434" t="s">
        <v>3844</v>
      </c>
      <c r="B133" s="435" t="s">
        <v>3845</v>
      </c>
      <c r="C133" s="436">
        <v>22</v>
      </c>
      <c r="D133" s="470">
        <v>20</v>
      </c>
      <c r="E133" s="436">
        <v>0</v>
      </c>
      <c r="F133" s="135">
        <v>0</v>
      </c>
      <c r="G133" s="478">
        <f t="shared" si="22"/>
        <v>22</v>
      </c>
      <c r="H133" s="478">
        <f t="shared" si="23"/>
        <v>20</v>
      </c>
      <c r="I133" s="9"/>
    </row>
    <row r="134" spans="1:9" s="10" customFormat="1">
      <c r="A134" s="434" t="s">
        <v>3846</v>
      </c>
      <c r="B134" s="435" t="s">
        <v>3847</v>
      </c>
      <c r="C134" s="436">
        <v>69</v>
      </c>
      <c r="D134" s="470">
        <v>80</v>
      </c>
      <c r="E134" s="436">
        <v>39</v>
      </c>
      <c r="F134" s="135">
        <v>40</v>
      </c>
      <c r="G134" s="478">
        <f t="shared" si="22"/>
        <v>108</v>
      </c>
      <c r="H134" s="478">
        <f t="shared" si="23"/>
        <v>120</v>
      </c>
      <c r="I134" s="9"/>
    </row>
    <row r="135" spans="1:9" s="10" customFormat="1">
      <c r="A135" s="434" t="s">
        <v>3848</v>
      </c>
      <c r="B135" s="435" t="s">
        <v>3849</v>
      </c>
      <c r="C135" s="436">
        <v>364</v>
      </c>
      <c r="D135" s="470">
        <v>400</v>
      </c>
      <c r="E135" s="436">
        <v>7</v>
      </c>
      <c r="F135" s="135">
        <v>8</v>
      </c>
      <c r="G135" s="478">
        <f t="shared" si="22"/>
        <v>371</v>
      </c>
      <c r="H135" s="478">
        <f t="shared" si="23"/>
        <v>408</v>
      </c>
      <c r="I135" s="9"/>
    </row>
    <row r="136" spans="1:9" s="10" customFormat="1">
      <c r="A136" s="434" t="s">
        <v>3850</v>
      </c>
      <c r="B136" s="435" t="s">
        <v>3851</v>
      </c>
      <c r="C136" s="436">
        <v>4</v>
      </c>
      <c r="D136" s="470">
        <v>4</v>
      </c>
      <c r="E136" s="436">
        <v>0</v>
      </c>
      <c r="F136" s="135">
        <v>0</v>
      </c>
      <c r="G136" s="478">
        <f t="shared" si="22"/>
        <v>4</v>
      </c>
      <c r="H136" s="478">
        <f t="shared" si="23"/>
        <v>4</v>
      </c>
      <c r="I136" s="9"/>
    </row>
    <row r="137" spans="1:9" s="10" customFormat="1">
      <c r="A137" s="434" t="s">
        <v>3852</v>
      </c>
      <c r="B137" s="435" t="s">
        <v>3853</v>
      </c>
      <c r="C137" s="436">
        <v>768</v>
      </c>
      <c r="D137" s="470">
        <v>800</v>
      </c>
      <c r="E137" s="436">
        <v>252</v>
      </c>
      <c r="F137" s="135">
        <v>260</v>
      </c>
      <c r="G137" s="478">
        <f t="shared" si="22"/>
        <v>1020</v>
      </c>
      <c r="H137" s="478">
        <f t="shared" si="23"/>
        <v>1060</v>
      </c>
      <c r="I137" s="9"/>
    </row>
    <row r="138" spans="1:9" s="10" customFormat="1">
      <c r="A138" s="434" t="s">
        <v>3854</v>
      </c>
      <c r="B138" s="435" t="s">
        <v>3855</v>
      </c>
      <c r="C138" s="436">
        <v>541</v>
      </c>
      <c r="D138" s="470">
        <v>600</v>
      </c>
      <c r="E138" s="436">
        <v>54</v>
      </c>
      <c r="F138" s="135">
        <v>60</v>
      </c>
      <c r="G138" s="478">
        <f t="shared" si="22"/>
        <v>595</v>
      </c>
      <c r="H138" s="478">
        <f t="shared" si="23"/>
        <v>660</v>
      </c>
      <c r="I138" s="9"/>
    </row>
    <row r="139" spans="1:9" s="10" customFormat="1">
      <c r="A139" s="434" t="s">
        <v>3856</v>
      </c>
      <c r="B139" s="435" t="s">
        <v>3857</v>
      </c>
      <c r="C139" s="436">
        <v>654</v>
      </c>
      <c r="D139" s="470">
        <v>750</v>
      </c>
      <c r="E139" s="436">
        <v>85</v>
      </c>
      <c r="F139" s="135">
        <v>90</v>
      </c>
      <c r="G139" s="478">
        <f t="shared" si="22"/>
        <v>739</v>
      </c>
      <c r="H139" s="478">
        <f t="shared" si="23"/>
        <v>840</v>
      </c>
      <c r="I139" s="9"/>
    </row>
    <row r="140" spans="1:9" s="10" customFormat="1">
      <c r="A140" s="434" t="s">
        <v>3858</v>
      </c>
      <c r="B140" s="435" t="s">
        <v>3859</v>
      </c>
      <c r="C140" s="436">
        <v>161</v>
      </c>
      <c r="D140" s="470">
        <v>180</v>
      </c>
      <c r="E140" s="436">
        <v>31</v>
      </c>
      <c r="F140" s="135">
        <v>40</v>
      </c>
      <c r="G140" s="478">
        <f t="shared" si="22"/>
        <v>192</v>
      </c>
      <c r="H140" s="478">
        <f t="shared" si="23"/>
        <v>220</v>
      </c>
      <c r="I140" s="9"/>
    </row>
    <row r="141" spans="1:9" s="10" customFormat="1">
      <c r="A141" s="434" t="s">
        <v>3860</v>
      </c>
      <c r="B141" s="435" t="s">
        <v>3861</v>
      </c>
      <c r="C141" s="436">
        <v>2939</v>
      </c>
      <c r="D141" s="470">
        <v>3300</v>
      </c>
      <c r="E141" s="436">
        <v>290</v>
      </c>
      <c r="F141" s="135">
        <v>330</v>
      </c>
      <c r="G141" s="478">
        <f t="shared" si="22"/>
        <v>3229</v>
      </c>
      <c r="H141" s="478">
        <f t="shared" si="23"/>
        <v>3630</v>
      </c>
      <c r="I141" s="9"/>
    </row>
    <row r="142" spans="1:9" s="10" customFormat="1">
      <c r="A142" s="434" t="s">
        <v>3862</v>
      </c>
      <c r="B142" s="435" t="s">
        <v>3863</v>
      </c>
      <c r="C142" s="436">
        <v>303</v>
      </c>
      <c r="D142" s="470">
        <v>320</v>
      </c>
      <c r="E142" s="436">
        <v>56</v>
      </c>
      <c r="F142" s="135">
        <v>64</v>
      </c>
      <c r="G142" s="478">
        <f t="shared" si="22"/>
        <v>359</v>
      </c>
      <c r="H142" s="478">
        <f t="shared" si="23"/>
        <v>384</v>
      </c>
      <c r="I142" s="9"/>
    </row>
    <row r="143" spans="1:9" s="10" customFormat="1">
      <c r="A143" s="434" t="s">
        <v>3864</v>
      </c>
      <c r="B143" s="435" t="s">
        <v>3865</v>
      </c>
      <c r="C143" s="436">
        <v>26</v>
      </c>
      <c r="D143" s="470">
        <v>28</v>
      </c>
      <c r="E143" s="436">
        <v>0</v>
      </c>
      <c r="F143" s="135">
        <v>0</v>
      </c>
      <c r="G143" s="478">
        <f t="shared" si="22"/>
        <v>26</v>
      </c>
      <c r="H143" s="478">
        <f t="shared" si="23"/>
        <v>28</v>
      </c>
      <c r="I143" s="9"/>
    </row>
    <row r="144" spans="1:9" s="10" customFormat="1">
      <c r="A144" s="434" t="s">
        <v>3866</v>
      </c>
      <c r="B144" s="435" t="s">
        <v>3867</v>
      </c>
      <c r="C144" s="436">
        <v>246</v>
      </c>
      <c r="D144" s="470">
        <v>280</v>
      </c>
      <c r="E144" s="436">
        <v>47</v>
      </c>
      <c r="F144" s="135">
        <v>54</v>
      </c>
      <c r="G144" s="478">
        <f t="shared" si="22"/>
        <v>293</v>
      </c>
      <c r="H144" s="478">
        <f t="shared" si="23"/>
        <v>334</v>
      </c>
      <c r="I144" s="9"/>
    </row>
    <row r="145" spans="1:9" s="10" customFormat="1">
      <c r="A145" s="434" t="s">
        <v>3868</v>
      </c>
      <c r="B145" s="435" t="s">
        <v>3869</v>
      </c>
      <c r="C145" s="436">
        <v>44</v>
      </c>
      <c r="D145" s="470">
        <v>50</v>
      </c>
      <c r="E145" s="436">
        <v>7</v>
      </c>
      <c r="F145" s="135">
        <v>8</v>
      </c>
      <c r="G145" s="478">
        <f t="shared" si="22"/>
        <v>51</v>
      </c>
      <c r="H145" s="478">
        <f t="shared" si="23"/>
        <v>58</v>
      </c>
      <c r="I145" s="9"/>
    </row>
    <row r="146" spans="1:9" s="10" customFormat="1">
      <c r="A146" s="434" t="s">
        <v>3870</v>
      </c>
      <c r="B146" s="435" t="s">
        <v>3871</v>
      </c>
      <c r="C146" s="436">
        <v>495</v>
      </c>
      <c r="D146" s="470">
        <v>570</v>
      </c>
      <c r="E146" s="436">
        <v>6</v>
      </c>
      <c r="F146" s="135">
        <v>7</v>
      </c>
      <c r="G146" s="478">
        <f t="shared" si="22"/>
        <v>501</v>
      </c>
      <c r="H146" s="478">
        <f t="shared" si="23"/>
        <v>577</v>
      </c>
      <c r="I146" s="9"/>
    </row>
    <row r="147" spans="1:9" s="10" customFormat="1">
      <c r="A147" s="434" t="s">
        <v>3872</v>
      </c>
      <c r="B147" s="435" t="s">
        <v>3873</v>
      </c>
      <c r="C147" s="436">
        <v>248</v>
      </c>
      <c r="D147" s="470">
        <v>280</v>
      </c>
      <c r="E147" s="436">
        <v>102</v>
      </c>
      <c r="F147" s="135">
        <v>117</v>
      </c>
      <c r="G147" s="478">
        <f t="shared" si="22"/>
        <v>350</v>
      </c>
      <c r="H147" s="478">
        <f t="shared" si="23"/>
        <v>397</v>
      </c>
      <c r="I147" s="9"/>
    </row>
    <row r="148" spans="1:9" s="10" customFormat="1">
      <c r="A148" s="434" t="s">
        <v>3874</v>
      </c>
      <c r="B148" s="435" t="s">
        <v>3875</v>
      </c>
      <c r="C148" s="436">
        <v>26</v>
      </c>
      <c r="D148" s="470">
        <v>30</v>
      </c>
      <c r="E148" s="436">
        <v>0</v>
      </c>
      <c r="F148" s="135">
        <v>0</v>
      </c>
      <c r="G148" s="478">
        <f t="shared" si="22"/>
        <v>26</v>
      </c>
      <c r="H148" s="478">
        <f t="shared" si="23"/>
        <v>30</v>
      </c>
      <c r="I148" s="9"/>
    </row>
    <row r="149" spans="1:9" s="10" customFormat="1">
      <c r="A149" s="434" t="s">
        <v>3876</v>
      </c>
      <c r="B149" s="435" t="s">
        <v>3877</v>
      </c>
      <c r="C149" s="436">
        <v>252</v>
      </c>
      <c r="D149" s="470">
        <v>290</v>
      </c>
      <c r="E149" s="436">
        <v>102</v>
      </c>
      <c r="F149" s="135">
        <v>117</v>
      </c>
      <c r="G149" s="478">
        <f t="shared" si="22"/>
        <v>354</v>
      </c>
      <c r="H149" s="478">
        <f t="shared" si="23"/>
        <v>407</v>
      </c>
      <c r="I149" s="9"/>
    </row>
    <row r="150" spans="1:9" s="10" customFormat="1">
      <c r="A150" s="434" t="s">
        <v>3878</v>
      </c>
      <c r="B150" s="435" t="s">
        <v>3879</v>
      </c>
      <c r="C150" s="436">
        <v>389</v>
      </c>
      <c r="D150" s="470">
        <v>440</v>
      </c>
      <c r="E150" s="436">
        <v>71</v>
      </c>
      <c r="F150" s="135">
        <v>82</v>
      </c>
      <c r="G150" s="478">
        <f t="shared" si="22"/>
        <v>460</v>
      </c>
      <c r="H150" s="478">
        <f t="shared" si="23"/>
        <v>522</v>
      </c>
      <c r="I150" s="9"/>
    </row>
    <row r="151" spans="1:9" s="10" customFormat="1">
      <c r="A151" s="434" t="s">
        <v>3880</v>
      </c>
      <c r="B151" s="435" t="s">
        <v>3881</v>
      </c>
      <c r="C151" s="436">
        <v>29</v>
      </c>
      <c r="D151" s="470">
        <v>30</v>
      </c>
      <c r="E151" s="436">
        <v>77</v>
      </c>
      <c r="F151" s="135">
        <v>89</v>
      </c>
      <c r="G151" s="478">
        <f t="shared" si="22"/>
        <v>106</v>
      </c>
      <c r="H151" s="478">
        <f t="shared" si="23"/>
        <v>119</v>
      </c>
      <c r="I151" s="9"/>
    </row>
    <row r="152" spans="1:9" s="10" customFormat="1">
      <c r="A152" s="434" t="s">
        <v>3882</v>
      </c>
      <c r="B152" s="435" t="s">
        <v>3883</v>
      </c>
      <c r="C152" s="436">
        <v>30</v>
      </c>
      <c r="D152" s="470">
        <v>30</v>
      </c>
      <c r="E152" s="436">
        <v>49</v>
      </c>
      <c r="F152" s="135">
        <v>56</v>
      </c>
      <c r="G152" s="478">
        <f t="shared" si="22"/>
        <v>79</v>
      </c>
      <c r="H152" s="478">
        <f t="shared" si="23"/>
        <v>86</v>
      </c>
      <c r="I152" s="9"/>
    </row>
    <row r="153" spans="1:9" s="10" customFormat="1">
      <c r="A153" s="434" t="s">
        <v>3884</v>
      </c>
      <c r="B153" s="435" t="s">
        <v>3885</v>
      </c>
      <c r="C153" s="436">
        <v>17</v>
      </c>
      <c r="D153" s="470">
        <v>20</v>
      </c>
      <c r="E153" s="436">
        <v>157</v>
      </c>
      <c r="F153" s="135">
        <v>181</v>
      </c>
      <c r="G153" s="478">
        <f t="shared" si="22"/>
        <v>174</v>
      </c>
      <c r="H153" s="478">
        <f t="shared" si="23"/>
        <v>201</v>
      </c>
      <c r="I153" s="9"/>
    </row>
    <row r="154" spans="1:9" s="10" customFormat="1">
      <c r="A154" s="434" t="s">
        <v>3886</v>
      </c>
      <c r="B154" s="435" t="s">
        <v>3887</v>
      </c>
      <c r="C154" s="436">
        <v>0</v>
      </c>
      <c r="D154" s="470">
        <v>0</v>
      </c>
      <c r="E154" s="436">
        <v>6</v>
      </c>
      <c r="F154" s="135">
        <v>7</v>
      </c>
      <c r="G154" s="478">
        <f t="shared" si="22"/>
        <v>6</v>
      </c>
      <c r="H154" s="478">
        <f t="shared" si="23"/>
        <v>7</v>
      </c>
      <c r="I154" s="9"/>
    </row>
    <row r="155" spans="1:9" s="10" customFormat="1">
      <c r="A155" s="434" t="s">
        <v>3888</v>
      </c>
      <c r="B155" s="435" t="s">
        <v>3889</v>
      </c>
      <c r="C155" s="436">
        <v>17</v>
      </c>
      <c r="D155" s="470">
        <v>20</v>
      </c>
      <c r="E155" s="436">
        <v>143</v>
      </c>
      <c r="F155" s="135">
        <v>164</v>
      </c>
      <c r="G155" s="478">
        <f t="shared" si="22"/>
        <v>160</v>
      </c>
      <c r="H155" s="478">
        <f t="shared" si="23"/>
        <v>184</v>
      </c>
      <c r="I155" s="9"/>
    </row>
    <row r="156" spans="1:9" s="10" customFormat="1">
      <c r="A156" s="434" t="s">
        <v>3890</v>
      </c>
      <c r="B156" s="435" t="s">
        <v>3891</v>
      </c>
      <c r="C156" s="436">
        <v>0</v>
      </c>
      <c r="D156" s="470">
        <v>0</v>
      </c>
      <c r="E156" s="436">
        <v>1</v>
      </c>
      <c r="F156" s="135">
        <v>1</v>
      </c>
      <c r="G156" s="478">
        <f t="shared" si="22"/>
        <v>1</v>
      </c>
      <c r="H156" s="478">
        <f t="shared" si="23"/>
        <v>1</v>
      </c>
      <c r="I156" s="9"/>
    </row>
    <row r="157" spans="1:9" s="10" customFormat="1">
      <c r="A157" s="434" t="s">
        <v>3892</v>
      </c>
      <c r="B157" s="435" t="s">
        <v>3893</v>
      </c>
      <c r="C157" s="436">
        <v>272</v>
      </c>
      <c r="D157" s="470">
        <v>300</v>
      </c>
      <c r="E157" s="436">
        <v>109</v>
      </c>
      <c r="F157" s="135">
        <v>125</v>
      </c>
      <c r="G157" s="478">
        <f t="shared" si="22"/>
        <v>381</v>
      </c>
      <c r="H157" s="478">
        <f t="shared" si="23"/>
        <v>425</v>
      </c>
      <c r="I157" s="9"/>
    </row>
    <row r="158" spans="1:9" s="10" customFormat="1">
      <c r="A158" s="434" t="s">
        <v>3894</v>
      </c>
      <c r="B158" s="435" t="s">
        <v>3895</v>
      </c>
      <c r="C158" s="436">
        <v>3620</v>
      </c>
      <c r="D158" s="470">
        <v>4100</v>
      </c>
      <c r="E158" s="436">
        <v>405</v>
      </c>
      <c r="F158" s="135">
        <v>466</v>
      </c>
      <c r="G158" s="478">
        <f t="shared" si="22"/>
        <v>4025</v>
      </c>
      <c r="H158" s="478">
        <f t="shared" si="23"/>
        <v>4566</v>
      </c>
      <c r="I158" s="9"/>
    </row>
    <row r="159" spans="1:9" s="10" customFormat="1">
      <c r="A159" s="434" t="s">
        <v>3896</v>
      </c>
      <c r="B159" s="435" t="s">
        <v>3897</v>
      </c>
      <c r="C159" s="436">
        <v>11</v>
      </c>
      <c r="D159" s="470">
        <v>20</v>
      </c>
      <c r="E159" s="436">
        <v>0</v>
      </c>
      <c r="F159" s="135">
        <v>0</v>
      </c>
      <c r="G159" s="478">
        <f t="shared" si="22"/>
        <v>11</v>
      </c>
      <c r="H159" s="478">
        <f t="shared" si="23"/>
        <v>20</v>
      </c>
      <c r="I159" s="9"/>
    </row>
    <row r="160" spans="1:9" s="10" customFormat="1">
      <c r="A160" s="434" t="s">
        <v>3898</v>
      </c>
      <c r="B160" s="435" t="s">
        <v>3899</v>
      </c>
      <c r="C160" s="436">
        <v>97</v>
      </c>
      <c r="D160" s="470">
        <v>100</v>
      </c>
      <c r="E160" s="436">
        <v>2</v>
      </c>
      <c r="F160" s="135">
        <v>2</v>
      </c>
      <c r="G160" s="478">
        <f t="shared" si="22"/>
        <v>99</v>
      </c>
      <c r="H160" s="478">
        <f t="shared" si="23"/>
        <v>102</v>
      </c>
      <c r="I160" s="9"/>
    </row>
    <row r="161" spans="1:9" s="10" customFormat="1">
      <c r="A161" s="434" t="s">
        <v>3900</v>
      </c>
      <c r="B161" s="435" t="s">
        <v>3901</v>
      </c>
      <c r="C161" s="436">
        <v>6</v>
      </c>
      <c r="D161" s="470">
        <v>10</v>
      </c>
      <c r="E161" s="436">
        <v>1</v>
      </c>
      <c r="F161" s="135">
        <v>1</v>
      </c>
      <c r="G161" s="478">
        <f t="shared" si="22"/>
        <v>7</v>
      </c>
      <c r="H161" s="478">
        <f t="shared" si="23"/>
        <v>11</v>
      </c>
      <c r="I161" s="9"/>
    </row>
    <row r="162" spans="1:9" s="10" customFormat="1">
      <c r="A162" s="434" t="s">
        <v>3902</v>
      </c>
      <c r="B162" s="435" t="s">
        <v>3903</v>
      </c>
      <c r="C162" s="436">
        <v>17778</v>
      </c>
      <c r="D162" s="470">
        <v>20400</v>
      </c>
      <c r="E162" s="436">
        <v>3387</v>
      </c>
      <c r="F162" s="135">
        <v>3895</v>
      </c>
      <c r="G162" s="478">
        <f t="shared" si="22"/>
        <v>21165</v>
      </c>
      <c r="H162" s="478">
        <f t="shared" si="23"/>
        <v>24295</v>
      </c>
      <c r="I162" s="9"/>
    </row>
    <row r="163" spans="1:9" s="10" customFormat="1">
      <c r="A163" s="434" t="s">
        <v>3904</v>
      </c>
      <c r="B163" s="435" t="s">
        <v>3905</v>
      </c>
      <c r="C163" s="436">
        <v>2</v>
      </c>
      <c r="D163" s="470">
        <v>2</v>
      </c>
      <c r="E163" s="436">
        <v>60</v>
      </c>
      <c r="F163" s="135">
        <v>69</v>
      </c>
      <c r="G163" s="478">
        <f t="shared" si="22"/>
        <v>62</v>
      </c>
      <c r="H163" s="478">
        <f t="shared" si="23"/>
        <v>71</v>
      </c>
      <c r="I163" s="9"/>
    </row>
    <row r="164" spans="1:9" s="10" customFormat="1">
      <c r="A164" s="434" t="s">
        <v>3906</v>
      </c>
      <c r="B164" s="435" t="s">
        <v>3907</v>
      </c>
      <c r="C164" s="436">
        <v>2</v>
      </c>
      <c r="D164" s="470">
        <v>2</v>
      </c>
      <c r="E164" s="436">
        <v>1</v>
      </c>
      <c r="F164" s="135">
        <v>1</v>
      </c>
      <c r="G164" s="478">
        <f t="shared" si="22"/>
        <v>3</v>
      </c>
      <c r="H164" s="478">
        <f t="shared" si="23"/>
        <v>3</v>
      </c>
      <c r="I164" s="9"/>
    </row>
    <row r="165" spans="1:9" s="10" customFormat="1">
      <c r="A165" s="434" t="s">
        <v>3908</v>
      </c>
      <c r="B165" s="435" t="s">
        <v>3909</v>
      </c>
      <c r="C165" s="436">
        <v>882</v>
      </c>
      <c r="D165" s="470">
        <v>1000</v>
      </c>
      <c r="E165" s="436">
        <v>34</v>
      </c>
      <c r="F165" s="135">
        <v>39</v>
      </c>
      <c r="G165" s="478">
        <f t="shared" si="22"/>
        <v>916</v>
      </c>
      <c r="H165" s="478">
        <f t="shared" si="23"/>
        <v>1039</v>
      </c>
      <c r="I165" s="9"/>
    </row>
    <row r="166" spans="1:9" s="10" customFormat="1">
      <c r="A166" s="434" t="s">
        <v>3910</v>
      </c>
      <c r="B166" s="435" t="s">
        <v>3911</v>
      </c>
      <c r="C166" s="436">
        <v>80</v>
      </c>
      <c r="D166" s="470">
        <v>90</v>
      </c>
      <c r="E166" s="436">
        <v>15</v>
      </c>
      <c r="F166" s="135">
        <v>17</v>
      </c>
      <c r="G166" s="478">
        <f t="shared" si="22"/>
        <v>95</v>
      </c>
      <c r="H166" s="478">
        <f t="shared" si="23"/>
        <v>107</v>
      </c>
      <c r="I166" s="9"/>
    </row>
    <row r="167" spans="1:9" s="10" customFormat="1">
      <c r="A167" s="434" t="s">
        <v>3912</v>
      </c>
      <c r="B167" s="435" t="s">
        <v>3913</v>
      </c>
      <c r="C167" s="436">
        <v>62</v>
      </c>
      <c r="D167" s="470">
        <v>70</v>
      </c>
      <c r="E167" s="436">
        <v>13</v>
      </c>
      <c r="F167" s="135">
        <v>15</v>
      </c>
      <c r="G167" s="478">
        <f t="shared" si="22"/>
        <v>75</v>
      </c>
      <c r="H167" s="478">
        <f t="shared" si="23"/>
        <v>85</v>
      </c>
      <c r="I167" s="9"/>
    </row>
    <row r="168" spans="1:9" s="10" customFormat="1">
      <c r="A168" s="434" t="s">
        <v>3914</v>
      </c>
      <c r="B168" s="435" t="s">
        <v>3915</v>
      </c>
      <c r="C168" s="436">
        <v>7041</v>
      </c>
      <c r="D168" s="470">
        <v>8000</v>
      </c>
      <c r="E168" s="436">
        <v>539</v>
      </c>
      <c r="F168" s="135">
        <v>620</v>
      </c>
      <c r="G168" s="478">
        <f t="shared" si="22"/>
        <v>7580</v>
      </c>
      <c r="H168" s="478">
        <f t="shared" si="23"/>
        <v>8620</v>
      </c>
      <c r="I168" s="9"/>
    </row>
    <row r="169" spans="1:9" s="10" customFormat="1">
      <c r="A169" s="434" t="s">
        <v>3916</v>
      </c>
      <c r="B169" s="435" t="s">
        <v>3917</v>
      </c>
      <c r="C169" s="436">
        <v>3071</v>
      </c>
      <c r="D169" s="470">
        <v>3500</v>
      </c>
      <c r="E169" s="436">
        <v>318</v>
      </c>
      <c r="F169" s="135">
        <v>366</v>
      </c>
      <c r="G169" s="478">
        <f t="shared" si="22"/>
        <v>3389</v>
      </c>
      <c r="H169" s="478">
        <f t="shared" si="23"/>
        <v>3866</v>
      </c>
      <c r="I169" s="9"/>
    </row>
    <row r="170" spans="1:9" s="10" customFormat="1">
      <c r="A170" s="434" t="s">
        <v>3918</v>
      </c>
      <c r="B170" s="435" t="s">
        <v>3919</v>
      </c>
      <c r="C170" s="436">
        <v>502</v>
      </c>
      <c r="D170" s="470">
        <v>550</v>
      </c>
      <c r="E170" s="436">
        <v>289</v>
      </c>
      <c r="F170" s="135">
        <v>332</v>
      </c>
      <c r="G170" s="478">
        <f t="shared" si="22"/>
        <v>791</v>
      </c>
      <c r="H170" s="478">
        <f t="shared" si="23"/>
        <v>882</v>
      </c>
      <c r="I170" s="9"/>
    </row>
    <row r="171" spans="1:9" s="10" customFormat="1">
      <c r="A171" s="434" t="s">
        <v>3920</v>
      </c>
      <c r="B171" s="435" t="s">
        <v>3921</v>
      </c>
      <c r="C171" s="436">
        <v>64</v>
      </c>
      <c r="D171" s="470">
        <v>70</v>
      </c>
      <c r="E171" s="436">
        <v>214</v>
      </c>
      <c r="F171" s="135">
        <v>246</v>
      </c>
      <c r="G171" s="478">
        <f t="shared" si="22"/>
        <v>278</v>
      </c>
      <c r="H171" s="478">
        <f t="shared" si="23"/>
        <v>316</v>
      </c>
      <c r="I171" s="9"/>
    </row>
    <row r="172" spans="1:9" s="10" customFormat="1">
      <c r="A172" s="434" t="s">
        <v>3922</v>
      </c>
      <c r="B172" s="435" t="s">
        <v>3923</v>
      </c>
      <c r="C172" s="436">
        <v>3176</v>
      </c>
      <c r="D172" s="470">
        <v>3500</v>
      </c>
      <c r="E172" s="436">
        <v>1915</v>
      </c>
      <c r="F172" s="135">
        <v>2202</v>
      </c>
      <c r="G172" s="478">
        <f t="shared" si="22"/>
        <v>5091</v>
      </c>
      <c r="H172" s="478">
        <f t="shared" si="23"/>
        <v>5702</v>
      </c>
      <c r="I172" s="9"/>
    </row>
    <row r="173" spans="1:9" s="10" customFormat="1">
      <c r="A173" s="434" t="s">
        <v>3924</v>
      </c>
      <c r="B173" s="435" t="s">
        <v>3925</v>
      </c>
      <c r="C173" s="436">
        <v>6</v>
      </c>
      <c r="D173" s="470">
        <v>10</v>
      </c>
      <c r="E173" s="436">
        <v>1</v>
      </c>
      <c r="F173" s="135">
        <v>1</v>
      </c>
      <c r="G173" s="478">
        <f t="shared" si="22"/>
        <v>7</v>
      </c>
      <c r="H173" s="478">
        <f t="shared" si="23"/>
        <v>11</v>
      </c>
      <c r="I173" s="9"/>
    </row>
    <row r="174" spans="1:9" s="10" customFormat="1">
      <c r="A174" s="434" t="s">
        <v>3926</v>
      </c>
      <c r="B174" s="435" t="s">
        <v>3927</v>
      </c>
      <c r="C174" s="436">
        <v>18</v>
      </c>
      <c r="D174" s="470">
        <v>20</v>
      </c>
      <c r="E174" s="436">
        <v>0</v>
      </c>
      <c r="F174" s="135">
        <v>0</v>
      </c>
      <c r="G174" s="478">
        <f t="shared" si="22"/>
        <v>18</v>
      </c>
      <c r="H174" s="478">
        <f t="shared" si="23"/>
        <v>20</v>
      </c>
      <c r="I174" s="9"/>
    </row>
    <row r="175" spans="1:9" s="10" customFormat="1">
      <c r="A175" s="434" t="s">
        <v>3928</v>
      </c>
      <c r="B175" s="435" t="s">
        <v>3929</v>
      </c>
      <c r="C175" s="436">
        <v>0</v>
      </c>
      <c r="D175" s="470">
        <v>0</v>
      </c>
      <c r="E175" s="436">
        <v>1</v>
      </c>
      <c r="F175" s="135">
        <v>1</v>
      </c>
      <c r="G175" s="478">
        <f t="shared" si="22"/>
        <v>1</v>
      </c>
      <c r="H175" s="478">
        <f t="shared" si="23"/>
        <v>1</v>
      </c>
      <c r="I175" s="9"/>
    </row>
    <row r="176" spans="1:9" s="10" customFormat="1">
      <c r="A176" s="434" t="s">
        <v>3930</v>
      </c>
      <c r="B176" s="435" t="s">
        <v>3931</v>
      </c>
      <c r="C176" s="436">
        <v>19</v>
      </c>
      <c r="D176" s="470">
        <v>20</v>
      </c>
      <c r="E176" s="436">
        <v>0</v>
      </c>
      <c r="F176" s="135">
        <v>0</v>
      </c>
      <c r="G176" s="478">
        <f t="shared" si="22"/>
        <v>19</v>
      </c>
      <c r="H176" s="478">
        <f t="shared" si="23"/>
        <v>20</v>
      </c>
      <c r="I176" s="9"/>
    </row>
    <row r="177" spans="1:9" s="10" customFormat="1">
      <c r="A177" s="434" t="s">
        <v>3932</v>
      </c>
      <c r="B177" s="435" t="s">
        <v>3933</v>
      </c>
      <c r="C177" s="436">
        <v>50251</v>
      </c>
      <c r="D177" s="470">
        <v>51000</v>
      </c>
      <c r="E177" s="436">
        <v>1422</v>
      </c>
      <c r="F177" s="135">
        <v>1605</v>
      </c>
      <c r="G177" s="478">
        <f t="shared" si="22"/>
        <v>51673</v>
      </c>
      <c r="H177" s="478">
        <f t="shared" si="23"/>
        <v>52605</v>
      </c>
      <c r="I177" s="9"/>
    </row>
    <row r="178" spans="1:9" s="10" customFormat="1">
      <c r="A178" s="434" t="s">
        <v>3934</v>
      </c>
      <c r="B178" s="435" t="s">
        <v>3935</v>
      </c>
      <c r="C178" s="436">
        <v>51895</v>
      </c>
      <c r="D178" s="470">
        <v>51700</v>
      </c>
      <c r="E178" s="436">
        <v>1435</v>
      </c>
      <c r="F178" s="135">
        <v>1600</v>
      </c>
      <c r="G178" s="478">
        <f t="shared" si="22"/>
        <v>53330</v>
      </c>
      <c r="H178" s="478">
        <f t="shared" si="23"/>
        <v>53300</v>
      </c>
      <c r="I178" s="9"/>
    </row>
    <row r="179" spans="1:9" s="10" customFormat="1">
      <c r="A179" s="434" t="s">
        <v>3936</v>
      </c>
      <c r="B179" s="435" t="s">
        <v>3937</v>
      </c>
      <c r="C179" s="436">
        <v>22</v>
      </c>
      <c r="D179" s="470">
        <v>25</v>
      </c>
      <c r="E179" s="436">
        <v>5</v>
      </c>
      <c r="F179" s="135">
        <v>6</v>
      </c>
      <c r="G179" s="478">
        <f t="shared" si="22"/>
        <v>27</v>
      </c>
      <c r="H179" s="478">
        <f t="shared" si="23"/>
        <v>31</v>
      </c>
      <c r="I179" s="9"/>
    </row>
    <row r="180" spans="1:9" s="10" customFormat="1">
      <c r="A180" s="434" t="s">
        <v>3938</v>
      </c>
      <c r="B180" s="435" t="s">
        <v>3939</v>
      </c>
      <c r="C180" s="436">
        <v>90</v>
      </c>
      <c r="D180" s="470">
        <v>100</v>
      </c>
      <c r="E180" s="436">
        <v>2</v>
      </c>
      <c r="F180" s="135">
        <v>2</v>
      </c>
      <c r="G180" s="478">
        <f t="shared" si="22"/>
        <v>92</v>
      </c>
      <c r="H180" s="478">
        <f t="shared" si="23"/>
        <v>102</v>
      </c>
      <c r="I180" s="9"/>
    </row>
    <row r="181" spans="1:9" s="10" customFormat="1">
      <c r="A181" s="434" t="s">
        <v>3940</v>
      </c>
      <c r="B181" s="435" t="s">
        <v>3941</v>
      </c>
      <c r="C181" s="436">
        <v>74</v>
      </c>
      <c r="D181" s="470">
        <v>80</v>
      </c>
      <c r="E181" s="436">
        <v>5</v>
      </c>
      <c r="F181" s="135">
        <v>6</v>
      </c>
      <c r="G181" s="478">
        <f t="shared" si="22"/>
        <v>79</v>
      </c>
      <c r="H181" s="478">
        <f t="shared" si="23"/>
        <v>86</v>
      </c>
      <c r="I181" s="9"/>
    </row>
    <row r="182" spans="1:9" s="10" customFormat="1">
      <c r="A182" s="434" t="s">
        <v>3942</v>
      </c>
      <c r="B182" s="435" t="s">
        <v>3943</v>
      </c>
      <c r="C182" s="436">
        <v>891</v>
      </c>
      <c r="D182" s="470">
        <v>1000</v>
      </c>
      <c r="E182" s="436">
        <v>8</v>
      </c>
      <c r="F182" s="135">
        <v>9</v>
      </c>
      <c r="G182" s="478">
        <f t="shared" si="22"/>
        <v>899</v>
      </c>
      <c r="H182" s="478">
        <f t="shared" si="23"/>
        <v>1009</v>
      </c>
      <c r="I182" s="9"/>
    </row>
    <row r="183" spans="1:9" s="10" customFormat="1">
      <c r="A183" s="434" t="s">
        <v>3944</v>
      </c>
      <c r="B183" s="435" t="s">
        <v>3945</v>
      </c>
      <c r="C183" s="436">
        <v>702</v>
      </c>
      <c r="D183" s="470">
        <v>800</v>
      </c>
      <c r="E183" s="436">
        <v>7</v>
      </c>
      <c r="F183" s="135">
        <v>8</v>
      </c>
      <c r="G183" s="478">
        <f t="shared" si="22"/>
        <v>709</v>
      </c>
      <c r="H183" s="478">
        <f t="shared" si="23"/>
        <v>808</v>
      </c>
      <c r="I183" s="9"/>
    </row>
    <row r="184" spans="1:9" s="10" customFormat="1">
      <c r="A184" s="434" t="s">
        <v>3946</v>
      </c>
      <c r="B184" s="435" t="s">
        <v>3947</v>
      </c>
      <c r="C184" s="436">
        <v>1</v>
      </c>
      <c r="D184" s="470">
        <v>1</v>
      </c>
      <c r="E184" s="436">
        <v>0</v>
      </c>
      <c r="F184" s="135">
        <v>0</v>
      </c>
      <c r="G184" s="478">
        <f t="shared" si="22"/>
        <v>1</v>
      </c>
      <c r="H184" s="478">
        <f t="shared" si="23"/>
        <v>1</v>
      </c>
      <c r="I184" s="9"/>
    </row>
    <row r="185" spans="1:9" s="10" customFormat="1">
      <c r="A185" s="434" t="s">
        <v>3948</v>
      </c>
      <c r="B185" s="435" t="s">
        <v>3949</v>
      </c>
      <c r="C185" s="436">
        <v>1603</v>
      </c>
      <c r="D185" s="470">
        <v>1800</v>
      </c>
      <c r="E185" s="436">
        <v>74</v>
      </c>
      <c r="F185" s="135">
        <v>85</v>
      </c>
      <c r="G185" s="478">
        <f t="shared" si="22"/>
        <v>1677</v>
      </c>
      <c r="H185" s="478">
        <f t="shared" si="23"/>
        <v>1885</v>
      </c>
      <c r="I185" s="9"/>
    </row>
    <row r="186" spans="1:9" s="10" customFormat="1">
      <c r="A186" s="434" t="s">
        <v>3950</v>
      </c>
      <c r="B186" s="435" t="s">
        <v>3951</v>
      </c>
      <c r="C186" s="436">
        <v>30</v>
      </c>
      <c r="D186" s="470">
        <v>30</v>
      </c>
      <c r="E186" s="436">
        <v>0</v>
      </c>
      <c r="F186" s="135">
        <v>0</v>
      </c>
      <c r="G186" s="478">
        <f t="shared" si="22"/>
        <v>30</v>
      </c>
      <c r="H186" s="478">
        <f t="shared" si="23"/>
        <v>30</v>
      </c>
      <c r="I186" s="9"/>
    </row>
    <row r="187" spans="1:9" s="10" customFormat="1">
      <c r="A187" s="434" t="s">
        <v>3952</v>
      </c>
      <c r="B187" s="435" t="s">
        <v>3953</v>
      </c>
      <c r="C187" s="436">
        <v>7</v>
      </c>
      <c r="D187" s="470">
        <v>7</v>
      </c>
      <c r="E187" s="436">
        <v>1</v>
      </c>
      <c r="F187" s="135">
        <v>1</v>
      </c>
      <c r="G187" s="478">
        <f t="shared" si="22"/>
        <v>8</v>
      </c>
      <c r="H187" s="478">
        <f t="shared" si="23"/>
        <v>8</v>
      </c>
      <c r="I187" s="9"/>
    </row>
    <row r="188" spans="1:9" s="10" customFormat="1">
      <c r="A188" s="434" t="s">
        <v>3954</v>
      </c>
      <c r="B188" s="435" t="s">
        <v>3955</v>
      </c>
      <c r="C188" s="436">
        <v>1781</v>
      </c>
      <c r="D188" s="470">
        <v>2000</v>
      </c>
      <c r="E188" s="436">
        <v>74</v>
      </c>
      <c r="F188" s="135">
        <v>85</v>
      </c>
      <c r="G188" s="478">
        <f t="shared" si="22"/>
        <v>1855</v>
      </c>
      <c r="H188" s="478">
        <f t="shared" si="23"/>
        <v>2085</v>
      </c>
      <c r="I188" s="9"/>
    </row>
    <row r="189" spans="1:9" s="10" customFormat="1">
      <c r="A189" s="434" t="s">
        <v>3956</v>
      </c>
      <c r="B189" s="435" t="s">
        <v>3957</v>
      </c>
      <c r="C189" s="436">
        <v>609</v>
      </c>
      <c r="D189" s="470">
        <v>650</v>
      </c>
      <c r="E189" s="436">
        <v>35</v>
      </c>
      <c r="F189" s="135">
        <v>40</v>
      </c>
      <c r="G189" s="478">
        <f t="shared" si="22"/>
        <v>644</v>
      </c>
      <c r="H189" s="478">
        <f t="shared" si="23"/>
        <v>690</v>
      </c>
      <c r="I189" s="9"/>
    </row>
    <row r="190" spans="1:9" s="10" customFormat="1">
      <c r="A190" s="434" t="s">
        <v>3958</v>
      </c>
      <c r="B190" s="435" t="s">
        <v>3959</v>
      </c>
      <c r="C190" s="436">
        <v>1</v>
      </c>
      <c r="D190" s="470">
        <v>1</v>
      </c>
      <c r="E190" s="436">
        <v>0</v>
      </c>
      <c r="F190" s="135">
        <v>0</v>
      </c>
      <c r="G190" s="478">
        <f t="shared" si="22"/>
        <v>1</v>
      </c>
      <c r="H190" s="478">
        <f t="shared" si="23"/>
        <v>1</v>
      </c>
      <c r="I190" s="9"/>
    </row>
    <row r="191" spans="1:9" s="10" customFormat="1">
      <c r="A191" s="434" t="s">
        <v>3960</v>
      </c>
      <c r="B191" s="435" t="s">
        <v>3961</v>
      </c>
      <c r="C191" s="436">
        <v>137</v>
      </c>
      <c r="D191" s="470">
        <v>150</v>
      </c>
      <c r="E191" s="436">
        <v>25</v>
      </c>
      <c r="F191" s="135">
        <v>29</v>
      </c>
      <c r="G191" s="478">
        <f t="shared" si="22"/>
        <v>162</v>
      </c>
      <c r="H191" s="478">
        <f t="shared" si="23"/>
        <v>179</v>
      </c>
      <c r="I191" s="9"/>
    </row>
    <row r="192" spans="1:9" s="10" customFormat="1">
      <c r="A192" s="434" t="s">
        <v>3962</v>
      </c>
      <c r="B192" s="435" t="s">
        <v>3963</v>
      </c>
      <c r="C192" s="436">
        <v>0</v>
      </c>
      <c r="D192" s="470">
        <v>0</v>
      </c>
      <c r="E192" s="436">
        <v>1</v>
      </c>
      <c r="F192" s="135">
        <v>1</v>
      </c>
      <c r="G192" s="478">
        <f t="shared" si="22"/>
        <v>1</v>
      </c>
      <c r="H192" s="478">
        <f t="shared" si="23"/>
        <v>1</v>
      </c>
      <c r="I192" s="9"/>
    </row>
    <row r="193" spans="1:10" s="10" customFormat="1">
      <c r="A193" s="469"/>
      <c r="B193" s="135"/>
      <c r="C193" s="133"/>
      <c r="D193" s="133"/>
      <c r="E193" s="135"/>
      <c r="F193" s="135"/>
      <c r="G193" s="478">
        <f t="shared" si="22"/>
        <v>0</v>
      </c>
      <c r="H193" s="478">
        <f t="shared" si="23"/>
        <v>0</v>
      </c>
      <c r="I193" s="9"/>
    </row>
    <row r="194" spans="1:10" s="10" customFormat="1">
      <c r="A194" s="336"/>
      <c r="B194" s="135"/>
      <c r="C194" s="133"/>
      <c r="D194" s="133"/>
      <c r="E194" s="135"/>
      <c r="F194" s="135"/>
      <c r="G194" s="478">
        <f t="shared" ref="G194:G195" si="24">C194+E194</f>
        <v>0</v>
      </c>
      <c r="H194" s="478">
        <f t="shared" ref="H194:H195" si="25">D194+F194</f>
        <v>0</v>
      </c>
      <c r="I194" s="9"/>
    </row>
    <row r="195" spans="1:10" s="10" customFormat="1">
      <c r="A195" s="336"/>
      <c r="B195" s="135"/>
      <c r="C195" s="133"/>
      <c r="D195" s="133"/>
      <c r="E195" s="135"/>
      <c r="F195" s="135"/>
      <c r="G195" s="478">
        <f t="shared" si="24"/>
        <v>0</v>
      </c>
      <c r="H195" s="478">
        <f t="shared" si="25"/>
        <v>0</v>
      </c>
      <c r="I195" s="9"/>
    </row>
    <row r="196" spans="1:10" s="10" customFormat="1">
      <c r="A196" s="336"/>
      <c r="B196" s="135"/>
      <c r="C196" s="133"/>
      <c r="D196" s="133"/>
      <c r="E196" s="135"/>
      <c r="F196" s="135"/>
      <c r="G196" s="135"/>
      <c r="H196" s="135"/>
      <c r="I196" s="9"/>
    </row>
    <row r="197" spans="1:10" s="10" customFormat="1">
      <c r="A197" s="135"/>
      <c r="B197" s="135"/>
      <c r="C197" s="336"/>
      <c r="D197" s="336"/>
      <c r="E197" s="135"/>
      <c r="F197" s="135"/>
      <c r="G197" s="135"/>
      <c r="H197" s="135"/>
      <c r="I197" s="9"/>
    </row>
    <row r="198" spans="1:10" s="55" customFormat="1">
      <c r="A198" s="491" t="s">
        <v>251</v>
      </c>
      <c r="B198" s="491"/>
      <c r="C198" s="493">
        <v>739</v>
      </c>
      <c r="D198" s="493">
        <v>850</v>
      </c>
      <c r="E198" s="492">
        <v>782</v>
      </c>
      <c r="F198" s="492">
        <v>900</v>
      </c>
      <c r="G198" s="492">
        <f t="shared" ref="G198:G200" si="26">C198+E198</f>
        <v>1521</v>
      </c>
      <c r="H198" s="492">
        <f t="shared" ref="H198:H200" si="27">D198+F198</f>
        <v>1750</v>
      </c>
      <c r="I198" s="54"/>
    </row>
    <row r="199" spans="1:10" s="55" customFormat="1">
      <c r="A199" s="491" t="s">
        <v>252</v>
      </c>
      <c r="B199" s="491"/>
      <c r="C199" s="493">
        <v>4436</v>
      </c>
      <c r="D199" s="493">
        <v>5100</v>
      </c>
      <c r="E199" s="492">
        <v>9400</v>
      </c>
      <c r="F199" s="492">
        <v>10800</v>
      </c>
      <c r="G199" s="492">
        <f t="shared" si="26"/>
        <v>13836</v>
      </c>
      <c r="H199" s="492">
        <f t="shared" si="27"/>
        <v>15900</v>
      </c>
      <c r="I199" s="54"/>
    </row>
    <row r="200" spans="1:10" s="55" customFormat="1">
      <c r="A200" s="491" t="s">
        <v>254</v>
      </c>
      <c r="B200" s="491"/>
      <c r="C200" s="493">
        <f>SUM(C201:C261)</f>
        <v>4883</v>
      </c>
      <c r="D200" s="493">
        <f t="shared" ref="D200:F200" si="28">SUM(D201:D261)</f>
        <v>5600</v>
      </c>
      <c r="E200" s="493">
        <f t="shared" si="28"/>
        <v>12207</v>
      </c>
      <c r="F200" s="493">
        <f t="shared" si="28"/>
        <v>13600</v>
      </c>
      <c r="G200" s="492">
        <f t="shared" si="26"/>
        <v>17090</v>
      </c>
      <c r="H200" s="492">
        <f t="shared" si="27"/>
        <v>19200</v>
      </c>
      <c r="I200" s="54"/>
    </row>
    <row r="201" spans="1:10" s="55" customFormat="1">
      <c r="A201" s="135"/>
      <c r="B201" s="135"/>
      <c r="C201" s="133"/>
      <c r="D201" s="133"/>
      <c r="E201" s="135"/>
      <c r="F201" s="135"/>
      <c r="G201" s="478"/>
      <c r="H201" s="478"/>
      <c r="I201" s="54"/>
    </row>
    <row r="202" spans="1:10" s="55" customFormat="1">
      <c r="A202" s="434" t="s">
        <v>3721</v>
      </c>
      <c r="B202" s="435" t="s">
        <v>3722</v>
      </c>
      <c r="C202" s="436">
        <v>479</v>
      </c>
      <c r="D202" s="470">
        <v>550</v>
      </c>
      <c r="E202" s="436">
        <v>1563</v>
      </c>
      <c r="F202" s="478">
        <v>1700</v>
      </c>
      <c r="G202" s="478">
        <f t="shared" ref="G202" si="29">C202+E202</f>
        <v>2042</v>
      </c>
      <c r="H202" s="478">
        <f t="shared" ref="H202" si="30">D202+F202</f>
        <v>2250</v>
      </c>
      <c r="I202" s="54"/>
    </row>
    <row r="203" spans="1:10" s="10" customFormat="1">
      <c r="A203" s="434" t="s">
        <v>3723</v>
      </c>
      <c r="B203" s="435" t="s">
        <v>3724</v>
      </c>
      <c r="C203" s="436">
        <v>0</v>
      </c>
      <c r="D203" s="470">
        <v>0</v>
      </c>
      <c r="E203" s="436">
        <v>36</v>
      </c>
      <c r="F203" s="478">
        <v>40</v>
      </c>
      <c r="G203" s="478">
        <f t="shared" ref="G203:G259" si="31">C203+E203</f>
        <v>36</v>
      </c>
      <c r="H203" s="478">
        <f t="shared" ref="H203:H259" si="32">D203+F203</f>
        <v>40</v>
      </c>
      <c r="I203" s="9"/>
      <c r="J203" s="55"/>
    </row>
    <row r="204" spans="1:10" s="55" customFormat="1">
      <c r="A204" s="434" t="s">
        <v>3725</v>
      </c>
      <c r="B204" s="435" t="s">
        <v>3726</v>
      </c>
      <c r="C204" s="436">
        <v>636</v>
      </c>
      <c r="D204" s="470">
        <v>730</v>
      </c>
      <c r="E204" s="436">
        <v>4597</v>
      </c>
      <c r="F204" s="478">
        <v>5250</v>
      </c>
      <c r="G204" s="478">
        <f t="shared" si="31"/>
        <v>5233</v>
      </c>
      <c r="H204" s="478">
        <f t="shared" si="32"/>
        <v>5980</v>
      </c>
      <c r="I204" s="54"/>
    </row>
    <row r="205" spans="1:10" s="55" customFormat="1">
      <c r="A205" s="434" t="s">
        <v>3727</v>
      </c>
      <c r="B205" s="435" t="s">
        <v>3728</v>
      </c>
      <c r="C205" s="436">
        <v>2437</v>
      </c>
      <c r="D205" s="470">
        <v>2800</v>
      </c>
      <c r="E205" s="436">
        <v>4804</v>
      </c>
      <c r="F205" s="478">
        <v>5200</v>
      </c>
      <c r="G205" s="478">
        <f t="shared" si="31"/>
        <v>7241</v>
      </c>
      <c r="H205" s="478">
        <f t="shared" si="32"/>
        <v>8000</v>
      </c>
      <c r="I205" s="54"/>
    </row>
    <row r="206" spans="1:10" s="10" customFormat="1">
      <c r="A206" s="434" t="s">
        <v>260</v>
      </c>
      <c r="B206" s="435" t="s">
        <v>3729</v>
      </c>
      <c r="C206" s="436">
        <v>0</v>
      </c>
      <c r="D206" s="470">
        <v>0</v>
      </c>
      <c r="E206" s="436">
        <v>64</v>
      </c>
      <c r="F206" s="478">
        <v>75</v>
      </c>
      <c r="G206" s="478">
        <f t="shared" si="31"/>
        <v>64</v>
      </c>
      <c r="H206" s="478">
        <f t="shared" si="32"/>
        <v>75</v>
      </c>
      <c r="I206" s="9"/>
      <c r="J206" s="55"/>
    </row>
    <row r="207" spans="1:10" s="55" customFormat="1">
      <c r="A207" s="434" t="s">
        <v>3730</v>
      </c>
      <c r="B207" s="435" t="s">
        <v>3731</v>
      </c>
      <c r="C207" s="436">
        <v>5</v>
      </c>
      <c r="D207" s="470">
        <v>5</v>
      </c>
      <c r="E207" s="436">
        <v>0</v>
      </c>
      <c r="F207" s="478">
        <v>0</v>
      </c>
      <c r="G207" s="478">
        <f t="shared" si="31"/>
        <v>5</v>
      </c>
      <c r="H207" s="478">
        <f t="shared" si="32"/>
        <v>5</v>
      </c>
      <c r="I207" s="54"/>
    </row>
    <row r="208" spans="1:10" s="55" customFormat="1">
      <c r="A208" s="434" t="s">
        <v>3732</v>
      </c>
      <c r="B208" s="435" t="s">
        <v>3733</v>
      </c>
      <c r="C208" s="436">
        <v>1</v>
      </c>
      <c r="D208" s="470">
        <v>1</v>
      </c>
      <c r="E208" s="436">
        <v>0</v>
      </c>
      <c r="F208" s="478">
        <v>0</v>
      </c>
      <c r="G208" s="478">
        <f t="shared" si="31"/>
        <v>1</v>
      </c>
      <c r="H208" s="478">
        <f t="shared" si="32"/>
        <v>1</v>
      </c>
      <c r="I208" s="54"/>
    </row>
    <row r="209" spans="1:10" s="10" customFormat="1">
      <c r="A209" s="434" t="s">
        <v>3734</v>
      </c>
      <c r="B209" s="435" t="s">
        <v>3735</v>
      </c>
      <c r="C209" s="436">
        <v>0</v>
      </c>
      <c r="D209" s="470">
        <v>0</v>
      </c>
      <c r="E209" s="436">
        <v>7</v>
      </c>
      <c r="F209" s="478">
        <v>10</v>
      </c>
      <c r="G209" s="478">
        <f t="shared" si="31"/>
        <v>7</v>
      </c>
      <c r="H209" s="478">
        <f t="shared" si="32"/>
        <v>10</v>
      </c>
      <c r="I209" s="9"/>
      <c r="J209" s="55"/>
    </row>
    <row r="210" spans="1:10" s="55" customFormat="1">
      <c r="A210" s="434" t="s">
        <v>3736</v>
      </c>
      <c r="B210" s="435" t="s">
        <v>3737</v>
      </c>
      <c r="C210" s="436">
        <v>0</v>
      </c>
      <c r="D210" s="470">
        <v>0</v>
      </c>
      <c r="E210" s="436">
        <v>75</v>
      </c>
      <c r="F210" s="478">
        <v>90</v>
      </c>
      <c r="G210" s="478">
        <f t="shared" si="31"/>
        <v>75</v>
      </c>
      <c r="H210" s="478">
        <f t="shared" si="32"/>
        <v>90</v>
      </c>
      <c r="I210" s="54"/>
    </row>
    <row r="211" spans="1:10" s="55" customFormat="1">
      <c r="A211" s="434" t="s">
        <v>3738</v>
      </c>
      <c r="B211" s="435" t="s">
        <v>3739</v>
      </c>
      <c r="C211" s="436">
        <v>0</v>
      </c>
      <c r="D211" s="470">
        <v>0</v>
      </c>
      <c r="E211" s="436">
        <v>1</v>
      </c>
      <c r="F211" s="478">
        <v>1</v>
      </c>
      <c r="G211" s="478">
        <f t="shared" si="31"/>
        <v>1</v>
      </c>
      <c r="H211" s="478">
        <f t="shared" si="32"/>
        <v>1</v>
      </c>
      <c r="I211" s="54"/>
    </row>
    <row r="212" spans="1:10" s="10" customFormat="1">
      <c r="A212" s="434" t="s">
        <v>258</v>
      </c>
      <c r="B212" s="435" t="s">
        <v>3740</v>
      </c>
      <c r="C212" s="436">
        <v>10</v>
      </c>
      <c r="D212" s="470">
        <v>12</v>
      </c>
      <c r="E212" s="436">
        <v>0</v>
      </c>
      <c r="F212" s="478">
        <v>0</v>
      </c>
      <c r="G212" s="478">
        <f t="shared" si="31"/>
        <v>10</v>
      </c>
      <c r="H212" s="478">
        <f t="shared" si="32"/>
        <v>12</v>
      </c>
      <c r="I212" s="9"/>
      <c r="J212" s="55"/>
    </row>
    <row r="213" spans="1:10" s="55" customFormat="1">
      <c r="A213" s="434" t="s">
        <v>259</v>
      </c>
      <c r="B213" s="435" t="s">
        <v>3741</v>
      </c>
      <c r="C213" s="436">
        <v>0</v>
      </c>
      <c r="D213" s="470">
        <v>0</v>
      </c>
      <c r="E213" s="436">
        <v>1</v>
      </c>
      <c r="F213" s="478">
        <v>1</v>
      </c>
      <c r="G213" s="478">
        <f t="shared" si="31"/>
        <v>1</v>
      </c>
      <c r="H213" s="478">
        <f t="shared" si="32"/>
        <v>1</v>
      </c>
      <c r="I213" s="54"/>
    </row>
    <row r="214" spans="1:10" s="55" customFormat="1">
      <c r="A214" s="434" t="s">
        <v>3742</v>
      </c>
      <c r="B214" s="435" t="s">
        <v>3743</v>
      </c>
      <c r="C214" s="436">
        <v>0</v>
      </c>
      <c r="D214" s="470">
        <v>0</v>
      </c>
      <c r="E214" s="436">
        <v>11</v>
      </c>
      <c r="F214" s="478">
        <v>15</v>
      </c>
      <c r="G214" s="478">
        <f t="shared" si="31"/>
        <v>11</v>
      </c>
      <c r="H214" s="478">
        <f t="shared" si="32"/>
        <v>15</v>
      </c>
      <c r="I214" s="54"/>
    </row>
    <row r="215" spans="1:10" s="10" customFormat="1">
      <c r="A215" s="434" t="s">
        <v>3744</v>
      </c>
      <c r="B215" s="435" t="s">
        <v>3745</v>
      </c>
      <c r="C215" s="436">
        <v>0</v>
      </c>
      <c r="D215" s="470">
        <v>0</v>
      </c>
      <c r="E215" s="436">
        <v>1</v>
      </c>
      <c r="F215" s="478">
        <v>1</v>
      </c>
      <c r="G215" s="478">
        <f t="shared" si="31"/>
        <v>1</v>
      </c>
      <c r="H215" s="478">
        <f t="shared" si="32"/>
        <v>1</v>
      </c>
      <c r="I215" s="9"/>
      <c r="J215" s="55"/>
    </row>
    <row r="216" spans="1:10" s="55" customFormat="1">
      <c r="A216" s="434" t="s">
        <v>3746</v>
      </c>
      <c r="B216" s="435" t="s">
        <v>3747</v>
      </c>
      <c r="C216" s="436">
        <v>0</v>
      </c>
      <c r="D216" s="470">
        <v>0</v>
      </c>
      <c r="E216" s="436">
        <v>51</v>
      </c>
      <c r="F216" s="478">
        <v>60</v>
      </c>
      <c r="G216" s="478">
        <f t="shared" si="31"/>
        <v>51</v>
      </c>
      <c r="H216" s="478">
        <f t="shared" si="32"/>
        <v>60</v>
      </c>
      <c r="I216" s="54"/>
    </row>
    <row r="217" spans="1:10" s="55" customFormat="1">
      <c r="A217" s="434" t="s">
        <v>3748</v>
      </c>
      <c r="B217" s="435" t="s">
        <v>3749</v>
      </c>
      <c r="C217" s="436">
        <v>0</v>
      </c>
      <c r="D217" s="470">
        <v>0</v>
      </c>
      <c r="E217" s="436">
        <v>19</v>
      </c>
      <c r="F217" s="478">
        <v>25</v>
      </c>
      <c r="G217" s="478">
        <f t="shared" si="31"/>
        <v>19</v>
      </c>
      <c r="H217" s="478">
        <f t="shared" si="32"/>
        <v>25</v>
      </c>
      <c r="I217" s="54"/>
    </row>
    <row r="218" spans="1:10" s="10" customFormat="1">
      <c r="A218" s="434" t="s">
        <v>262</v>
      </c>
      <c r="B218" s="435" t="s">
        <v>3750</v>
      </c>
      <c r="C218" s="436">
        <v>354</v>
      </c>
      <c r="D218" s="470">
        <v>406</v>
      </c>
      <c r="E218" s="436">
        <v>139</v>
      </c>
      <c r="F218" s="478">
        <v>160</v>
      </c>
      <c r="G218" s="478">
        <f t="shared" si="31"/>
        <v>493</v>
      </c>
      <c r="H218" s="478">
        <f t="shared" si="32"/>
        <v>566</v>
      </c>
      <c r="I218" s="9"/>
      <c r="J218" s="55"/>
    </row>
    <row r="219" spans="1:10" s="55" customFormat="1">
      <c r="A219" s="434" t="s">
        <v>3751</v>
      </c>
      <c r="B219" s="435" t="s">
        <v>3752</v>
      </c>
      <c r="C219" s="436">
        <v>0</v>
      </c>
      <c r="D219" s="470">
        <v>0</v>
      </c>
      <c r="E219" s="436">
        <v>1</v>
      </c>
      <c r="F219" s="478">
        <v>1</v>
      </c>
      <c r="G219" s="478">
        <f t="shared" si="31"/>
        <v>1</v>
      </c>
      <c r="H219" s="478">
        <f t="shared" si="32"/>
        <v>1</v>
      </c>
      <c r="I219" s="54"/>
    </row>
    <row r="220" spans="1:10" s="55" customFormat="1">
      <c r="A220" s="434" t="s">
        <v>3753</v>
      </c>
      <c r="B220" s="435" t="s">
        <v>3754</v>
      </c>
      <c r="C220" s="436">
        <v>0</v>
      </c>
      <c r="D220" s="470">
        <v>0</v>
      </c>
      <c r="E220" s="436">
        <v>6</v>
      </c>
      <c r="F220" s="478">
        <v>7</v>
      </c>
      <c r="G220" s="478">
        <f t="shared" si="31"/>
        <v>6</v>
      </c>
      <c r="H220" s="478">
        <f t="shared" si="32"/>
        <v>7</v>
      </c>
      <c r="I220" s="54"/>
    </row>
    <row r="221" spans="1:10" s="10" customFormat="1">
      <c r="A221" s="434" t="s">
        <v>3755</v>
      </c>
      <c r="B221" s="435" t="s">
        <v>3756</v>
      </c>
      <c r="C221" s="436">
        <v>0</v>
      </c>
      <c r="D221" s="470">
        <v>0</v>
      </c>
      <c r="E221" s="436">
        <v>37</v>
      </c>
      <c r="F221" s="478">
        <v>50</v>
      </c>
      <c r="G221" s="478">
        <f t="shared" si="31"/>
        <v>37</v>
      </c>
      <c r="H221" s="478">
        <f t="shared" si="32"/>
        <v>50</v>
      </c>
      <c r="I221" s="9"/>
      <c r="J221" s="55"/>
    </row>
    <row r="222" spans="1:10" s="55" customFormat="1">
      <c r="A222" s="434" t="s">
        <v>3757</v>
      </c>
      <c r="B222" s="435" t="s">
        <v>3758</v>
      </c>
      <c r="C222" s="436">
        <v>0</v>
      </c>
      <c r="D222" s="470">
        <v>0</v>
      </c>
      <c r="E222" s="436">
        <v>5</v>
      </c>
      <c r="F222" s="478">
        <v>6</v>
      </c>
      <c r="G222" s="478">
        <f t="shared" si="31"/>
        <v>5</v>
      </c>
      <c r="H222" s="478">
        <f t="shared" si="32"/>
        <v>6</v>
      </c>
      <c r="I222" s="54"/>
    </row>
    <row r="223" spans="1:10" s="55" customFormat="1">
      <c r="A223" s="434" t="s">
        <v>3759</v>
      </c>
      <c r="B223" s="435" t="s">
        <v>3760</v>
      </c>
      <c r="C223" s="436">
        <v>0</v>
      </c>
      <c r="D223" s="470">
        <v>0</v>
      </c>
      <c r="E223" s="436">
        <v>1</v>
      </c>
      <c r="F223" s="478">
        <v>1</v>
      </c>
      <c r="G223" s="478">
        <f t="shared" si="31"/>
        <v>1</v>
      </c>
      <c r="H223" s="478">
        <f t="shared" si="32"/>
        <v>1</v>
      </c>
      <c r="I223" s="54"/>
    </row>
    <row r="224" spans="1:10" s="10" customFormat="1">
      <c r="A224" s="434" t="s">
        <v>3761</v>
      </c>
      <c r="B224" s="435" t="s">
        <v>3762</v>
      </c>
      <c r="C224" s="436">
        <v>0</v>
      </c>
      <c r="D224" s="470">
        <v>0</v>
      </c>
      <c r="E224" s="436">
        <v>2</v>
      </c>
      <c r="F224" s="478">
        <v>2</v>
      </c>
      <c r="G224" s="478">
        <f t="shared" si="31"/>
        <v>2</v>
      </c>
      <c r="H224" s="478">
        <f t="shared" si="32"/>
        <v>2</v>
      </c>
      <c r="I224" s="9"/>
      <c r="J224" s="55"/>
    </row>
    <row r="225" spans="1:10" s="55" customFormat="1">
      <c r="A225" s="434" t="s">
        <v>3763</v>
      </c>
      <c r="B225" s="435" t="s">
        <v>3764</v>
      </c>
      <c r="C225" s="436">
        <v>0</v>
      </c>
      <c r="D225" s="470">
        <v>0</v>
      </c>
      <c r="E225" s="436">
        <v>1</v>
      </c>
      <c r="F225" s="478">
        <v>1</v>
      </c>
      <c r="G225" s="478">
        <f t="shared" si="31"/>
        <v>1</v>
      </c>
      <c r="H225" s="478">
        <f t="shared" si="32"/>
        <v>1</v>
      </c>
      <c r="I225" s="54"/>
    </row>
    <row r="226" spans="1:10" s="55" customFormat="1">
      <c r="A226" s="434" t="s">
        <v>3765</v>
      </c>
      <c r="B226" s="435" t="s">
        <v>3766</v>
      </c>
      <c r="C226" s="436">
        <v>0</v>
      </c>
      <c r="D226" s="470">
        <v>0</v>
      </c>
      <c r="E226" s="436">
        <v>25</v>
      </c>
      <c r="F226" s="478">
        <v>30</v>
      </c>
      <c r="G226" s="478">
        <f t="shared" si="31"/>
        <v>25</v>
      </c>
      <c r="H226" s="478">
        <f t="shared" si="32"/>
        <v>30</v>
      </c>
      <c r="I226" s="54"/>
    </row>
    <row r="227" spans="1:10" s="10" customFormat="1">
      <c r="A227" s="434" t="s">
        <v>3767</v>
      </c>
      <c r="B227" s="435" t="s">
        <v>3768</v>
      </c>
      <c r="C227" s="436">
        <v>0</v>
      </c>
      <c r="D227" s="470">
        <v>0</v>
      </c>
      <c r="E227" s="436">
        <v>16</v>
      </c>
      <c r="F227" s="478">
        <v>20</v>
      </c>
      <c r="G227" s="478">
        <f t="shared" si="31"/>
        <v>16</v>
      </c>
      <c r="H227" s="478">
        <f t="shared" si="32"/>
        <v>20</v>
      </c>
      <c r="I227" s="9"/>
      <c r="J227" s="55"/>
    </row>
    <row r="228" spans="1:10" s="55" customFormat="1">
      <c r="A228" s="434" t="s">
        <v>3769</v>
      </c>
      <c r="B228" s="435" t="s">
        <v>3770</v>
      </c>
      <c r="C228" s="436">
        <v>0</v>
      </c>
      <c r="D228" s="470">
        <v>0</v>
      </c>
      <c r="E228" s="436">
        <v>5</v>
      </c>
      <c r="F228" s="478">
        <v>6</v>
      </c>
      <c r="G228" s="478">
        <f t="shared" si="31"/>
        <v>5</v>
      </c>
      <c r="H228" s="478">
        <f t="shared" si="32"/>
        <v>6</v>
      </c>
      <c r="I228" s="54"/>
    </row>
    <row r="229" spans="1:10" s="55" customFormat="1">
      <c r="A229" s="434" t="s">
        <v>3771</v>
      </c>
      <c r="B229" s="435" t="s">
        <v>3772</v>
      </c>
      <c r="C229" s="436">
        <v>40</v>
      </c>
      <c r="D229" s="470">
        <v>45</v>
      </c>
      <c r="E229" s="436">
        <v>24</v>
      </c>
      <c r="F229" s="478">
        <v>30</v>
      </c>
      <c r="G229" s="478">
        <f t="shared" si="31"/>
        <v>64</v>
      </c>
      <c r="H229" s="478">
        <f t="shared" si="32"/>
        <v>75</v>
      </c>
      <c r="I229" s="54"/>
    </row>
    <row r="230" spans="1:10" s="10" customFormat="1">
      <c r="A230" s="434" t="s">
        <v>3773</v>
      </c>
      <c r="B230" s="435" t="s">
        <v>3774</v>
      </c>
      <c r="C230" s="436">
        <v>5</v>
      </c>
      <c r="D230" s="470">
        <v>5</v>
      </c>
      <c r="E230" s="436">
        <v>8</v>
      </c>
      <c r="F230" s="478">
        <v>9</v>
      </c>
      <c r="G230" s="478">
        <f t="shared" si="31"/>
        <v>13</v>
      </c>
      <c r="H230" s="478">
        <f t="shared" si="32"/>
        <v>14</v>
      </c>
      <c r="I230" s="9"/>
      <c r="J230" s="55"/>
    </row>
    <row r="231" spans="1:10" s="55" customFormat="1">
      <c r="A231" s="434" t="s">
        <v>3775</v>
      </c>
      <c r="B231" s="435" t="s">
        <v>3776</v>
      </c>
      <c r="C231" s="436">
        <v>1</v>
      </c>
      <c r="D231" s="470">
        <v>1</v>
      </c>
      <c r="E231" s="436">
        <v>2</v>
      </c>
      <c r="F231" s="478">
        <v>2</v>
      </c>
      <c r="G231" s="478">
        <f t="shared" si="31"/>
        <v>3</v>
      </c>
      <c r="H231" s="478">
        <f t="shared" si="32"/>
        <v>3</v>
      </c>
      <c r="I231" s="54"/>
    </row>
    <row r="232" spans="1:10" s="55" customFormat="1">
      <c r="A232" s="434" t="s">
        <v>3777</v>
      </c>
      <c r="B232" s="435" t="s">
        <v>3778</v>
      </c>
      <c r="C232" s="436">
        <v>1</v>
      </c>
      <c r="D232" s="470">
        <v>1</v>
      </c>
      <c r="E232" s="436">
        <v>0</v>
      </c>
      <c r="F232" s="478">
        <v>0</v>
      </c>
      <c r="G232" s="478">
        <f t="shared" si="31"/>
        <v>1</v>
      </c>
      <c r="H232" s="478">
        <f t="shared" si="32"/>
        <v>1</v>
      </c>
      <c r="I232" s="54"/>
    </row>
    <row r="233" spans="1:10" s="10" customFormat="1">
      <c r="A233" s="434" t="s">
        <v>3779</v>
      </c>
      <c r="B233" s="435" t="s">
        <v>3780</v>
      </c>
      <c r="C233" s="436">
        <v>0</v>
      </c>
      <c r="D233" s="470">
        <v>0</v>
      </c>
      <c r="E233" s="436">
        <v>2</v>
      </c>
      <c r="F233" s="478">
        <v>2</v>
      </c>
      <c r="G233" s="478">
        <f t="shared" si="31"/>
        <v>2</v>
      </c>
      <c r="H233" s="478">
        <f t="shared" si="32"/>
        <v>2</v>
      </c>
      <c r="I233" s="9"/>
      <c r="J233" s="55"/>
    </row>
    <row r="234" spans="1:10" s="55" customFormat="1">
      <c r="A234" s="434" t="s">
        <v>3781</v>
      </c>
      <c r="B234" s="435" t="s">
        <v>3782</v>
      </c>
      <c r="C234" s="436">
        <v>0</v>
      </c>
      <c r="D234" s="470">
        <v>0</v>
      </c>
      <c r="E234" s="436">
        <v>1</v>
      </c>
      <c r="F234" s="478">
        <v>1</v>
      </c>
      <c r="G234" s="478">
        <f t="shared" si="31"/>
        <v>1</v>
      </c>
      <c r="H234" s="478">
        <f t="shared" si="32"/>
        <v>1</v>
      </c>
      <c r="I234" s="54"/>
    </row>
    <row r="235" spans="1:10" s="55" customFormat="1">
      <c r="A235" s="434" t="s">
        <v>3783</v>
      </c>
      <c r="B235" s="435" t="s">
        <v>3784</v>
      </c>
      <c r="C235" s="436">
        <v>0</v>
      </c>
      <c r="D235" s="470">
        <v>0</v>
      </c>
      <c r="E235" s="436">
        <v>5</v>
      </c>
      <c r="F235" s="478">
        <v>6</v>
      </c>
      <c r="G235" s="478">
        <f t="shared" si="31"/>
        <v>5</v>
      </c>
      <c r="H235" s="478">
        <f t="shared" si="32"/>
        <v>6</v>
      </c>
      <c r="I235" s="54"/>
    </row>
    <row r="236" spans="1:10" s="10" customFormat="1">
      <c r="A236" s="434" t="s">
        <v>3785</v>
      </c>
      <c r="B236" s="435" t="s">
        <v>3786</v>
      </c>
      <c r="C236" s="436">
        <v>0</v>
      </c>
      <c r="D236" s="470">
        <v>0</v>
      </c>
      <c r="E236" s="436">
        <v>2</v>
      </c>
      <c r="F236" s="478">
        <v>2</v>
      </c>
      <c r="G236" s="478">
        <f t="shared" si="31"/>
        <v>2</v>
      </c>
      <c r="H236" s="478">
        <f t="shared" si="32"/>
        <v>2</v>
      </c>
      <c r="I236" s="9"/>
      <c r="J236" s="55"/>
    </row>
    <row r="237" spans="1:10" s="55" customFormat="1">
      <c r="A237" s="434" t="s">
        <v>3787</v>
      </c>
      <c r="B237" s="435" t="s">
        <v>3788</v>
      </c>
      <c r="C237" s="436">
        <v>0</v>
      </c>
      <c r="D237" s="470">
        <v>0</v>
      </c>
      <c r="E237" s="436">
        <v>134</v>
      </c>
      <c r="F237" s="478">
        <v>154</v>
      </c>
      <c r="G237" s="478">
        <f t="shared" si="31"/>
        <v>134</v>
      </c>
      <c r="H237" s="478">
        <f t="shared" si="32"/>
        <v>154</v>
      </c>
      <c r="I237" s="54"/>
    </row>
    <row r="238" spans="1:10" s="55" customFormat="1">
      <c r="A238" s="434" t="s">
        <v>3789</v>
      </c>
      <c r="B238" s="435" t="s">
        <v>3790</v>
      </c>
      <c r="C238" s="436">
        <v>1</v>
      </c>
      <c r="D238" s="470">
        <v>1</v>
      </c>
      <c r="E238" s="436">
        <v>213</v>
      </c>
      <c r="F238" s="478">
        <v>245</v>
      </c>
      <c r="G238" s="478">
        <f t="shared" si="31"/>
        <v>214</v>
      </c>
      <c r="H238" s="478">
        <f t="shared" si="32"/>
        <v>246</v>
      </c>
      <c r="I238" s="54"/>
    </row>
    <row r="239" spans="1:10" s="10" customFormat="1">
      <c r="A239" s="434" t="s">
        <v>265</v>
      </c>
      <c r="B239" s="435" t="s">
        <v>3791</v>
      </c>
      <c r="C239" s="436">
        <v>0</v>
      </c>
      <c r="D239" s="470">
        <v>0</v>
      </c>
      <c r="E239" s="436">
        <v>16</v>
      </c>
      <c r="F239" s="478">
        <v>18</v>
      </c>
      <c r="G239" s="478">
        <f t="shared" si="31"/>
        <v>16</v>
      </c>
      <c r="H239" s="478">
        <f t="shared" si="32"/>
        <v>18</v>
      </c>
      <c r="I239" s="9"/>
      <c r="J239" s="55"/>
    </row>
    <row r="240" spans="1:10" s="55" customFormat="1">
      <c r="A240" s="434" t="s">
        <v>3792</v>
      </c>
      <c r="B240" s="435" t="s">
        <v>3793</v>
      </c>
      <c r="C240" s="436">
        <v>0</v>
      </c>
      <c r="D240" s="470">
        <v>0</v>
      </c>
      <c r="E240" s="436">
        <v>1</v>
      </c>
      <c r="F240" s="478">
        <v>1</v>
      </c>
      <c r="G240" s="478">
        <f t="shared" si="31"/>
        <v>1</v>
      </c>
      <c r="H240" s="478">
        <f t="shared" si="32"/>
        <v>1</v>
      </c>
      <c r="I240" s="54"/>
    </row>
    <row r="241" spans="1:10" s="55" customFormat="1">
      <c r="A241" s="434" t="s">
        <v>3794</v>
      </c>
      <c r="B241" s="435" t="s">
        <v>3795</v>
      </c>
      <c r="C241" s="436">
        <v>2</v>
      </c>
      <c r="D241" s="470">
        <v>2</v>
      </c>
      <c r="E241" s="436">
        <v>215</v>
      </c>
      <c r="F241" s="478">
        <v>245</v>
      </c>
      <c r="G241" s="478">
        <f t="shared" si="31"/>
        <v>217</v>
      </c>
      <c r="H241" s="478">
        <f t="shared" si="32"/>
        <v>247</v>
      </c>
      <c r="I241" s="54"/>
    </row>
    <row r="242" spans="1:10" s="10" customFormat="1">
      <c r="A242" s="434" t="s">
        <v>3796</v>
      </c>
      <c r="B242" s="435" t="s">
        <v>3797</v>
      </c>
      <c r="C242" s="436">
        <v>0</v>
      </c>
      <c r="D242" s="470">
        <v>0</v>
      </c>
      <c r="E242" s="436">
        <v>4</v>
      </c>
      <c r="F242" s="478">
        <v>5</v>
      </c>
      <c r="G242" s="478">
        <f t="shared" si="31"/>
        <v>4</v>
      </c>
      <c r="H242" s="478">
        <f t="shared" si="32"/>
        <v>5</v>
      </c>
      <c r="I242" s="9"/>
      <c r="J242" s="55"/>
    </row>
    <row r="243" spans="1:10" s="55" customFormat="1">
      <c r="A243" s="434" t="s">
        <v>3798</v>
      </c>
      <c r="B243" s="435" t="s">
        <v>3799</v>
      </c>
      <c r="C243" s="436">
        <v>0</v>
      </c>
      <c r="D243" s="470">
        <v>0</v>
      </c>
      <c r="E243" s="436">
        <v>1</v>
      </c>
      <c r="F243" s="478">
        <v>1</v>
      </c>
      <c r="G243" s="478">
        <f t="shared" si="31"/>
        <v>1</v>
      </c>
      <c r="H243" s="478">
        <f t="shared" si="32"/>
        <v>1</v>
      </c>
      <c r="I243" s="54"/>
    </row>
    <row r="244" spans="1:10" s="55" customFormat="1">
      <c r="A244" s="434" t="s">
        <v>3800</v>
      </c>
      <c r="B244" s="435" t="s">
        <v>3801</v>
      </c>
      <c r="C244" s="436">
        <v>0</v>
      </c>
      <c r="D244" s="470">
        <v>0</v>
      </c>
      <c r="E244" s="436">
        <v>1</v>
      </c>
      <c r="F244" s="478">
        <v>1</v>
      </c>
      <c r="G244" s="478">
        <f t="shared" si="31"/>
        <v>1</v>
      </c>
      <c r="H244" s="478">
        <f t="shared" si="32"/>
        <v>1</v>
      </c>
      <c r="I244" s="54"/>
    </row>
    <row r="245" spans="1:10" s="10" customFormat="1">
      <c r="A245" s="434" t="s">
        <v>3802</v>
      </c>
      <c r="B245" s="435" t="s">
        <v>3803</v>
      </c>
      <c r="C245" s="436">
        <v>0</v>
      </c>
      <c r="D245" s="470">
        <v>0</v>
      </c>
      <c r="E245" s="436">
        <v>6</v>
      </c>
      <c r="F245" s="478">
        <v>7</v>
      </c>
      <c r="G245" s="478">
        <f t="shared" si="31"/>
        <v>6</v>
      </c>
      <c r="H245" s="478">
        <f t="shared" si="32"/>
        <v>7</v>
      </c>
      <c r="I245" s="9"/>
      <c r="J245" s="55"/>
    </row>
    <row r="246" spans="1:10" s="55" customFormat="1">
      <c r="A246" s="434" t="s">
        <v>3804</v>
      </c>
      <c r="B246" s="435" t="s">
        <v>3805</v>
      </c>
      <c r="C246" s="436">
        <v>0</v>
      </c>
      <c r="D246" s="470">
        <v>0</v>
      </c>
      <c r="E246" s="436">
        <v>23</v>
      </c>
      <c r="F246" s="478">
        <v>26</v>
      </c>
      <c r="G246" s="478">
        <f t="shared" si="31"/>
        <v>23</v>
      </c>
      <c r="H246" s="478">
        <f t="shared" si="32"/>
        <v>26</v>
      </c>
      <c r="I246" s="54"/>
    </row>
    <row r="247" spans="1:10" s="55" customFormat="1">
      <c r="A247" s="434" t="s">
        <v>3806</v>
      </c>
      <c r="B247" s="435" t="s">
        <v>3807</v>
      </c>
      <c r="C247" s="436">
        <v>0</v>
      </c>
      <c r="D247" s="470">
        <v>0</v>
      </c>
      <c r="E247" s="436">
        <v>12</v>
      </c>
      <c r="F247" s="478">
        <v>14</v>
      </c>
      <c r="G247" s="478">
        <f t="shared" si="31"/>
        <v>12</v>
      </c>
      <c r="H247" s="478">
        <f t="shared" si="32"/>
        <v>14</v>
      </c>
      <c r="I247" s="54"/>
    </row>
    <row r="248" spans="1:10" s="10" customFormat="1">
      <c r="A248" s="434" t="s">
        <v>3808</v>
      </c>
      <c r="B248" s="435" t="s">
        <v>3809</v>
      </c>
      <c r="C248" s="436">
        <v>0</v>
      </c>
      <c r="D248" s="470">
        <v>0</v>
      </c>
      <c r="E248" s="436">
        <v>6</v>
      </c>
      <c r="F248" s="478">
        <v>7</v>
      </c>
      <c r="G248" s="478">
        <f t="shared" si="31"/>
        <v>6</v>
      </c>
      <c r="H248" s="478">
        <f t="shared" si="32"/>
        <v>7</v>
      </c>
      <c r="I248" s="9"/>
      <c r="J248" s="55"/>
    </row>
    <row r="249" spans="1:10" s="55" customFormat="1">
      <c r="A249" s="434" t="s">
        <v>3810</v>
      </c>
      <c r="B249" s="435" t="s">
        <v>3811</v>
      </c>
      <c r="C249" s="436">
        <v>0</v>
      </c>
      <c r="D249" s="470">
        <v>0</v>
      </c>
      <c r="E249" s="436">
        <v>5</v>
      </c>
      <c r="F249" s="478">
        <v>6</v>
      </c>
      <c r="G249" s="478">
        <f t="shared" si="31"/>
        <v>5</v>
      </c>
      <c r="H249" s="478">
        <f t="shared" si="32"/>
        <v>6</v>
      </c>
      <c r="I249" s="54"/>
    </row>
    <row r="250" spans="1:10" s="55" customFormat="1">
      <c r="A250" s="434" t="s">
        <v>3812</v>
      </c>
      <c r="B250" s="435" t="s">
        <v>3813</v>
      </c>
      <c r="C250" s="436">
        <v>0</v>
      </c>
      <c r="D250" s="470">
        <v>0</v>
      </c>
      <c r="E250" s="436">
        <v>4</v>
      </c>
      <c r="F250" s="478">
        <v>5</v>
      </c>
      <c r="G250" s="478">
        <f t="shared" si="31"/>
        <v>4</v>
      </c>
      <c r="H250" s="478">
        <f t="shared" si="32"/>
        <v>5</v>
      </c>
      <c r="I250" s="54"/>
    </row>
    <row r="251" spans="1:10" s="10" customFormat="1">
      <c r="A251" s="434" t="s">
        <v>3814</v>
      </c>
      <c r="B251" s="435" t="s">
        <v>3815</v>
      </c>
      <c r="C251" s="436">
        <v>0</v>
      </c>
      <c r="D251" s="470">
        <v>0</v>
      </c>
      <c r="E251" s="436">
        <v>1</v>
      </c>
      <c r="F251" s="478">
        <v>1</v>
      </c>
      <c r="G251" s="478">
        <f t="shared" si="31"/>
        <v>1</v>
      </c>
      <c r="H251" s="478">
        <f t="shared" si="32"/>
        <v>1</v>
      </c>
      <c r="I251" s="9"/>
      <c r="J251" s="55"/>
    </row>
    <row r="252" spans="1:10" s="55" customFormat="1">
      <c r="A252" s="434" t="s">
        <v>3816</v>
      </c>
      <c r="B252" s="435" t="s">
        <v>3817</v>
      </c>
      <c r="C252" s="436">
        <v>0</v>
      </c>
      <c r="D252" s="470">
        <v>0</v>
      </c>
      <c r="E252" s="436">
        <v>12</v>
      </c>
      <c r="F252" s="478">
        <v>14</v>
      </c>
      <c r="G252" s="478">
        <f t="shared" si="31"/>
        <v>12</v>
      </c>
      <c r="H252" s="478">
        <f t="shared" si="32"/>
        <v>14</v>
      </c>
      <c r="I252" s="54"/>
    </row>
    <row r="253" spans="1:10" s="55" customFormat="1">
      <c r="A253" s="434" t="s">
        <v>3818</v>
      </c>
      <c r="B253" s="435" t="s">
        <v>3819</v>
      </c>
      <c r="C253" s="436">
        <v>10</v>
      </c>
      <c r="D253" s="470">
        <v>12</v>
      </c>
      <c r="E253" s="436">
        <v>0</v>
      </c>
      <c r="F253" s="478">
        <v>0</v>
      </c>
      <c r="G253" s="478">
        <f t="shared" si="31"/>
        <v>10</v>
      </c>
      <c r="H253" s="478">
        <f t="shared" si="32"/>
        <v>12</v>
      </c>
      <c r="I253" s="54"/>
    </row>
    <row r="254" spans="1:10" s="10" customFormat="1">
      <c r="A254" s="434" t="s">
        <v>3820</v>
      </c>
      <c r="B254" s="435" t="s">
        <v>3821</v>
      </c>
      <c r="C254" s="436">
        <v>892</v>
      </c>
      <c r="D254" s="470">
        <v>1020</v>
      </c>
      <c r="E254" s="436">
        <v>22</v>
      </c>
      <c r="F254" s="478">
        <v>25</v>
      </c>
      <c r="G254" s="478">
        <f t="shared" si="31"/>
        <v>914</v>
      </c>
      <c r="H254" s="478">
        <f t="shared" si="32"/>
        <v>1045</v>
      </c>
      <c r="I254" s="9"/>
      <c r="J254" s="55"/>
    </row>
    <row r="255" spans="1:10" s="55" customFormat="1">
      <c r="A255" s="434" t="s">
        <v>3822</v>
      </c>
      <c r="B255" s="435" t="s">
        <v>3823</v>
      </c>
      <c r="C255" s="436">
        <v>0</v>
      </c>
      <c r="D255" s="470">
        <v>0</v>
      </c>
      <c r="E255" s="436">
        <v>1</v>
      </c>
      <c r="F255" s="478">
        <v>1</v>
      </c>
      <c r="G255" s="478">
        <f t="shared" si="31"/>
        <v>1</v>
      </c>
      <c r="H255" s="478">
        <f t="shared" si="32"/>
        <v>1</v>
      </c>
      <c r="I255" s="54"/>
    </row>
    <row r="256" spans="1:10" s="55" customFormat="1">
      <c r="A256" s="434" t="s">
        <v>3824</v>
      </c>
      <c r="B256" s="435" t="s">
        <v>3825</v>
      </c>
      <c r="C256" s="436">
        <v>1</v>
      </c>
      <c r="D256" s="470">
        <v>1</v>
      </c>
      <c r="E256" s="436">
        <v>14</v>
      </c>
      <c r="F256" s="478">
        <v>16</v>
      </c>
      <c r="G256" s="478">
        <f t="shared" si="31"/>
        <v>15</v>
      </c>
      <c r="H256" s="478">
        <f t="shared" si="32"/>
        <v>17</v>
      </c>
      <c r="I256" s="54"/>
    </row>
    <row r="257" spans="1:10" s="10" customFormat="1">
      <c r="A257" s="434" t="s">
        <v>3826</v>
      </c>
      <c r="B257" s="435" t="s">
        <v>3827</v>
      </c>
      <c r="C257" s="436">
        <v>4</v>
      </c>
      <c r="D257" s="470">
        <v>4</v>
      </c>
      <c r="E257" s="436">
        <v>1</v>
      </c>
      <c r="F257" s="478">
        <v>1</v>
      </c>
      <c r="G257" s="478">
        <f t="shared" si="31"/>
        <v>5</v>
      </c>
      <c r="H257" s="478">
        <f t="shared" si="32"/>
        <v>5</v>
      </c>
      <c r="I257" s="9"/>
      <c r="J257" s="55"/>
    </row>
    <row r="258" spans="1:10" s="55" customFormat="1">
      <c r="A258" s="434" t="s">
        <v>3828</v>
      </c>
      <c r="B258" s="435" t="s">
        <v>3829</v>
      </c>
      <c r="C258" s="436">
        <v>4</v>
      </c>
      <c r="D258" s="470">
        <v>4</v>
      </c>
      <c r="E258" s="436">
        <v>0</v>
      </c>
      <c r="F258" s="478">
        <v>0</v>
      </c>
      <c r="G258" s="478">
        <f t="shared" si="31"/>
        <v>4</v>
      </c>
      <c r="H258" s="478">
        <f t="shared" si="32"/>
        <v>4</v>
      </c>
      <c r="I258" s="54"/>
    </row>
    <row r="259" spans="1:10" s="55" customFormat="1">
      <c r="A259" s="434" t="s">
        <v>3830</v>
      </c>
      <c r="B259" s="435" t="s">
        <v>3831</v>
      </c>
      <c r="C259" s="436">
        <v>0</v>
      </c>
      <c r="D259" s="470">
        <v>0</v>
      </c>
      <c r="E259" s="436">
        <v>3</v>
      </c>
      <c r="F259" s="478">
        <v>3</v>
      </c>
      <c r="G259" s="478">
        <f t="shared" si="31"/>
        <v>3</v>
      </c>
      <c r="H259" s="478">
        <f t="shared" si="32"/>
        <v>3</v>
      </c>
      <c r="I259" s="54"/>
    </row>
    <row r="260" spans="1:10" s="10" customFormat="1">
      <c r="A260" s="152"/>
      <c r="B260" s="140"/>
      <c r="C260" s="153"/>
      <c r="D260" s="153"/>
      <c r="E260" s="140"/>
      <c r="F260" s="140"/>
      <c r="G260" s="478">
        <f t="shared" ref="G260:G261" si="33">C260+E260</f>
        <v>0</v>
      </c>
      <c r="H260" s="478">
        <f t="shared" ref="H260:H261" si="34">D260+F260</f>
        <v>0</v>
      </c>
      <c r="I260" s="9"/>
      <c r="J260" s="55"/>
    </row>
    <row r="261" spans="1:10" s="55" customFormat="1">
      <c r="A261" s="135"/>
      <c r="B261" s="135"/>
      <c r="C261" s="133"/>
      <c r="D261" s="133"/>
      <c r="E261" s="135"/>
      <c r="F261" s="135"/>
      <c r="G261" s="478">
        <f t="shared" si="33"/>
        <v>0</v>
      </c>
      <c r="H261" s="478">
        <f t="shared" si="34"/>
        <v>0</v>
      </c>
      <c r="I261" s="54"/>
    </row>
    <row r="262" spans="1:10" s="10" customFormat="1">
      <c r="A262" s="152"/>
      <c r="B262" s="140"/>
      <c r="C262" s="153"/>
      <c r="D262" s="153"/>
      <c r="E262" s="140"/>
      <c r="F262" s="140"/>
      <c r="G262" s="346"/>
      <c r="H262" s="140"/>
      <c r="I262" s="9"/>
    </row>
    <row r="263" spans="1:10" s="10" customFormat="1">
      <c r="A263" s="152"/>
      <c r="B263" s="140"/>
      <c r="C263" s="153"/>
      <c r="D263" s="153"/>
      <c r="E263" s="140"/>
      <c r="F263" s="140"/>
      <c r="G263" s="346"/>
      <c r="H263" s="140"/>
      <c r="I263" s="9"/>
    </row>
    <row r="264" spans="1:10" s="10" customFormat="1">
      <c r="A264" s="280" t="s">
        <v>251</v>
      </c>
      <c r="B264" s="140"/>
      <c r="C264" s="152"/>
      <c r="D264" s="152"/>
      <c r="E264" s="140"/>
      <c r="F264" s="140"/>
      <c r="G264" s="346"/>
      <c r="H264" s="140"/>
      <c r="I264" s="9"/>
    </row>
    <row r="265" spans="1:10" s="10" customFormat="1" ht="11.25" customHeight="1">
      <c r="A265" s="252" t="s">
        <v>252</v>
      </c>
      <c r="B265" s="139"/>
      <c r="C265" s="336"/>
      <c r="D265" s="336"/>
      <c r="E265" s="135"/>
      <c r="F265" s="135"/>
      <c r="G265" s="139"/>
      <c r="H265" s="135"/>
      <c r="I265" s="9"/>
    </row>
    <row r="266" spans="1:10" s="10" customFormat="1">
      <c r="A266" s="254" t="s">
        <v>257</v>
      </c>
      <c r="B266" s="148"/>
      <c r="C266" s="133"/>
      <c r="D266" s="133"/>
      <c r="E266" s="135"/>
      <c r="F266" s="135"/>
      <c r="G266" s="139"/>
      <c r="H266" s="135"/>
      <c r="I266" s="9"/>
    </row>
    <row r="267" spans="1:10" s="10" customFormat="1">
      <c r="A267" s="156" t="s">
        <v>258</v>
      </c>
      <c r="B267" s="155" t="s">
        <v>168</v>
      </c>
      <c r="C267" s="133"/>
      <c r="D267" s="133"/>
      <c r="E267" s="135"/>
      <c r="F267" s="135"/>
      <c r="G267" s="139"/>
      <c r="H267" s="135"/>
      <c r="I267" s="9"/>
    </row>
    <row r="268" spans="1:10" s="10" customFormat="1">
      <c r="A268" s="156" t="s">
        <v>259</v>
      </c>
      <c r="B268" s="155" t="s">
        <v>169</v>
      </c>
      <c r="C268" s="153"/>
      <c r="D268" s="153"/>
      <c r="E268" s="140"/>
      <c r="F268" s="140"/>
      <c r="G268" s="346"/>
      <c r="H268" s="140"/>
      <c r="I268" s="9"/>
    </row>
    <row r="269" spans="1:10" s="10" customFormat="1">
      <c r="A269" s="156" t="s">
        <v>260</v>
      </c>
      <c r="B269" s="155" t="s">
        <v>170</v>
      </c>
      <c r="C269" s="153"/>
      <c r="D269" s="153"/>
      <c r="E269" s="140"/>
      <c r="F269" s="140"/>
      <c r="G269" s="346"/>
      <c r="H269" s="140"/>
      <c r="I269" s="9"/>
    </row>
    <row r="270" spans="1:10" s="10" customFormat="1" ht="38.25">
      <c r="A270" s="156" t="s">
        <v>261</v>
      </c>
      <c r="B270" s="155" t="s">
        <v>176</v>
      </c>
      <c r="C270" s="153"/>
      <c r="D270" s="153"/>
      <c r="E270" s="140"/>
      <c r="F270" s="140"/>
      <c r="G270" s="346"/>
      <c r="H270" s="140"/>
      <c r="I270" s="9"/>
    </row>
    <row r="271" spans="1:10" s="10" customFormat="1" ht="51">
      <c r="A271" s="156" t="s">
        <v>262</v>
      </c>
      <c r="B271" s="155" t="s">
        <v>174</v>
      </c>
      <c r="C271" s="153"/>
      <c r="D271" s="153"/>
      <c r="E271" s="140"/>
      <c r="F271" s="140"/>
      <c r="G271" s="346"/>
      <c r="H271" s="140"/>
      <c r="I271" s="9"/>
    </row>
    <row r="272" spans="1:10" s="10" customFormat="1">
      <c r="A272" s="280" t="s">
        <v>251</v>
      </c>
      <c r="B272" s="140"/>
      <c r="C272" s="152"/>
      <c r="D272" s="152"/>
      <c r="E272" s="140"/>
      <c r="F272" s="140"/>
      <c r="G272" s="346"/>
      <c r="H272" s="140"/>
      <c r="I272" s="9"/>
    </row>
    <row r="273" spans="1:9" s="10" customFormat="1">
      <c r="A273" s="252" t="s">
        <v>252</v>
      </c>
      <c r="B273" s="135"/>
      <c r="C273" s="336"/>
      <c r="D273" s="336"/>
      <c r="E273" s="135"/>
      <c r="F273" s="135"/>
      <c r="G273" s="139"/>
      <c r="H273" s="135"/>
      <c r="I273" s="9"/>
    </row>
    <row r="274" spans="1:9" s="10" customFormat="1">
      <c r="A274" s="356" t="s">
        <v>256</v>
      </c>
      <c r="B274" s="357"/>
      <c r="C274" s="378"/>
      <c r="D274" s="378"/>
      <c r="E274" s="376"/>
      <c r="F274" s="376"/>
      <c r="G274" s="377"/>
      <c r="H274" s="376"/>
      <c r="I274" s="9"/>
    </row>
    <row r="275" spans="1:9" s="10" customFormat="1" ht="25.5">
      <c r="A275" s="156" t="s">
        <v>263</v>
      </c>
      <c r="B275" s="155" t="s">
        <v>171</v>
      </c>
      <c r="C275" s="153"/>
      <c r="D275" s="153"/>
      <c r="E275" s="140"/>
      <c r="F275" s="140"/>
      <c r="G275" s="346"/>
      <c r="H275" s="140"/>
      <c r="I275" s="9"/>
    </row>
    <row r="276" spans="1:9" s="10" customFormat="1">
      <c r="A276" s="156" t="s">
        <v>264</v>
      </c>
      <c r="B276" s="135" t="s">
        <v>172</v>
      </c>
      <c r="C276" s="153"/>
      <c r="D276" s="153"/>
      <c r="E276" s="140"/>
      <c r="F276" s="140"/>
      <c r="G276" s="346"/>
      <c r="H276" s="140"/>
      <c r="I276" s="9"/>
    </row>
    <row r="277" spans="1:9" s="10" customFormat="1">
      <c r="A277" s="156" t="s">
        <v>265</v>
      </c>
      <c r="B277" s="155" t="s">
        <v>173</v>
      </c>
      <c r="C277" s="153"/>
      <c r="D277" s="153"/>
      <c r="E277" s="140"/>
      <c r="F277" s="140"/>
      <c r="G277" s="346"/>
      <c r="H277" s="140"/>
      <c r="I277" s="9"/>
    </row>
    <row r="278" spans="1:9" s="10" customFormat="1">
      <c r="A278" s="280" t="s">
        <v>251</v>
      </c>
      <c r="B278" s="135"/>
      <c r="C278" s="152"/>
      <c r="D278" s="152"/>
      <c r="E278" s="140"/>
      <c r="F278" s="140"/>
      <c r="G278" s="346"/>
      <c r="H278" s="140"/>
      <c r="I278" s="9"/>
    </row>
    <row r="279" spans="1:9" s="10" customFormat="1">
      <c r="A279" s="252" t="s">
        <v>252</v>
      </c>
      <c r="B279" s="139"/>
      <c r="C279" s="336"/>
      <c r="D279" s="336"/>
      <c r="E279" s="135"/>
      <c r="F279" s="135"/>
      <c r="G279" s="139"/>
      <c r="H279" s="135"/>
      <c r="I279" s="9"/>
    </row>
    <row r="280" spans="1:9" s="10" customFormat="1" ht="30" customHeight="1">
      <c r="A280" s="252" t="s">
        <v>255</v>
      </c>
      <c r="B280" s="139"/>
      <c r="C280" s="133"/>
      <c r="D280" s="133"/>
      <c r="E280" s="135"/>
      <c r="F280" s="135"/>
      <c r="G280" s="139"/>
      <c r="H280" s="135"/>
      <c r="I280" s="9"/>
    </row>
    <row r="281" spans="1:9" s="10" customFormat="1">
      <c r="A281" s="336"/>
      <c r="B281" s="135"/>
      <c r="C281" s="133"/>
      <c r="D281" s="133"/>
      <c r="E281" s="135"/>
      <c r="F281" s="135"/>
      <c r="G281" s="139"/>
      <c r="H281" s="135"/>
      <c r="I281" s="9"/>
    </row>
    <row r="282" spans="1:9" s="10" customFormat="1">
      <c r="A282" s="336"/>
      <c r="B282" s="135"/>
      <c r="C282" s="133"/>
      <c r="D282" s="133"/>
      <c r="E282" s="135"/>
      <c r="F282" s="135"/>
      <c r="G282" s="139"/>
      <c r="H282" s="135"/>
      <c r="I282" s="9"/>
    </row>
    <row r="283" spans="1:9" s="10" customFormat="1">
      <c r="A283" s="336"/>
      <c r="B283" s="135"/>
      <c r="C283" s="133"/>
      <c r="D283" s="133"/>
      <c r="E283" s="135"/>
      <c r="F283" s="135"/>
      <c r="G283" s="139"/>
      <c r="H283" s="135"/>
      <c r="I283" s="9"/>
    </row>
    <row r="284" spans="1:9" s="10" customFormat="1">
      <c r="A284" s="336"/>
      <c r="B284" s="135"/>
      <c r="C284" s="133"/>
      <c r="D284" s="133"/>
      <c r="E284" s="135"/>
      <c r="F284" s="135"/>
      <c r="G284" s="139"/>
      <c r="H284" s="135"/>
      <c r="I284" s="9"/>
    </row>
    <row r="285" spans="1:9" s="10" customFormat="1">
      <c r="A285" s="480" t="s">
        <v>7</v>
      </c>
      <c r="B285" s="480"/>
      <c r="C285" s="485">
        <v>14339</v>
      </c>
      <c r="D285" s="485">
        <v>16500</v>
      </c>
      <c r="E285" s="485">
        <v>3924</v>
      </c>
      <c r="F285" s="485">
        <v>4500</v>
      </c>
      <c r="G285" s="484">
        <f>C285+E285</f>
        <v>18263</v>
      </c>
      <c r="H285" s="484">
        <f>D285+F285</f>
        <v>21000</v>
      </c>
      <c r="I285" s="9"/>
    </row>
    <row r="286" spans="1:9" s="10" customFormat="1">
      <c r="A286" s="481" t="s">
        <v>8</v>
      </c>
      <c r="B286" s="481"/>
      <c r="C286" s="484">
        <v>17694</v>
      </c>
      <c r="D286" s="484">
        <v>20000</v>
      </c>
      <c r="E286" s="484">
        <v>5204</v>
      </c>
      <c r="F286" s="484">
        <v>6000</v>
      </c>
      <c r="G286" s="484">
        <f t="shared" ref="G286:G287" si="35">C286+E286</f>
        <v>22898</v>
      </c>
      <c r="H286" s="484">
        <f t="shared" ref="H286:H287" si="36">D286+F286</f>
        <v>26000</v>
      </c>
      <c r="I286" s="9"/>
    </row>
    <row r="287" spans="1:9" s="10" customFormat="1" ht="21" customHeight="1">
      <c r="A287" s="483" t="s">
        <v>3670</v>
      </c>
      <c r="B287" s="482"/>
      <c r="C287" s="484">
        <f>SUM(C293:C317)</f>
        <v>24417</v>
      </c>
      <c r="D287" s="484">
        <f>SUM(D293:D317)</f>
        <v>28000</v>
      </c>
      <c r="E287" s="484">
        <f>SUM(E293:E317)</f>
        <v>19689</v>
      </c>
      <c r="F287" s="484">
        <f>SUM(F293:F317)</f>
        <v>22000</v>
      </c>
      <c r="G287" s="484">
        <f t="shared" si="35"/>
        <v>44106</v>
      </c>
      <c r="H287" s="484">
        <f t="shared" si="36"/>
        <v>50000</v>
      </c>
      <c r="I287" s="9"/>
    </row>
    <row r="288" spans="1:9" s="10" customFormat="1">
      <c r="A288" s="336"/>
      <c r="B288" s="135"/>
      <c r="C288" s="133"/>
      <c r="D288" s="133"/>
      <c r="E288" s="135"/>
      <c r="F288" s="135"/>
      <c r="G288" s="135"/>
      <c r="H288" s="135"/>
      <c r="I288" s="9"/>
    </row>
    <row r="289" spans="1:9" s="10" customFormat="1">
      <c r="A289" s="434" t="s">
        <v>3671</v>
      </c>
      <c r="B289" s="435" t="s">
        <v>3672</v>
      </c>
      <c r="C289" s="486">
        <v>14339</v>
      </c>
      <c r="D289" s="478">
        <v>16500</v>
      </c>
      <c r="E289" s="486">
        <v>3924</v>
      </c>
      <c r="F289" s="478">
        <v>4500</v>
      </c>
      <c r="G289" s="478">
        <f>C289+E289</f>
        <v>18263</v>
      </c>
      <c r="H289" s="478">
        <f>D289+F289</f>
        <v>21000</v>
      </c>
      <c r="I289" s="9"/>
    </row>
    <row r="290" spans="1:9" s="10" customFormat="1">
      <c r="A290" s="434" t="s">
        <v>3673</v>
      </c>
      <c r="B290" s="435" t="s">
        <v>3674</v>
      </c>
      <c r="C290" s="486">
        <v>17441</v>
      </c>
      <c r="D290" s="478">
        <v>19700</v>
      </c>
      <c r="E290" s="486">
        <v>5167</v>
      </c>
      <c r="F290" s="478">
        <v>5950</v>
      </c>
      <c r="G290" s="478">
        <f t="shared" ref="G290:H291" si="37">C290+E290</f>
        <v>22608</v>
      </c>
      <c r="H290" s="478">
        <f t="shared" si="37"/>
        <v>25650</v>
      </c>
      <c r="I290" s="9"/>
    </row>
    <row r="291" spans="1:9" s="10" customFormat="1">
      <c r="A291" s="434" t="s">
        <v>3675</v>
      </c>
      <c r="B291" s="435" t="s">
        <v>3676</v>
      </c>
      <c r="C291" s="486">
        <v>253</v>
      </c>
      <c r="D291" s="478">
        <v>300</v>
      </c>
      <c r="E291" s="486">
        <v>37</v>
      </c>
      <c r="F291" s="478">
        <v>50</v>
      </c>
      <c r="G291" s="478">
        <f t="shared" si="37"/>
        <v>290</v>
      </c>
      <c r="H291" s="478">
        <f t="shared" si="37"/>
        <v>350</v>
      </c>
      <c r="I291" s="9"/>
    </row>
    <row r="292" spans="1:9" s="10" customFormat="1">
      <c r="A292" s="457"/>
      <c r="B292" s="135"/>
      <c r="C292" s="133"/>
      <c r="D292" s="133"/>
      <c r="E292" s="135"/>
      <c r="F292" s="135"/>
      <c r="G292" s="135"/>
      <c r="H292" s="135"/>
      <c r="I292" s="9"/>
    </row>
    <row r="293" spans="1:9" s="10" customFormat="1">
      <c r="A293" s="434" t="s">
        <v>3677</v>
      </c>
      <c r="B293" s="435" t="s">
        <v>3678</v>
      </c>
      <c r="C293" s="436">
        <v>1540</v>
      </c>
      <c r="D293" s="470">
        <v>1770</v>
      </c>
      <c r="E293" s="436">
        <v>1289</v>
      </c>
      <c r="F293" s="478">
        <v>1400</v>
      </c>
      <c r="G293" s="478">
        <f t="shared" ref="G293:G314" si="38">C293+E293</f>
        <v>2829</v>
      </c>
      <c r="H293" s="478">
        <f t="shared" ref="H293:H314" si="39">D293+F293</f>
        <v>3170</v>
      </c>
      <c r="I293" s="9"/>
    </row>
    <row r="294" spans="1:9" s="10" customFormat="1">
      <c r="A294" s="434" t="s">
        <v>3679</v>
      </c>
      <c r="B294" s="435" t="s">
        <v>3680</v>
      </c>
      <c r="C294" s="436">
        <v>10407</v>
      </c>
      <c r="D294" s="470">
        <v>11960</v>
      </c>
      <c r="E294" s="436">
        <v>1917</v>
      </c>
      <c r="F294" s="478">
        <v>2205</v>
      </c>
      <c r="G294" s="478">
        <f t="shared" si="38"/>
        <v>12324</v>
      </c>
      <c r="H294" s="478">
        <f t="shared" si="39"/>
        <v>14165</v>
      </c>
      <c r="I294" s="9"/>
    </row>
    <row r="295" spans="1:9" s="10" customFormat="1">
      <c r="A295" s="434" t="s">
        <v>3681</v>
      </c>
      <c r="B295" s="435" t="s">
        <v>3682</v>
      </c>
      <c r="C295" s="436">
        <v>1807</v>
      </c>
      <c r="D295" s="470">
        <v>2070</v>
      </c>
      <c r="E295" s="436">
        <v>972</v>
      </c>
      <c r="F295" s="478">
        <v>1000</v>
      </c>
      <c r="G295" s="478">
        <f t="shared" si="38"/>
        <v>2779</v>
      </c>
      <c r="H295" s="478">
        <f t="shared" si="39"/>
        <v>3070</v>
      </c>
      <c r="I295" s="9"/>
    </row>
    <row r="296" spans="1:9" s="10" customFormat="1">
      <c r="A296" s="434" t="s">
        <v>3683</v>
      </c>
      <c r="B296" s="435" t="s">
        <v>3684</v>
      </c>
      <c r="C296" s="436">
        <v>1807</v>
      </c>
      <c r="D296" s="470">
        <v>2070</v>
      </c>
      <c r="E296" s="436">
        <v>972</v>
      </c>
      <c r="F296" s="478">
        <v>1000</v>
      </c>
      <c r="G296" s="478">
        <f t="shared" si="38"/>
        <v>2779</v>
      </c>
      <c r="H296" s="478">
        <f t="shared" si="39"/>
        <v>3070</v>
      </c>
      <c r="I296" s="9"/>
    </row>
    <row r="297" spans="1:9" s="10" customFormat="1">
      <c r="A297" s="434" t="s">
        <v>3685</v>
      </c>
      <c r="B297" s="435" t="s">
        <v>3686</v>
      </c>
      <c r="C297" s="436">
        <v>1555</v>
      </c>
      <c r="D297" s="470">
        <v>1760</v>
      </c>
      <c r="E297" s="436">
        <v>5318</v>
      </c>
      <c r="F297" s="478">
        <v>6100</v>
      </c>
      <c r="G297" s="478">
        <f t="shared" si="38"/>
        <v>6873</v>
      </c>
      <c r="H297" s="478">
        <f t="shared" si="39"/>
        <v>7860</v>
      </c>
      <c r="I297" s="9"/>
    </row>
    <row r="298" spans="1:9" s="10" customFormat="1">
      <c r="A298" s="434" t="s">
        <v>3687</v>
      </c>
      <c r="B298" s="435" t="s">
        <v>3688</v>
      </c>
      <c r="C298" s="436">
        <v>1486</v>
      </c>
      <c r="D298" s="470">
        <v>1700</v>
      </c>
      <c r="E298" s="436">
        <v>1031</v>
      </c>
      <c r="F298" s="478">
        <v>1100</v>
      </c>
      <c r="G298" s="478">
        <f t="shared" si="38"/>
        <v>2517</v>
      </c>
      <c r="H298" s="478">
        <f t="shared" si="39"/>
        <v>2800</v>
      </c>
      <c r="I298" s="9"/>
    </row>
    <row r="299" spans="1:9" s="10" customFormat="1">
      <c r="A299" s="434" t="s">
        <v>3689</v>
      </c>
      <c r="B299" s="435" t="s">
        <v>3690</v>
      </c>
      <c r="C299" s="436">
        <v>1486</v>
      </c>
      <c r="D299" s="470">
        <v>1700</v>
      </c>
      <c r="E299" s="436">
        <v>1053</v>
      </c>
      <c r="F299" s="478">
        <v>1100</v>
      </c>
      <c r="G299" s="478">
        <f t="shared" si="38"/>
        <v>2539</v>
      </c>
      <c r="H299" s="478">
        <f t="shared" si="39"/>
        <v>2800</v>
      </c>
      <c r="I299" s="9"/>
    </row>
    <row r="300" spans="1:9" s="10" customFormat="1">
      <c r="A300" s="434" t="s">
        <v>3691</v>
      </c>
      <c r="B300" s="435" t="s">
        <v>3692</v>
      </c>
      <c r="C300" s="436">
        <v>0</v>
      </c>
      <c r="D300" s="470">
        <v>0</v>
      </c>
      <c r="E300" s="436">
        <v>507</v>
      </c>
      <c r="F300" s="478">
        <v>583</v>
      </c>
      <c r="G300" s="478">
        <f t="shared" si="38"/>
        <v>507</v>
      </c>
      <c r="H300" s="478">
        <f t="shared" si="39"/>
        <v>583</v>
      </c>
      <c r="I300" s="9"/>
    </row>
    <row r="301" spans="1:9" s="10" customFormat="1">
      <c r="A301" s="434" t="s">
        <v>3693</v>
      </c>
      <c r="B301" s="435" t="s">
        <v>3694</v>
      </c>
      <c r="C301" s="436">
        <v>15</v>
      </c>
      <c r="D301" s="470">
        <v>17</v>
      </c>
      <c r="E301" s="436">
        <v>2528</v>
      </c>
      <c r="F301" s="478">
        <v>2907</v>
      </c>
      <c r="G301" s="478">
        <f t="shared" si="38"/>
        <v>2543</v>
      </c>
      <c r="H301" s="478">
        <f t="shared" si="39"/>
        <v>2924</v>
      </c>
      <c r="I301" s="9"/>
    </row>
    <row r="302" spans="1:9" s="10" customFormat="1">
      <c r="A302" s="434" t="s">
        <v>3695</v>
      </c>
      <c r="B302" s="435" t="s">
        <v>3696</v>
      </c>
      <c r="C302" s="436">
        <v>1527</v>
      </c>
      <c r="D302" s="470">
        <v>1756</v>
      </c>
      <c r="E302" s="436">
        <v>2523</v>
      </c>
      <c r="F302" s="478">
        <v>2900</v>
      </c>
      <c r="G302" s="478">
        <f t="shared" si="38"/>
        <v>4050</v>
      </c>
      <c r="H302" s="478">
        <f t="shared" si="39"/>
        <v>4656</v>
      </c>
      <c r="I302" s="9"/>
    </row>
    <row r="303" spans="1:9" s="10" customFormat="1">
      <c r="A303" s="434" t="s">
        <v>3697</v>
      </c>
      <c r="B303" s="435" t="s">
        <v>3698</v>
      </c>
      <c r="C303" s="436">
        <v>45</v>
      </c>
      <c r="D303" s="470">
        <v>52</v>
      </c>
      <c r="E303" s="436">
        <v>91</v>
      </c>
      <c r="F303" s="478">
        <v>100</v>
      </c>
      <c r="G303" s="478">
        <f t="shared" si="38"/>
        <v>136</v>
      </c>
      <c r="H303" s="478">
        <f t="shared" si="39"/>
        <v>152</v>
      </c>
      <c r="I303" s="9"/>
    </row>
    <row r="304" spans="1:9" s="10" customFormat="1">
      <c r="A304" s="434" t="s">
        <v>3699</v>
      </c>
      <c r="B304" s="435" t="s">
        <v>3700</v>
      </c>
      <c r="C304" s="436">
        <v>45</v>
      </c>
      <c r="D304" s="470">
        <v>52</v>
      </c>
      <c r="E304" s="436">
        <v>91</v>
      </c>
      <c r="F304" s="478">
        <v>100</v>
      </c>
      <c r="G304" s="478">
        <f t="shared" si="38"/>
        <v>136</v>
      </c>
      <c r="H304" s="478">
        <f t="shared" si="39"/>
        <v>152</v>
      </c>
      <c r="I304" s="9"/>
    </row>
    <row r="305" spans="1:9" s="10" customFormat="1">
      <c r="A305" s="434" t="s">
        <v>3701</v>
      </c>
      <c r="B305" s="435" t="s">
        <v>3702</v>
      </c>
      <c r="C305" s="436">
        <v>203</v>
      </c>
      <c r="D305" s="470">
        <v>232</v>
      </c>
      <c r="E305" s="436">
        <v>154</v>
      </c>
      <c r="F305" s="478">
        <v>177</v>
      </c>
      <c r="G305" s="478">
        <f t="shared" si="38"/>
        <v>357</v>
      </c>
      <c r="H305" s="478">
        <f t="shared" si="39"/>
        <v>409</v>
      </c>
      <c r="I305" s="9"/>
    </row>
    <row r="306" spans="1:9" s="10" customFormat="1">
      <c r="A306" s="434" t="s">
        <v>3703</v>
      </c>
      <c r="B306" s="435" t="s">
        <v>3704</v>
      </c>
      <c r="C306" s="436">
        <v>1486</v>
      </c>
      <c r="D306" s="470">
        <v>1700</v>
      </c>
      <c r="E306" s="436">
        <v>1034</v>
      </c>
      <c r="F306" s="478">
        <v>1089</v>
      </c>
      <c r="G306" s="478">
        <f t="shared" si="38"/>
        <v>2520</v>
      </c>
      <c r="H306" s="478">
        <f t="shared" si="39"/>
        <v>2789</v>
      </c>
      <c r="I306" s="9"/>
    </row>
    <row r="307" spans="1:9" s="10" customFormat="1">
      <c r="A307" s="434" t="s">
        <v>3705</v>
      </c>
      <c r="B307" s="435" t="s">
        <v>3706</v>
      </c>
      <c r="C307" s="436">
        <v>12</v>
      </c>
      <c r="D307" s="470">
        <v>14</v>
      </c>
      <c r="E307" s="436">
        <v>2</v>
      </c>
      <c r="F307" s="478">
        <v>2</v>
      </c>
      <c r="G307" s="478">
        <f t="shared" si="38"/>
        <v>14</v>
      </c>
      <c r="H307" s="478">
        <f t="shared" si="39"/>
        <v>16</v>
      </c>
      <c r="I307" s="9"/>
    </row>
    <row r="308" spans="1:9" s="10" customFormat="1">
      <c r="A308" s="434" t="s">
        <v>3707</v>
      </c>
      <c r="B308" s="435" t="s">
        <v>3708</v>
      </c>
      <c r="C308" s="436">
        <v>24</v>
      </c>
      <c r="D308" s="470">
        <v>28</v>
      </c>
      <c r="E308" s="436">
        <v>2</v>
      </c>
      <c r="F308" s="478">
        <v>2</v>
      </c>
      <c r="G308" s="478">
        <f t="shared" si="38"/>
        <v>26</v>
      </c>
      <c r="H308" s="478">
        <f t="shared" si="39"/>
        <v>30</v>
      </c>
      <c r="I308" s="9"/>
    </row>
    <row r="309" spans="1:9" s="10" customFormat="1">
      <c r="A309" s="434" t="s">
        <v>3709</v>
      </c>
      <c r="B309" s="435" t="s">
        <v>3710</v>
      </c>
      <c r="C309" s="436">
        <v>10</v>
      </c>
      <c r="D309" s="470">
        <v>12</v>
      </c>
      <c r="E309" s="436">
        <v>2</v>
      </c>
      <c r="F309" s="478">
        <v>2</v>
      </c>
      <c r="G309" s="478">
        <f t="shared" si="38"/>
        <v>12</v>
      </c>
      <c r="H309" s="478">
        <f t="shared" si="39"/>
        <v>14</v>
      </c>
      <c r="I309" s="9"/>
    </row>
    <row r="310" spans="1:9" s="10" customFormat="1">
      <c r="A310" s="434" t="s">
        <v>3711</v>
      </c>
      <c r="B310" s="435" t="s">
        <v>3712</v>
      </c>
      <c r="C310" s="436">
        <v>153</v>
      </c>
      <c r="D310" s="470">
        <v>176</v>
      </c>
      <c r="E310" s="436">
        <v>95</v>
      </c>
      <c r="F310" s="478">
        <v>109</v>
      </c>
      <c r="G310" s="478">
        <f t="shared" si="38"/>
        <v>248</v>
      </c>
      <c r="H310" s="478">
        <f t="shared" si="39"/>
        <v>285</v>
      </c>
      <c r="I310" s="9"/>
    </row>
    <row r="311" spans="1:9" s="10" customFormat="1">
      <c r="A311" s="434" t="s">
        <v>3713</v>
      </c>
      <c r="B311" s="435" t="s">
        <v>3714</v>
      </c>
      <c r="C311" s="436">
        <v>166</v>
      </c>
      <c r="D311" s="470">
        <v>191</v>
      </c>
      <c r="E311" s="436">
        <v>22</v>
      </c>
      <c r="F311" s="478">
        <v>25</v>
      </c>
      <c r="G311" s="478">
        <f t="shared" si="38"/>
        <v>188</v>
      </c>
      <c r="H311" s="478">
        <f t="shared" si="39"/>
        <v>216</v>
      </c>
      <c r="I311" s="9"/>
    </row>
    <row r="312" spans="1:9" s="10" customFormat="1">
      <c r="A312" s="434" t="s">
        <v>3715</v>
      </c>
      <c r="B312" s="435" t="s">
        <v>3716</v>
      </c>
      <c r="C312" s="436">
        <v>217</v>
      </c>
      <c r="D312" s="470">
        <v>250</v>
      </c>
      <c r="E312" s="436">
        <v>29</v>
      </c>
      <c r="F312" s="478">
        <v>33</v>
      </c>
      <c r="G312" s="478">
        <f t="shared" si="38"/>
        <v>246</v>
      </c>
      <c r="H312" s="478">
        <f t="shared" si="39"/>
        <v>283</v>
      </c>
      <c r="I312" s="9"/>
    </row>
    <row r="313" spans="1:9" s="10" customFormat="1">
      <c r="A313" s="434" t="s">
        <v>3717</v>
      </c>
      <c r="B313" s="435" t="s">
        <v>3718</v>
      </c>
      <c r="C313" s="436">
        <v>190</v>
      </c>
      <c r="D313" s="470">
        <v>219</v>
      </c>
      <c r="E313" s="436">
        <v>26</v>
      </c>
      <c r="F313" s="478">
        <v>30</v>
      </c>
      <c r="G313" s="478">
        <f t="shared" si="38"/>
        <v>216</v>
      </c>
      <c r="H313" s="478">
        <f t="shared" si="39"/>
        <v>249</v>
      </c>
      <c r="I313" s="9"/>
    </row>
    <row r="314" spans="1:9" s="10" customFormat="1">
      <c r="A314" s="434" t="s">
        <v>3719</v>
      </c>
      <c r="B314" s="435" t="s">
        <v>3720</v>
      </c>
      <c r="C314" s="436">
        <v>236</v>
      </c>
      <c r="D314" s="470">
        <v>271</v>
      </c>
      <c r="E314" s="436">
        <v>31</v>
      </c>
      <c r="F314" s="478">
        <v>36</v>
      </c>
      <c r="G314" s="478">
        <f t="shared" si="38"/>
        <v>267</v>
      </c>
      <c r="H314" s="478">
        <f t="shared" si="39"/>
        <v>307</v>
      </c>
      <c r="I314" s="9"/>
    </row>
    <row r="315" spans="1:9" s="10" customFormat="1">
      <c r="A315" s="457"/>
      <c r="B315" s="135"/>
      <c r="C315" s="133"/>
      <c r="D315" s="133"/>
      <c r="E315" s="135"/>
      <c r="F315" s="135"/>
      <c r="G315" s="135"/>
      <c r="H315" s="135"/>
      <c r="I315" s="9"/>
    </row>
    <row r="316" spans="1:9" s="10" customFormat="1">
      <c r="A316" s="457"/>
      <c r="B316" s="135"/>
      <c r="C316" s="133"/>
      <c r="D316" s="133"/>
      <c r="E316" s="135"/>
      <c r="F316" s="135"/>
      <c r="G316" s="135"/>
      <c r="H316" s="135"/>
      <c r="I316" s="9"/>
    </row>
    <row r="317" spans="1:9" s="10" customFormat="1">
      <c r="A317" s="336"/>
      <c r="B317" s="135"/>
      <c r="C317" s="133"/>
      <c r="D317" s="133"/>
      <c r="E317" s="135"/>
      <c r="F317" s="135"/>
      <c r="G317" s="135"/>
      <c r="H317" s="135"/>
      <c r="I317" s="9"/>
    </row>
    <row r="318" spans="1:9" s="10" customFormat="1" ht="13.5" thickBot="1">
      <c r="A318" s="336"/>
      <c r="B318" s="135"/>
      <c r="C318" s="154"/>
      <c r="D318" s="154"/>
      <c r="E318" s="347"/>
      <c r="F318" s="347"/>
      <c r="G318" s="347"/>
      <c r="H318" s="347"/>
      <c r="I318" s="9"/>
    </row>
    <row r="319" spans="1:9" s="10" customFormat="1" ht="13.5" thickTop="1">
      <c r="A319" s="515" t="s">
        <v>123</v>
      </c>
      <c r="B319" s="516"/>
      <c r="C319" s="521">
        <f>SUM(C8,C123,C198,C285)</f>
        <v>149363</v>
      </c>
      <c r="D319" s="521">
        <f t="shared" ref="D319:H319" si="40">SUM(D8,D123,D198,D285)</f>
        <v>153350</v>
      </c>
      <c r="E319" s="521">
        <f t="shared" si="40"/>
        <v>23456</v>
      </c>
      <c r="F319" s="521">
        <f t="shared" si="40"/>
        <v>24300</v>
      </c>
      <c r="G319" s="522">
        <f t="shared" si="40"/>
        <v>172819</v>
      </c>
      <c r="H319" s="521">
        <f t="shared" si="40"/>
        <v>177650</v>
      </c>
      <c r="I319" s="9"/>
    </row>
    <row r="320" spans="1:9" s="10" customFormat="1">
      <c r="A320" s="517" t="s">
        <v>124</v>
      </c>
      <c r="B320" s="518"/>
      <c r="C320" s="508">
        <f t="shared" ref="C320:H320" si="41">SUM(C9,C124,C199,C286)</f>
        <v>336279</v>
      </c>
      <c r="D320" s="508">
        <f t="shared" si="41"/>
        <v>340100</v>
      </c>
      <c r="E320" s="508">
        <f t="shared" si="41"/>
        <v>52581</v>
      </c>
      <c r="F320" s="508">
        <f t="shared" si="41"/>
        <v>54900</v>
      </c>
      <c r="G320" s="523">
        <f t="shared" si="41"/>
        <v>388860</v>
      </c>
      <c r="H320" s="508">
        <f t="shared" si="41"/>
        <v>395000</v>
      </c>
      <c r="I320" s="9"/>
    </row>
    <row r="321" spans="1:13" s="10" customFormat="1" ht="13.5" customHeight="1" thickBot="1">
      <c r="A321" s="519" t="s">
        <v>125</v>
      </c>
      <c r="B321" s="520"/>
      <c r="C321" s="524">
        <f t="shared" ref="C321:H321" si="42">SUM(C10,C125,C200,C287)</f>
        <v>1313416</v>
      </c>
      <c r="D321" s="524">
        <f t="shared" si="42"/>
        <v>1335204</v>
      </c>
      <c r="E321" s="524">
        <f t="shared" si="42"/>
        <v>188542</v>
      </c>
      <c r="F321" s="524">
        <f t="shared" si="42"/>
        <v>196578</v>
      </c>
      <c r="G321" s="525">
        <f t="shared" si="42"/>
        <v>1501958</v>
      </c>
      <c r="H321" s="524">
        <f t="shared" si="42"/>
        <v>1531782</v>
      </c>
      <c r="I321" s="9"/>
    </row>
    <row r="322" spans="1:13" s="57" customFormat="1" ht="27" customHeight="1">
      <c r="A322" s="783" t="s">
        <v>333</v>
      </c>
      <c r="B322" s="784"/>
      <c r="C322" s="784"/>
      <c r="D322" s="784"/>
      <c r="E322" s="784"/>
      <c r="F322" s="784"/>
      <c r="G322" s="784"/>
      <c r="H322" s="785"/>
      <c r="I322" s="335"/>
      <c r="J322" s="335"/>
      <c r="K322" s="335"/>
      <c r="L322" s="4"/>
      <c r="M322" s="335"/>
    </row>
    <row r="323" spans="1:13" s="57" customFormat="1" ht="21.75" customHeight="1">
      <c r="A323" s="778" t="s">
        <v>334</v>
      </c>
      <c r="B323" s="779"/>
      <c r="C323" s="779"/>
      <c r="D323" s="779"/>
      <c r="E323" s="779"/>
      <c r="F323" s="779"/>
      <c r="G323" s="779"/>
      <c r="H323" s="780"/>
      <c r="I323" s="335"/>
      <c r="J323" s="335"/>
      <c r="K323" s="335"/>
      <c r="L323" s="4"/>
      <c r="M323" s="335"/>
    </row>
    <row r="324" spans="1:13" ht="15.95" customHeight="1"/>
    <row r="325" spans="1:13" ht="15.95" customHeight="1"/>
    <row r="326" spans="1:13" ht="15.95" customHeight="1"/>
    <row r="327" spans="1:13" ht="15.95" customHeight="1"/>
    <row r="328" spans="1:13" ht="15.95" customHeight="1"/>
    <row r="329" spans="1:13" ht="15.95" customHeight="1"/>
    <row r="330" spans="1:13" ht="15.95" customHeight="1"/>
    <row r="331" spans="1:13" ht="15.95" customHeight="1"/>
    <row r="332" spans="1:13" ht="15.95" customHeight="1"/>
    <row r="333" spans="1:13" ht="15.95" customHeight="1"/>
    <row r="334" spans="1:13" ht="15.95" customHeight="1"/>
    <row r="335" spans="1:13" ht="15.95" customHeight="1"/>
    <row r="336" spans="1:13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</sheetData>
  <mergeCells count="10">
    <mergeCell ref="A323:H323"/>
    <mergeCell ref="A6:A7"/>
    <mergeCell ref="B6:B7"/>
    <mergeCell ref="C6:D6"/>
    <mergeCell ref="E6:F6"/>
    <mergeCell ref="G6:H6"/>
    <mergeCell ref="A322:H322"/>
    <mergeCell ref="A8:B8"/>
    <mergeCell ref="A9:B9"/>
    <mergeCell ref="A10:B10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50" orientation="landscape" r:id="rId1"/>
  <headerFooter alignWithMargins="0">
    <oddFooter>&amp;R &amp;P</oddFooter>
  </headerFooter>
  <rowBreaks count="1" manualBreakCount="1">
    <brk id="262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T19"/>
  <sheetViews>
    <sheetView view="pageBreakPreview" zoomScaleSheetLayoutView="100" workbookViewId="0">
      <selection activeCell="C7" sqref="C7:R7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4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9"/>
    </row>
    <row r="2" spans="1:20">
      <c r="A2" s="206"/>
      <c r="B2" s="207" t="s">
        <v>195</v>
      </c>
      <c r="C2" s="198">
        <f>Kadar.ode.!C2</f>
        <v>17688383</v>
      </c>
      <c r="D2" s="202"/>
      <c r="E2" s="202"/>
      <c r="F2" s="204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9"/>
    </row>
    <row r="3" spans="1:20">
      <c r="A3" s="206"/>
      <c r="B3" s="207"/>
      <c r="C3" s="198"/>
      <c r="D3" s="202"/>
      <c r="E3" s="202"/>
      <c r="F3" s="204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9"/>
    </row>
    <row r="4" spans="1:20" ht="14.25">
      <c r="A4" s="206"/>
      <c r="B4" s="207" t="s">
        <v>1846</v>
      </c>
      <c r="C4" s="199" t="s">
        <v>141</v>
      </c>
      <c r="D4" s="203"/>
      <c r="E4" s="203"/>
      <c r="F4" s="205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84"/>
      <c r="T4" s="119"/>
    </row>
    <row r="5" spans="1:20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19"/>
      <c r="T5" s="119"/>
    </row>
    <row r="6" spans="1:20" ht="12.75" customHeight="1">
      <c r="A6" s="765" t="s">
        <v>55</v>
      </c>
      <c r="B6" s="765" t="s">
        <v>335</v>
      </c>
      <c r="C6" s="797" t="s">
        <v>305</v>
      </c>
      <c r="D6" s="798"/>
      <c r="E6" s="798"/>
      <c r="F6" s="798"/>
      <c r="G6" s="798"/>
      <c r="H6" s="798"/>
      <c r="I6" s="798"/>
      <c r="J6" s="798"/>
      <c r="K6" s="797" t="s">
        <v>306</v>
      </c>
      <c r="L6" s="798"/>
      <c r="M6" s="798"/>
      <c r="N6" s="798"/>
      <c r="O6" s="798"/>
      <c r="P6" s="798"/>
      <c r="Q6" s="798"/>
      <c r="R6" s="798"/>
      <c r="S6" s="791" t="s">
        <v>307</v>
      </c>
      <c r="T6" s="791" t="s">
        <v>250</v>
      </c>
    </row>
    <row r="7" spans="1:20" ht="18.75" customHeight="1" thickBot="1">
      <c r="A7" s="766"/>
      <c r="B7" s="766"/>
      <c r="C7" s="794" t="s">
        <v>1888</v>
      </c>
      <c r="D7" s="795"/>
      <c r="E7" s="795"/>
      <c r="F7" s="796"/>
      <c r="G7" s="794" t="s">
        <v>1889</v>
      </c>
      <c r="H7" s="795"/>
      <c r="I7" s="795"/>
      <c r="J7" s="796"/>
      <c r="K7" s="794" t="s">
        <v>1888</v>
      </c>
      <c r="L7" s="795"/>
      <c r="M7" s="795"/>
      <c r="N7" s="796"/>
      <c r="O7" s="794" t="s">
        <v>1889</v>
      </c>
      <c r="P7" s="795"/>
      <c r="Q7" s="795"/>
      <c r="R7" s="795"/>
      <c r="S7" s="792"/>
      <c r="T7" s="792"/>
    </row>
    <row r="8" spans="1:20" ht="24" thickTop="1" thickBot="1">
      <c r="A8" s="264"/>
      <c r="B8" s="171"/>
      <c r="C8" s="214" t="s">
        <v>90</v>
      </c>
      <c r="D8" s="214" t="s">
        <v>113</v>
      </c>
      <c r="E8" s="214" t="s">
        <v>112</v>
      </c>
      <c r="F8" s="214" t="s">
        <v>111</v>
      </c>
      <c r="G8" s="214" t="s">
        <v>90</v>
      </c>
      <c r="H8" s="214" t="s">
        <v>113</v>
      </c>
      <c r="I8" s="214" t="s">
        <v>112</v>
      </c>
      <c r="J8" s="214" t="s">
        <v>111</v>
      </c>
      <c r="K8" s="214" t="s">
        <v>90</v>
      </c>
      <c r="L8" s="214" t="s">
        <v>113</v>
      </c>
      <c r="M8" s="214" t="s">
        <v>112</v>
      </c>
      <c r="N8" s="214" t="s">
        <v>111</v>
      </c>
      <c r="O8" s="214" t="s">
        <v>90</v>
      </c>
      <c r="P8" s="214" t="s">
        <v>113</v>
      </c>
      <c r="Q8" s="214" t="s">
        <v>112</v>
      </c>
      <c r="R8" s="214" t="s">
        <v>111</v>
      </c>
      <c r="S8" s="793"/>
      <c r="T8" s="793"/>
    </row>
    <row r="9" spans="1:20" ht="13.5" customHeight="1" thickTop="1">
      <c r="A9" s="248" t="s">
        <v>181</v>
      </c>
      <c r="B9" s="257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98"/>
      <c r="S9" s="114"/>
      <c r="T9" s="265"/>
    </row>
    <row r="10" spans="1:20">
      <c r="A10" s="175" t="s">
        <v>182</v>
      </c>
      <c r="B10" s="175" t="s">
        <v>183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26"/>
      <c r="S10" s="111"/>
      <c r="T10" s="266"/>
    </row>
    <row r="11" spans="1:20" ht="25.5">
      <c r="A11" s="175" t="s">
        <v>182</v>
      </c>
      <c r="B11" s="175" t="s">
        <v>184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7"/>
      <c r="S11" s="110"/>
      <c r="T11" s="266"/>
    </row>
    <row r="12" spans="1:20">
      <c r="A12" s="175" t="s">
        <v>185</v>
      </c>
      <c r="B12" s="175" t="s">
        <v>186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26"/>
      <c r="S12" s="111"/>
      <c r="T12" s="266"/>
    </row>
    <row r="13" spans="1:20">
      <c r="A13" s="173" t="s">
        <v>187</v>
      </c>
      <c r="B13" s="188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98"/>
      <c r="S13" s="114"/>
      <c r="T13" s="265"/>
    </row>
    <row r="14" spans="1:20" ht="38.25">
      <c r="A14" s="175" t="s">
        <v>188</v>
      </c>
      <c r="B14" s="175" t="s">
        <v>301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26"/>
      <c r="S14" s="111"/>
      <c r="T14" s="266"/>
    </row>
    <row r="15" spans="1:20" ht="25.5">
      <c r="A15" s="175" t="s">
        <v>188</v>
      </c>
      <c r="B15" s="175" t="s">
        <v>302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26"/>
      <c r="S15" s="111"/>
      <c r="T15" s="266"/>
    </row>
    <row r="16" spans="1:20" ht="51">
      <c r="A16" s="175" t="s">
        <v>189</v>
      </c>
      <c r="B16" s="175" t="s">
        <v>303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98"/>
      <c r="S16" s="114"/>
      <c r="T16" s="265"/>
    </row>
    <row r="17" spans="1:20">
      <c r="A17" s="176" t="s">
        <v>304</v>
      </c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9"/>
      <c r="S17" s="172"/>
      <c r="T17" s="267"/>
    </row>
    <row r="18" spans="1:20">
      <c r="A18" s="180" t="s">
        <v>190</v>
      </c>
      <c r="B18" s="172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2"/>
      <c r="S18" s="183"/>
      <c r="T18" s="268"/>
    </row>
    <row r="19" spans="1:20">
      <c r="A19" s="789" t="s">
        <v>90</v>
      </c>
      <c r="B19" s="790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69"/>
      <c r="S19" s="270"/>
      <c r="T19" s="271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R73"/>
  <sheetViews>
    <sheetView view="pageBreakPreview" zoomScaleSheetLayoutView="100" workbookViewId="0">
      <selection activeCell="C1" sqref="C1:C2"/>
    </sheetView>
  </sheetViews>
  <sheetFormatPr defaultRowHeight="12.75"/>
  <cols>
    <col min="1" max="1" width="9" style="11" bestFit="1" customWidth="1"/>
    <col min="2" max="2" width="43.140625" style="11" customWidth="1"/>
    <col min="3" max="3" width="14.140625" style="11" customWidth="1"/>
    <col min="4" max="4" width="11.28515625" style="11" bestFit="1" customWidth="1"/>
    <col min="5" max="5" width="8.140625" style="11" customWidth="1"/>
    <col min="6" max="6" width="10.85546875" style="11" bestFit="1" customWidth="1"/>
    <col min="7" max="7" width="8" style="11" bestFit="1" customWidth="1"/>
    <col min="8" max="8" width="10.85546875" style="11" customWidth="1"/>
    <col min="9" max="9" width="8" style="11" bestFit="1" customWidth="1"/>
    <col min="10" max="10" width="12.28515625" style="11" bestFit="1" customWidth="1"/>
    <col min="11" max="11" width="13.85546875" style="11" customWidth="1"/>
    <col min="12" max="13" width="8" style="12" bestFit="1" customWidth="1"/>
    <col min="14" max="15" width="8" style="11" bestFit="1" customWidth="1"/>
    <col min="16" max="17" width="8" style="12" bestFit="1" customWidth="1"/>
    <col min="18" max="16384" width="9.140625" style="12"/>
  </cols>
  <sheetData>
    <row r="1" spans="1:18" s="31" customFormat="1" ht="15.75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2"/>
      <c r="H1" s="204"/>
      <c r="P1" s="15"/>
      <c r="Q1" s="15"/>
      <c r="R1" s="33"/>
    </row>
    <row r="2" spans="1:18" s="31" customFormat="1" ht="15.75">
      <c r="A2" s="206"/>
      <c r="B2" s="207" t="s">
        <v>195</v>
      </c>
      <c r="C2" s="198">
        <f>Kadar.ode.!C2</f>
        <v>17688383</v>
      </c>
      <c r="D2" s="202"/>
      <c r="E2" s="202"/>
      <c r="F2" s="202"/>
      <c r="G2" s="202"/>
      <c r="H2" s="204"/>
      <c r="P2" s="15"/>
      <c r="Q2" s="15"/>
      <c r="R2" s="33"/>
    </row>
    <row r="3" spans="1:18" s="31" customFormat="1" ht="15.75">
      <c r="A3" s="206"/>
      <c r="B3" s="207"/>
      <c r="C3" s="198"/>
      <c r="D3" s="202"/>
      <c r="E3" s="202"/>
      <c r="F3" s="202"/>
      <c r="G3" s="202"/>
      <c r="H3" s="204"/>
      <c r="P3" s="15"/>
      <c r="Q3" s="15"/>
      <c r="R3" s="33"/>
    </row>
    <row r="4" spans="1:18" s="31" customFormat="1" ht="15.75">
      <c r="A4" s="206"/>
      <c r="B4" s="207" t="s">
        <v>1847</v>
      </c>
      <c r="C4" s="199" t="s">
        <v>300</v>
      </c>
      <c r="D4" s="203"/>
      <c r="E4" s="203"/>
      <c r="F4" s="203"/>
      <c r="G4" s="203"/>
      <c r="H4" s="205"/>
      <c r="P4" s="15"/>
      <c r="Q4" s="15"/>
    </row>
    <row r="5" spans="1:18" s="31" customFormat="1" ht="15.75">
      <c r="A5" s="34"/>
      <c r="B5" s="34"/>
      <c r="C5" s="34"/>
      <c r="D5" s="34"/>
      <c r="E5" s="34"/>
      <c r="F5" s="34"/>
      <c r="G5" s="34"/>
      <c r="H5" s="30"/>
      <c r="I5" s="30"/>
      <c r="J5" s="30"/>
      <c r="K5" s="30"/>
      <c r="N5" s="30"/>
      <c r="O5" s="30"/>
      <c r="P5" s="15"/>
      <c r="Q5" s="15"/>
    </row>
    <row r="6" spans="1:18" s="31" customFormat="1" ht="12.75" customHeight="1">
      <c r="A6" s="803" t="s">
        <v>55</v>
      </c>
      <c r="B6" s="804" t="s">
        <v>244</v>
      </c>
      <c r="C6" s="804" t="s">
        <v>336</v>
      </c>
      <c r="D6" s="802" t="s">
        <v>1870</v>
      </c>
      <c r="E6" s="805" t="s">
        <v>90</v>
      </c>
      <c r="F6" s="805"/>
      <c r="G6" s="805"/>
      <c r="H6" s="805"/>
    </row>
    <row r="7" spans="1:18" s="35" customFormat="1" ht="12.75" customHeight="1">
      <c r="A7" s="803"/>
      <c r="B7" s="804"/>
      <c r="C7" s="804"/>
      <c r="D7" s="802"/>
      <c r="E7" s="803" t="s">
        <v>1888</v>
      </c>
      <c r="F7" s="803"/>
      <c r="G7" s="803" t="s">
        <v>1889</v>
      </c>
      <c r="H7" s="803"/>
      <c r="J7" s="460"/>
      <c r="K7" s="460"/>
    </row>
    <row r="8" spans="1:18" s="35" customFormat="1" ht="22.5">
      <c r="A8" s="803"/>
      <c r="B8" s="804"/>
      <c r="C8" s="804"/>
      <c r="D8" s="802"/>
      <c r="E8" s="157" t="s">
        <v>15</v>
      </c>
      <c r="F8" s="157" t="s">
        <v>52</v>
      </c>
      <c r="G8" s="157" t="s">
        <v>15</v>
      </c>
      <c r="H8" s="157" t="s">
        <v>52</v>
      </c>
    </row>
    <row r="9" spans="1:18" s="35" customFormat="1" ht="51" customHeight="1">
      <c r="A9" s="274"/>
      <c r="B9" s="799" t="s">
        <v>1872</v>
      </c>
      <c r="C9" s="800"/>
      <c r="D9" s="800"/>
      <c r="E9" s="800"/>
      <c r="F9" s="800"/>
      <c r="G9" s="800"/>
      <c r="H9" s="801"/>
    </row>
    <row r="10" spans="1:18" s="35" customFormat="1">
      <c r="A10" s="158" t="s">
        <v>1856</v>
      </c>
      <c r="B10" s="383" t="s">
        <v>266</v>
      </c>
      <c r="C10" s="158" t="s">
        <v>1871</v>
      </c>
      <c r="D10" s="159">
        <v>5889.37</v>
      </c>
      <c r="E10" s="382"/>
      <c r="F10" s="459">
        <f t="shared" ref="F10:F16" si="0">D10*E10</f>
        <v>0</v>
      </c>
      <c r="G10" s="382"/>
      <c r="H10" s="459">
        <f t="shared" ref="H10:H16" si="1">D10*G10</f>
        <v>0</v>
      </c>
      <c r="J10" s="460"/>
      <c r="K10" s="460"/>
    </row>
    <row r="11" spans="1:18" s="35" customFormat="1">
      <c r="A11" s="158" t="s">
        <v>1857</v>
      </c>
      <c r="B11" s="383" t="s">
        <v>1858</v>
      </c>
      <c r="C11" s="158" t="s">
        <v>1871</v>
      </c>
      <c r="D11" s="159">
        <v>5889.37</v>
      </c>
      <c r="E11" s="382"/>
      <c r="F11" s="459">
        <f t="shared" si="0"/>
        <v>0</v>
      </c>
      <c r="G11" s="382"/>
      <c r="H11" s="459">
        <f t="shared" si="1"/>
        <v>0</v>
      </c>
    </row>
    <row r="12" spans="1:18" s="35" customFormat="1">
      <c r="A12" s="158" t="s">
        <v>1859</v>
      </c>
      <c r="B12" s="383" t="s">
        <v>1860</v>
      </c>
      <c r="C12" s="158" t="s">
        <v>1871</v>
      </c>
      <c r="D12" s="159">
        <v>7067.24</v>
      </c>
      <c r="E12" s="382">
        <v>1855.5</v>
      </c>
      <c r="F12" s="459">
        <f t="shared" si="0"/>
        <v>13113263.82</v>
      </c>
      <c r="G12" s="382">
        <v>1558</v>
      </c>
      <c r="H12" s="459">
        <f t="shared" si="1"/>
        <v>11010759.92</v>
      </c>
    </row>
    <row r="13" spans="1:18" s="35" customFormat="1">
      <c r="A13" s="158" t="s">
        <v>1861</v>
      </c>
      <c r="B13" s="383" t="s">
        <v>1862</v>
      </c>
      <c r="C13" s="158" t="s">
        <v>1871</v>
      </c>
      <c r="D13" s="159">
        <v>3121.37</v>
      </c>
      <c r="E13" s="382">
        <v>169</v>
      </c>
      <c r="F13" s="459">
        <f t="shared" si="0"/>
        <v>527511.53</v>
      </c>
      <c r="G13" s="382">
        <v>140</v>
      </c>
      <c r="H13" s="459">
        <f t="shared" si="1"/>
        <v>436991.8</v>
      </c>
    </row>
    <row r="14" spans="1:18" s="35" customFormat="1">
      <c r="A14" s="158" t="s">
        <v>1863</v>
      </c>
      <c r="B14" s="383" t="s">
        <v>1864</v>
      </c>
      <c r="C14" s="158" t="s">
        <v>1871</v>
      </c>
      <c r="D14" s="159">
        <v>3710.3</v>
      </c>
      <c r="E14" s="382">
        <v>795</v>
      </c>
      <c r="F14" s="459">
        <f t="shared" si="0"/>
        <v>2949688.5</v>
      </c>
      <c r="G14" s="382">
        <v>750</v>
      </c>
      <c r="H14" s="459">
        <f t="shared" si="1"/>
        <v>2782725</v>
      </c>
    </row>
    <row r="15" spans="1:18" s="35" customFormat="1">
      <c r="A15" s="158" t="s">
        <v>1865</v>
      </c>
      <c r="B15" s="383" t="s">
        <v>292</v>
      </c>
      <c r="C15" s="158" t="s">
        <v>1871</v>
      </c>
      <c r="D15" s="159">
        <v>2179.0700000000002</v>
      </c>
      <c r="E15" s="382"/>
      <c r="F15" s="459">
        <f t="shared" si="0"/>
        <v>0</v>
      </c>
      <c r="G15" s="382"/>
      <c r="H15" s="459">
        <f t="shared" si="1"/>
        <v>0</v>
      </c>
    </row>
    <row r="16" spans="1:18" s="35" customFormat="1">
      <c r="A16" s="158" t="s">
        <v>1866</v>
      </c>
      <c r="B16" s="383" t="s">
        <v>1867</v>
      </c>
      <c r="C16" s="158" t="s">
        <v>1871</v>
      </c>
      <c r="D16" s="159">
        <v>1177.8699999999999</v>
      </c>
      <c r="E16" s="382">
        <v>6</v>
      </c>
      <c r="F16" s="459">
        <f t="shared" si="0"/>
        <v>7067.2199999999993</v>
      </c>
      <c r="G16" s="382">
        <v>5</v>
      </c>
      <c r="H16" s="459">
        <f t="shared" si="1"/>
        <v>5889.3499999999995</v>
      </c>
    </row>
    <row r="17" spans="1:8" s="35" customFormat="1">
      <c r="A17" s="158" t="s">
        <v>1868</v>
      </c>
      <c r="B17" s="383" t="s">
        <v>1869</v>
      </c>
      <c r="C17" s="158" t="s">
        <v>1871</v>
      </c>
      <c r="D17" s="159">
        <v>1177.8699999999999</v>
      </c>
      <c r="E17" s="382"/>
      <c r="F17" s="459">
        <f t="shared" ref="F17:F45" si="2">D17*E17</f>
        <v>0</v>
      </c>
      <c r="G17" s="382"/>
      <c r="H17" s="459">
        <f t="shared" ref="H17:H45" si="3">D17*G17</f>
        <v>0</v>
      </c>
    </row>
    <row r="18" spans="1:8" s="35" customFormat="1" ht="51.75" customHeight="1">
      <c r="A18" s="274"/>
      <c r="B18" s="799" t="s">
        <v>1873</v>
      </c>
      <c r="C18" s="800"/>
      <c r="D18" s="800"/>
      <c r="E18" s="800"/>
      <c r="F18" s="800"/>
      <c r="G18" s="800"/>
      <c r="H18" s="801"/>
    </row>
    <row r="19" spans="1:8" s="13" customFormat="1">
      <c r="A19" s="158">
        <v>540100</v>
      </c>
      <c r="B19" s="215" t="s">
        <v>266</v>
      </c>
      <c r="C19" s="158" t="s">
        <v>267</v>
      </c>
      <c r="D19" s="159">
        <v>11.2</v>
      </c>
      <c r="E19" s="132"/>
      <c r="F19" s="132">
        <f t="shared" si="2"/>
        <v>0</v>
      </c>
      <c r="G19" s="132"/>
      <c r="H19" s="132">
        <f t="shared" si="3"/>
        <v>0</v>
      </c>
    </row>
    <row r="20" spans="1:8" s="13" customFormat="1">
      <c r="A20" s="158">
        <v>540101</v>
      </c>
      <c r="B20" s="215" t="s">
        <v>268</v>
      </c>
      <c r="C20" s="158" t="s">
        <v>267</v>
      </c>
      <c r="D20" s="159">
        <v>13.72</v>
      </c>
      <c r="E20" s="132"/>
      <c r="F20" s="132">
        <f t="shared" si="2"/>
        <v>0</v>
      </c>
      <c r="G20" s="132"/>
      <c r="H20" s="132">
        <f t="shared" si="3"/>
        <v>0</v>
      </c>
    </row>
    <row r="21" spans="1:8" s="13" customFormat="1">
      <c r="A21" s="158">
        <v>540102</v>
      </c>
      <c r="B21" s="215" t="s">
        <v>269</v>
      </c>
      <c r="C21" s="158" t="s">
        <v>267</v>
      </c>
      <c r="D21" s="159">
        <v>17.190000000000001</v>
      </c>
      <c r="E21" s="132"/>
      <c r="F21" s="132">
        <f t="shared" si="2"/>
        <v>0</v>
      </c>
      <c r="G21" s="132"/>
      <c r="H21" s="132">
        <f t="shared" si="3"/>
        <v>0</v>
      </c>
    </row>
    <row r="22" spans="1:8" s="13" customFormat="1">
      <c r="A22" s="158">
        <v>540103</v>
      </c>
      <c r="B22" s="215" t="s">
        <v>270</v>
      </c>
      <c r="C22" s="158" t="s">
        <v>267</v>
      </c>
      <c r="D22" s="159">
        <v>14.17</v>
      </c>
      <c r="E22" s="132"/>
      <c r="F22" s="132">
        <f t="shared" si="2"/>
        <v>0</v>
      </c>
      <c r="G22" s="132"/>
      <c r="H22" s="132">
        <f t="shared" si="3"/>
        <v>0</v>
      </c>
    </row>
    <row r="23" spans="1:8" s="13" customFormat="1">
      <c r="A23" s="158">
        <v>540104</v>
      </c>
      <c r="B23" s="215" t="s">
        <v>271</v>
      </c>
      <c r="C23" s="158" t="s">
        <v>267</v>
      </c>
      <c r="D23" s="159">
        <v>11.46</v>
      </c>
      <c r="E23" s="132"/>
      <c r="F23" s="132">
        <f t="shared" si="2"/>
        <v>0</v>
      </c>
      <c r="G23" s="132"/>
      <c r="H23" s="132">
        <f t="shared" si="3"/>
        <v>0</v>
      </c>
    </row>
    <row r="24" spans="1:8" s="13" customFormat="1" ht="22.5">
      <c r="A24" s="158">
        <v>540105</v>
      </c>
      <c r="B24" s="215" t="s">
        <v>272</v>
      </c>
      <c r="C24" s="158" t="s">
        <v>267</v>
      </c>
      <c r="D24" s="159">
        <v>12.08</v>
      </c>
      <c r="E24" s="132"/>
      <c r="F24" s="132">
        <f t="shared" si="2"/>
        <v>0</v>
      </c>
      <c r="G24" s="132"/>
      <c r="H24" s="132">
        <f t="shared" si="3"/>
        <v>0</v>
      </c>
    </row>
    <row r="25" spans="1:8" s="13" customFormat="1">
      <c r="A25" s="158">
        <v>560100</v>
      </c>
      <c r="B25" s="215" t="s">
        <v>273</v>
      </c>
      <c r="C25" s="158" t="s">
        <v>267</v>
      </c>
      <c r="D25" s="159">
        <v>11.2</v>
      </c>
      <c r="E25" s="132"/>
      <c r="F25" s="132">
        <f t="shared" si="2"/>
        <v>0</v>
      </c>
      <c r="G25" s="132"/>
      <c r="H25" s="132">
        <f t="shared" si="3"/>
        <v>0</v>
      </c>
    </row>
    <row r="26" spans="1:8" s="13" customFormat="1" ht="22.5">
      <c r="A26" s="158">
        <v>560101</v>
      </c>
      <c r="B26" s="215" t="s">
        <v>274</v>
      </c>
      <c r="C26" s="158" t="s">
        <v>267</v>
      </c>
      <c r="D26" s="159" t="s">
        <v>275</v>
      </c>
      <c r="E26" s="132"/>
      <c r="F26" s="132" t="e">
        <f t="shared" si="2"/>
        <v>#VALUE!</v>
      </c>
      <c r="G26" s="132"/>
      <c r="H26" s="132" t="e">
        <f t="shared" si="3"/>
        <v>#VALUE!</v>
      </c>
    </row>
    <row r="27" spans="1:8" s="13" customFormat="1">
      <c r="A27" s="158">
        <v>560200</v>
      </c>
      <c r="B27" s="215" t="s">
        <v>276</v>
      </c>
      <c r="C27" s="158" t="s">
        <v>267</v>
      </c>
      <c r="D27" s="159">
        <v>17.27</v>
      </c>
      <c r="E27" s="132"/>
      <c r="F27" s="132">
        <f t="shared" si="2"/>
        <v>0</v>
      </c>
      <c r="G27" s="132"/>
      <c r="H27" s="132">
        <f t="shared" si="3"/>
        <v>0</v>
      </c>
    </row>
    <row r="28" spans="1:8" s="13" customFormat="1">
      <c r="A28" s="158">
        <v>560800</v>
      </c>
      <c r="B28" s="215" t="s">
        <v>277</v>
      </c>
      <c r="C28" s="158" t="s">
        <v>267</v>
      </c>
      <c r="D28" s="159">
        <v>18.78</v>
      </c>
      <c r="E28" s="132"/>
      <c r="F28" s="132">
        <f t="shared" si="2"/>
        <v>0</v>
      </c>
      <c r="G28" s="132"/>
      <c r="H28" s="132">
        <f t="shared" si="3"/>
        <v>0</v>
      </c>
    </row>
    <row r="29" spans="1:8" s="13" customFormat="1">
      <c r="A29" s="158">
        <v>560300</v>
      </c>
      <c r="B29" s="215" t="s">
        <v>278</v>
      </c>
      <c r="C29" s="158" t="s">
        <v>267</v>
      </c>
      <c r="D29" s="159">
        <v>12.08</v>
      </c>
      <c r="E29" s="132"/>
      <c r="F29" s="132">
        <f t="shared" si="2"/>
        <v>0</v>
      </c>
      <c r="G29" s="132"/>
      <c r="H29" s="132">
        <f t="shared" si="3"/>
        <v>0</v>
      </c>
    </row>
    <row r="30" spans="1:8" s="13" customFormat="1">
      <c r="A30" s="158">
        <v>560102</v>
      </c>
      <c r="B30" s="215" t="s">
        <v>279</v>
      </c>
      <c r="C30" s="158" t="s">
        <v>267</v>
      </c>
      <c r="D30" s="159">
        <v>19.89</v>
      </c>
      <c r="E30" s="132"/>
      <c r="F30" s="132">
        <f t="shared" si="2"/>
        <v>0</v>
      </c>
      <c r="G30" s="132"/>
      <c r="H30" s="132">
        <f t="shared" si="3"/>
        <v>0</v>
      </c>
    </row>
    <row r="31" spans="1:8" s="13" customFormat="1" ht="22.5">
      <c r="A31" s="158">
        <v>560301</v>
      </c>
      <c r="B31" s="215" t="s">
        <v>280</v>
      </c>
      <c r="C31" s="158" t="s">
        <v>267</v>
      </c>
      <c r="D31" s="159">
        <v>13.31</v>
      </c>
      <c r="E31" s="132"/>
      <c r="F31" s="132">
        <f t="shared" si="2"/>
        <v>0</v>
      </c>
      <c r="G31" s="132"/>
      <c r="H31" s="132">
        <f t="shared" si="3"/>
        <v>0</v>
      </c>
    </row>
    <row r="32" spans="1:8" s="13" customFormat="1" ht="22.5">
      <c r="A32" s="158">
        <v>510110</v>
      </c>
      <c r="B32" s="215" t="s">
        <v>281</v>
      </c>
      <c r="C32" s="158" t="s">
        <v>54</v>
      </c>
      <c r="D32" s="159" t="s">
        <v>282</v>
      </c>
      <c r="E32" s="132"/>
      <c r="F32" s="132" t="e">
        <f t="shared" si="2"/>
        <v>#VALUE!</v>
      </c>
      <c r="G32" s="132"/>
      <c r="H32" s="132" t="e">
        <f t="shared" si="3"/>
        <v>#VALUE!</v>
      </c>
    </row>
    <row r="33" spans="1:8" s="13" customFormat="1" ht="22.5">
      <c r="A33" s="158">
        <v>510200</v>
      </c>
      <c r="B33" s="215" t="s">
        <v>283</v>
      </c>
      <c r="C33" s="158" t="s">
        <v>267</v>
      </c>
      <c r="D33" s="159" t="s">
        <v>284</v>
      </c>
      <c r="E33" s="132"/>
      <c r="F33" s="132" t="e">
        <f t="shared" si="2"/>
        <v>#VALUE!</v>
      </c>
      <c r="G33" s="132"/>
      <c r="H33" s="132" t="e">
        <f t="shared" si="3"/>
        <v>#VALUE!</v>
      </c>
    </row>
    <row r="34" spans="1:8" s="13" customFormat="1" ht="22.5">
      <c r="A34" s="158">
        <v>510299</v>
      </c>
      <c r="B34" s="215" t="s">
        <v>285</v>
      </c>
      <c r="C34" s="158" t="s">
        <v>267</v>
      </c>
      <c r="D34" s="159" t="s">
        <v>286</v>
      </c>
      <c r="E34" s="132"/>
      <c r="F34" s="132" t="e">
        <f t="shared" si="2"/>
        <v>#VALUE!</v>
      </c>
      <c r="G34" s="132"/>
      <c r="H34" s="132" t="e">
        <f t="shared" si="3"/>
        <v>#VALUE!</v>
      </c>
    </row>
    <row r="35" spans="1:8" s="13" customFormat="1" ht="22.5">
      <c r="A35" s="158">
        <v>510500</v>
      </c>
      <c r="B35" s="215" t="s">
        <v>287</v>
      </c>
      <c r="C35" s="158" t="s">
        <v>54</v>
      </c>
      <c r="D35" s="159" t="s">
        <v>288</v>
      </c>
      <c r="E35" s="132"/>
      <c r="F35" s="132" t="e">
        <f t="shared" si="2"/>
        <v>#VALUE!</v>
      </c>
      <c r="G35" s="132"/>
      <c r="H35" s="132" t="e">
        <f t="shared" si="3"/>
        <v>#VALUE!</v>
      </c>
    </row>
    <row r="36" spans="1:8" s="13" customFormat="1">
      <c r="A36" s="158">
        <v>520100</v>
      </c>
      <c r="B36" s="215" t="s">
        <v>289</v>
      </c>
      <c r="C36" s="158" t="s">
        <v>267</v>
      </c>
      <c r="D36" s="159">
        <v>10.66</v>
      </c>
      <c r="E36" s="132"/>
      <c r="F36" s="132">
        <f t="shared" si="2"/>
        <v>0</v>
      </c>
      <c r="G36" s="132"/>
      <c r="H36" s="132">
        <f t="shared" si="3"/>
        <v>0</v>
      </c>
    </row>
    <row r="37" spans="1:8" s="13" customFormat="1">
      <c r="A37" s="158">
        <v>520101</v>
      </c>
      <c r="B37" s="215" t="s">
        <v>290</v>
      </c>
      <c r="C37" s="158" t="s">
        <v>267</v>
      </c>
      <c r="D37" s="159">
        <v>20.02</v>
      </c>
      <c r="E37" s="132"/>
      <c r="F37" s="132">
        <f t="shared" si="2"/>
        <v>0</v>
      </c>
      <c r="G37" s="132"/>
      <c r="H37" s="132">
        <f t="shared" si="3"/>
        <v>0</v>
      </c>
    </row>
    <row r="38" spans="1:8" s="13" customFormat="1">
      <c r="A38" s="158">
        <v>520102</v>
      </c>
      <c r="B38" s="215" t="s">
        <v>291</v>
      </c>
      <c r="C38" s="158" t="s">
        <v>267</v>
      </c>
      <c r="D38" s="159">
        <v>17.690000000000001</v>
      </c>
      <c r="E38" s="132"/>
      <c r="F38" s="132">
        <f t="shared" si="2"/>
        <v>0</v>
      </c>
      <c r="G38" s="132"/>
      <c r="H38" s="132">
        <f t="shared" si="3"/>
        <v>0</v>
      </c>
    </row>
    <row r="39" spans="1:8" s="13" customFormat="1">
      <c r="A39" s="158">
        <v>521000</v>
      </c>
      <c r="B39" s="215" t="s">
        <v>292</v>
      </c>
      <c r="C39" s="158" t="s">
        <v>54</v>
      </c>
      <c r="D39" s="160">
        <v>2950.57</v>
      </c>
      <c r="E39" s="132"/>
      <c r="F39" s="132">
        <f t="shared" si="2"/>
        <v>0</v>
      </c>
      <c r="G39" s="132"/>
      <c r="H39" s="132">
        <f t="shared" si="3"/>
        <v>0</v>
      </c>
    </row>
    <row r="40" spans="1:8" s="13" customFormat="1">
      <c r="A40" s="158">
        <v>510000</v>
      </c>
      <c r="B40" s="215" t="s">
        <v>293</v>
      </c>
      <c r="C40" s="158" t="s">
        <v>54</v>
      </c>
      <c r="D40" s="160">
        <v>7928.48</v>
      </c>
      <c r="E40" s="132"/>
      <c r="F40" s="132">
        <f t="shared" si="2"/>
        <v>0</v>
      </c>
      <c r="G40" s="132"/>
      <c r="H40" s="132">
        <f t="shared" si="3"/>
        <v>0</v>
      </c>
    </row>
    <row r="41" spans="1:8" s="13" customFormat="1" ht="22.5">
      <c r="A41" s="158">
        <v>570100</v>
      </c>
      <c r="B41" s="215" t="s">
        <v>294</v>
      </c>
      <c r="C41" s="158" t="s">
        <v>54</v>
      </c>
      <c r="D41" s="159" t="s">
        <v>295</v>
      </c>
      <c r="E41" s="132"/>
      <c r="F41" s="132" t="e">
        <f t="shared" si="2"/>
        <v>#VALUE!</v>
      </c>
      <c r="G41" s="132"/>
      <c r="H41" s="132" t="e">
        <f t="shared" si="3"/>
        <v>#VALUE!</v>
      </c>
    </row>
    <row r="42" spans="1:8" s="13" customFormat="1">
      <c r="A42" s="158">
        <v>580100</v>
      </c>
      <c r="B42" s="215" t="s">
        <v>296</v>
      </c>
      <c r="C42" s="158" t="s">
        <v>267</v>
      </c>
      <c r="D42" s="159">
        <v>13.31</v>
      </c>
      <c r="E42" s="132"/>
      <c r="F42" s="132">
        <f t="shared" si="2"/>
        <v>0</v>
      </c>
      <c r="G42" s="132"/>
      <c r="H42" s="132">
        <f t="shared" si="3"/>
        <v>0</v>
      </c>
    </row>
    <row r="43" spans="1:8" s="13" customFormat="1">
      <c r="A43" s="158">
        <v>580101</v>
      </c>
      <c r="B43" s="215" t="s">
        <v>297</v>
      </c>
      <c r="C43" s="158" t="s">
        <v>267</v>
      </c>
      <c r="D43" s="159">
        <v>10.23</v>
      </c>
      <c r="E43" s="132"/>
      <c r="F43" s="132">
        <f t="shared" si="2"/>
        <v>0</v>
      </c>
      <c r="G43" s="132"/>
      <c r="H43" s="132">
        <f t="shared" si="3"/>
        <v>0</v>
      </c>
    </row>
    <row r="44" spans="1:8" s="13" customFormat="1">
      <c r="A44" s="158">
        <v>580102</v>
      </c>
      <c r="B44" s="215" t="s">
        <v>298</v>
      </c>
      <c r="C44" s="158" t="s">
        <v>267</v>
      </c>
      <c r="D44" s="159">
        <v>12.99</v>
      </c>
      <c r="E44" s="132"/>
      <c r="F44" s="132">
        <f t="shared" si="2"/>
        <v>0</v>
      </c>
      <c r="G44" s="132"/>
      <c r="H44" s="132">
        <f t="shared" si="3"/>
        <v>0</v>
      </c>
    </row>
    <row r="45" spans="1:8" s="13" customFormat="1" ht="22.5">
      <c r="A45" s="158">
        <v>590100</v>
      </c>
      <c r="B45" s="215" t="s">
        <v>299</v>
      </c>
      <c r="C45" s="158" t="s">
        <v>267</v>
      </c>
      <c r="D45" s="159">
        <v>26.6</v>
      </c>
      <c r="E45" s="132"/>
      <c r="F45" s="132">
        <f t="shared" si="2"/>
        <v>0</v>
      </c>
      <c r="G45" s="132"/>
      <c r="H45" s="132">
        <f t="shared" si="3"/>
        <v>0</v>
      </c>
    </row>
    <row r="46" spans="1:8" ht="48.75" customHeight="1">
      <c r="A46" s="274"/>
      <c r="B46" s="799" t="s">
        <v>1874</v>
      </c>
      <c r="C46" s="800"/>
      <c r="D46" s="800"/>
      <c r="E46" s="800"/>
      <c r="F46" s="800"/>
      <c r="G46" s="800"/>
      <c r="H46" s="801"/>
    </row>
    <row r="47" spans="1:8">
      <c r="A47" s="158">
        <v>590101</v>
      </c>
      <c r="B47" s="215" t="s">
        <v>266</v>
      </c>
      <c r="C47" s="158" t="s">
        <v>267</v>
      </c>
      <c r="D47" s="159">
        <v>6.38</v>
      </c>
      <c r="E47" s="337"/>
      <c r="F47" s="132">
        <f t="shared" ref="F47:F73" si="4">D47*E47</f>
        <v>0</v>
      </c>
      <c r="G47" s="337"/>
      <c r="H47" s="132">
        <f t="shared" ref="H47:H73" si="5">D47*G47</f>
        <v>0</v>
      </c>
    </row>
    <row r="48" spans="1:8">
      <c r="A48" s="158">
        <v>590102</v>
      </c>
      <c r="B48" s="215" t="s">
        <v>268</v>
      </c>
      <c r="C48" s="158" t="s">
        <v>267</v>
      </c>
      <c r="D48" s="159">
        <v>7.82</v>
      </c>
      <c r="E48" s="337"/>
      <c r="F48" s="132">
        <f t="shared" si="4"/>
        <v>0</v>
      </c>
      <c r="G48" s="337"/>
      <c r="H48" s="132">
        <f t="shared" si="5"/>
        <v>0</v>
      </c>
    </row>
    <row r="49" spans="1:8">
      <c r="A49" s="158">
        <v>590103</v>
      </c>
      <c r="B49" s="215" t="s">
        <v>269</v>
      </c>
      <c r="C49" s="158" t="s">
        <v>267</v>
      </c>
      <c r="D49" s="159">
        <v>9.8000000000000007</v>
      </c>
      <c r="E49" s="337"/>
      <c r="F49" s="132">
        <f t="shared" si="4"/>
        <v>0</v>
      </c>
      <c r="G49" s="337"/>
      <c r="H49" s="132">
        <f t="shared" si="5"/>
        <v>0</v>
      </c>
    </row>
    <row r="50" spans="1:8">
      <c r="A50" s="158">
        <v>590104</v>
      </c>
      <c r="B50" s="215" t="s">
        <v>270</v>
      </c>
      <c r="C50" s="158" t="s">
        <v>267</v>
      </c>
      <c r="D50" s="159">
        <v>8.08</v>
      </c>
      <c r="E50" s="338"/>
      <c r="F50" s="132">
        <f t="shared" si="4"/>
        <v>0</v>
      </c>
      <c r="G50" s="338"/>
      <c r="H50" s="132">
        <f t="shared" si="5"/>
        <v>0</v>
      </c>
    </row>
    <row r="51" spans="1:8">
      <c r="A51" s="158">
        <v>590105</v>
      </c>
      <c r="B51" s="215" t="s">
        <v>271</v>
      </c>
      <c r="C51" s="158" t="s">
        <v>267</v>
      </c>
      <c r="D51" s="159">
        <v>6.53</v>
      </c>
      <c r="E51" s="338"/>
      <c r="F51" s="132">
        <f t="shared" si="4"/>
        <v>0</v>
      </c>
      <c r="G51" s="338"/>
      <c r="H51" s="132">
        <f t="shared" si="5"/>
        <v>0</v>
      </c>
    </row>
    <row r="52" spans="1:8" ht="22.5">
      <c r="A52" s="158">
        <v>590106</v>
      </c>
      <c r="B52" s="215" t="s">
        <v>272</v>
      </c>
      <c r="C52" s="158" t="s">
        <v>267</v>
      </c>
      <c r="D52" s="159">
        <v>6.88</v>
      </c>
      <c r="E52" s="338"/>
      <c r="F52" s="132">
        <f t="shared" si="4"/>
        <v>0</v>
      </c>
      <c r="G52" s="338"/>
      <c r="H52" s="132">
        <f t="shared" si="5"/>
        <v>0</v>
      </c>
    </row>
    <row r="53" spans="1:8">
      <c r="A53" s="158">
        <v>590107</v>
      </c>
      <c r="B53" s="215" t="s">
        <v>273</v>
      </c>
      <c r="C53" s="158" t="s">
        <v>267</v>
      </c>
      <c r="D53" s="159">
        <v>6.38</v>
      </c>
      <c r="E53" s="338"/>
      <c r="F53" s="132">
        <f t="shared" si="4"/>
        <v>0</v>
      </c>
      <c r="G53" s="338"/>
      <c r="H53" s="132">
        <f t="shared" si="5"/>
        <v>0</v>
      </c>
    </row>
    <row r="54" spans="1:8" ht="22.5">
      <c r="A54" s="158">
        <v>590108</v>
      </c>
      <c r="B54" s="215" t="s">
        <v>274</v>
      </c>
      <c r="C54" s="158" t="s">
        <v>267</v>
      </c>
      <c r="D54" s="159" t="s">
        <v>1793</v>
      </c>
      <c r="E54" s="338"/>
      <c r="F54" s="132" t="e">
        <f t="shared" si="4"/>
        <v>#VALUE!</v>
      </c>
      <c r="G54" s="338"/>
      <c r="H54" s="132" t="e">
        <f t="shared" si="5"/>
        <v>#VALUE!</v>
      </c>
    </row>
    <row r="55" spans="1:8">
      <c r="A55" s="158">
        <v>590109</v>
      </c>
      <c r="B55" s="215" t="s">
        <v>276</v>
      </c>
      <c r="C55" s="158" t="s">
        <v>267</v>
      </c>
      <c r="D55" s="159">
        <v>9.84</v>
      </c>
      <c r="E55" s="338"/>
      <c r="F55" s="132">
        <f t="shared" si="4"/>
        <v>0</v>
      </c>
      <c r="G55" s="338"/>
      <c r="H55" s="132">
        <f t="shared" si="5"/>
        <v>0</v>
      </c>
    </row>
    <row r="56" spans="1:8">
      <c r="A56" s="158">
        <v>590110</v>
      </c>
      <c r="B56" s="215" t="s">
        <v>277</v>
      </c>
      <c r="C56" s="158" t="s">
        <v>267</v>
      </c>
      <c r="D56" s="159">
        <v>10.7</v>
      </c>
      <c r="E56" s="338"/>
      <c r="F56" s="132">
        <f t="shared" si="4"/>
        <v>0</v>
      </c>
      <c r="G56" s="338"/>
      <c r="H56" s="132">
        <f t="shared" si="5"/>
        <v>0</v>
      </c>
    </row>
    <row r="57" spans="1:8">
      <c r="A57" s="158">
        <v>590111</v>
      </c>
      <c r="B57" s="215" t="s">
        <v>278</v>
      </c>
      <c r="C57" s="158" t="s">
        <v>267</v>
      </c>
      <c r="D57" s="159">
        <v>6.88</v>
      </c>
      <c r="E57" s="338"/>
      <c r="F57" s="132">
        <f t="shared" si="4"/>
        <v>0</v>
      </c>
      <c r="G57" s="338"/>
      <c r="H57" s="132">
        <f t="shared" si="5"/>
        <v>0</v>
      </c>
    </row>
    <row r="58" spans="1:8">
      <c r="A58" s="158">
        <v>590112</v>
      </c>
      <c r="B58" s="215" t="s">
        <v>279</v>
      </c>
      <c r="C58" s="158" t="s">
        <v>267</v>
      </c>
      <c r="D58" s="159">
        <v>11.34</v>
      </c>
      <c r="E58" s="338"/>
      <c r="F58" s="132">
        <f t="shared" si="4"/>
        <v>0</v>
      </c>
      <c r="G58" s="338"/>
      <c r="H58" s="132">
        <f t="shared" si="5"/>
        <v>0</v>
      </c>
    </row>
    <row r="59" spans="1:8" ht="22.5">
      <c r="A59" s="158">
        <v>590113</v>
      </c>
      <c r="B59" s="215" t="s">
        <v>280</v>
      </c>
      <c r="C59" s="158" t="s">
        <v>267</v>
      </c>
      <c r="D59" s="159">
        <v>7.59</v>
      </c>
      <c r="E59" s="338"/>
      <c r="F59" s="132">
        <f t="shared" si="4"/>
        <v>0</v>
      </c>
      <c r="G59" s="338"/>
      <c r="H59" s="132">
        <f t="shared" si="5"/>
        <v>0</v>
      </c>
    </row>
    <row r="60" spans="1:8" ht="22.5">
      <c r="A60" s="158">
        <v>590114</v>
      </c>
      <c r="B60" s="215" t="s">
        <v>281</v>
      </c>
      <c r="C60" s="158" t="s">
        <v>54</v>
      </c>
      <c r="D60" s="159" t="s">
        <v>1794</v>
      </c>
      <c r="E60" s="338"/>
      <c r="F60" s="132" t="e">
        <f t="shared" si="4"/>
        <v>#VALUE!</v>
      </c>
      <c r="G60" s="338"/>
      <c r="H60" s="132" t="e">
        <f t="shared" si="5"/>
        <v>#VALUE!</v>
      </c>
    </row>
    <row r="61" spans="1:8" ht="22.5">
      <c r="A61" s="158">
        <v>590115</v>
      </c>
      <c r="B61" s="215" t="s">
        <v>283</v>
      </c>
      <c r="C61" s="158" t="s">
        <v>267</v>
      </c>
      <c r="D61" s="159" t="s">
        <v>1795</v>
      </c>
      <c r="E61" s="338"/>
      <c r="F61" s="132" t="e">
        <f t="shared" si="4"/>
        <v>#VALUE!</v>
      </c>
      <c r="G61" s="338"/>
      <c r="H61" s="132" t="e">
        <f t="shared" si="5"/>
        <v>#VALUE!</v>
      </c>
    </row>
    <row r="62" spans="1:8" ht="22.5">
      <c r="A62" s="158">
        <v>590116</v>
      </c>
      <c r="B62" s="215" t="s">
        <v>285</v>
      </c>
      <c r="C62" s="158" t="s">
        <v>267</v>
      </c>
      <c r="D62" s="159" t="s">
        <v>1796</v>
      </c>
      <c r="E62" s="338"/>
      <c r="F62" s="132" t="e">
        <f t="shared" si="4"/>
        <v>#VALUE!</v>
      </c>
      <c r="G62" s="338"/>
      <c r="H62" s="132" t="e">
        <f t="shared" si="5"/>
        <v>#VALUE!</v>
      </c>
    </row>
    <row r="63" spans="1:8" ht="22.5">
      <c r="A63" s="158">
        <v>590117</v>
      </c>
      <c r="B63" s="215" t="s">
        <v>287</v>
      </c>
      <c r="C63" s="158" t="s">
        <v>54</v>
      </c>
      <c r="D63" s="159" t="s">
        <v>1797</v>
      </c>
      <c r="E63" s="338"/>
      <c r="F63" s="132" t="e">
        <f t="shared" si="4"/>
        <v>#VALUE!</v>
      </c>
      <c r="G63" s="338"/>
      <c r="H63" s="132" t="e">
        <f t="shared" si="5"/>
        <v>#VALUE!</v>
      </c>
    </row>
    <row r="64" spans="1:8">
      <c r="A64" s="158">
        <v>590118</v>
      </c>
      <c r="B64" s="215" t="s">
        <v>289</v>
      </c>
      <c r="C64" s="158" t="s">
        <v>267</v>
      </c>
      <c r="D64" s="159">
        <v>6.07</v>
      </c>
      <c r="E64" s="338"/>
      <c r="F64" s="132">
        <f t="shared" si="4"/>
        <v>0</v>
      </c>
      <c r="G64" s="338"/>
      <c r="H64" s="132">
        <f t="shared" si="5"/>
        <v>0</v>
      </c>
    </row>
    <row r="65" spans="1:8">
      <c r="A65" s="158">
        <v>590119</v>
      </c>
      <c r="B65" s="215" t="s">
        <v>290</v>
      </c>
      <c r="C65" s="158" t="s">
        <v>267</v>
      </c>
      <c r="D65" s="159">
        <v>11.41</v>
      </c>
      <c r="E65" s="338"/>
      <c r="F65" s="132">
        <f t="shared" si="4"/>
        <v>0</v>
      </c>
      <c r="G65" s="338"/>
      <c r="H65" s="132">
        <f t="shared" si="5"/>
        <v>0</v>
      </c>
    </row>
    <row r="66" spans="1:8">
      <c r="A66" s="158">
        <v>590120</v>
      </c>
      <c r="B66" s="215" t="s">
        <v>291</v>
      </c>
      <c r="C66" s="158" t="s">
        <v>267</v>
      </c>
      <c r="D66" s="159">
        <v>10.08</v>
      </c>
      <c r="E66" s="338"/>
      <c r="F66" s="132">
        <f t="shared" si="4"/>
        <v>0</v>
      </c>
      <c r="G66" s="338"/>
      <c r="H66" s="132">
        <f t="shared" si="5"/>
        <v>0</v>
      </c>
    </row>
    <row r="67" spans="1:8">
      <c r="A67" s="158">
        <v>590121</v>
      </c>
      <c r="B67" s="215" t="s">
        <v>292</v>
      </c>
      <c r="C67" s="158" t="s">
        <v>54</v>
      </c>
      <c r="D67" s="159">
        <v>1681.83</v>
      </c>
      <c r="E67" s="338"/>
      <c r="F67" s="132">
        <f t="shared" si="4"/>
        <v>0</v>
      </c>
      <c r="G67" s="338"/>
      <c r="H67" s="132">
        <f t="shared" si="5"/>
        <v>0</v>
      </c>
    </row>
    <row r="68" spans="1:8">
      <c r="A68" s="158">
        <v>590122</v>
      </c>
      <c r="B68" s="215" t="s">
        <v>293</v>
      </c>
      <c r="C68" s="158" t="s">
        <v>54</v>
      </c>
      <c r="D68" s="159">
        <v>4519.2299999999996</v>
      </c>
      <c r="E68" s="338"/>
      <c r="F68" s="132">
        <f t="shared" si="4"/>
        <v>0</v>
      </c>
      <c r="G68" s="338"/>
      <c r="H68" s="132">
        <f t="shared" si="5"/>
        <v>0</v>
      </c>
    </row>
    <row r="69" spans="1:8" ht="22.5">
      <c r="A69" s="158">
        <v>590123</v>
      </c>
      <c r="B69" s="215" t="s">
        <v>294</v>
      </c>
      <c r="C69" s="158" t="s">
        <v>54</v>
      </c>
      <c r="D69" s="159" t="s">
        <v>1798</v>
      </c>
      <c r="E69" s="338"/>
      <c r="F69" s="132" t="e">
        <f t="shared" si="4"/>
        <v>#VALUE!</v>
      </c>
      <c r="G69" s="338"/>
      <c r="H69" s="132" t="e">
        <f t="shared" si="5"/>
        <v>#VALUE!</v>
      </c>
    </row>
    <row r="70" spans="1:8">
      <c r="A70" s="158">
        <v>590124</v>
      </c>
      <c r="B70" s="215" t="s">
        <v>296</v>
      </c>
      <c r="C70" s="158" t="s">
        <v>267</v>
      </c>
      <c r="D70" s="159">
        <v>7.59</v>
      </c>
      <c r="E70" s="338"/>
      <c r="F70" s="132">
        <f t="shared" si="4"/>
        <v>0</v>
      </c>
      <c r="G70" s="338"/>
      <c r="H70" s="132">
        <f t="shared" si="5"/>
        <v>0</v>
      </c>
    </row>
    <row r="71" spans="1:8">
      <c r="A71" s="158">
        <v>590125</v>
      </c>
      <c r="B71" s="215" t="s">
        <v>297</v>
      </c>
      <c r="C71" s="158" t="s">
        <v>267</v>
      </c>
      <c r="D71" s="159">
        <v>5.83</v>
      </c>
      <c r="E71" s="338"/>
      <c r="F71" s="132">
        <f t="shared" si="4"/>
        <v>0</v>
      </c>
      <c r="G71" s="338"/>
      <c r="H71" s="132">
        <f t="shared" si="5"/>
        <v>0</v>
      </c>
    </row>
    <row r="72" spans="1:8">
      <c r="A72" s="158">
        <v>590126</v>
      </c>
      <c r="B72" s="215" t="s">
        <v>298</v>
      </c>
      <c r="C72" s="158" t="s">
        <v>267</v>
      </c>
      <c r="D72" s="159">
        <v>7.4</v>
      </c>
      <c r="E72" s="338"/>
      <c r="F72" s="132">
        <f t="shared" si="4"/>
        <v>0</v>
      </c>
      <c r="G72" s="338"/>
      <c r="H72" s="132">
        <f t="shared" si="5"/>
        <v>0</v>
      </c>
    </row>
    <row r="73" spans="1:8" ht="22.5">
      <c r="A73" s="158">
        <v>590127</v>
      </c>
      <c r="B73" s="215" t="s">
        <v>299</v>
      </c>
      <c r="C73" s="158" t="s">
        <v>267</v>
      </c>
      <c r="D73" s="159">
        <v>15.16</v>
      </c>
      <c r="E73" s="338"/>
      <c r="F73" s="132">
        <f t="shared" si="4"/>
        <v>0</v>
      </c>
      <c r="G73" s="338"/>
      <c r="H73" s="132">
        <f t="shared" si="5"/>
        <v>0</v>
      </c>
    </row>
  </sheetData>
  <mergeCells count="10">
    <mergeCell ref="B46:H46"/>
    <mergeCell ref="B9:H9"/>
    <mergeCell ref="B18:H18"/>
    <mergeCell ref="D6:D8"/>
    <mergeCell ref="A6:A8"/>
    <mergeCell ref="B6:B8"/>
    <mergeCell ref="C6:C8"/>
    <mergeCell ref="E6:H6"/>
    <mergeCell ref="E7:F7"/>
    <mergeCell ref="G7:H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87" orientation="portrait" r:id="rId1"/>
  <headerFooter alignWithMargins="0"/>
  <rowBreaks count="1" manualBreakCount="1">
    <brk id="45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R98"/>
  <sheetViews>
    <sheetView view="pageBreakPreview" zoomScaleSheetLayoutView="100" workbookViewId="0">
      <selection activeCell="E13" sqref="E13"/>
    </sheetView>
  </sheetViews>
  <sheetFormatPr defaultRowHeight="12.75"/>
  <cols>
    <col min="1" max="1" width="14" customWidth="1"/>
    <col min="2" max="2" width="17.42578125" customWidth="1"/>
    <col min="3" max="3" width="32.140625" customWidth="1"/>
    <col min="4" max="4" width="5.42578125" customWidth="1"/>
    <col min="5" max="5" width="20.42578125" customWidth="1"/>
    <col min="8" max="8" width="15.5703125" style="649" customWidth="1"/>
    <col min="11" max="11" width="17.5703125" style="649" customWidth="1"/>
    <col min="12" max="12" width="12.5703125" style="649" bestFit="1" customWidth="1"/>
    <col min="13" max="13" width="13.5703125" customWidth="1"/>
  </cols>
  <sheetData>
    <row r="1" spans="1:18">
      <c r="A1" s="372"/>
      <c r="B1" s="373" t="s">
        <v>194</v>
      </c>
      <c r="C1" s="366" t="s">
        <v>1900</v>
      </c>
      <c r="D1" s="368"/>
      <c r="E1" s="368"/>
      <c r="F1" s="368"/>
      <c r="G1" s="370"/>
      <c r="H1" s="614"/>
      <c r="I1" s="615"/>
      <c r="J1" s="615"/>
      <c r="K1" s="614"/>
      <c r="L1" s="614"/>
      <c r="M1" s="615"/>
      <c r="N1" s="615"/>
      <c r="O1" s="615"/>
      <c r="P1" s="615"/>
      <c r="Q1" s="615"/>
      <c r="R1" s="615"/>
    </row>
    <row r="2" spans="1:18">
      <c r="A2" s="372"/>
      <c r="B2" s="373" t="s">
        <v>195</v>
      </c>
      <c r="C2" s="366">
        <v>17688383</v>
      </c>
      <c r="D2" s="368"/>
      <c r="E2" s="368"/>
      <c r="F2" s="368"/>
      <c r="G2" s="370"/>
      <c r="H2" s="614"/>
      <c r="I2" s="615"/>
      <c r="J2" s="615"/>
      <c r="K2" s="614"/>
      <c r="L2" s="614"/>
      <c r="M2" s="615"/>
      <c r="N2" s="615"/>
      <c r="O2" s="615"/>
      <c r="P2" s="615"/>
      <c r="Q2" s="615"/>
      <c r="R2" s="615"/>
    </row>
    <row r="3" spans="1:18">
      <c r="A3" s="372"/>
      <c r="B3" s="373"/>
      <c r="C3" s="366"/>
      <c r="D3" s="368"/>
      <c r="E3" s="368"/>
      <c r="F3" s="368"/>
      <c r="G3" s="370"/>
      <c r="H3" s="614"/>
      <c r="I3" s="615"/>
      <c r="J3" s="615"/>
      <c r="K3" s="614"/>
      <c r="L3" s="614"/>
      <c r="M3" s="615"/>
      <c r="N3" s="615"/>
      <c r="O3" s="615"/>
      <c r="P3" s="615"/>
      <c r="Q3" s="615"/>
      <c r="R3" s="615"/>
    </row>
    <row r="4" spans="1:18" ht="14.25">
      <c r="A4" s="372"/>
      <c r="B4" s="373" t="s">
        <v>1848</v>
      </c>
      <c r="C4" s="367" t="s">
        <v>308</v>
      </c>
      <c r="D4" s="369"/>
      <c r="E4" s="369"/>
      <c r="F4" s="369"/>
      <c r="G4" s="371"/>
      <c r="H4" s="614"/>
      <c r="I4" s="615"/>
      <c r="J4" s="615"/>
      <c r="K4" s="614"/>
      <c r="L4" s="614"/>
      <c r="M4" s="615"/>
      <c r="N4" s="615"/>
      <c r="O4" s="615"/>
      <c r="P4" s="615"/>
      <c r="Q4" s="615"/>
      <c r="R4" s="615"/>
    </row>
    <row r="5" spans="1:18" ht="15.75">
      <c r="A5" s="615"/>
      <c r="B5" s="615"/>
      <c r="C5" s="615"/>
      <c r="D5" s="615"/>
      <c r="E5" s="615"/>
      <c r="F5" s="615"/>
      <c r="G5" s="615"/>
      <c r="H5" s="614"/>
      <c r="I5" s="615"/>
      <c r="J5" s="616"/>
      <c r="K5" s="617"/>
      <c r="L5" s="618"/>
      <c r="M5" s="619"/>
      <c r="N5" s="620"/>
      <c r="O5" s="615"/>
      <c r="P5" s="615"/>
      <c r="Q5" s="615"/>
      <c r="R5" s="615"/>
    </row>
    <row r="6" spans="1:18">
      <c r="A6" s="806" t="s">
        <v>10</v>
      </c>
      <c r="B6" s="806" t="s">
        <v>11</v>
      </c>
      <c r="C6" s="806" t="s">
        <v>12</v>
      </c>
      <c r="D6" s="806" t="s">
        <v>13</v>
      </c>
      <c r="E6" s="806" t="s">
        <v>14</v>
      </c>
      <c r="F6" s="807" t="s">
        <v>1888</v>
      </c>
      <c r="G6" s="807"/>
      <c r="H6" s="807"/>
      <c r="I6" s="807" t="s">
        <v>1889</v>
      </c>
      <c r="J6" s="807"/>
      <c r="K6" s="807"/>
      <c r="L6" s="618"/>
      <c r="M6" s="619"/>
      <c r="N6" s="620"/>
      <c r="O6" s="615"/>
      <c r="P6" s="615"/>
      <c r="Q6" s="615"/>
      <c r="R6" s="615"/>
    </row>
    <row r="7" spans="1:18" ht="23.25" thickBot="1">
      <c r="A7" s="806"/>
      <c r="B7" s="806"/>
      <c r="C7" s="806"/>
      <c r="D7" s="806"/>
      <c r="E7" s="806"/>
      <c r="F7" s="621" t="s">
        <v>15</v>
      </c>
      <c r="G7" s="622" t="s">
        <v>16</v>
      </c>
      <c r="H7" s="623" t="s">
        <v>17</v>
      </c>
      <c r="I7" s="621" t="s">
        <v>15</v>
      </c>
      <c r="J7" s="622" t="s">
        <v>16</v>
      </c>
      <c r="K7" s="623" t="s">
        <v>17</v>
      </c>
      <c r="L7" s="624"/>
      <c r="M7" s="620"/>
      <c r="N7" s="620"/>
      <c r="O7" s="615"/>
      <c r="P7" s="615"/>
      <c r="Q7" s="615"/>
      <c r="R7" s="615"/>
    </row>
    <row r="8" spans="1:18">
      <c r="A8" s="625" t="s">
        <v>82</v>
      </c>
      <c r="B8" s="625"/>
      <c r="C8" s="625"/>
      <c r="D8" s="625"/>
      <c r="E8" s="625"/>
      <c r="F8" s="626"/>
      <c r="G8" s="627"/>
      <c r="H8" s="628">
        <v>18709484.579999998</v>
      </c>
      <c r="I8" s="629"/>
      <c r="J8" s="630"/>
      <c r="K8" s="631">
        <v>17130990.431612533</v>
      </c>
      <c r="L8" s="624"/>
      <c r="M8" s="620"/>
      <c r="N8" s="620"/>
      <c r="O8" s="615"/>
      <c r="P8" s="615"/>
      <c r="Q8" s="615"/>
      <c r="R8" s="615"/>
    </row>
    <row r="9" spans="1:18" ht="25.5">
      <c r="A9" s="632" t="s">
        <v>4209</v>
      </c>
      <c r="B9" s="632" t="s">
        <v>4210</v>
      </c>
      <c r="C9" s="633" t="s">
        <v>4211</v>
      </c>
      <c r="D9" s="632" t="s">
        <v>4212</v>
      </c>
      <c r="E9" s="634" t="s">
        <v>4213</v>
      </c>
      <c r="F9" s="635">
        <v>219</v>
      </c>
      <c r="G9" s="636">
        <v>484.69</v>
      </c>
      <c r="H9" s="636">
        <v>106147.25</v>
      </c>
      <c r="I9" s="637">
        <v>220</v>
      </c>
      <c r="J9" s="638">
        <v>484.69</v>
      </c>
      <c r="K9" s="639">
        <v>106631.8</v>
      </c>
      <c r="L9" s="614"/>
      <c r="M9" s="615"/>
      <c r="N9" s="615"/>
      <c r="O9" s="615"/>
      <c r="P9" s="615"/>
      <c r="Q9" s="615"/>
      <c r="R9" s="615"/>
    </row>
    <row r="10" spans="1:18" ht="25.5">
      <c r="A10" s="632" t="s">
        <v>4214</v>
      </c>
      <c r="B10" s="632" t="s">
        <v>4210</v>
      </c>
      <c r="C10" s="633" t="s">
        <v>4215</v>
      </c>
      <c r="D10" s="632" t="s">
        <v>4212</v>
      </c>
      <c r="E10" s="634" t="s">
        <v>4216</v>
      </c>
      <c r="F10" s="640">
        <v>121</v>
      </c>
      <c r="G10" s="641">
        <v>877.80000000000007</v>
      </c>
      <c r="H10" s="641">
        <v>106213.8</v>
      </c>
      <c r="I10" s="637">
        <v>121</v>
      </c>
      <c r="J10" s="638">
        <v>877.80000000000007</v>
      </c>
      <c r="K10" s="639">
        <v>106213.8</v>
      </c>
      <c r="L10" s="614"/>
      <c r="M10" s="615"/>
      <c r="N10" s="615"/>
      <c r="O10" s="615"/>
      <c r="P10" s="615"/>
      <c r="Q10" s="189"/>
      <c r="R10" s="189"/>
    </row>
    <row r="11" spans="1:18" ht="25.5">
      <c r="A11" s="642" t="s">
        <v>4217</v>
      </c>
      <c r="B11" s="632" t="s">
        <v>4218</v>
      </c>
      <c r="C11" s="643" t="s">
        <v>4219</v>
      </c>
      <c r="D11" s="632" t="s">
        <v>4212</v>
      </c>
      <c r="E11" s="634" t="s">
        <v>4220</v>
      </c>
      <c r="F11" s="644"/>
      <c r="G11" s="641"/>
      <c r="H11" s="645">
        <f>SUM(F11*G11)</f>
        <v>0</v>
      </c>
      <c r="I11" s="646"/>
      <c r="J11" s="638"/>
      <c r="K11" s="639">
        <v>0</v>
      </c>
      <c r="L11" s="614"/>
      <c r="M11" s="615"/>
      <c r="N11" s="615"/>
      <c r="O11" s="615"/>
      <c r="P11" s="615"/>
      <c r="Q11" s="189"/>
      <c r="R11" s="189"/>
    </row>
    <row r="12" spans="1:18" ht="24.75" customHeight="1">
      <c r="A12" s="647" t="s">
        <v>4221</v>
      </c>
      <c r="B12" s="632" t="s">
        <v>4218</v>
      </c>
      <c r="C12" s="643" t="s">
        <v>4222</v>
      </c>
      <c r="D12" s="632" t="s">
        <v>4212</v>
      </c>
      <c r="E12" s="634" t="s">
        <v>4223</v>
      </c>
      <c r="F12" s="644">
        <v>5</v>
      </c>
      <c r="G12" s="641">
        <v>7040</v>
      </c>
      <c r="H12" s="645">
        <v>35200</v>
      </c>
      <c r="I12" s="646">
        <v>5</v>
      </c>
      <c r="J12" s="638">
        <v>7040</v>
      </c>
      <c r="K12" s="639">
        <v>35200</v>
      </c>
      <c r="L12" s="614"/>
      <c r="M12" s="615"/>
      <c r="N12" s="615"/>
      <c r="O12" s="615"/>
      <c r="P12" s="615"/>
      <c r="Q12" s="189"/>
      <c r="R12" s="189"/>
    </row>
    <row r="13" spans="1:18" ht="25.5">
      <c r="A13" s="632" t="s">
        <v>4224</v>
      </c>
      <c r="B13" s="632" t="s">
        <v>4225</v>
      </c>
      <c r="C13" s="633" t="s">
        <v>4226</v>
      </c>
      <c r="D13" s="632" t="s">
        <v>4212</v>
      </c>
      <c r="E13" s="634" t="s">
        <v>4227</v>
      </c>
      <c r="F13" s="640">
        <v>25</v>
      </c>
      <c r="G13" s="641">
        <v>388.35599999999999</v>
      </c>
      <c r="H13" s="641">
        <v>9708.9</v>
      </c>
      <c r="I13" s="637">
        <v>25</v>
      </c>
      <c r="J13" s="638">
        <v>388.35599999999999</v>
      </c>
      <c r="K13" s="639">
        <v>9708.9</v>
      </c>
      <c r="L13" s="614"/>
      <c r="M13" s="615"/>
      <c r="N13" s="615"/>
      <c r="O13" s="615"/>
      <c r="P13" s="615"/>
      <c r="Q13" s="189"/>
      <c r="R13" s="189"/>
    </row>
    <row r="14" spans="1:18" ht="25.5">
      <c r="A14" s="632" t="s">
        <v>4228</v>
      </c>
      <c r="B14" s="634" t="s">
        <v>4229</v>
      </c>
      <c r="C14" s="633" t="s">
        <v>4230</v>
      </c>
      <c r="D14" s="632" t="s">
        <v>4212</v>
      </c>
      <c r="E14" s="634" t="s">
        <v>4231</v>
      </c>
      <c r="F14" s="640">
        <v>42</v>
      </c>
      <c r="G14" s="641">
        <v>306.39404761904763</v>
      </c>
      <c r="H14" s="641">
        <v>12868.55</v>
      </c>
      <c r="I14" s="637">
        <v>42</v>
      </c>
      <c r="J14" s="638">
        <v>306.39404761904763</v>
      </c>
      <c r="K14" s="639">
        <v>12868.550000000001</v>
      </c>
      <c r="L14" s="614"/>
      <c r="M14" s="615"/>
      <c r="N14" s="615"/>
      <c r="O14" s="615"/>
      <c r="P14" s="615"/>
      <c r="Q14" s="189"/>
      <c r="R14" s="189"/>
    </row>
    <row r="15" spans="1:18" ht="25.5">
      <c r="A15" s="648" t="s">
        <v>4232</v>
      </c>
      <c r="B15" s="634" t="s">
        <v>4229</v>
      </c>
      <c r="C15" s="633" t="s">
        <v>4233</v>
      </c>
      <c r="D15" s="632" t="s">
        <v>4212</v>
      </c>
      <c r="E15" s="634" t="s">
        <v>4234</v>
      </c>
      <c r="F15" s="640">
        <v>21</v>
      </c>
      <c r="G15" s="641">
        <v>1952.39</v>
      </c>
      <c r="H15" s="641">
        <v>41000.19</v>
      </c>
      <c r="I15" s="637">
        <v>21</v>
      </c>
      <c r="J15" s="638">
        <v>1952.39</v>
      </c>
      <c r="K15" s="639">
        <v>41000.19</v>
      </c>
      <c r="L15" s="614"/>
      <c r="M15" s="615"/>
      <c r="N15" s="615"/>
      <c r="O15" s="615"/>
      <c r="P15" s="615"/>
      <c r="Q15" s="189"/>
      <c r="R15" s="189"/>
    </row>
    <row r="16" spans="1:18" ht="25.5">
      <c r="A16" s="642" t="s">
        <v>4235</v>
      </c>
      <c r="B16" s="634" t="s">
        <v>4229</v>
      </c>
      <c r="C16" s="633" t="s">
        <v>4236</v>
      </c>
      <c r="D16" s="632" t="s">
        <v>4212</v>
      </c>
      <c r="E16" s="634" t="s">
        <v>4237</v>
      </c>
      <c r="F16" s="640">
        <v>115</v>
      </c>
      <c r="G16" s="641">
        <v>1952.39</v>
      </c>
      <c r="H16" s="641">
        <v>224524.85</v>
      </c>
      <c r="I16" s="637">
        <v>115</v>
      </c>
      <c r="J16" s="638">
        <v>1952.39</v>
      </c>
      <c r="K16" s="639">
        <v>224524.85</v>
      </c>
      <c r="L16" s="614"/>
      <c r="M16" s="615"/>
      <c r="N16" s="615"/>
      <c r="O16" s="615"/>
      <c r="P16" s="615"/>
      <c r="Q16" s="189"/>
      <c r="R16" s="189"/>
    </row>
    <row r="17" spans="1:18" ht="25.5">
      <c r="A17" s="635" t="s">
        <v>4238</v>
      </c>
      <c r="B17" s="634" t="s">
        <v>4229</v>
      </c>
      <c r="C17" s="635" t="s">
        <v>4239</v>
      </c>
      <c r="D17" s="632" t="s">
        <v>4212</v>
      </c>
      <c r="E17" s="634" t="s">
        <v>4240</v>
      </c>
      <c r="F17" s="640">
        <v>85</v>
      </c>
      <c r="G17" s="641">
        <v>1952.3899999999999</v>
      </c>
      <c r="H17" s="641">
        <v>165953.15</v>
      </c>
      <c r="I17" s="637">
        <v>85</v>
      </c>
      <c r="J17" s="638">
        <v>1952.3899999999999</v>
      </c>
      <c r="K17" s="639">
        <v>165953.15</v>
      </c>
      <c r="L17" s="614"/>
      <c r="M17" s="615"/>
      <c r="N17" s="615"/>
      <c r="O17" s="615"/>
      <c r="P17" s="615"/>
      <c r="Q17" s="189"/>
      <c r="R17" s="189"/>
    </row>
    <row r="18" spans="1:18" ht="25.5">
      <c r="A18" s="632" t="s">
        <v>4241</v>
      </c>
      <c r="B18" s="632" t="s">
        <v>4242</v>
      </c>
      <c r="C18" s="633" t="s">
        <v>4243</v>
      </c>
      <c r="D18" s="632" t="s">
        <v>4212</v>
      </c>
      <c r="E18" s="634" t="s">
        <v>4244</v>
      </c>
      <c r="F18" s="640">
        <v>105</v>
      </c>
      <c r="G18" s="641">
        <v>567.58000000000004</v>
      </c>
      <c r="H18" s="641">
        <v>59595.91</v>
      </c>
      <c r="I18" s="637">
        <v>105</v>
      </c>
      <c r="J18" s="638">
        <v>567.58000000000004</v>
      </c>
      <c r="K18" s="639">
        <v>59595.9</v>
      </c>
    </row>
    <row r="19" spans="1:18" ht="25.5">
      <c r="A19" s="632" t="s">
        <v>4245</v>
      </c>
      <c r="B19" s="632" t="s">
        <v>4242</v>
      </c>
      <c r="C19" s="633" t="s">
        <v>4246</v>
      </c>
      <c r="D19" s="632" t="s">
        <v>4212</v>
      </c>
      <c r="E19" s="634" t="s">
        <v>4247</v>
      </c>
      <c r="F19" s="640">
        <v>98</v>
      </c>
      <c r="G19" s="641">
        <v>1773.4089795918367</v>
      </c>
      <c r="H19" s="641">
        <v>173794.08</v>
      </c>
      <c r="I19" s="637">
        <v>98</v>
      </c>
      <c r="J19" s="638">
        <v>1773.4089795918367</v>
      </c>
      <c r="K19" s="639">
        <v>173794.08</v>
      </c>
    </row>
    <row r="20" spans="1:18" ht="25.5">
      <c r="A20" s="632" t="s">
        <v>4248</v>
      </c>
      <c r="B20" s="632" t="s">
        <v>4242</v>
      </c>
      <c r="C20" s="633" t="s">
        <v>4249</v>
      </c>
      <c r="D20" s="632" t="s">
        <v>4212</v>
      </c>
      <c r="E20" s="634" t="s">
        <v>4250</v>
      </c>
      <c r="F20" s="640">
        <v>166</v>
      </c>
      <c r="G20" s="641">
        <v>1888.95</v>
      </c>
      <c r="H20" s="641">
        <v>313565.71999999997</v>
      </c>
      <c r="I20" s="637">
        <v>110</v>
      </c>
      <c r="J20" s="638">
        <v>1888.95</v>
      </c>
      <c r="K20" s="639">
        <v>207784.5</v>
      </c>
    </row>
    <row r="21" spans="1:18" ht="25.5">
      <c r="A21" s="632" t="s">
        <v>4251</v>
      </c>
      <c r="B21" s="632" t="s">
        <v>4242</v>
      </c>
      <c r="C21" s="633" t="s">
        <v>4252</v>
      </c>
      <c r="D21" s="632" t="s">
        <v>4212</v>
      </c>
      <c r="E21" s="634" t="s">
        <v>4253</v>
      </c>
      <c r="F21" s="640">
        <v>55</v>
      </c>
      <c r="G21" s="641">
        <v>565.24599999999998</v>
      </c>
      <c r="H21" s="641">
        <v>31088.53</v>
      </c>
      <c r="I21" s="637">
        <v>50</v>
      </c>
      <c r="J21" s="638">
        <v>565.24599999999998</v>
      </c>
      <c r="K21" s="639">
        <v>28262.3</v>
      </c>
    </row>
    <row r="22" spans="1:18" ht="38.25">
      <c r="A22" s="632">
        <v>1034343</v>
      </c>
      <c r="B22" s="632" t="s">
        <v>4254</v>
      </c>
      <c r="C22" s="633" t="s">
        <v>4255</v>
      </c>
      <c r="D22" s="632" t="s">
        <v>4256</v>
      </c>
      <c r="E22" s="634" t="s">
        <v>4257</v>
      </c>
      <c r="F22" s="640">
        <v>3000</v>
      </c>
      <c r="G22" s="641">
        <v>82.07</v>
      </c>
      <c r="H22" s="641">
        <v>246228.84</v>
      </c>
      <c r="I22" s="637">
        <v>3002</v>
      </c>
      <c r="J22" s="638">
        <v>82.07</v>
      </c>
      <c r="K22" s="639">
        <v>246374.13999999998</v>
      </c>
    </row>
    <row r="23" spans="1:18" ht="25.5">
      <c r="A23" s="632" t="s">
        <v>4258</v>
      </c>
      <c r="B23" s="632" t="s">
        <v>4254</v>
      </c>
      <c r="C23" s="633" t="s">
        <v>4259</v>
      </c>
      <c r="D23" s="632" t="s">
        <v>4260</v>
      </c>
      <c r="E23" s="634" t="s">
        <v>4257</v>
      </c>
      <c r="F23" s="640">
        <v>15000</v>
      </c>
      <c r="G23" s="641">
        <v>81.48</v>
      </c>
      <c r="H23" s="641">
        <v>1222293.6000000001</v>
      </c>
      <c r="I23" s="637">
        <v>12000</v>
      </c>
      <c r="J23" s="638">
        <v>81.48</v>
      </c>
      <c r="K23" s="639">
        <v>977760</v>
      </c>
    </row>
    <row r="24" spans="1:18" ht="38.25">
      <c r="A24" s="632">
        <v>1034445</v>
      </c>
      <c r="B24" s="632" t="s">
        <v>4254</v>
      </c>
      <c r="C24" s="633" t="s">
        <v>4261</v>
      </c>
      <c r="D24" s="632" t="s">
        <v>4256</v>
      </c>
      <c r="E24" s="634" t="s">
        <v>4257</v>
      </c>
      <c r="F24" s="640">
        <v>7320</v>
      </c>
      <c r="G24" s="641">
        <v>81.73</v>
      </c>
      <c r="H24" s="641">
        <v>598296.6</v>
      </c>
      <c r="I24" s="637">
        <v>7320</v>
      </c>
      <c r="J24" s="638">
        <v>81.73</v>
      </c>
      <c r="K24" s="639">
        <v>598263.6</v>
      </c>
    </row>
    <row r="25" spans="1:18" ht="25.5">
      <c r="A25" s="632" t="s">
        <v>4262</v>
      </c>
      <c r="B25" s="632" t="s">
        <v>4263</v>
      </c>
      <c r="C25" s="633" t="s">
        <v>4264</v>
      </c>
      <c r="D25" s="632" t="s">
        <v>4212</v>
      </c>
      <c r="E25" s="634" t="s">
        <v>4265</v>
      </c>
      <c r="F25" s="640">
        <v>10</v>
      </c>
      <c r="G25" s="641">
        <v>646.41599999999994</v>
      </c>
      <c r="H25" s="641">
        <v>6476.09</v>
      </c>
      <c r="I25" s="637">
        <v>10</v>
      </c>
      <c r="J25" s="638">
        <v>646.41599999999994</v>
      </c>
      <c r="K25" s="639">
        <v>6464.16</v>
      </c>
    </row>
    <row r="26" spans="1:18" ht="25.5">
      <c r="A26" s="632" t="s">
        <v>4266</v>
      </c>
      <c r="B26" s="632" t="s">
        <v>4267</v>
      </c>
      <c r="C26" s="642" t="s">
        <v>4268</v>
      </c>
      <c r="D26" s="632" t="s">
        <v>4212</v>
      </c>
      <c r="E26" s="634" t="s">
        <v>4269</v>
      </c>
      <c r="F26" s="640">
        <v>28</v>
      </c>
      <c r="G26" s="641">
        <v>7015.03</v>
      </c>
      <c r="H26" s="641">
        <v>196420.84</v>
      </c>
      <c r="I26" s="637">
        <v>29</v>
      </c>
      <c r="J26" s="638">
        <v>7015.03</v>
      </c>
      <c r="K26" s="639">
        <v>203435.87</v>
      </c>
    </row>
    <row r="27" spans="1:18" ht="25.5">
      <c r="A27" s="632" t="s">
        <v>4270</v>
      </c>
      <c r="B27" s="632" t="s">
        <v>4267</v>
      </c>
      <c r="C27" s="633" t="s">
        <v>4271</v>
      </c>
      <c r="D27" s="632" t="s">
        <v>4212</v>
      </c>
      <c r="E27" s="634" t="s">
        <v>4269</v>
      </c>
      <c r="F27" s="640">
        <v>29</v>
      </c>
      <c r="G27" s="641">
        <v>7015.03</v>
      </c>
      <c r="H27" s="641">
        <v>203435.87</v>
      </c>
      <c r="I27" s="637">
        <v>29</v>
      </c>
      <c r="J27" s="638">
        <v>7015.03</v>
      </c>
      <c r="K27" s="639">
        <v>203435.87</v>
      </c>
    </row>
    <row r="28" spans="1:18" ht="25.5">
      <c r="A28" s="632" t="s">
        <v>4272</v>
      </c>
      <c r="B28" s="632" t="s">
        <v>4273</v>
      </c>
      <c r="C28" s="633" t="s">
        <v>4274</v>
      </c>
      <c r="D28" s="632" t="s">
        <v>4212</v>
      </c>
      <c r="E28" s="634" t="s">
        <v>4275</v>
      </c>
      <c r="F28" s="640">
        <v>297</v>
      </c>
      <c r="G28" s="641">
        <v>732.33600775193804</v>
      </c>
      <c r="H28" s="641">
        <v>217503.79</v>
      </c>
      <c r="I28" s="637">
        <v>200</v>
      </c>
      <c r="J28" s="638">
        <v>732.33600775193804</v>
      </c>
      <c r="K28" s="639">
        <v>146467.2015503876</v>
      </c>
    </row>
    <row r="29" spans="1:18" ht="48.75" customHeight="1">
      <c r="A29" s="632" t="s">
        <v>4276</v>
      </c>
      <c r="B29" s="632" t="s">
        <v>4273</v>
      </c>
      <c r="C29" s="633" t="s">
        <v>4277</v>
      </c>
      <c r="D29" s="632" t="s">
        <v>4212</v>
      </c>
      <c r="E29" s="634" t="s">
        <v>4275</v>
      </c>
      <c r="F29" s="640">
        <v>124</v>
      </c>
      <c r="G29" s="641">
        <v>734.92</v>
      </c>
      <c r="H29" s="641">
        <v>91130.31</v>
      </c>
      <c r="I29" s="637">
        <v>124</v>
      </c>
      <c r="J29" s="638">
        <v>734.92</v>
      </c>
      <c r="K29" s="639">
        <v>91130.08</v>
      </c>
    </row>
    <row r="30" spans="1:18" ht="54.75" customHeight="1">
      <c r="A30" s="632" t="s">
        <v>4278</v>
      </c>
      <c r="B30" s="632" t="s">
        <v>4273</v>
      </c>
      <c r="C30" s="633" t="s">
        <v>4279</v>
      </c>
      <c r="D30" s="632" t="s">
        <v>4212</v>
      </c>
      <c r="E30" s="634" t="s">
        <v>4280</v>
      </c>
      <c r="F30" s="650"/>
      <c r="G30" s="641"/>
      <c r="H30" s="645">
        <f t="shared" ref="H30:H66" si="0">SUM(F30*G30)</f>
        <v>0</v>
      </c>
      <c r="I30" s="651"/>
      <c r="J30" s="638"/>
      <c r="K30" s="639">
        <v>0</v>
      </c>
    </row>
    <row r="31" spans="1:18" ht="25.5">
      <c r="A31" s="652" t="s">
        <v>4281</v>
      </c>
      <c r="B31" s="632" t="s">
        <v>4282</v>
      </c>
      <c r="C31" s="633" t="s">
        <v>4283</v>
      </c>
      <c r="D31" s="632" t="s">
        <v>4212</v>
      </c>
      <c r="E31" s="634" t="s">
        <v>4284</v>
      </c>
      <c r="F31" s="640">
        <v>93</v>
      </c>
      <c r="G31" s="641">
        <v>489.5</v>
      </c>
      <c r="H31" s="641">
        <v>45523.5</v>
      </c>
      <c r="I31" s="637">
        <v>93</v>
      </c>
      <c r="J31" s="638">
        <v>489.5</v>
      </c>
      <c r="K31" s="639">
        <v>45523.5</v>
      </c>
    </row>
    <row r="32" spans="1:18" ht="25.5">
      <c r="A32" s="652" t="s">
        <v>4285</v>
      </c>
      <c r="B32" s="632" t="s">
        <v>4282</v>
      </c>
      <c r="C32" s="633" t="s">
        <v>4286</v>
      </c>
      <c r="D32" s="632" t="s">
        <v>4212</v>
      </c>
      <c r="E32" s="634" t="s">
        <v>4287</v>
      </c>
      <c r="F32" s="640">
        <v>377</v>
      </c>
      <c r="G32" s="641">
        <v>984.5</v>
      </c>
      <c r="H32" s="641">
        <v>371156.5</v>
      </c>
      <c r="I32" s="637">
        <v>377</v>
      </c>
      <c r="J32" s="638">
        <v>984.5</v>
      </c>
      <c r="K32" s="639">
        <v>371156.5</v>
      </c>
    </row>
    <row r="33" spans="1:11" ht="25.5">
      <c r="A33" s="632" t="s">
        <v>4288</v>
      </c>
      <c r="B33" s="632" t="s">
        <v>4289</v>
      </c>
      <c r="C33" s="633" t="s">
        <v>4290</v>
      </c>
      <c r="D33" s="632" t="s">
        <v>4212</v>
      </c>
      <c r="E33" s="634" t="s">
        <v>4291</v>
      </c>
      <c r="F33" s="640">
        <v>60</v>
      </c>
      <c r="G33" s="641">
        <v>2527.8000000000002</v>
      </c>
      <c r="H33" s="641">
        <v>151668</v>
      </c>
      <c r="I33" s="637">
        <v>60</v>
      </c>
      <c r="J33" s="638">
        <v>2527.8000000000002</v>
      </c>
      <c r="K33" s="639">
        <v>151668</v>
      </c>
    </row>
    <row r="34" spans="1:11" ht="25.5">
      <c r="A34" s="632" t="s">
        <v>4292</v>
      </c>
      <c r="B34" s="632" t="s">
        <v>4289</v>
      </c>
      <c r="C34" s="633" t="s">
        <v>4293</v>
      </c>
      <c r="D34" s="632" t="s">
        <v>4212</v>
      </c>
      <c r="E34" s="634" t="s">
        <v>4294</v>
      </c>
      <c r="F34" s="640">
        <v>47</v>
      </c>
      <c r="G34" s="641">
        <v>9382.8900000000012</v>
      </c>
      <c r="H34" s="641">
        <v>440995.83</v>
      </c>
      <c r="I34" s="637">
        <v>47</v>
      </c>
      <c r="J34" s="638">
        <v>9382.8900000000012</v>
      </c>
      <c r="K34" s="639">
        <v>440995.83000000007</v>
      </c>
    </row>
    <row r="35" spans="1:11" ht="38.25">
      <c r="A35" s="632" t="s">
        <v>4295</v>
      </c>
      <c r="B35" s="632" t="s">
        <v>4296</v>
      </c>
      <c r="C35" s="633" t="s">
        <v>4297</v>
      </c>
      <c r="D35" s="632" t="s">
        <v>4212</v>
      </c>
      <c r="E35" s="634" t="s">
        <v>4298</v>
      </c>
      <c r="F35" s="640">
        <v>284</v>
      </c>
      <c r="G35" s="641">
        <v>1865.8640157480315</v>
      </c>
      <c r="H35" s="641">
        <v>529905.38</v>
      </c>
      <c r="I35" s="637">
        <v>284</v>
      </c>
      <c r="J35" s="638">
        <v>1865.8640157480315</v>
      </c>
      <c r="K35" s="639">
        <v>529905.38047244097</v>
      </c>
    </row>
    <row r="36" spans="1:11" ht="38.25">
      <c r="A36" s="632" t="s">
        <v>4299</v>
      </c>
      <c r="B36" s="632" t="s">
        <v>4296</v>
      </c>
      <c r="C36" s="633" t="s">
        <v>4300</v>
      </c>
      <c r="D36" s="632" t="s">
        <v>4212</v>
      </c>
      <c r="E36" s="634" t="s">
        <v>4301</v>
      </c>
      <c r="F36" s="640">
        <v>22</v>
      </c>
      <c r="G36" s="641">
        <v>578.69899999999996</v>
      </c>
      <c r="H36" s="641">
        <v>12731.38</v>
      </c>
      <c r="I36" s="637">
        <v>22</v>
      </c>
      <c r="J36" s="638">
        <v>578.69899999999996</v>
      </c>
      <c r="K36" s="639">
        <v>12731.377999999999</v>
      </c>
    </row>
    <row r="37" spans="1:11" ht="25.5">
      <c r="A37" s="653" t="s">
        <v>4302</v>
      </c>
      <c r="B37" s="632" t="s">
        <v>4303</v>
      </c>
      <c r="C37" s="643" t="s">
        <v>4304</v>
      </c>
      <c r="D37" s="632" t="s">
        <v>4212</v>
      </c>
      <c r="E37" s="634" t="s">
        <v>4305</v>
      </c>
      <c r="F37" s="650"/>
      <c r="G37" s="641"/>
      <c r="H37" s="645">
        <f t="shared" si="0"/>
        <v>0</v>
      </c>
      <c r="I37" s="651"/>
      <c r="J37" s="638"/>
      <c r="K37" s="639">
        <v>0</v>
      </c>
    </row>
    <row r="38" spans="1:11" ht="38.25">
      <c r="A38" s="653" t="s">
        <v>4306</v>
      </c>
      <c r="B38" s="632" t="s">
        <v>4303</v>
      </c>
      <c r="C38" s="643" t="s">
        <v>4307</v>
      </c>
      <c r="D38" s="632" t="s">
        <v>4212</v>
      </c>
      <c r="E38" s="634" t="s">
        <v>4308</v>
      </c>
      <c r="F38" s="640">
        <v>32</v>
      </c>
      <c r="G38" s="641">
        <v>13569.38</v>
      </c>
      <c r="H38" s="641">
        <v>434220.16</v>
      </c>
      <c r="I38" s="637">
        <v>32</v>
      </c>
      <c r="J38" s="638">
        <v>13569.38</v>
      </c>
      <c r="K38" s="639">
        <v>434220.16</v>
      </c>
    </row>
    <row r="39" spans="1:11" ht="25.5">
      <c r="A39" s="632" t="s">
        <v>4309</v>
      </c>
      <c r="B39" s="632" t="s">
        <v>4310</v>
      </c>
      <c r="C39" s="633" t="s">
        <v>4311</v>
      </c>
      <c r="D39" s="632" t="s">
        <v>4212</v>
      </c>
      <c r="E39" s="634" t="s">
        <v>4312</v>
      </c>
      <c r="F39" s="644"/>
      <c r="G39" s="641"/>
      <c r="H39" s="645">
        <f t="shared" si="0"/>
        <v>0</v>
      </c>
      <c r="I39" s="646"/>
      <c r="J39" s="638"/>
      <c r="K39" s="639">
        <v>0</v>
      </c>
    </row>
    <row r="40" spans="1:11" ht="25.5">
      <c r="A40" s="632" t="s">
        <v>4313</v>
      </c>
      <c r="B40" s="632" t="s">
        <v>4314</v>
      </c>
      <c r="C40" s="633" t="s">
        <v>4315</v>
      </c>
      <c r="D40" s="632" t="s">
        <v>4212</v>
      </c>
      <c r="E40" s="634" t="s">
        <v>4316</v>
      </c>
      <c r="F40" s="650"/>
      <c r="G40" s="641"/>
      <c r="H40" s="645">
        <f t="shared" si="0"/>
        <v>0</v>
      </c>
      <c r="I40" s="651"/>
      <c r="J40" s="638"/>
      <c r="K40" s="639">
        <v>0</v>
      </c>
    </row>
    <row r="41" spans="1:11" ht="25.5">
      <c r="A41" s="632" t="s">
        <v>4317</v>
      </c>
      <c r="B41" s="632" t="s">
        <v>4314</v>
      </c>
      <c r="C41" s="633" t="s">
        <v>4318</v>
      </c>
      <c r="D41" s="632" t="s">
        <v>4212</v>
      </c>
      <c r="E41" s="634" t="s">
        <v>4319</v>
      </c>
      <c r="F41" s="640">
        <v>81</v>
      </c>
      <c r="G41" s="641">
        <v>1441.7886419753088</v>
      </c>
      <c r="H41" s="641">
        <v>116784.88</v>
      </c>
      <c r="I41" s="637">
        <v>81</v>
      </c>
      <c r="J41" s="638">
        <v>1441.7886419753088</v>
      </c>
      <c r="K41" s="639">
        <v>116784.88000000002</v>
      </c>
    </row>
    <row r="42" spans="1:11" ht="25.5">
      <c r="A42" s="632" t="s">
        <v>4320</v>
      </c>
      <c r="B42" s="632" t="s">
        <v>4314</v>
      </c>
      <c r="C42" s="633" t="s">
        <v>4321</v>
      </c>
      <c r="D42" s="632" t="s">
        <v>4212</v>
      </c>
      <c r="E42" s="634" t="s">
        <v>4322</v>
      </c>
      <c r="F42" s="640">
        <v>230</v>
      </c>
      <c r="G42" s="641">
        <v>1418.1970000000001</v>
      </c>
      <c r="H42" s="641">
        <v>326175.08</v>
      </c>
      <c r="I42" s="637">
        <v>230</v>
      </c>
      <c r="J42" s="638">
        <v>1418.1970000000001</v>
      </c>
      <c r="K42" s="639">
        <v>326185.31000000006</v>
      </c>
    </row>
    <row r="43" spans="1:11" ht="25.5">
      <c r="A43" s="635" t="s">
        <v>4323</v>
      </c>
      <c r="B43" s="634" t="s">
        <v>4324</v>
      </c>
      <c r="C43" s="633" t="s">
        <v>4325</v>
      </c>
      <c r="D43" s="632" t="s">
        <v>4212</v>
      </c>
      <c r="E43" s="634" t="s">
        <v>4326</v>
      </c>
      <c r="F43" s="640">
        <v>62</v>
      </c>
      <c r="G43" s="641">
        <v>1641.7169444444444</v>
      </c>
      <c r="H43" s="641">
        <v>101786.45</v>
      </c>
      <c r="I43" s="637">
        <v>62</v>
      </c>
      <c r="J43" s="638">
        <v>1641.7169444444444</v>
      </c>
      <c r="K43" s="639">
        <v>101786.45055555555</v>
      </c>
    </row>
    <row r="44" spans="1:11" ht="25.5">
      <c r="A44" s="635" t="s">
        <v>4327</v>
      </c>
      <c r="B44" s="634" t="s">
        <v>4324</v>
      </c>
      <c r="C44" s="633" t="s">
        <v>4328</v>
      </c>
      <c r="D44" s="632" t="s">
        <v>4212</v>
      </c>
      <c r="E44" s="634" t="s">
        <v>4329</v>
      </c>
      <c r="F44" s="640">
        <v>121</v>
      </c>
      <c r="G44" s="641">
        <v>5621.0879611650489</v>
      </c>
      <c r="H44" s="641">
        <v>680151.64</v>
      </c>
      <c r="I44" s="637">
        <v>121</v>
      </c>
      <c r="J44" s="638">
        <v>5621.0879611650489</v>
      </c>
      <c r="K44" s="639">
        <v>680151.6433009709</v>
      </c>
    </row>
    <row r="45" spans="1:11" ht="25.5">
      <c r="A45" s="635" t="s">
        <v>4330</v>
      </c>
      <c r="B45" s="634" t="s">
        <v>4324</v>
      </c>
      <c r="C45" s="633" t="s">
        <v>4331</v>
      </c>
      <c r="D45" s="632" t="s">
        <v>4212</v>
      </c>
      <c r="E45" s="654" t="s">
        <v>4326</v>
      </c>
      <c r="F45" s="640">
        <v>16</v>
      </c>
      <c r="G45" s="641">
        <v>1641.7175</v>
      </c>
      <c r="H45" s="641">
        <v>26267.48</v>
      </c>
      <c r="I45" s="637">
        <v>16</v>
      </c>
      <c r="J45" s="638">
        <v>1641.7175</v>
      </c>
      <c r="K45" s="639">
        <v>26267.48</v>
      </c>
    </row>
    <row r="46" spans="1:11" ht="25.5">
      <c r="A46" s="635" t="s">
        <v>4332</v>
      </c>
      <c r="B46" s="634" t="s">
        <v>4324</v>
      </c>
      <c r="C46" s="633" t="s">
        <v>4333</v>
      </c>
      <c r="D46" s="632" t="s">
        <v>4212</v>
      </c>
      <c r="E46" s="634" t="s">
        <v>4329</v>
      </c>
      <c r="F46" s="640">
        <v>17</v>
      </c>
      <c r="G46" s="641">
        <v>5621.088235294118</v>
      </c>
      <c r="H46" s="641">
        <v>95558.5</v>
      </c>
      <c r="I46" s="637">
        <v>17</v>
      </c>
      <c r="J46" s="638">
        <v>5621.088235294118</v>
      </c>
      <c r="K46" s="639">
        <v>95558.5</v>
      </c>
    </row>
    <row r="47" spans="1:11" ht="25.5">
      <c r="A47" s="635" t="s">
        <v>4334</v>
      </c>
      <c r="B47" s="632" t="s">
        <v>4335</v>
      </c>
      <c r="C47" s="643" t="s">
        <v>4336</v>
      </c>
      <c r="D47" s="632" t="s">
        <v>4212</v>
      </c>
      <c r="E47" s="634" t="s">
        <v>4337</v>
      </c>
      <c r="F47" s="640">
        <v>61</v>
      </c>
      <c r="G47" s="641">
        <v>1070.7511475409835</v>
      </c>
      <c r="H47" s="641">
        <v>65315.82</v>
      </c>
      <c r="I47" s="637">
        <v>61</v>
      </c>
      <c r="J47" s="638">
        <v>1070.7511475409835</v>
      </c>
      <c r="K47" s="639">
        <v>65315.819999999992</v>
      </c>
    </row>
    <row r="48" spans="1:11" ht="25.5">
      <c r="A48" s="635" t="s">
        <v>4338</v>
      </c>
      <c r="B48" s="632" t="s">
        <v>4335</v>
      </c>
      <c r="C48" s="643" t="s">
        <v>4339</v>
      </c>
      <c r="D48" s="632" t="s">
        <v>4212</v>
      </c>
      <c r="E48" s="634" t="s">
        <v>4340</v>
      </c>
      <c r="F48" s="640">
        <v>68</v>
      </c>
      <c r="G48" s="641">
        <v>1939.8939705882353</v>
      </c>
      <c r="H48" s="641">
        <v>131912.79</v>
      </c>
      <c r="I48" s="637">
        <v>68</v>
      </c>
      <c r="J48" s="638">
        <v>1939.8939705882353</v>
      </c>
      <c r="K48" s="639">
        <v>131912.79</v>
      </c>
    </row>
    <row r="49" spans="1:11" ht="25.5">
      <c r="A49" s="635" t="s">
        <v>4341</v>
      </c>
      <c r="B49" s="632" t="s">
        <v>4335</v>
      </c>
      <c r="C49" s="643" t="s">
        <v>4342</v>
      </c>
      <c r="D49" s="632" t="s">
        <v>4212</v>
      </c>
      <c r="E49" s="634" t="s">
        <v>4337</v>
      </c>
      <c r="F49" s="640">
        <v>65</v>
      </c>
      <c r="G49" s="641">
        <v>1070.7511111111112</v>
      </c>
      <c r="H49" s="641">
        <v>69598.820000000007</v>
      </c>
      <c r="I49" s="637">
        <v>65</v>
      </c>
      <c r="J49" s="638">
        <v>1070.7511111111112</v>
      </c>
      <c r="K49" s="639">
        <v>69598.822222222225</v>
      </c>
    </row>
    <row r="50" spans="1:11" ht="25.5">
      <c r="A50" s="635" t="s">
        <v>4343</v>
      </c>
      <c r="B50" s="632" t="s">
        <v>4335</v>
      </c>
      <c r="C50" s="643" t="s">
        <v>4342</v>
      </c>
      <c r="D50" s="632" t="s">
        <v>4212</v>
      </c>
      <c r="E50" s="634" t="s">
        <v>4340</v>
      </c>
      <c r="F50" s="640">
        <v>112</v>
      </c>
      <c r="G50" s="641">
        <v>1939.8940217391305</v>
      </c>
      <c r="H50" s="641">
        <v>217268.13</v>
      </c>
      <c r="I50" s="637">
        <v>112</v>
      </c>
      <c r="J50" s="638">
        <v>1939.8940217391305</v>
      </c>
      <c r="K50" s="639">
        <v>217268.13043478262</v>
      </c>
    </row>
    <row r="51" spans="1:11" ht="38.25">
      <c r="A51" s="632" t="s">
        <v>4344</v>
      </c>
      <c r="B51" s="655" t="s">
        <v>4345</v>
      </c>
      <c r="C51" s="633" t="s">
        <v>4346</v>
      </c>
      <c r="D51" s="632" t="s">
        <v>4256</v>
      </c>
      <c r="E51" s="634" t="s">
        <v>4347</v>
      </c>
      <c r="F51" s="656">
        <v>720</v>
      </c>
      <c r="G51" s="656">
        <v>227.33333333333334</v>
      </c>
      <c r="H51" s="657">
        <v>163680</v>
      </c>
      <c r="I51" s="658">
        <v>720</v>
      </c>
      <c r="J51" s="658">
        <v>227.33333333333334</v>
      </c>
      <c r="K51" s="639">
        <v>163680</v>
      </c>
    </row>
    <row r="52" spans="1:11" ht="38.25">
      <c r="A52" s="659" t="s">
        <v>4348</v>
      </c>
      <c r="B52" s="655" t="s">
        <v>4345</v>
      </c>
      <c r="C52" s="633" t="s">
        <v>4349</v>
      </c>
      <c r="D52" s="632" t="s">
        <v>4256</v>
      </c>
      <c r="E52" s="634" t="s">
        <v>4350</v>
      </c>
      <c r="F52" s="656">
        <v>1560</v>
      </c>
      <c r="G52" s="656">
        <v>830.2</v>
      </c>
      <c r="H52" s="657">
        <v>1295118</v>
      </c>
      <c r="I52" s="658">
        <v>1560</v>
      </c>
      <c r="J52" s="658">
        <v>830.2</v>
      </c>
      <c r="K52" s="639">
        <v>1295112</v>
      </c>
    </row>
    <row r="53" spans="1:11" ht="38.25">
      <c r="A53" s="660">
        <v>1039414</v>
      </c>
      <c r="B53" s="655" t="s">
        <v>4345</v>
      </c>
      <c r="C53" s="643" t="s">
        <v>4351</v>
      </c>
      <c r="D53" s="632" t="s">
        <v>4256</v>
      </c>
      <c r="E53" s="634" t="s">
        <v>4352</v>
      </c>
      <c r="F53" s="640">
        <v>150</v>
      </c>
      <c r="G53" s="641">
        <f>SUM(H53/F53)</f>
        <v>954.8</v>
      </c>
      <c r="H53" s="645">
        <v>143220</v>
      </c>
      <c r="I53" s="637">
        <v>150</v>
      </c>
      <c r="J53" s="638">
        <v>954.8</v>
      </c>
      <c r="K53" s="639">
        <v>143220</v>
      </c>
    </row>
    <row r="54" spans="1:11" ht="25.5">
      <c r="A54" s="632" t="s">
        <v>4353</v>
      </c>
      <c r="B54" s="632" t="s">
        <v>4354</v>
      </c>
      <c r="C54" s="633" t="s">
        <v>4355</v>
      </c>
      <c r="D54" s="632" t="s">
        <v>4212</v>
      </c>
      <c r="E54" s="634" t="s">
        <v>4356</v>
      </c>
      <c r="F54" s="640">
        <v>101</v>
      </c>
      <c r="G54" s="641">
        <v>968</v>
      </c>
      <c r="H54" s="641">
        <v>95744</v>
      </c>
      <c r="I54" s="637">
        <v>101</v>
      </c>
      <c r="J54" s="638">
        <v>968</v>
      </c>
      <c r="K54" s="639">
        <v>97768</v>
      </c>
    </row>
    <row r="55" spans="1:11" ht="25.5">
      <c r="A55" s="632" t="s">
        <v>4357</v>
      </c>
      <c r="B55" s="632" t="s">
        <v>4354</v>
      </c>
      <c r="C55" s="633" t="s">
        <v>4358</v>
      </c>
      <c r="D55" s="632" t="s">
        <v>4212</v>
      </c>
      <c r="E55" s="634" t="s">
        <v>4280</v>
      </c>
      <c r="F55" s="650"/>
      <c r="G55" s="641"/>
      <c r="H55" s="645">
        <f>SUM(F55*G55)</f>
        <v>0</v>
      </c>
      <c r="I55" s="651"/>
      <c r="J55" s="638"/>
      <c r="K55" s="639">
        <v>0</v>
      </c>
    </row>
    <row r="56" spans="1:11" ht="25.5">
      <c r="A56" s="632" t="s">
        <v>4359</v>
      </c>
      <c r="B56" s="632" t="s">
        <v>4354</v>
      </c>
      <c r="C56" s="633" t="s">
        <v>4360</v>
      </c>
      <c r="D56" s="632" t="s">
        <v>4212</v>
      </c>
      <c r="E56" s="634" t="s">
        <v>4361</v>
      </c>
      <c r="F56" s="650"/>
      <c r="G56" s="641"/>
      <c r="H56" s="645">
        <f t="shared" si="0"/>
        <v>0</v>
      </c>
      <c r="I56" s="651"/>
      <c r="J56" s="638"/>
      <c r="K56" s="639">
        <v>0</v>
      </c>
    </row>
    <row r="57" spans="1:11" ht="38.25">
      <c r="A57" s="635" t="s">
        <v>4362</v>
      </c>
      <c r="B57" s="632" t="s">
        <v>4363</v>
      </c>
      <c r="C57" s="635" t="s">
        <v>4364</v>
      </c>
      <c r="D57" s="632" t="s">
        <v>4365</v>
      </c>
      <c r="E57" s="661" t="s">
        <v>4366</v>
      </c>
      <c r="F57" s="640">
        <v>39</v>
      </c>
      <c r="G57" s="641">
        <v>8393.9699999999993</v>
      </c>
      <c r="H57" s="641">
        <v>327364.96999999997</v>
      </c>
      <c r="I57" s="637">
        <v>39</v>
      </c>
      <c r="J57" s="638">
        <v>8393.9699999999993</v>
      </c>
      <c r="K57" s="639">
        <v>327364.82999999996</v>
      </c>
    </row>
    <row r="58" spans="1:11" ht="38.25">
      <c r="A58" s="632" t="s">
        <v>4367</v>
      </c>
      <c r="B58" s="632" t="s">
        <v>4363</v>
      </c>
      <c r="C58" s="643" t="s">
        <v>4368</v>
      </c>
      <c r="D58" s="632" t="s">
        <v>4365</v>
      </c>
      <c r="E58" s="634" t="s">
        <v>4369</v>
      </c>
      <c r="F58" s="640">
        <v>62</v>
      </c>
      <c r="G58" s="641">
        <v>22642.091836734693</v>
      </c>
      <c r="H58" s="641">
        <v>1403427.89</v>
      </c>
      <c r="I58" s="637">
        <v>50</v>
      </c>
      <c r="J58" s="638">
        <v>22642.091836734693</v>
      </c>
      <c r="K58" s="639">
        <v>1132104.5918367347</v>
      </c>
    </row>
    <row r="59" spans="1:11" ht="38.25">
      <c r="A59" s="632" t="s">
        <v>4370</v>
      </c>
      <c r="B59" s="632" t="s">
        <v>4371</v>
      </c>
      <c r="C59" s="633" t="s">
        <v>4372</v>
      </c>
      <c r="D59" s="632" t="s">
        <v>4365</v>
      </c>
      <c r="E59" s="634" t="s">
        <v>4373</v>
      </c>
      <c r="F59" s="640">
        <v>145</v>
      </c>
      <c r="G59" s="641">
        <v>10954.193943661972</v>
      </c>
      <c r="H59" s="641">
        <v>1588202.17</v>
      </c>
      <c r="I59" s="637">
        <v>120</v>
      </c>
      <c r="J59" s="638">
        <v>10954.193943661972</v>
      </c>
      <c r="K59" s="639">
        <v>1314503.2732394366</v>
      </c>
    </row>
    <row r="60" spans="1:11" ht="51">
      <c r="A60" s="632" t="s">
        <v>4374</v>
      </c>
      <c r="B60" s="632" t="s">
        <v>4363</v>
      </c>
      <c r="C60" s="633" t="s">
        <v>4375</v>
      </c>
      <c r="D60" s="632" t="s">
        <v>4365</v>
      </c>
      <c r="E60" s="634" t="s">
        <v>4376</v>
      </c>
      <c r="F60" s="640">
        <v>1</v>
      </c>
      <c r="G60" s="641">
        <v>58816.23</v>
      </c>
      <c r="H60" s="641">
        <v>58816.23</v>
      </c>
      <c r="I60" s="637">
        <v>1</v>
      </c>
      <c r="J60" s="638">
        <v>58816.23</v>
      </c>
      <c r="K60" s="639">
        <v>58816.23</v>
      </c>
    </row>
    <row r="61" spans="1:11" ht="25.5">
      <c r="A61" s="632" t="s">
        <v>4377</v>
      </c>
      <c r="B61" s="632" t="s">
        <v>4378</v>
      </c>
      <c r="C61" s="633" t="s">
        <v>4379</v>
      </c>
      <c r="D61" s="632" t="s">
        <v>4212</v>
      </c>
      <c r="E61" s="634" t="s">
        <v>4380</v>
      </c>
      <c r="F61" s="640">
        <v>85</v>
      </c>
      <c r="G61" s="641">
        <v>11120.523333333333</v>
      </c>
      <c r="H61" s="641">
        <v>945043.55</v>
      </c>
      <c r="I61" s="637">
        <v>60</v>
      </c>
      <c r="J61" s="638">
        <v>11120.523333333333</v>
      </c>
      <c r="K61" s="639">
        <v>667231.39999999991</v>
      </c>
    </row>
    <row r="62" spans="1:11" ht="38.25">
      <c r="A62" s="632" t="s">
        <v>4381</v>
      </c>
      <c r="B62" s="632" t="s">
        <v>4378</v>
      </c>
      <c r="C62" s="633" t="s">
        <v>4382</v>
      </c>
      <c r="D62" s="632" t="s">
        <v>4212</v>
      </c>
      <c r="E62" s="634" t="s">
        <v>4383</v>
      </c>
      <c r="F62" s="640">
        <v>76</v>
      </c>
      <c r="G62" s="641">
        <v>33336.799999999996</v>
      </c>
      <c r="H62" s="641">
        <v>2533240.6</v>
      </c>
      <c r="I62" s="637">
        <v>76</v>
      </c>
      <c r="J62" s="638">
        <v>33336.799999999996</v>
      </c>
      <c r="K62" s="639">
        <v>2533596.7999999998</v>
      </c>
    </row>
    <row r="63" spans="1:11" ht="25.5">
      <c r="A63" s="635" t="s">
        <v>4384</v>
      </c>
      <c r="B63" s="632" t="s">
        <v>4378</v>
      </c>
      <c r="C63" s="633" t="s">
        <v>4385</v>
      </c>
      <c r="D63" s="632" t="s">
        <v>4212</v>
      </c>
      <c r="E63" s="634" t="s">
        <v>4386</v>
      </c>
      <c r="F63" s="640">
        <v>4</v>
      </c>
      <c r="G63" s="641">
        <v>66692.972500000003</v>
      </c>
      <c r="H63" s="641">
        <v>266771.89</v>
      </c>
      <c r="I63" s="637">
        <v>4</v>
      </c>
      <c r="J63" s="638">
        <v>66692.972500000003</v>
      </c>
      <c r="K63" s="639">
        <v>266771.89</v>
      </c>
    </row>
    <row r="64" spans="1:11" ht="38.25">
      <c r="A64" s="659" t="s">
        <v>4387</v>
      </c>
      <c r="B64" s="642" t="s">
        <v>4388</v>
      </c>
      <c r="C64" s="662" t="s">
        <v>4389</v>
      </c>
      <c r="D64" s="655" t="s">
        <v>4365</v>
      </c>
      <c r="E64" s="663" t="s">
        <v>4390</v>
      </c>
      <c r="F64" s="664">
        <v>16</v>
      </c>
      <c r="G64" s="641">
        <v>0</v>
      </c>
      <c r="H64" s="645">
        <f>SUM(F64*G64)</f>
        <v>0</v>
      </c>
      <c r="I64" s="665">
        <v>16</v>
      </c>
      <c r="J64" s="638">
        <v>0</v>
      </c>
      <c r="K64" s="639">
        <v>0</v>
      </c>
    </row>
    <row r="65" spans="1:13" ht="38.25">
      <c r="A65" s="659" t="s">
        <v>4391</v>
      </c>
      <c r="B65" s="642" t="s">
        <v>4388</v>
      </c>
      <c r="C65" s="662" t="s">
        <v>4392</v>
      </c>
      <c r="D65" s="655" t="s">
        <v>4365</v>
      </c>
      <c r="E65" s="663" t="s">
        <v>4390</v>
      </c>
      <c r="F65" s="640">
        <v>64</v>
      </c>
      <c r="G65" s="641">
        <v>24389.87</v>
      </c>
      <c r="H65" s="641">
        <v>1560951.94</v>
      </c>
      <c r="I65" s="637">
        <v>50</v>
      </c>
      <c r="J65" s="638">
        <v>24389.87</v>
      </c>
      <c r="K65" s="639">
        <v>1219493.5</v>
      </c>
    </row>
    <row r="66" spans="1:13" ht="51">
      <c r="A66" s="632" t="s">
        <v>4393</v>
      </c>
      <c r="B66" s="632" t="s">
        <v>4394</v>
      </c>
      <c r="C66" s="633" t="s">
        <v>4395</v>
      </c>
      <c r="D66" s="632" t="s">
        <v>4212</v>
      </c>
      <c r="E66" s="634" t="s">
        <v>4396</v>
      </c>
      <c r="F66" s="650"/>
      <c r="G66" s="641"/>
      <c r="H66" s="645">
        <f t="shared" si="0"/>
        <v>0</v>
      </c>
      <c r="I66" s="651"/>
      <c r="J66" s="638"/>
      <c r="K66" s="639">
        <v>0</v>
      </c>
    </row>
    <row r="67" spans="1:13" ht="25.5">
      <c r="A67" s="632" t="s">
        <v>4397</v>
      </c>
      <c r="B67" s="632" t="s">
        <v>4398</v>
      </c>
      <c r="C67" s="633" t="s">
        <v>4399</v>
      </c>
      <c r="D67" s="632" t="s">
        <v>4400</v>
      </c>
      <c r="E67" s="634" t="s">
        <v>4401</v>
      </c>
      <c r="F67" s="640">
        <v>2210</v>
      </c>
      <c r="G67" s="641">
        <v>186.04</v>
      </c>
      <c r="H67" s="641">
        <v>411156.13</v>
      </c>
      <c r="I67" s="637">
        <v>2210</v>
      </c>
      <c r="J67" s="638">
        <v>186.04</v>
      </c>
      <c r="K67" s="639">
        <v>411148.39999999997</v>
      </c>
    </row>
    <row r="68" spans="1:13" ht="25.5">
      <c r="A68" s="666" t="s">
        <v>4402</v>
      </c>
      <c r="B68" s="666"/>
      <c r="C68" s="666" t="s">
        <v>4403</v>
      </c>
      <c r="D68" s="632" t="s">
        <v>4400</v>
      </c>
      <c r="E68" s="666" t="s">
        <v>4404</v>
      </c>
      <c r="F68" s="667">
        <v>4</v>
      </c>
      <c r="G68" s="667">
        <v>9570</v>
      </c>
      <c r="H68" s="668">
        <v>38280</v>
      </c>
      <c r="I68" s="669">
        <v>4</v>
      </c>
      <c r="J68" s="669">
        <v>9570</v>
      </c>
      <c r="K68" s="639">
        <v>38280</v>
      </c>
    </row>
    <row r="69" spans="1:13">
      <c r="A69" s="666"/>
      <c r="B69" s="666"/>
      <c r="C69" s="666"/>
      <c r="D69" s="666"/>
      <c r="E69" s="666"/>
      <c r="F69" s="670"/>
      <c r="G69" s="671"/>
      <c r="H69" s="672"/>
      <c r="I69" s="673"/>
      <c r="J69" s="673"/>
      <c r="K69" s="672"/>
    </row>
    <row r="70" spans="1:13">
      <c r="A70" s="666"/>
      <c r="B70" s="666"/>
      <c r="C70" s="666"/>
      <c r="D70" s="666"/>
      <c r="E70" s="666"/>
      <c r="F70" s="666"/>
      <c r="G70" s="666"/>
      <c r="H70" s="672"/>
      <c r="I70" s="673"/>
      <c r="J70" s="673"/>
      <c r="K70" s="672"/>
    </row>
    <row r="71" spans="1:13">
      <c r="A71" s="674" t="s">
        <v>1791</v>
      </c>
      <c r="B71" s="674"/>
      <c r="C71" s="674"/>
      <c r="D71" s="674"/>
      <c r="E71" s="675"/>
      <c r="F71" s="666"/>
      <c r="G71" s="666"/>
      <c r="H71" s="676"/>
      <c r="I71" s="677"/>
      <c r="J71" s="678"/>
      <c r="K71" s="676"/>
    </row>
    <row r="72" spans="1:13">
      <c r="A72" s="666"/>
      <c r="B72" s="679"/>
      <c r="C72" s="679"/>
      <c r="D72" s="679"/>
      <c r="E72" s="679"/>
      <c r="F72" s="675"/>
      <c r="G72" s="666"/>
      <c r="H72" s="672"/>
      <c r="I72" s="673"/>
      <c r="J72" s="673"/>
      <c r="K72" s="672"/>
    </row>
    <row r="73" spans="1:13">
      <c r="A73" s="666"/>
      <c r="B73" s="679"/>
      <c r="C73" s="679"/>
      <c r="D73" s="679"/>
      <c r="E73" s="679"/>
      <c r="F73" s="666"/>
      <c r="G73" s="680"/>
      <c r="H73" s="672"/>
      <c r="I73" s="673"/>
      <c r="J73" s="673"/>
      <c r="K73" s="672"/>
    </row>
    <row r="74" spans="1:13">
      <c r="A74" s="666"/>
      <c r="B74" s="679"/>
      <c r="C74" s="679"/>
      <c r="D74" s="679"/>
      <c r="E74" s="679"/>
      <c r="F74" s="666"/>
      <c r="G74" s="666"/>
      <c r="H74" s="672"/>
      <c r="I74" s="673"/>
      <c r="J74" s="673"/>
      <c r="K74" s="672"/>
    </row>
    <row r="75" spans="1:13">
      <c r="A75" s="625" t="s">
        <v>83</v>
      </c>
      <c r="B75" s="625"/>
      <c r="C75" s="625"/>
      <c r="D75" s="625"/>
      <c r="E75" s="625"/>
      <c r="F75" s="681"/>
      <c r="G75" s="681"/>
      <c r="H75" s="682">
        <v>15429524</v>
      </c>
      <c r="I75" s="677"/>
      <c r="J75" s="678"/>
      <c r="K75" s="683">
        <v>17208596.017660711</v>
      </c>
    </row>
    <row r="76" spans="1:13" ht="51">
      <c r="A76" s="675" t="s">
        <v>4405</v>
      </c>
      <c r="B76" s="684" t="s">
        <v>4406</v>
      </c>
      <c r="C76" s="684" t="s">
        <v>4407</v>
      </c>
      <c r="D76" s="675" t="s">
        <v>4408</v>
      </c>
      <c r="E76" s="675" t="s">
        <v>4409</v>
      </c>
      <c r="F76" s="685">
        <v>3000</v>
      </c>
      <c r="G76" s="686">
        <v>8.3160000000000007</v>
      </c>
      <c r="H76" s="687">
        <v>24948</v>
      </c>
      <c r="I76" s="688">
        <v>14000</v>
      </c>
      <c r="J76" s="689">
        <v>8.3160000000000007</v>
      </c>
      <c r="K76" s="639">
        <v>116424.00000000001</v>
      </c>
    </row>
    <row r="77" spans="1:13" ht="51">
      <c r="A77" s="675" t="s">
        <v>4410</v>
      </c>
      <c r="B77" s="684" t="s">
        <v>4406</v>
      </c>
      <c r="C77" s="684" t="s">
        <v>4411</v>
      </c>
      <c r="D77" s="675" t="s">
        <v>4408</v>
      </c>
      <c r="E77" s="675" t="s">
        <v>4412</v>
      </c>
      <c r="F77" s="685">
        <v>131000</v>
      </c>
      <c r="G77" s="686">
        <v>10.226473282442749</v>
      </c>
      <c r="H77" s="687">
        <v>1339668</v>
      </c>
      <c r="I77" s="688">
        <v>200000</v>
      </c>
      <c r="J77" s="689">
        <v>10.226473282442749</v>
      </c>
      <c r="K77" s="639">
        <v>2045294.6564885497</v>
      </c>
    </row>
    <row r="78" spans="1:13" ht="51">
      <c r="A78" s="675" t="s">
        <v>4413</v>
      </c>
      <c r="B78" s="684" t="s">
        <v>4406</v>
      </c>
      <c r="C78" s="684" t="s">
        <v>4414</v>
      </c>
      <c r="D78" s="675" t="s">
        <v>4408</v>
      </c>
      <c r="E78" s="675" t="s">
        <v>4415</v>
      </c>
      <c r="F78" s="690">
        <v>1129000</v>
      </c>
      <c r="G78" s="691">
        <v>8.3329768009768017</v>
      </c>
      <c r="H78" s="692">
        <v>9402668</v>
      </c>
      <c r="I78" s="688">
        <v>1200000</v>
      </c>
      <c r="J78" s="689">
        <v>8.3329768009768017</v>
      </c>
      <c r="K78" s="639">
        <v>9999572.1611721627</v>
      </c>
    </row>
    <row r="79" spans="1:13" ht="51">
      <c r="A79" s="666" t="s">
        <v>4416</v>
      </c>
      <c r="B79" s="693" t="s">
        <v>4417</v>
      </c>
      <c r="C79" s="693" t="s">
        <v>4418</v>
      </c>
      <c r="D79" s="679" t="s">
        <v>4408</v>
      </c>
      <c r="E79" s="679" t="s">
        <v>4419</v>
      </c>
      <c r="F79" s="690">
        <v>28000</v>
      </c>
      <c r="G79" s="691">
        <v>48.58</v>
      </c>
      <c r="H79" s="692">
        <v>1360480</v>
      </c>
      <c r="I79" s="688">
        <v>33940</v>
      </c>
      <c r="J79" s="689">
        <v>48.58</v>
      </c>
      <c r="K79" s="639">
        <v>1648805.2</v>
      </c>
    </row>
    <row r="80" spans="1:13" ht="51">
      <c r="A80" s="666" t="s">
        <v>4420</v>
      </c>
      <c r="B80" s="693" t="s">
        <v>4417</v>
      </c>
      <c r="C80" s="693" t="s">
        <v>4421</v>
      </c>
      <c r="D80" s="679" t="s">
        <v>4422</v>
      </c>
      <c r="E80" s="679" t="s">
        <v>4423</v>
      </c>
      <c r="F80" s="690">
        <v>68000</v>
      </c>
      <c r="G80" s="694">
        <v>48.55</v>
      </c>
      <c r="H80" s="692">
        <v>3301760</v>
      </c>
      <c r="I80" s="688">
        <v>70000</v>
      </c>
      <c r="J80" s="695">
        <v>48.55</v>
      </c>
      <c r="K80" s="639">
        <v>3398500</v>
      </c>
      <c r="M80" s="696"/>
    </row>
    <row r="81" spans="1:13" ht="13.5" thickBot="1">
      <c r="A81" s="625" t="s">
        <v>84</v>
      </c>
      <c r="B81" s="625"/>
      <c r="C81" s="625"/>
      <c r="D81" s="625"/>
      <c r="E81" s="625"/>
      <c r="F81" s="681"/>
      <c r="G81" s="697"/>
      <c r="H81" s="698">
        <v>87426558.670000002</v>
      </c>
      <c r="I81" s="699"/>
      <c r="J81" s="700"/>
      <c r="K81" s="701">
        <v>97257000</v>
      </c>
      <c r="M81" s="702"/>
    </row>
    <row r="82" spans="1:13">
      <c r="A82" s="675" t="s">
        <v>68</v>
      </c>
      <c r="B82" s="679" t="s">
        <v>115</v>
      </c>
      <c r="C82" s="693"/>
      <c r="D82" s="693"/>
      <c r="E82" s="693"/>
      <c r="F82" s="675"/>
      <c r="G82" s="693"/>
      <c r="H82" s="703">
        <v>4895887.28</v>
      </c>
      <c r="I82" s="704"/>
      <c r="J82" s="705"/>
      <c r="K82" s="703">
        <v>5200000</v>
      </c>
      <c r="L82" s="706"/>
      <c r="M82" s="696"/>
    </row>
    <row r="83" spans="1:13">
      <c r="A83" s="675" t="s">
        <v>69</v>
      </c>
      <c r="B83" s="679" t="s">
        <v>309</v>
      </c>
      <c r="C83" s="693"/>
      <c r="D83" s="693"/>
      <c r="E83" s="693"/>
      <c r="F83" s="693"/>
      <c r="G83" s="693"/>
      <c r="H83" s="672">
        <v>35658360.840000004</v>
      </c>
      <c r="I83" s="704"/>
      <c r="J83" s="705"/>
      <c r="K83" s="672">
        <v>40000000</v>
      </c>
      <c r="L83" s="706"/>
    </row>
    <row r="84" spans="1:13">
      <c r="A84" s="675" t="s">
        <v>70</v>
      </c>
      <c r="B84" s="679" t="s">
        <v>117</v>
      </c>
      <c r="C84" s="693"/>
      <c r="D84" s="693"/>
      <c r="E84" s="693"/>
      <c r="F84" s="693"/>
      <c r="G84" s="693"/>
      <c r="H84" s="672">
        <v>1748531.17</v>
      </c>
      <c r="I84" s="704"/>
      <c r="J84" s="705"/>
      <c r="K84" s="672">
        <v>2158000</v>
      </c>
      <c r="L84" s="706"/>
    </row>
    <row r="85" spans="1:13">
      <c r="A85" s="675" t="s">
        <v>71</v>
      </c>
      <c r="B85" s="679" t="s">
        <v>118</v>
      </c>
      <c r="C85" s="693"/>
      <c r="D85" s="693"/>
      <c r="E85" s="693"/>
      <c r="F85" s="693"/>
      <c r="G85" s="693"/>
      <c r="H85" s="672">
        <v>209823.74</v>
      </c>
      <c r="I85" s="704"/>
      <c r="J85" s="705"/>
      <c r="K85" s="672">
        <v>215000</v>
      </c>
      <c r="L85" s="706"/>
    </row>
    <row r="86" spans="1:13">
      <c r="A86" s="675" t="s">
        <v>72</v>
      </c>
      <c r="B86" s="679" t="s">
        <v>116</v>
      </c>
      <c r="C86" s="693"/>
      <c r="D86" s="693"/>
      <c r="E86" s="693"/>
      <c r="F86" s="693"/>
      <c r="G86" s="693"/>
      <c r="H86" s="672">
        <v>174853.11</v>
      </c>
      <c r="I86" s="704"/>
      <c r="J86" s="705"/>
      <c r="K86" s="672">
        <v>180000</v>
      </c>
      <c r="L86" s="706"/>
    </row>
    <row r="87" spans="1:13">
      <c r="A87" s="675" t="s">
        <v>73</v>
      </c>
      <c r="B87" s="679" t="s">
        <v>88</v>
      </c>
      <c r="C87" s="693"/>
      <c r="D87" s="693"/>
      <c r="E87" s="693"/>
      <c r="F87" s="693"/>
      <c r="G87" s="693"/>
      <c r="H87" s="672">
        <v>1949612.25</v>
      </c>
      <c r="I87" s="704"/>
      <c r="J87" s="705"/>
      <c r="K87" s="672">
        <v>2000000</v>
      </c>
      <c r="L87" s="706"/>
    </row>
    <row r="88" spans="1:13">
      <c r="A88" s="675" t="s">
        <v>74</v>
      </c>
      <c r="B88" s="679" t="s">
        <v>85</v>
      </c>
      <c r="C88" s="693"/>
      <c r="D88" s="693"/>
      <c r="E88" s="693"/>
      <c r="F88" s="693"/>
      <c r="G88" s="693"/>
      <c r="H88" s="672">
        <v>14547779.359999999</v>
      </c>
      <c r="I88" s="704"/>
      <c r="J88" s="705"/>
      <c r="K88" s="672">
        <v>16000000</v>
      </c>
      <c r="L88" s="706"/>
    </row>
    <row r="89" spans="1:13">
      <c r="A89" s="675" t="s">
        <v>75</v>
      </c>
      <c r="B89" s="679" t="s">
        <v>86</v>
      </c>
      <c r="C89" s="693"/>
      <c r="D89" s="693"/>
      <c r="E89" s="693"/>
      <c r="F89" s="693"/>
      <c r="G89" s="693"/>
      <c r="H89" s="672">
        <v>201081.08</v>
      </c>
      <c r="I89" s="704"/>
      <c r="J89" s="705"/>
      <c r="K89" s="672">
        <v>202000</v>
      </c>
      <c r="L89" s="706"/>
    </row>
    <row r="90" spans="1:13">
      <c r="A90" s="675" t="s">
        <v>76</v>
      </c>
      <c r="B90" s="679" t="s">
        <v>119</v>
      </c>
      <c r="C90" s="693"/>
      <c r="D90" s="693"/>
      <c r="E90" s="693"/>
      <c r="F90" s="693"/>
      <c r="G90" s="693"/>
      <c r="H90" s="672">
        <v>865522.93</v>
      </c>
      <c r="I90" s="704"/>
      <c r="J90" s="705"/>
      <c r="K90" s="672">
        <v>900000</v>
      </c>
      <c r="L90" s="706"/>
    </row>
    <row r="91" spans="1:13">
      <c r="A91" s="675" t="s">
        <v>77</v>
      </c>
      <c r="B91" s="679" t="s">
        <v>114</v>
      </c>
      <c r="C91" s="693"/>
      <c r="D91" s="693"/>
      <c r="E91" s="693"/>
      <c r="F91" s="693"/>
      <c r="G91" s="693"/>
      <c r="H91" s="672">
        <v>24225899.399999999</v>
      </c>
      <c r="I91" s="704"/>
      <c r="J91" s="705"/>
      <c r="K91" s="672">
        <v>27000000</v>
      </c>
      <c r="L91" s="706"/>
    </row>
    <row r="92" spans="1:13">
      <c r="A92" s="675" t="s">
        <v>78</v>
      </c>
      <c r="B92" s="679" t="s">
        <v>89</v>
      </c>
      <c r="C92" s="693"/>
      <c r="D92" s="693"/>
      <c r="E92" s="693"/>
      <c r="F92" s="693"/>
      <c r="G92" s="693"/>
      <c r="H92" s="672">
        <v>29920.18</v>
      </c>
      <c r="I92" s="704"/>
      <c r="J92" s="704"/>
      <c r="K92" s="672">
        <v>32000</v>
      </c>
      <c r="L92" s="706"/>
    </row>
    <row r="93" spans="1:13">
      <c r="A93" s="675" t="s">
        <v>79</v>
      </c>
      <c r="B93" s="679" t="s">
        <v>120</v>
      </c>
      <c r="C93" s="693"/>
      <c r="D93" s="693"/>
      <c r="E93" s="693"/>
      <c r="F93" s="693"/>
      <c r="G93" s="693"/>
      <c r="H93" s="672">
        <v>427630.41999999987</v>
      </c>
      <c r="I93" s="704"/>
      <c r="J93" s="704"/>
      <c r="K93" s="672">
        <v>600000</v>
      </c>
      <c r="L93" s="706"/>
    </row>
    <row r="94" spans="1:13">
      <c r="A94" s="675" t="s">
        <v>80</v>
      </c>
      <c r="B94" s="679" t="s">
        <v>121</v>
      </c>
      <c r="C94" s="693"/>
      <c r="D94" s="693"/>
      <c r="E94" s="693"/>
      <c r="F94" s="693"/>
      <c r="G94" s="693"/>
      <c r="H94" s="672">
        <v>157367.79999999999</v>
      </c>
      <c r="I94" s="704"/>
      <c r="J94" s="704"/>
      <c r="K94" s="672">
        <v>170000</v>
      </c>
      <c r="L94" s="706"/>
    </row>
    <row r="95" spans="1:13" ht="13.5" thickBot="1">
      <c r="A95" s="675" t="s">
        <v>81</v>
      </c>
      <c r="B95" s="679" t="s">
        <v>87</v>
      </c>
      <c r="C95" s="693"/>
      <c r="D95" s="693"/>
      <c r="E95" s="693"/>
      <c r="F95" s="693"/>
      <c r="G95" s="693"/>
      <c r="H95" s="672">
        <v>2334289.11</v>
      </c>
      <c r="I95" s="704"/>
      <c r="J95" s="704"/>
      <c r="K95" s="707">
        <v>2600000</v>
      </c>
      <c r="L95" s="706"/>
    </row>
    <row r="96" spans="1:13" ht="15" thickBot="1">
      <c r="A96" s="708" t="s">
        <v>90</v>
      </c>
      <c r="B96" s="709"/>
      <c r="C96" s="709"/>
      <c r="D96" s="709"/>
      <c r="E96" s="709"/>
      <c r="F96" s="710"/>
      <c r="G96" s="711"/>
      <c r="H96" s="712">
        <v>121565567.25</v>
      </c>
      <c r="I96" s="713"/>
      <c r="J96" s="711"/>
      <c r="K96" s="714">
        <f>SUM(K8+K75+K81)</f>
        <v>131596586.44927324</v>
      </c>
    </row>
    <row r="97" spans="6:8" ht="15.75">
      <c r="F97" s="715"/>
      <c r="H97" s="716"/>
    </row>
    <row r="98" spans="6:8" ht="15.75">
      <c r="F98" s="717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89" fitToHeight="0" orientation="landscape" copies="10" r:id="rId1"/>
  <headerFooter alignWithMargins="0">
    <oddFooter>&amp;R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F36"/>
  <sheetViews>
    <sheetView view="pageBreakPreview" zoomScaleSheetLayoutView="100" workbookViewId="0">
      <selection activeCell="E7" sqref="E7:E8"/>
    </sheetView>
  </sheetViews>
  <sheetFormatPr defaultRowHeight="15.75"/>
  <cols>
    <col min="1" max="1" width="21.42578125" style="16" customWidth="1"/>
    <col min="2" max="2" width="6" style="16" customWidth="1"/>
    <col min="3" max="3" width="11.140625" style="16" customWidth="1"/>
    <col min="4" max="4" width="6.5703125" style="16" customWidth="1"/>
    <col min="5" max="11" width="4" style="16" customWidth="1"/>
    <col min="12" max="14" width="4" style="18" customWidth="1"/>
    <col min="15" max="15" width="4" style="41" customWidth="1"/>
    <col min="16" max="17" width="4" style="16" customWidth="1"/>
    <col min="18" max="19" width="4" style="18" customWidth="1"/>
    <col min="20" max="20" width="4" style="41" customWidth="1"/>
    <col min="21" max="22" width="4" style="16" customWidth="1"/>
    <col min="23" max="23" width="4" style="19" customWidth="1"/>
    <col min="24" max="30" width="4" style="16" customWidth="1"/>
    <col min="31" max="31" width="4.140625" style="16" customWidth="1"/>
    <col min="32" max="32" width="4" style="16" customWidth="1"/>
    <col min="33" max="16384" width="9.140625" style="16"/>
  </cols>
  <sheetData>
    <row r="1" spans="1:32" ht="15.75" customHeight="1">
      <c r="A1" s="196"/>
      <c r="B1" s="197" t="s">
        <v>194</v>
      </c>
      <c r="C1" s="275" t="s">
        <v>1900</v>
      </c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32" ht="15.75" customHeight="1">
      <c r="A2" s="196"/>
      <c r="B2" s="197" t="s">
        <v>195</v>
      </c>
      <c r="C2" s="275">
        <v>17688383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32">
      <c r="A3" s="196"/>
      <c r="B3" s="197" t="s">
        <v>196</v>
      </c>
      <c r="C3" s="275" t="s">
        <v>1884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7"/>
    </row>
    <row r="4" spans="1:32">
      <c r="A4" s="196"/>
      <c r="B4" s="197" t="s">
        <v>1831</v>
      </c>
      <c r="C4" s="367" t="s">
        <v>327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1:32" ht="12.75" customHeight="1">
      <c r="A5" s="63"/>
      <c r="C5" s="62"/>
      <c r="D5" s="29"/>
      <c r="E5" s="29"/>
      <c r="F5" s="29"/>
      <c r="G5" s="29"/>
      <c r="H5" s="29"/>
      <c r="I5" s="29"/>
      <c r="J5" s="29"/>
    </row>
    <row r="6" spans="1:32" s="53" customFormat="1" ht="34.5" customHeight="1">
      <c r="A6" s="735" t="s">
        <v>57</v>
      </c>
      <c r="B6" s="733" t="s">
        <v>1885</v>
      </c>
      <c r="C6" s="733" t="s">
        <v>1886</v>
      </c>
      <c r="D6" s="733" t="s">
        <v>1887</v>
      </c>
      <c r="E6" s="734" t="s">
        <v>58</v>
      </c>
      <c r="F6" s="734"/>
      <c r="G6" s="734"/>
      <c r="H6" s="734"/>
      <c r="I6" s="735" t="s">
        <v>204</v>
      </c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4" t="s">
        <v>201</v>
      </c>
      <c r="AE6" s="734"/>
      <c r="AF6" s="734"/>
    </row>
    <row r="7" spans="1:32" s="29" customFormat="1" ht="47.25" customHeight="1">
      <c r="A7" s="735"/>
      <c r="B7" s="733"/>
      <c r="C7" s="733"/>
      <c r="D7" s="733"/>
      <c r="E7" s="733" t="s">
        <v>126</v>
      </c>
      <c r="F7" s="733" t="s">
        <v>23</v>
      </c>
      <c r="G7" s="733" t="s">
        <v>24</v>
      </c>
      <c r="H7" s="737" t="s">
        <v>2</v>
      </c>
      <c r="I7" s="733" t="s">
        <v>210</v>
      </c>
      <c r="J7" s="733" t="s">
        <v>197</v>
      </c>
      <c r="K7" s="733" t="s">
        <v>198</v>
      </c>
      <c r="L7" s="736" t="s">
        <v>127</v>
      </c>
      <c r="M7" s="736"/>
      <c r="N7" s="736"/>
      <c r="O7" s="736"/>
      <c r="P7" s="736"/>
      <c r="Q7" s="733" t="s">
        <v>128</v>
      </c>
      <c r="R7" s="733" t="s">
        <v>199</v>
      </c>
      <c r="S7" s="734" t="s">
        <v>129</v>
      </c>
      <c r="T7" s="734"/>
      <c r="U7" s="734"/>
      <c r="V7" s="734"/>
      <c r="W7" s="734"/>
      <c r="X7" s="734"/>
      <c r="Y7" s="733" t="s">
        <v>130</v>
      </c>
      <c r="Z7" s="733" t="s">
        <v>143</v>
      </c>
      <c r="AA7" s="733" t="s">
        <v>131</v>
      </c>
      <c r="AB7" s="733" t="s">
        <v>59</v>
      </c>
      <c r="AC7" s="733" t="s">
        <v>132</v>
      </c>
      <c r="AD7" s="734"/>
      <c r="AE7" s="734"/>
      <c r="AF7" s="734"/>
    </row>
    <row r="8" spans="1:32" s="29" customFormat="1" ht="87" customHeight="1">
      <c r="A8" s="735"/>
      <c r="B8" s="733"/>
      <c r="C8" s="733"/>
      <c r="D8" s="733"/>
      <c r="E8" s="733"/>
      <c r="F8" s="733"/>
      <c r="G8" s="733"/>
      <c r="H8" s="737"/>
      <c r="I8" s="733"/>
      <c r="J8" s="733"/>
      <c r="K8" s="733"/>
      <c r="L8" s="487" t="s">
        <v>126</v>
      </c>
      <c r="M8" s="487" t="s">
        <v>23</v>
      </c>
      <c r="N8" s="487" t="s">
        <v>24</v>
      </c>
      <c r="O8" s="487" t="s">
        <v>59</v>
      </c>
      <c r="P8" s="488" t="s">
        <v>211</v>
      </c>
      <c r="Q8" s="733"/>
      <c r="R8" s="733"/>
      <c r="S8" s="487" t="s">
        <v>25</v>
      </c>
      <c r="T8" s="487" t="s">
        <v>23</v>
      </c>
      <c r="U8" s="487" t="s">
        <v>133</v>
      </c>
      <c r="V8" s="488" t="s">
        <v>134</v>
      </c>
      <c r="W8" s="488" t="s">
        <v>135</v>
      </c>
      <c r="X8" s="488" t="s">
        <v>200</v>
      </c>
      <c r="Y8" s="733"/>
      <c r="Z8" s="733"/>
      <c r="AA8" s="733"/>
      <c r="AB8" s="733"/>
      <c r="AC8" s="733"/>
      <c r="AD8" s="487" t="s">
        <v>26</v>
      </c>
      <c r="AE8" s="487" t="s">
        <v>27</v>
      </c>
      <c r="AF8" s="487" t="s">
        <v>28</v>
      </c>
    </row>
    <row r="9" spans="1:32" s="42" customFormat="1" ht="24">
      <c r="A9" s="526" t="s">
        <v>1936</v>
      </c>
      <c r="B9" s="64">
        <v>1785</v>
      </c>
      <c r="C9" s="64">
        <v>10585</v>
      </c>
      <c r="D9" s="64">
        <f>C9/H9/3.65</f>
        <v>40.277777777777779</v>
      </c>
      <c r="E9" s="534">
        <v>66</v>
      </c>
      <c r="F9" s="534">
        <v>6</v>
      </c>
      <c r="G9" s="66"/>
      <c r="H9" s="72">
        <f>SUM(E9:G9)</f>
        <v>72</v>
      </c>
      <c r="I9" s="527">
        <v>19</v>
      </c>
      <c r="J9" s="527">
        <v>11</v>
      </c>
      <c r="K9" s="527">
        <v>8</v>
      </c>
      <c r="L9" s="528">
        <v>12</v>
      </c>
      <c r="M9" s="528">
        <v>2</v>
      </c>
      <c r="N9" s="528"/>
      <c r="O9" s="528">
        <v>3</v>
      </c>
      <c r="P9" s="69">
        <f>SUM(L9:O9)</f>
        <v>17</v>
      </c>
      <c r="Q9" s="240">
        <f>I9-P9</f>
        <v>2</v>
      </c>
      <c r="R9" s="527">
        <v>46</v>
      </c>
      <c r="S9" s="529">
        <v>32</v>
      </c>
      <c r="T9" s="528">
        <v>11</v>
      </c>
      <c r="U9" s="528"/>
      <c r="V9" s="528">
        <v>5</v>
      </c>
      <c r="W9" s="528">
        <v>7</v>
      </c>
      <c r="X9" s="69">
        <f>SUM(S9:W9)</f>
        <v>55</v>
      </c>
      <c r="Y9" s="240">
        <f>R9-X9</f>
        <v>-9</v>
      </c>
      <c r="Z9" s="67"/>
      <c r="AA9" s="65"/>
      <c r="AB9" s="65"/>
      <c r="AC9" s="241">
        <f t="shared" ref="AC9:AC25" si="0">Z9-(AA9+AB9)</f>
        <v>0</v>
      </c>
      <c r="AD9" s="67"/>
      <c r="AE9" s="67"/>
      <c r="AF9" s="67"/>
    </row>
    <row r="10" spans="1:32" s="42" customFormat="1" ht="24">
      <c r="A10" s="526" t="s">
        <v>1935</v>
      </c>
      <c r="B10" s="64">
        <v>360</v>
      </c>
      <c r="C10" s="64">
        <v>2250</v>
      </c>
      <c r="D10" s="64">
        <f t="shared" ref="D10:D24" si="1">C10/H10/3.65</f>
        <v>26.801667659321023</v>
      </c>
      <c r="E10" s="534">
        <v>23</v>
      </c>
      <c r="F10" s="534"/>
      <c r="G10" s="65"/>
      <c r="H10" s="72">
        <f t="shared" ref="H10:H25" si="2">SUM(E10:G10)</f>
        <v>23</v>
      </c>
      <c r="I10" s="527">
        <v>5</v>
      </c>
      <c r="J10" s="527"/>
      <c r="K10" s="527">
        <v>5</v>
      </c>
      <c r="L10" s="528">
        <v>3</v>
      </c>
      <c r="M10" s="528"/>
      <c r="N10" s="528"/>
      <c r="O10" s="528">
        <v>2</v>
      </c>
      <c r="P10" s="69">
        <f t="shared" ref="P10:P25" si="3">SUM(L10:O10)</f>
        <v>5</v>
      </c>
      <c r="Q10" s="240">
        <f t="shared" ref="Q10:Q24" si="4">I10-P10</f>
        <v>0</v>
      </c>
      <c r="R10" s="527">
        <v>15</v>
      </c>
      <c r="S10" s="529">
        <v>10</v>
      </c>
      <c r="T10" s="528"/>
      <c r="U10" s="528"/>
      <c r="V10" s="528">
        <v>2</v>
      </c>
      <c r="W10" s="528">
        <v>4</v>
      </c>
      <c r="X10" s="69">
        <f t="shared" ref="X10:X25" si="5">SUM(S10:W10)</f>
        <v>16</v>
      </c>
      <c r="Y10" s="240">
        <f t="shared" ref="Y10:Y25" si="6">R10-X10</f>
        <v>-1</v>
      </c>
      <c r="Z10" s="67"/>
      <c r="AA10" s="65"/>
      <c r="AB10" s="65"/>
      <c r="AC10" s="241">
        <f t="shared" si="0"/>
        <v>0</v>
      </c>
      <c r="AD10" s="67"/>
      <c r="AE10" s="67"/>
      <c r="AF10" s="67"/>
    </row>
    <row r="11" spans="1:32" s="42" customFormat="1">
      <c r="A11" s="526" t="s">
        <v>1926</v>
      </c>
      <c r="B11" s="64">
        <v>421</v>
      </c>
      <c r="C11" s="64">
        <v>2189</v>
      </c>
      <c r="D11" s="64">
        <f t="shared" si="1"/>
        <v>29.986301369863014</v>
      </c>
      <c r="E11" s="534">
        <v>17</v>
      </c>
      <c r="F11" s="534">
        <v>3</v>
      </c>
      <c r="G11" s="65"/>
      <c r="H11" s="72">
        <f t="shared" si="2"/>
        <v>20</v>
      </c>
      <c r="I11" s="527">
        <v>8</v>
      </c>
      <c r="J11" s="527">
        <v>2</v>
      </c>
      <c r="K11" s="527">
        <v>6</v>
      </c>
      <c r="L11" s="528">
        <v>3</v>
      </c>
      <c r="M11" s="528">
        <v>1</v>
      </c>
      <c r="N11" s="528"/>
      <c r="O11" s="528">
        <v>2</v>
      </c>
      <c r="P11" s="69">
        <f t="shared" si="3"/>
        <v>6</v>
      </c>
      <c r="Q11" s="240">
        <f t="shared" si="4"/>
        <v>2</v>
      </c>
      <c r="R11" s="527">
        <v>17</v>
      </c>
      <c r="S11" s="529">
        <v>9</v>
      </c>
      <c r="T11" s="528">
        <v>7</v>
      </c>
      <c r="U11" s="528"/>
      <c r="V11" s="528">
        <v>2</v>
      </c>
      <c r="W11" s="528"/>
      <c r="X11" s="69">
        <f t="shared" si="5"/>
        <v>18</v>
      </c>
      <c r="Y11" s="240">
        <f t="shared" si="6"/>
        <v>-1</v>
      </c>
      <c r="Z11" s="67"/>
      <c r="AA11" s="65"/>
      <c r="AB11" s="65"/>
      <c r="AC11" s="241">
        <f t="shared" si="0"/>
        <v>0</v>
      </c>
      <c r="AD11" s="67"/>
      <c r="AE11" s="67"/>
      <c r="AF11" s="67"/>
    </row>
    <row r="12" spans="1:32" s="42" customFormat="1" ht="24">
      <c r="A12" s="526" t="s">
        <v>4172</v>
      </c>
      <c r="B12" s="64"/>
      <c r="C12" s="64"/>
      <c r="D12" s="64" t="e">
        <f t="shared" si="1"/>
        <v>#DIV/0!</v>
      </c>
      <c r="E12" s="534"/>
      <c r="F12" s="534"/>
      <c r="G12" s="65"/>
      <c r="H12" s="72">
        <f t="shared" si="2"/>
        <v>0</v>
      </c>
      <c r="I12" s="527">
        <v>5</v>
      </c>
      <c r="J12" s="527">
        <v>1</v>
      </c>
      <c r="K12" s="527">
        <v>4</v>
      </c>
      <c r="L12" s="528"/>
      <c r="M12" s="528"/>
      <c r="N12" s="528"/>
      <c r="O12" s="528">
        <v>3</v>
      </c>
      <c r="P12" s="69">
        <f t="shared" si="3"/>
        <v>3</v>
      </c>
      <c r="Q12" s="240">
        <f t="shared" si="4"/>
        <v>2</v>
      </c>
      <c r="R12" s="527">
        <v>6</v>
      </c>
      <c r="S12" s="529"/>
      <c r="T12" s="528"/>
      <c r="U12" s="528"/>
      <c r="V12" s="528"/>
      <c r="W12" s="528">
        <v>3</v>
      </c>
      <c r="X12" s="69">
        <f t="shared" si="5"/>
        <v>3</v>
      </c>
      <c r="Y12" s="240">
        <f t="shared" si="6"/>
        <v>3</v>
      </c>
      <c r="Z12" s="67"/>
      <c r="AA12" s="65"/>
      <c r="AB12" s="65"/>
      <c r="AC12" s="241">
        <f t="shared" si="0"/>
        <v>0</v>
      </c>
      <c r="AD12" s="67"/>
      <c r="AE12" s="67"/>
      <c r="AF12" s="67"/>
    </row>
    <row r="13" spans="1:32" s="42" customFormat="1" ht="24">
      <c r="A13" s="526" t="s">
        <v>4173</v>
      </c>
      <c r="B13" s="64">
        <v>871</v>
      </c>
      <c r="C13" s="64">
        <v>5364</v>
      </c>
      <c r="D13" s="64">
        <f t="shared" si="1"/>
        <v>27.728095115016799</v>
      </c>
      <c r="E13" s="534">
        <v>49</v>
      </c>
      <c r="F13" s="534">
        <v>4</v>
      </c>
      <c r="G13" s="65"/>
      <c r="H13" s="72">
        <f t="shared" si="2"/>
        <v>53</v>
      </c>
      <c r="I13" s="527">
        <v>16</v>
      </c>
      <c r="J13" s="527">
        <v>8</v>
      </c>
      <c r="K13" s="527">
        <v>8</v>
      </c>
      <c r="L13" s="528">
        <v>10</v>
      </c>
      <c r="M13" s="528">
        <v>2</v>
      </c>
      <c r="N13" s="528"/>
      <c r="O13" s="528"/>
      <c r="P13" s="69">
        <f t="shared" si="3"/>
        <v>12</v>
      </c>
      <c r="Q13" s="240">
        <f t="shared" si="4"/>
        <v>4</v>
      </c>
      <c r="R13" s="527">
        <v>55</v>
      </c>
      <c r="S13" s="529">
        <v>25</v>
      </c>
      <c r="T13" s="528">
        <v>8</v>
      </c>
      <c r="U13" s="528"/>
      <c r="V13" s="528">
        <v>15</v>
      </c>
      <c r="W13" s="528"/>
      <c r="X13" s="69">
        <f t="shared" si="5"/>
        <v>48</v>
      </c>
      <c r="Y13" s="240">
        <f t="shared" si="6"/>
        <v>7</v>
      </c>
      <c r="Z13" s="67"/>
      <c r="AA13" s="65"/>
      <c r="AB13" s="65"/>
      <c r="AC13" s="241">
        <f t="shared" si="0"/>
        <v>0</v>
      </c>
      <c r="AD13" s="67"/>
      <c r="AE13" s="67"/>
      <c r="AF13" s="67"/>
    </row>
    <row r="14" spans="1:32" s="42" customFormat="1" ht="24">
      <c r="A14" s="526" t="s">
        <v>1933</v>
      </c>
      <c r="B14" s="64">
        <v>378</v>
      </c>
      <c r="C14" s="64">
        <v>3301</v>
      </c>
      <c r="D14" s="64">
        <f t="shared" si="1"/>
        <v>60.292237442922378</v>
      </c>
      <c r="E14" s="534">
        <v>14</v>
      </c>
      <c r="F14" s="534">
        <v>1</v>
      </c>
      <c r="G14" s="65"/>
      <c r="H14" s="72">
        <f t="shared" si="2"/>
        <v>15</v>
      </c>
      <c r="I14" s="527">
        <v>5</v>
      </c>
      <c r="J14" s="527">
        <v>1</v>
      </c>
      <c r="K14" s="527">
        <v>4</v>
      </c>
      <c r="L14" s="528">
        <v>4</v>
      </c>
      <c r="M14" s="528">
        <v>1</v>
      </c>
      <c r="N14" s="528"/>
      <c r="O14" s="528"/>
      <c r="P14" s="69">
        <f t="shared" si="3"/>
        <v>5</v>
      </c>
      <c r="Q14" s="240">
        <f t="shared" si="4"/>
        <v>0</v>
      </c>
      <c r="R14" s="527">
        <v>19</v>
      </c>
      <c r="S14" s="529">
        <v>7</v>
      </c>
      <c r="T14" s="528">
        <v>2</v>
      </c>
      <c r="U14" s="528"/>
      <c r="V14" s="528">
        <v>4</v>
      </c>
      <c r="W14" s="528"/>
      <c r="X14" s="69">
        <f t="shared" si="5"/>
        <v>13</v>
      </c>
      <c r="Y14" s="240">
        <f t="shared" si="6"/>
        <v>6</v>
      </c>
      <c r="Z14" s="67"/>
      <c r="AA14" s="65"/>
      <c r="AB14" s="65"/>
      <c r="AC14" s="241">
        <f t="shared" si="0"/>
        <v>0</v>
      </c>
      <c r="AD14" s="67"/>
      <c r="AE14" s="67"/>
      <c r="AF14" s="67"/>
    </row>
    <row r="15" spans="1:32" s="42" customFormat="1" ht="24">
      <c r="A15" s="526" t="s">
        <v>4174</v>
      </c>
      <c r="B15" s="64"/>
      <c r="C15" s="64"/>
      <c r="D15" s="64" t="e">
        <f t="shared" si="1"/>
        <v>#DIV/0!</v>
      </c>
      <c r="E15" s="534"/>
      <c r="F15" s="534"/>
      <c r="G15" s="65"/>
      <c r="H15" s="72">
        <f t="shared" si="2"/>
        <v>0</v>
      </c>
      <c r="I15" s="527">
        <v>4</v>
      </c>
      <c r="J15" s="527">
        <v>1</v>
      </c>
      <c r="K15" s="527">
        <v>3</v>
      </c>
      <c r="L15" s="528"/>
      <c r="M15" s="528"/>
      <c r="N15" s="528"/>
      <c r="O15" s="528">
        <v>3</v>
      </c>
      <c r="P15" s="69">
        <f t="shared" si="3"/>
        <v>3</v>
      </c>
      <c r="Q15" s="240">
        <f t="shared" si="4"/>
        <v>1</v>
      </c>
      <c r="R15" s="527">
        <v>6</v>
      </c>
      <c r="S15" s="529"/>
      <c r="T15" s="528"/>
      <c r="U15" s="528"/>
      <c r="V15" s="528"/>
      <c r="W15" s="528">
        <v>3</v>
      </c>
      <c r="X15" s="69">
        <f t="shared" si="5"/>
        <v>3</v>
      </c>
      <c r="Y15" s="240">
        <f t="shared" si="6"/>
        <v>3</v>
      </c>
      <c r="Z15" s="67"/>
      <c r="AA15" s="65"/>
      <c r="AB15" s="65"/>
      <c r="AC15" s="241">
        <f t="shared" si="0"/>
        <v>0</v>
      </c>
      <c r="AD15" s="67"/>
      <c r="AE15" s="67"/>
      <c r="AF15" s="67"/>
    </row>
    <row r="16" spans="1:32" s="42" customFormat="1">
      <c r="A16" s="526" t="s">
        <v>4175</v>
      </c>
      <c r="B16" s="64"/>
      <c r="C16" s="64"/>
      <c r="D16" s="64" t="e">
        <f t="shared" si="1"/>
        <v>#DIV/0!</v>
      </c>
      <c r="E16" s="534"/>
      <c r="F16" s="534"/>
      <c r="G16" s="65"/>
      <c r="H16" s="72">
        <f t="shared" si="2"/>
        <v>0</v>
      </c>
      <c r="I16" s="527">
        <v>4</v>
      </c>
      <c r="J16" s="527">
        <v>1</v>
      </c>
      <c r="K16" s="527">
        <v>3</v>
      </c>
      <c r="L16" s="528"/>
      <c r="M16" s="528"/>
      <c r="N16" s="528"/>
      <c r="O16" s="528">
        <v>3</v>
      </c>
      <c r="P16" s="69">
        <f t="shared" si="3"/>
        <v>3</v>
      </c>
      <c r="Q16" s="240">
        <f t="shared" si="4"/>
        <v>1</v>
      </c>
      <c r="R16" s="527">
        <v>8</v>
      </c>
      <c r="S16" s="529"/>
      <c r="T16" s="528"/>
      <c r="U16" s="528"/>
      <c r="V16" s="528"/>
      <c r="W16" s="528">
        <v>3</v>
      </c>
      <c r="X16" s="69">
        <f t="shared" si="5"/>
        <v>3</v>
      </c>
      <c r="Y16" s="240">
        <f t="shared" si="6"/>
        <v>5</v>
      </c>
      <c r="Z16" s="67"/>
      <c r="AA16" s="65"/>
      <c r="AB16" s="65"/>
      <c r="AC16" s="241">
        <f t="shared" si="0"/>
        <v>0</v>
      </c>
      <c r="AD16" s="67"/>
      <c r="AE16" s="67"/>
      <c r="AF16" s="67"/>
    </row>
    <row r="17" spans="1:32" s="42" customFormat="1" ht="24">
      <c r="A17" s="530" t="s">
        <v>4176</v>
      </c>
      <c r="B17" s="64">
        <v>1416</v>
      </c>
      <c r="C17" s="64">
        <v>3882</v>
      </c>
      <c r="D17" s="64">
        <f t="shared" si="1"/>
        <v>24.171855541718557</v>
      </c>
      <c r="E17" s="534">
        <v>42</v>
      </c>
      <c r="F17" s="534">
        <v>2</v>
      </c>
      <c r="G17" s="65"/>
      <c r="H17" s="72">
        <f t="shared" si="2"/>
        <v>44</v>
      </c>
      <c r="I17" s="527">
        <v>11</v>
      </c>
      <c r="J17" s="527">
        <v>2</v>
      </c>
      <c r="K17" s="527">
        <v>9</v>
      </c>
      <c r="L17" s="528">
        <v>10</v>
      </c>
      <c r="M17" s="528">
        <v>1</v>
      </c>
      <c r="N17" s="528"/>
      <c r="O17" s="528"/>
      <c r="P17" s="69">
        <f t="shared" si="3"/>
        <v>11</v>
      </c>
      <c r="Q17" s="240">
        <f t="shared" si="4"/>
        <v>0</v>
      </c>
      <c r="R17" s="527">
        <v>45</v>
      </c>
      <c r="S17" s="529">
        <v>34</v>
      </c>
      <c r="T17" s="528">
        <v>4</v>
      </c>
      <c r="U17" s="528"/>
      <c r="V17" s="528">
        <v>8</v>
      </c>
      <c r="W17" s="528"/>
      <c r="X17" s="69">
        <f t="shared" si="5"/>
        <v>46</v>
      </c>
      <c r="Y17" s="240">
        <f t="shared" si="6"/>
        <v>-1</v>
      </c>
      <c r="Z17" s="67"/>
      <c r="AA17" s="65"/>
      <c r="AB17" s="65"/>
      <c r="AC17" s="241">
        <f t="shared" si="0"/>
        <v>0</v>
      </c>
      <c r="AD17" s="67"/>
      <c r="AE17" s="67"/>
      <c r="AF17" s="67"/>
    </row>
    <row r="18" spans="1:32" s="42" customFormat="1">
      <c r="A18" s="526" t="s">
        <v>1927</v>
      </c>
      <c r="B18" s="64">
        <v>848</v>
      </c>
      <c r="C18" s="64">
        <v>2899</v>
      </c>
      <c r="D18" s="64">
        <f t="shared" si="1"/>
        <v>29.416539827498731</v>
      </c>
      <c r="E18" s="534">
        <v>27</v>
      </c>
      <c r="F18" s="534"/>
      <c r="G18" s="65"/>
      <c r="H18" s="72">
        <f t="shared" si="2"/>
        <v>27</v>
      </c>
      <c r="I18" s="527">
        <v>7</v>
      </c>
      <c r="J18" s="527">
        <v>2</v>
      </c>
      <c r="K18" s="527">
        <v>5</v>
      </c>
      <c r="L18" s="528">
        <v>5</v>
      </c>
      <c r="M18" s="528"/>
      <c r="N18" s="528"/>
      <c r="O18" s="528"/>
      <c r="P18" s="69">
        <f t="shared" si="3"/>
        <v>5</v>
      </c>
      <c r="Q18" s="240">
        <f t="shared" si="4"/>
        <v>2</v>
      </c>
      <c r="R18" s="527">
        <v>16</v>
      </c>
      <c r="S18" s="529">
        <v>16</v>
      </c>
      <c r="T18" s="528"/>
      <c r="U18" s="528"/>
      <c r="V18" s="528">
        <v>3</v>
      </c>
      <c r="W18" s="528"/>
      <c r="X18" s="69">
        <f t="shared" si="5"/>
        <v>19</v>
      </c>
      <c r="Y18" s="240">
        <f t="shared" si="6"/>
        <v>-3</v>
      </c>
      <c r="Z18" s="67"/>
      <c r="AA18" s="65"/>
      <c r="AB18" s="65"/>
      <c r="AC18" s="241">
        <f t="shared" si="0"/>
        <v>0</v>
      </c>
      <c r="AD18" s="67"/>
      <c r="AE18" s="67">
        <v>1</v>
      </c>
      <c r="AF18" s="67"/>
    </row>
    <row r="19" spans="1:32" s="42" customFormat="1">
      <c r="A19" s="526" t="s">
        <v>1928</v>
      </c>
      <c r="B19" s="64">
        <v>256</v>
      </c>
      <c r="C19" s="64">
        <v>2766</v>
      </c>
      <c r="D19" s="64">
        <f t="shared" si="1"/>
        <v>47.363013698630141</v>
      </c>
      <c r="E19" s="534">
        <v>16</v>
      </c>
      <c r="F19" s="534"/>
      <c r="G19" s="65"/>
      <c r="H19" s="72">
        <f t="shared" si="2"/>
        <v>16</v>
      </c>
      <c r="I19" s="527">
        <v>4</v>
      </c>
      <c r="J19" s="527">
        <v>1</v>
      </c>
      <c r="K19" s="527">
        <v>3</v>
      </c>
      <c r="L19" s="528">
        <v>2</v>
      </c>
      <c r="M19" s="528"/>
      <c r="N19" s="528"/>
      <c r="O19" s="528">
        <v>2</v>
      </c>
      <c r="P19" s="69">
        <f t="shared" si="3"/>
        <v>4</v>
      </c>
      <c r="Q19" s="240">
        <f t="shared" si="4"/>
        <v>0</v>
      </c>
      <c r="R19" s="527">
        <v>13</v>
      </c>
      <c r="S19" s="529">
        <v>6</v>
      </c>
      <c r="T19" s="528"/>
      <c r="U19" s="528"/>
      <c r="V19" s="528">
        <v>2</v>
      </c>
      <c r="W19" s="528">
        <v>2</v>
      </c>
      <c r="X19" s="69">
        <f t="shared" si="5"/>
        <v>10</v>
      </c>
      <c r="Y19" s="240">
        <f t="shared" si="6"/>
        <v>3</v>
      </c>
      <c r="Z19" s="67"/>
      <c r="AA19" s="65"/>
      <c r="AB19" s="65"/>
      <c r="AC19" s="241">
        <f t="shared" si="0"/>
        <v>0</v>
      </c>
      <c r="AD19" s="67"/>
      <c r="AE19" s="67"/>
      <c r="AF19" s="67"/>
    </row>
    <row r="20" spans="1:32" s="42" customFormat="1" ht="24">
      <c r="A20" s="530" t="s">
        <v>4177</v>
      </c>
      <c r="B20" s="64"/>
      <c r="C20" s="64"/>
      <c r="D20" s="64" t="e">
        <f t="shared" si="1"/>
        <v>#DIV/0!</v>
      </c>
      <c r="E20" s="65"/>
      <c r="F20" s="65"/>
      <c r="G20" s="65"/>
      <c r="H20" s="72">
        <f t="shared" si="2"/>
        <v>0</v>
      </c>
      <c r="I20" s="527">
        <v>8</v>
      </c>
      <c r="J20" s="527">
        <v>3</v>
      </c>
      <c r="K20" s="527">
        <v>3</v>
      </c>
      <c r="L20" s="528">
        <v>7</v>
      </c>
      <c r="M20" s="528"/>
      <c r="N20" s="528"/>
      <c r="O20" s="528"/>
      <c r="P20" s="69">
        <f t="shared" si="3"/>
        <v>7</v>
      </c>
      <c r="Q20" s="240">
        <f t="shared" si="4"/>
        <v>1</v>
      </c>
      <c r="R20" s="527">
        <v>22</v>
      </c>
      <c r="S20" s="529"/>
      <c r="T20" s="528"/>
      <c r="U20" s="528"/>
      <c r="V20" s="528">
        <v>12</v>
      </c>
      <c r="W20" s="528"/>
      <c r="X20" s="69">
        <f t="shared" si="5"/>
        <v>12</v>
      </c>
      <c r="Y20" s="240">
        <f t="shared" si="6"/>
        <v>10</v>
      </c>
      <c r="Z20" s="67"/>
      <c r="AA20" s="65"/>
      <c r="AB20" s="65"/>
      <c r="AC20" s="241">
        <f t="shared" si="0"/>
        <v>0</v>
      </c>
      <c r="AD20" s="67"/>
      <c r="AE20" s="67"/>
      <c r="AF20" s="67"/>
    </row>
    <row r="21" spans="1:32" s="42" customFormat="1">
      <c r="A21" s="526" t="s">
        <v>4178</v>
      </c>
      <c r="B21" s="64"/>
      <c r="C21" s="64"/>
      <c r="D21" s="64" t="e">
        <f t="shared" si="1"/>
        <v>#DIV/0!</v>
      </c>
      <c r="E21" s="65"/>
      <c r="F21" s="65"/>
      <c r="G21" s="65"/>
      <c r="H21" s="72">
        <f t="shared" si="2"/>
        <v>0</v>
      </c>
      <c r="I21" s="67"/>
      <c r="J21" s="67"/>
      <c r="K21" s="67"/>
      <c r="L21" s="66"/>
      <c r="M21" s="66"/>
      <c r="N21" s="66"/>
      <c r="O21" s="66"/>
      <c r="P21" s="69">
        <f t="shared" si="3"/>
        <v>0</v>
      </c>
      <c r="Q21" s="240">
        <f t="shared" si="4"/>
        <v>0</v>
      </c>
      <c r="R21" s="527">
        <v>2</v>
      </c>
      <c r="S21" s="531"/>
      <c r="T21" s="532"/>
      <c r="U21" s="532"/>
      <c r="V21" s="532"/>
      <c r="W21" s="532"/>
      <c r="X21" s="69">
        <f t="shared" si="5"/>
        <v>0</v>
      </c>
      <c r="Y21" s="240">
        <f t="shared" si="6"/>
        <v>2</v>
      </c>
      <c r="Z21" s="67"/>
      <c r="AA21" s="65"/>
      <c r="AB21" s="65"/>
      <c r="AC21" s="241">
        <f t="shared" si="0"/>
        <v>0</v>
      </c>
      <c r="AD21" s="67"/>
      <c r="AE21" s="67"/>
      <c r="AF21" s="67"/>
    </row>
    <row r="22" spans="1:32" s="42" customFormat="1">
      <c r="A22" s="64"/>
      <c r="B22" s="64"/>
      <c r="C22" s="64"/>
      <c r="D22" s="64" t="e">
        <f t="shared" si="1"/>
        <v>#DIV/0!</v>
      </c>
      <c r="E22" s="65"/>
      <c r="F22" s="65"/>
      <c r="G22" s="65"/>
      <c r="H22" s="72">
        <f t="shared" si="2"/>
        <v>0</v>
      </c>
      <c r="I22" s="67"/>
      <c r="J22" s="67"/>
      <c r="K22" s="67"/>
      <c r="L22" s="66"/>
      <c r="M22" s="66"/>
      <c r="N22" s="66"/>
      <c r="O22" s="66"/>
      <c r="P22" s="69">
        <f t="shared" si="3"/>
        <v>0</v>
      </c>
      <c r="Q22" s="240">
        <f t="shared" si="4"/>
        <v>0</v>
      </c>
      <c r="R22" s="67"/>
      <c r="S22" s="68"/>
      <c r="T22" s="66"/>
      <c r="U22" s="66"/>
      <c r="V22" s="66"/>
      <c r="W22" s="66"/>
      <c r="X22" s="69">
        <f t="shared" si="5"/>
        <v>0</v>
      </c>
      <c r="Y22" s="240">
        <f t="shared" si="6"/>
        <v>0</v>
      </c>
      <c r="Z22" s="67"/>
      <c r="AA22" s="65"/>
      <c r="AB22" s="65"/>
      <c r="AC22" s="241">
        <f t="shared" si="0"/>
        <v>0</v>
      </c>
      <c r="AD22" s="67"/>
      <c r="AE22" s="67"/>
      <c r="AF22" s="67"/>
    </row>
    <row r="23" spans="1:32" s="42" customFormat="1">
      <c r="A23" s="64"/>
      <c r="B23" s="64"/>
      <c r="C23" s="64"/>
      <c r="D23" s="64" t="e">
        <f t="shared" si="1"/>
        <v>#DIV/0!</v>
      </c>
      <c r="E23" s="65"/>
      <c r="F23" s="65"/>
      <c r="G23" s="65"/>
      <c r="H23" s="72">
        <f t="shared" si="2"/>
        <v>0</v>
      </c>
      <c r="I23" s="67"/>
      <c r="J23" s="67"/>
      <c r="K23" s="67"/>
      <c r="L23" s="66"/>
      <c r="M23" s="66"/>
      <c r="N23" s="66"/>
      <c r="O23" s="66"/>
      <c r="P23" s="69">
        <f t="shared" si="3"/>
        <v>0</v>
      </c>
      <c r="Q23" s="240">
        <f t="shared" si="4"/>
        <v>0</v>
      </c>
      <c r="R23" s="67"/>
      <c r="S23" s="68"/>
      <c r="T23" s="66"/>
      <c r="U23" s="66"/>
      <c r="V23" s="66"/>
      <c r="W23" s="66"/>
      <c r="X23" s="69">
        <f t="shared" si="5"/>
        <v>0</v>
      </c>
      <c r="Y23" s="240">
        <f t="shared" si="6"/>
        <v>0</v>
      </c>
      <c r="Z23" s="67"/>
      <c r="AA23" s="65"/>
      <c r="AB23" s="65"/>
      <c r="AC23" s="241">
        <f t="shared" si="0"/>
        <v>0</v>
      </c>
      <c r="AD23" s="67"/>
      <c r="AE23" s="67"/>
      <c r="AF23" s="67"/>
    </row>
    <row r="24" spans="1:32" s="42" customFormat="1">
      <c r="A24" s="64"/>
      <c r="B24" s="64"/>
      <c r="C24" s="64"/>
      <c r="D24" s="64" t="e">
        <f t="shared" si="1"/>
        <v>#DIV/0!</v>
      </c>
      <c r="E24" s="65"/>
      <c r="F24" s="65"/>
      <c r="G24" s="65"/>
      <c r="H24" s="72">
        <f t="shared" si="2"/>
        <v>0</v>
      </c>
      <c r="I24" s="67"/>
      <c r="J24" s="67"/>
      <c r="K24" s="67"/>
      <c r="L24" s="66"/>
      <c r="M24" s="66"/>
      <c r="N24" s="66"/>
      <c r="O24" s="66"/>
      <c r="P24" s="69">
        <f t="shared" si="3"/>
        <v>0</v>
      </c>
      <c r="Q24" s="240">
        <f t="shared" si="4"/>
        <v>0</v>
      </c>
      <c r="R24" s="67"/>
      <c r="S24" s="68"/>
      <c r="T24" s="66"/>
      <c r="U24" s="66"/>
      <c r="V24" s="66"/>
      <c r="W24" s="66"/>
      <c r="X24" s="69">
        <f t="shared" si="5"/>
        <v>0</v>
      </c>
      <c r="Y24" s="240">
        <f t="shared" si="6"/>
        <v>0</v>
      </c>
      <c r="Z24" s="67"/>
      <c r="AA24" s="65"/>
      <c r="AB24" s="65"/>
      <c r="AC24" s="241">
        <f t="shared" si="0"/>
        <v>0</v>
      </c>
      <c r="AD24" s="67"/>
      <c r="AE24" s="67"/>
      <c r="AF24" s="67"/>
    </row>
    <row r="25" spans="1:32" ht="15.75" customHeight="1">
      <c r="A25" s="242"/>
      <c r="B25" s="72">
        <f>SUM(B9:B24)</f>
        <v>6335</v>
      </c>
      <c r="C25" s="72">
        <f>SUM(C9:C24)</f>
        <v>33236</v>
      </c>
      <c r="D25" s="72">
        <f>C25/H25/3.65</f>
        <v>33.725012683916795</v>
      </c>
      <c r="E25" s="72">
        <f>SUM(E9:E24)</f>
        <v>254</v>
      </c>
      <c r="F25" s="72">
        <f>SUM(F9:F24)</f>
        <v>16</v>
      </c>
      <c r="G25" s="72">
        <f>SUM(G9:G24)</f>
        <v>0</v>
      </c>
      <c r="H25" s="72">
        <f t="shared" si="2"/>
        <v>270</v>
      </c>
      <c r="I25" s="72">
        <f t="shared" ref="I25:O25" si="7">SUM(I9:I24)</f>
        <v>96</v>
      </c>
      <c r="J25" s="72">
        <f t="shared" si="7"/>
        <v>33</v>
      </c>
      <c r="K25" s="72">
        <f t="shared" si="7"/>
        <v>61</v>
      </c>
      <c r="L25" s="72">
        <f t="shared" si="7"/>
        <v>56</v>
      </c>
      <c r="M25" s="72">
        <f t="shared" si="7"/>
        <v>7</v>
      </c>
      <c r="N25" s="72">
        <f t="shared" si="7"/>
        <v>0</v>
      </c>
      <c r="O25" s="72">
        <f t="shared" si="7"/>
        <v>18</v>
      </c>
      <c r="P25" s="69">
        <f t="shared" si="3"/>
        <v>81</v>
      </c>
      <c r="Q25" s="243">
        <f>I25-P25</f>
        <v>15</v>
      </c>
      <c r="R25" s="72">
        <f t="shared" ref="R25:W25" si="8">SUM(R9:R24)</f>
        <v>270</v>
      </c>
      <c r="S25" s="72">
        <f t="shared" si="8"/>
        <v>139</v>
      </c>
      <c r="T25" s="72">
        <f t="shared" si="8"/>
        <v>32</v>
      </c>
      <c r="U25" s="72">
        <f t="shared" si="8"/>
        <v>0</v>
      </c>
      <c r="V25" s="72">
        <f t="shared" si="8"/>
        <v>53</v>
      </c>
      <c r="W25" s="72">
        <f t="shared" si="8"/>
        <v>22</v>
      </c>
      <c r="X25" s="69">
        <f t="shared" si="5"/>
        <v>246</v>
      </c>
      <c r="Y25" s="243">
        <f t="shared" si="6"/>
        <v>24</v>
      </c>
      <c r="Z25" s="72">
        <f>SUM(Z9:Z24)</f>
        <v>0</v>
      </c>
      <c r="AA25" s="72">
        <f>SUM(AA9:AA24)</f>
        <v>0</v>
      </c>
      <c r="AB25" s="72">
        <f>SUM(AB9:AB24)</f>
        <v>0</v>
      </c>
      <c r="AC25" s="244">
        <f t="shared" si="0"/>
        <v>0</v>
      </c>
      <c r="AD25" s="72">
        <f>SUM(AD9:AD24)</f>
        <v>0</v>
      </c>
      <c r="AE25" s="72">
        <f>SUM(AE9:AE24)</f>
        <v>1</v>
      </c>
      <c r="AF25" s="72">
        <f>SUM(AF9:AF24)</f>
        <v>0</v>
      </c>
    </row>
    <row r="26" spans="1:32">
      <c r="A26" s="22"/>
      <c r="B26" s="22"/>
      <c r="C26" s="22"/>
      <c r="D26" s="22"/>
      <c r="E26" s="22"/>
      <c r="F26" s="22"/>
      <c r="G26" s="19"/>
      <c r="H26" s="19"/>
      <c r="L26" s="21"/>
      <c r="M26" s="21"/>
      <c r="N26" s="21"/>
      <c r="O26" s="43"/>
      <c r="R26" s="21"/>
      <c r="S26" s="21"/>
      <c r="T26" s="43"/>
    </row>
    <row r="27" spans="1:32">
      <c r="A27" s="22"/>
      <c r="B27" s="22"/>
      <c r="C27" s="22"/>
      <c r="D27" s="22"/>
      <c r="E27" s="22"/>
      <c r="F27" s="22"/>
      <c r="G27" s="19"/>
      <c r="H27" s="19"/>
      <c r="L27" s="21"/>
      <c r="M27" s="21"/>
      <c r="N27" s="21"/>
      <c r="O27" s="43"/>
      <c r="R27" s="21"/>
      <c r="S27" s="21"/>
      <c r="T27" s="43"/>
    </row>
    <row r="28" spans="1:32">
      <c r="A28" s="23"/>
      <c r="B28" s="23"/>
      <c r="C28" s="23"/>
      <c r="D28" s="23"/>
      <c r="E28" s="23"/>
      <c r="F28" s="23"/>
      <c r="G28" s="24"/>
      <c r="H28" s="24"/>
      <c r="L28" s="25"/>
      <c r="M28" s="25"/>
      <c r="N28" s="25"/>
      <c r="O28" s="44"/>
      <c r="R28" s="25"/>
      <c r="S28" s="25"/>
      <c r="T28" s="44"/>
    </row>
    <row r="29" spans="1:32">
      <c r="A29" s="23"/>
      <c r="B29" s="23"/>
      <c r="C29" s="23"/>
      <c r="D29" s="23"/>
      <c r="E29" s="23"/>
      <c r="F29" s="23"/>
      <c r="G29" s="24"/>
      <c r="H29" s="24"/>
      <c r="L29" s="25"/>
      <c r="M29" s="25"/>
      <c r="N29" s="25"/>
      <c r="O29" s="44"/>
      <c r="R29" s="25"/>
      <c r="S29" s="25"/>
      <c r="T29" s="44"/>
    </row>
    <row r="30" spans="1:32">
      <c r="A30" s="23"/>
      <c r="B30" s="23"/>
      <c r="C30" s="23"/>
      <c r="D30" s="23"/>
      <c r="E30" s="23"/>
      <c r="F30" s="23"/>
      <c r="G30" s="24"/>
      <c r="H30" s="24"/>
      <c r="L30" s="25"/>
      <c r="M30" s="25"/>
      <c r="N30" s="25"/>
      <c r="O30" s="44"/>
      <c r="R30" s="25"/>
      <c r="S30" s="25"/>
      <c r="T30" s="44"/>
    </row>
    <row r="31" spans="1:32">
      <c r="A31" s="23"/>
      <c r="B31" s="23"/>
      <c r="C31" s="23"/>
      <c r="D31" s="23"/>
      <c r="E31" s="23"/>
      <c r="F31" s="23"/>
      <c r="G31" s="24"/>
      <c r="H31" s="24"/>
      <c r="L31" s="25"/>
      <c r="M31" s="25"/>
      <c r="N31" s="25"/>
      <c r="O31" s="44"/>
      <c r="R31" s="25"/>
      <c r="S31" s="25"/>
      <c r="T31" s="44"/>
    </row>
    <row r="32" spans="1:32">
      <c r="A32" s="26"/>
      <c r="B32" s="26"/>
      <c r="C32" s="26"/>
      <c r="D32" s="26"/>
      <c r="E32" s="26"/>
      <c r="F32" s="26"/>
    </row>
    <row r="33" spans="1:6">
      <c r="A33" s="26"/>
      <c r="B33" s="26"/>
      <c r="C33" s="26"/>
      <c r="D33" s="26"/>
      <c r="E33" s="26"/>
      <c r="F33" s="26"/>
    </row>
    <row r="34" spans="1:6">
      <c r="A34" s="26"/>
      <c r="B34" s="26"/>
      <c r="C34" s="26"/>
      <c r="D34" s="26"/>
      <c r="E34" s="26"/>
      <c r="F34" s="26"/>
    </row>
    <row r="35" spans="1:6">
      <c r="A35" s="26"/>
      <c r="B35" s="26"/>
      <c r="C35" s="26"/>
      <c r="D35" s="26"/>
      <c r="E35" s="26"/>
      <c r="F35" s="26"/>
    </row>
    <row r="36" spans="1:6">
      <c r="A36" s="26"/>
      <c r="B36" s="26"/>
      <c r="C36" s="26"/>
      <c r="D36" s="26"/>
      <c r="E36" s="26"/>
      <c r="F36" s="26"/>
    </row>
  </sheetData>
  <mergeCells count="23"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  <mergeCell ref="K7:K8"/>
    <mergeCell ref="AD6:AF7"/>
    <mergeCell ref="AA7:AA8"/>
    <mergeCell ref="AB7:AB8"/>
    <mergeCell ref="Y7:Y8"/>
    <mergeCell ref="Z7:Z8"/>
    <mergeCell ref="AC7:AC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84"/>
  <sheetViews>
    <sheetView view="pageBreakPreview" zoomScaleSheetLayoutView="100" workbookViewId="0">
      <pane ySplit="7" topLeftCell="A8" activePane="bottomLeft" state="frozen"/>
      <selection pane="bottomLeft" activeCell="F18" sqref="F18"/>
    </sheetView>
  </sheetViews>
  <sheetFormatPr defaultRowHeight="11.25"/>
  <cols>
    <col min="1" max="1" width="7.42578125" style="14" customWidth="1"/>
    <col min="2" max="2" width="49" style="14" customWidth="1"/>
    <col min="3" max="3" width="11.7109375" style="14" customWidth="1"/>
    <col min="4" max="4" width="14" style="14" customWidth="1"/>
    <col min="5" max="5" width="11.28515625" style="14" customWidth="1"/>
    <col min="6" max="7" width="12.140625" style="14" customWidth="1"/>
    <col min="8" max="8" width="13.5703125" style="14" customWidth="1"/>
    <col min="9" max="9" width="12.85546875" style="14" customWidth="1"/>
    <col min="10" max="10" width="10.85546875" style="14" customWidth="1"/>
    <col min="11" max="16384" width="9.140625" style="14"/>
  </cols>
  <sheetData>
    <row r="1" spans="1:10" ht="12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4"/>
    </row>
    <row r="2" spans="1:10" ht="12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</row>
    <row r="3" spans="1:10" ht="12">
      <c r="A3" s="206"/>
      <c r="B3" s="207"/>
      <c r="C3" s="198"/>
      <c r="D3" s="202"/>
      <c r="E3" s="202"/>
      <c r="F3" s="202"/>
      <c r="G3" s="204"/>
    </row>
    <row r="4" spans="1:10" ht="14.25">
      <c r="A4" s="206"/>
      <c r="B4" s="207" t="s">
        <v>1849</v>
      </c>
      <c r="C4" s="199" t="s">
        <v>310</v>
      </c>
      <c r="D4" s="203"/>
      <c r="E4" s="203"/>
      <c r="F4" s="203"/>
      <c r="G4" s="205"/>
    </row>
    <row r="5" spans="1:10" s="15" customFormat="1" ht="15.75"/>
    <row r="6" spans="1:10" ht="11.25" customHeight="1">
      <c r="A6" s="756" t="s">
        <v>55</v>
      </c>
      <c r="B6" s="756" t="s">
        <v>337</v>
      </c>
      <c r="C6" s="789" t="s">
        <v>1888</v>
      </c>
      <c r="D6" s="808"/>
      <c r="E6" s="808"/>
      <c r="F6" s="790"/>
      <c r="G6" s="789" t="s">
        <v>1889</v>
      </c>
      <c r="H6" s="808"/>
      <c r="I6" s="808"/>
      <c r="J6" s="790"/>
    </row>
    <row r="7" spans="1:10" ht="56.25">
      <c r="A7" s="756"/>
      <c r="B7" s="756"/>
      <c r="C7" s="132" t="s">
        <v>15</v>
      </c>
      <c r="D7" s="157" t="s">
        <v>52</v>
      </c>
      <c r="E7" s="157" t="s">
        <v>53</v>
      </c>
      <c r="F7" s="316" t="s">
        <v>1788</v>
      </c>
      <c r="G7" s="132" t="s">
        <v>15</v>
      </c>
      <c r="H7" s="157" t="s">
        <v>52</v>
      </c>
      <c r="I7" s="157" t="s">
        <v>53</v>
      </c>
      <c r="J7" s="329" t="s">
        <v>1789</v>
      </c>
    </row>
    <row r="8" spans="1:10" ht="12.75">
      <c r="A8" s="193" t="s">
        <v>343</v>
      </c>
      <c r="B8" s="192"/>
      <c r="C8" s="190"/>
      <c r="D8" s="190"/>
      <c r="E8" s="190"/>
      <c r="F8" s="190"/>
      <c r="G8" s="190"/>
      <c r="H8" s="190"/>
      <c r="I8" s="190"/>
      <c r="J8" s="190"/>
    </row>
    <row r="9" spans="1:10" ht="12.75">
      <c r="A9" s="193"/>
      <c r="B9" s="192"/>
      <c r="C9" s="190"/>
      <c r="D9" s="190"/>
      <c r="E9" s="190"/>
      <c r="F9" s="190"/>
      <c r="G9" s="190"/>
      <c r="H9" s="190"/>
      <c r="I9" s="190"/>
      <c r="J9" s="190"/>
    </row>
    <row r="10" spans="1:10" ht="12.75">
      <c r="A10" s="193"/>
      <c r="B10" s="462" t="s">
        <v>3411</v>
      </c>
      <c r="C10" s="461">
        <v>63</v>
      </c>
      <c r="D10" s="461">
        <v>194040</v>
      </c>
      <c r="E10" s="461">
        <f>D10/C10</f>
        <v>3080</v>
      </c>
      <c r="F10" s="190">
        <v>63</v>
      </c>
      <c r="G10" s="461">
        <v>50</v>
      </c>
      <c r="H10" s="461">
        <f>G10*I10</f>
        <v>154000</v>
      </c>
      <c r="I10" s="461">
        <v>3080</v>
      </c>
      <c r="J10" s="190">
        <v>63</v>
      </c>
    </row>
    <row r="11" spans="1:10" ht="12.75">
      <c r="A11" s="193"/>
      <c r="B11" s="462" t="s">
        <v>3412</v>
      </c>
      <c r="C11" s="461">
        <v>37</v>
      </c>
      <c r="D11" s="461">
        <v>69800.5</v>
      </c>
      <c r="E11" s="461">
        <f t="shared" ref="E11:E18" si="0">D11/C11</f>
        <v>1886.5</v>
      </c>
      <c r="F11" s="190">
        <v>37</v>
      </c>
      <c r="G11" s="461">
        <v>30</v>
      </c>
      <c r="H11" s="461">
        <f t="shared" ref="H11:H18" si="1">G11*I11</f>
        <v>56595</v>
      </c>
      <c r="I11" s="461">
        <v>1886.5</v>
      </c>
      <c r="J11" s="190">
        <v>37</v>
      </c>
    </row>
    <row r="12" spans="1:10" ht="12.75">
      <c r="A12" s="193"/>
      <c r="B12" s="462" t="s">
        <v>3413</v>
      </c>
      <c r="C12" s="461">
        <v>600</v>
      </c>
      <c r="D12" s="461">
        <v>42900</v>
      </c>
      <c r="E12" s="461">
        <f t="shared" si="0"/>
        <v>71.5</v>
      </c>
      <c r="F12" s="190">
        <v>300</v>
      </c>
      <c r="G12" s="461">
        <v>342</v>
      </c>
      <c r="H12" s="461">
        <f t="shared" si="1"/>
        <v>24305.94</v>
      </c>
      <c r="I12" s="461">
        <v>71.069999999999993</v>
      </c>
      <c r="J12" s="190">
        <v>300</v>
      </c>
    </row>
    <row r="13" spans="1:10" ht="12.75">
      <c r="A13" s="193"/>
      <c r="B13" s="462" t="s">
        <v>3415</v>
      </c>
      <c r="C13" s="461">
        <v>2</v>
      </c>
      <c r="D13" s="461">
        <v>50380</v>
      </c>
      <c r="E13" s="461">
        <f t="shared" si="0"/>
        <v>25190</v>
      </c>
      <c r="F13" s="190">
        <v>2</v>
      </c>
      <c r="G13" s="461">
        <v>1</v>
      </c>
      <c r="H13" s="461">
        <f t="shared" si="1"/>
        <v>25190</v>
      </c>
      <c r="I13" s="461">
        <v>25190</v>
      </c>
      <c r="J13" s="190">
        <v>2</v>
      </c>
    </row>
    <row r="14" spans="1:10" ht="12.75">
      <c r="A14" s="193"/>
      <c r="B14" s="462" t="s">
        <v>3416</v>
      </c>
      <c r="C14" s="461">
        <v>2</v>
      </c>
      <c r="D14" s="461">
        <v>50380</v>
      </c>
      <c r="E14" s="461">
        <f t="shared" si="0"/>
        <v>25190</v>
      </c>
      <c r="F14" s="190">
        <v>2</v>
      </c>
      <c r="G14" s="461">
        <v>1</v>
      </c>
      <c r="H14" s="461">
        <f t="shared" si="1"/>
        <v>25190</v>
      </c>
      <c r="I14" s="461">
        <v>25190</v>
      </c>
      <c r="J14" s="190">
        <v>2</v>
      </c>
    </row>
    <row r="15" spans="1:10" ht="12.75">
      <c r="A15" s="193"/>
      <c r="B15" s="462" t="s">
        <v>3414</v>
      </c>
      <c r="C15" s="461">
        <v>2</v>
      </c>
      <c r="D15" s="461">
        <v>52360</v>
      </c>
      <c r="E15" s="461">
        <f t="shared" si="0"/>
        <v>26180</v>
      </c>
      <c r="F15" s="190">
        <v>2</v>
      </c>
      <c r="G15" s="461">
        <v>1</v>
      </c>
      <c r="H15" s="461">
        <f t="shared" si="1"/>
        <v>26180</v>
      </c>
      <c r="I15" s="461">
        <v>26180</v>
      </c>
      <c r="J15" s="190">
        <v>2</v>
      </c>
    </row>
    <row r="16" spans="1:10" ht="12.75">
      <c r="A16" s="193"/>
      <c r="B16" s="462" t="s">
        <v>3418</v>
      </c>
      <c r="C16" s="461">
        <v>2</v>
      </c>
      <c r="D16" s="461">
        <v>7997</v>
      </c>
      <c r="E16" s="461">
        <f t="shared" si="0"/>
        <v>3998.5</v>
      </c>
      <c r="F16" s="190">
        <v>2</v>
      </c>
      <c r="G16" s="461">
        <v>2</v>
      </c>
      <c r="H16" s="461">
        <f t="shared" si="1"/>
        <v>7999.06</v>
      </c>
      <c r="I16" s="461">
        <v>3999.53</v>
      </c>
      <c r="J16" s="190">
        <v>2</v>
      </c>
    </row>
    <row r="17" spans="1:10" ht="12.75">
      <c r="A17" s="193"/>
      <c r="B17" s="462" t="s">
        <v>3417</v>
      </c>
      <c r="C17" s="461">
        <v>15</v>
      </c>
      <c r="D17" s="461">
        <v>49500</v>
      </c>
      <c r="E17" s="461">
        <f t="shared" si="0"/>
        <v>3300</v>
      </c>
      <c r="F17" s="190">
        <v>15</v>
      </c>
      <c r="G17" s="461">
        <v>15</v>
      </c>
      <c r="H17" s="461">
        <f t="shared" si="1"/>
        <v>49500</v>
      </c>
      <c r="I17" s="461">
        <v>3300</v>
      </c>
      <c r="J17" s="190">
        <v>15</v>
      </c>
    </row>
    <row r="18" spans="1:10" ht="12.75">
      <c r="A18" s="193"/>
      <c r="B18" s="462" t="s">
        <v>3419</v>
      </c>
      <c r="C18" s="461">
        <v>2</v>
      </c>
      <c r="D18" s="461">
        <v>7040</v>
      </c>
      <c r="E18" s="461">
        <f t="shared" si="0"/>
        <v>3520</v>
      </c>
      <c r="F18" s="190">
        <v>2</v>
      </c>
      <c r="G18" s="461">
        <v>2</v>
      </c>
      <c r="H18" s="461">
        <f t="shared" si="1"/>
        <v>7040</v>
      </c>
      <c r="I18" s="461">
        <v>3520</v>
      </c>
      <c r="J18" s="190">
        <v>2</v>
      </c>
    </row>
    <row r="19" spans="1:10" ht="12.75">
      <c r="A19" s="193"/>
      <c r="B19" s="192"/>
      <c r="C19" s="461"/>
      <c r="D19" s="461"/>
      <c r="E19" s="461"/>
      <c r="F19" s="190"/>
      <c r="G19" s="461"/>
      <c r="H19" s="461"/>
      <c r="I19" s="461"/>
      <c r="J19" s="190"/>
    </row>
    <row r="20" spans="1:10" ht="12.75">
      <c r="A20" s="193"/>
      <c r="B20" s="466" t="s">
        <v>3435</v>
      </c>
      <c r="C20" s="461"/>
      <c r="D20" s="463">
        <f>SUM(D10:D18)</f>
        <v>524397.5</v>
      </c>
      <c r="E20" s="461"/>
      <c r="F20" s="190"/>
      <c r="G20" s="461"/>
      <c r="H20" s="463">
        <f>SUM(H10:H18)</f>
        <v>376000</v>
      </c>
      <c r="I20" s="461"/>
      <c r="J20" s="190"/>
    </row>
    <row r="21" spans="1:10" ht="12.75">
      <c r="A21" s="193"/>
      <c r="B21" s="192"/>
      <c r="C21" s="190"/>
      <c r="D21" s="190"/>
      <c r="E21" s="190"/>
      <c r="F21" s="190"/>
      <c r="G21" s="190"/>
      <c r="H21" s="190"/>
      <c r="I21" s="190"/>
      <c r="J21" s="190"/>
    </row>
    <row r="22" spans="1:10" ht="12.75">
      <c r="A22" s="193"/>
      <c r="B22" s="192"/>
      <c r="C22" s="190"/>
      <c r="D22" s="190"/>
      <c r="E22" s="190"/>
      <c r="F22" s="190"/>
      <c r="G22" s="190"/>
      <c r="H22" s="190"/>
      <c r="I22" s="190"/>
      <c r="J22" s="190"/>
    </row>
    <row r="23" spans="1:10" ht="12.75">
      <c r="A23" s="193" t="s">
        <v>344</v>
      </c>
      <c r="B23" s="192"/>
      <c r="C23" s="190"/>
      <c r="D23" s="190"/>
      <c r="E23" s="190"/>
      <c r="F23" s="190"/>
      <c r="G23" s="190"/>
      <c r="H23" s="190"/>
      <c r="I23" s="190"/>
      <c r="J23" s="190"/>
    </row>
    <row r="24" spans="1:10" ht="12.75">
      <c r="A24" s="193"/>
      <c r="B24" s="192"/>
      <c r="C24" s="190"/>
      <c r="D24" s="190"/>
      <c r="E24" s="190"/>
      <c r="F24" s="190"/>
      <c r="G24" s="190"/>
      <c r="H24" s="190"/>
      <c r="I24" s="190"/>
      <c r="J24" s="190"/>
    </row>
    <row r="25" spans="1:10" ht="12.75">
      <c r="A25" s="193"/>
      <c r="B25" s="192"/>
      <c r="C25" s="190"/>
      <c r="D25" s="190"/>
      <c r="E25" s="190"/>
      <c r="F25" s="190"/>
      <c r="G25" s="190"/>
      <c r="H25" s="190"/>
      <c r="I25" s="190"/>
      <c r="J25" s="190"/>
    </row>
    <row r="26" spans="1:10" ht="12.75">
      <c r="A26" s="331" t="s">
        <v>1778</v>
      </c>
      <c r="B26" s="332"/>
      <c r="C26" s="190"/>
      <c r="D26" s="190"/>
      <c r="E26" s="190"/>
      <c r="F26" s="190"/>
      <c r="G26" s="190"/>
      <c r="H26" s="190"/>
      <c r="I26" s="190"/>
      <c r="J26" s="190"/>
    </row>
    <row r="27" spans="1:10" ht="12.75">
      <c r="A27" s="193"/>
      <c r="B27" s="192"/>
      <c r="C27" s="190"/>
      <c r="D27" s="190"/>
      <c r="E27" s="190"/>
      <c r="F27" s="190"/>
      <c r="G27" s="190"/>
      <c r="H27" s="190"/>
      <c r="I27" s="190"/>
      <c r="J27" s="190"/>
    </row>
    <row r="28" spans="1:10" ht="12.75">
      <c r="A28" s="193"/>
      <c r="B28" s="192"/>
      <c r="C28" s="190"/>
      <c r="D28" s="190"/>
      <c r="E28" s="190"/>
      <c r="F28" s="190"/>
      <c r="G28" s="190"/>
      <c r="H28" s="190"/>
      <c r="I28" s="190"/>
      <c r="J28" s="190"/>
    </row>
    <row r="29" spans="1:10" ht="12.75">
      <c r="A29" s="193" t="s">
        <v>345</v>
      </c>
      <c r="B29" s="192"/>
      <c r="C29" s="190"/>
      <c r="D29" s="190"/>
      <c r="E29" s="190"/>
      <c r="F29" s="190"/>
      <c r="G29" s="190"/>
      <c r="H29" s="190"/>
      <c r="I29" s="190"/>
      <c r="J29" s="190"/>
    </row>
    <row r="30" spans="1:10" ht="12.75">
      <c r="A30" s="193"/>
      <c r="B30" s="192"/>
      <c r="C30" s="190"/>
      <c r="D30" s="190"/>
      <c r="E30" s="190"/>
      <c r="F30" s="190"/>
      <c r="G30" s="190"/>
      <c r="H30" s="190"/>
      <c r="I30" s="190"/>
      <c r="J30" s="190"/>
    </row>
    <row r="31" spans="1:10" ht="12.75">
      <c r="A31" s="193"/>
      <c r="B31" s="192"/>
      <c r="C31" s="190"/>
      <c r="D31" s="190"/>
      <c r="E31" s="190"/>
      <c r="F31" s="190"/>
      <c r="G31" s="190"/>
      <c r="H31" s="190"/>
      <c r="I31" s="190"/>
      <c r="J31" s="190"/>
    </row>
    <row r="32" spans="1:10" ht="12.75">
      <c r="A32" s="193" t="s">
        <v>346</v>
      </c>
      <c r="B32" s="192"/>
      <c r="C32" s="190"/>
      <c r="D32" s="190"/>
      <c r="E32" s="190"/>
      <c r="F32" s="190"/>
      <c r="G32" s="190"/>
      <c r="H32" s="190"/>
      <c r="I32" s="190"/>
      <c r="J32" s="190"/>
    </row>
    <row r="33" spans="1:10" ht="12.75">
      <c r="A33" s="193"/>
      <c r="B33" s="192"/>
      <c r="C33" s="190"/>
      <c r="D33" s="190"/>
      <c r="E33" s="190"/>
      <c r="F33" s="190"/>
      <c r="G33" s="190"/>
      <c r="H33" s="190"/>
      <c r="I33" s="190"/>
      <c r="J33" s="190"/>
    </row>
    <row r="34" spans="1:10" ht="12.75">
      <c r="A34" s="193"/>
      <c r="B34" s="192"/>
      <c r="C34" s="190"/>
      <c r="D34" s="190"/>
      <c r="E34" s="190"/>
      <c r="F34" s="190"/>
      <c r="G34" s="190"/>
      <c r="H34" s="190"/>
      <c r="I34" s="190"/>
      <c r="J34" s="190"/>
    </row>
    <row r="35" spans="1:10" ht="12.75">
      <c r="A35" s="193" t="s">
        <v>347</v>
      </c>
      <c r="B35" s="192"/>
      <c r="C35" s="190"/>
      <c r="D35" s="190"/>
      <c r="E35" s="190"/>
      <c r="F35" s="190"/>
      <c r="G35" s="190"/>
      <c r="H35" s="190"/>
      <c r="I35" s="190"/>
      <c r="J35" s="190"/>
    </row>
    <row r="36" spans="1:10" ht="12.75">
      <c r="A36" s="193"/>
      <c r="B36" s="192"/>
      <c r="C36" s="190"/>
      <c r="D36" s="190"/>
      <c r="E36" s="190"/>
      <c r="F36" s="190"/>
      <c r="G36" s="190"/>
      <c r="H36" s="190"/>
      <c r="I36" s="190"/>
      <c r="J36" s="190"/>
    </row>
    <row r="37" spans="1:10" ht="12.75">
      <c r="A37" s="193"/>
      <c r="B37" s="192"/>
      <c r="C37" s="190"/>
      <c r="D37" s="190"/>
      <c r="E37" s="190"/>
      <c r="F37" s="190"/>
      <c r="G37" s="190"/>
      <c r="H37" s="190"/>
      <c r="I37" s="190"/>
      <c r="J37" s="190"/>
    </row>
    <row r="38" spans="1:10" ht="12.75">
      <c r="A38" s="193" t="s">
        <v>348</v>
      </c>
      <c r="B38" s="192"/>
      <c r="C38" s="190"/>
      <c r="D38" s="190"/>
      <c r="E38" s="190"/>
      <c r="F38" s="190"/>
      <c r="G38" s="190"/>
      <c r="H38" s="190"/>
      <c r="I38" s="190"/>
      <c r="J38" s="190"/>
    </row>
    <row r="39" spans="1:10" ht="12.75">
      <c r="A39" s="193"/>
      <c r="B39" s="192"/>
      <c r="C39" s="190"/>
      <c r="D39" s="190"/>
      <c r="E39" s="190"/>
      <c r="F39" s="190"/>
      <c r="G39" s="190"/>
      <c r="H39" s="190"/>
      <c r="I39" s="190"/>
      <c r="J39" s="190"/>
    </row>
    <row r="40" spans="1:10" ht="12.75">
      <c r="A40" s="193"/>
      <c r="B40" s="192"/>
      <c r="C40" s="190"/>
      <c r="D40" s="190"/>
      <c r="E40" s="190"/>
      <c r="F40" s="190"/>
      <c r="G40" s="190"/>
      <c r="H40" s="190"/>
      <c r="I40" s="190"/>
      <c r="J40" s="190"/>
    </row>
    <row r="41" spans="1:10" ht="12" customHeight="1">
      <c r="A41" s="258" t="s">
        <v>349</v>
      </c>
      <c r="B41" s="193"/>
      <c r="C41" s="190"/>
      <c r="D41" s="190"/>
      <c r="E41" s="190"/>
      <c r="F41" s="190"/>
      <c r="G41" s="190"/>
      <c r="H41" s="190"/>
      <c r="I41" s="190"/>
      <c r="J41" s="190"/>
    </row>
    <row r="42" spans="1:10" ht="12" customHeight="1">
      <c r="A42" s="193"/>
      <c r="B42" s="193"/>
      <c r="C42" s="190"/>
      <c r="D42" s="190"/>
      <c r="E42" s="190"/>
      <c r="F42" s="190"/>
      <c r="G42" s="190"/>
      <c r="H42" s="190"/>
      <c r="I42" s="190"/>
      <c r="J42" s="190"/>
    </row>
    <row r="43" spans="1:10" ht="12" customHeight="1">
      <c r="A43" s="193"/>
      <c r="B43" s="193"/>
      <c r="C43" s="190"/>
      <c r="D43" s="190"/>
      <c r="E43" s="190"/>
      <c r="F43" s="190"/>
      <c r="G43" s="190"/>
      <c r="H43" s="190"/>
      <c r="I43" s="190"/>
      <c r="J43" s="190"/>
    </row>
    <row r="44" spans="1:10" ht="12" customHeight="1">
      <c r="A44" s="258" t="s">
        <v>350</v>
      </c>
      <c r="B44" s="193"/>
      <c r="C44" s="194"/>
      <c r="D44" s="194"/>
      <c r="E44" s="194"/>
      <c r="F44" s="194"/>
      <c r="G44" s="194"/>
      <c r="H44" s="194"/>
      <c r="I44" s="194"/>
      <c r="J44" s="195"/>
    </row>
    <row r="45" spans="1:10" ht="12" customHeight="1">
      <c r="A45" s="193"/>
      <c r="B45" s="464" t="s">
        <v>3432</v>
      </c>
      <c r="C45" s="190"/>
      <c r="D45" s="190"/>
      <c r="E45" s="190"/>
      <c r="F45" s="190"/>
      <c r="G45" s="190"/>
      <c r="H45" s="190"/>
      <c r="I45" s="190"/>
      <c r="J45" s="190"/>
    </row>
    <row r="46" spans="1:10" ht="12" customHeight="1">
      <c r="A46" s="193"/>
      <c r="B46" s="193"/>
      <c r="C46" s="190"/>
      <c r="D46" s="190"/>
      <c r="E46" s="461"/>
      <c r="F46" s="190"/>
      <c r="G46" s="190"/>
      <c r="H46" s="190"/>
      <c r="I46" s="190"/>
      <c r="J46" s="190"/>
    </row>
    <row r="47" spans="1:10" ht="12" customHeight="1">
      <c r="A47" s="193"/>
      <c r="B47" s="193" t="s">
        <v>3420</v>
      </c>
      <c r="C47" s="190">
        <v>10</v>
      </c>
      <c r="D47" s="461">
        <v>176000</v>
      </c>
      <c r="E47" s="461">
        <f t="shared" ref="E47:E70" si="2">D47/C47</f>
        <v>17600</v>
      </c>
      <c r="F47" s="190">
        <v>10</v>
      </c>
      <c r="G47" s="190">
        <v>10</v>
      </c>
      <c r="H47" s="461">
        <f>G47*I47</f>
        <v>176000.5</v>
      </c>
      <c r="I47" s="461">
        <v>17600.05</v>
      </c>
      <c r="J47" s="190">
        <v>10</v>
      </c>
    </row>
    <row r="48" spans="1:10" ht="12" customHeight="1">
      <c r="A48" s="193"/>
      <c r="B48" s="193" t="s">
        <v>3421</v>
      </c>
      <c r="C48" s="190">
        <v>155</v>
      </c>
      <c r="D48" s="461">
        <v>985800</v>
      </c>
      <c r="E48" s="461">
        <f t="shared" si="2"/>
        <v>6360</v>
      </c>
      <c r="F48" s="190">
        <v>155</v>
      </c>
      <c r="G48" s="190">
        <v>150</v>
      </c>
      <c r="H48" s="461">
        <f t="shared" ref="H48:H57" si="3">G48*I48</f>
        <v>954000</v>
      </c>
      <c r="I48" s="461">
        <v>6360</v>
      </c>
      <c r="J48" s="190">
        <v>155</v>
      </c>
    </row>
    <row r="49" spans="1:10" ht="12" customHeight="1">
      <c r="A49" s="193"/>
      <c r="B49" s="193" t="s">
        <v>3422</v>
      </c>
      <c r="C49" s="190">
        <v>52</v>
      </c>
      <c r="D49" s="461">
        <v>174720</v>
      </c>
      <c r="E49" s="461">
        <f t="shared" si="2"/>
        <v>3360</v>
      </c>
      <c r="F49" s="190">
        <v>52</v>
      </c>
      <c r="G49" s="190">
        <v>50</v>
      </c>
      <c r="H49" s="461">
        <f t="shared" si="3"/>
        <v>167999</v>
      </c>
      <c r="I49" s="461">
        <v>3359.98</v>
      </c>
      <c r="J49" s="190">
        <v>52</v>
      </c>
    </row>
    <row r="50" spans="1:10" ht="12" customHeight="1">
      <c r="A50" s="193"/>
      <c r="B50" s="193" t="s">
        <v>3423</v>
      </c>
      <c r="C50" s="190">
        <v>165</v>
      </c>
      <c r="D50" s="461">
        <v>4356000</v>
      </c>
      <c r="E50" s="461">
        <f t="shared" si="2"/>
        <v>26400</v>
      </c>
      <c r="F50" s="190">
        <v>165</v>
      </c>
      <c r="G50" s="190">
        <v>145</v>
      </c>
      <c r="H50" s="461">
        <f t="shared" si="3"/>
        <v>3828000</v>
      </c>
      <c r="I50" s="461">
        <v>26400</v>
      </c>
      <c r="J50" s="190">
        <v>165</v>
      </c>
    </row>
    <row r="51" spans="1:10" ht="12" customHeight="1">
      <c r="A51" s="193"/>
      <c r="B51" s="193" t="s">
        <v>3424</v>
      </c>
      <c r="C51" s="190">
        <v>165</v>
      </c>
      <c r="D51" s="461">
        <v>2904000</v>
      </c>
      <c r="E51" s="461">
        <f t="shared" si="2"/>
        <v>17600</v>
      </c>
      <c r="F51" s="190">
        <v>165</v>
      </c>
      <c r="G51" s="190">
        <v>145</v>
      </c>
      <c r="H51" s="461">
        <f t="shared" si="3"/>
        <v>2552000</v>
      </c>
      <c r="I51" s="461">
        <v>17600</v>
      </c>
      <c r="J51" s="190">
        <v>165</v>
      </c>
    </row>
    <row r="52" spans="1:10" ht="12" customHeight="1">
      <c r="A52" s="193"/>
      <c r="B52" s="193" t="s">
        <v>3425</v>
      </c>
      <c r="C52" s="190">
        <v>165</v>
      </c>
      <c r="D52" s="461">
        <v>5045700</v>
      </c>
      <c r="E52" s="461">
        <f t="shared" si="2"/>
        <v>30580</v>
      </c>
      <c r="F52" s="190">
        <v>165</v>
      </c>
      <c r="G52" s="190">
        <v>145</v>
      </c>
      <c r="H52" s="461">
        <f t="shared" si="3"/>
        <v>4434100</v>
      </c>
      <c r="I52" s="461">
        <v>30580</v>
      </c>
      <c r="J52" s="190">
        <v>165</v>
      </c>
    </row>
    <row r="53" spans="1:10" ht="12" customHeight="1">
      <c r="A53" s="193"/>
      <c r="B53" s="193" t="s">
        <v>3426</v>
      </c>
      <c r="C53" s="190">
        <v>81</v>
      </c>
      <c r="D53" s="461">
        <v>6237000</v>
      </c>
      <c r="E53" s="461">
        <f t="shared" si="2"/>
        <v>77000</v>
      </c>
      <c r="F53" s="190">
        <v>81</v>
      </c>
      <c r="G53" s="190">
        <v>63</v>
      </c>
      <c r="H53" s="461">
        <f t="shared" si="3"/>
        <v>4851630</v>
      </c>
      <c r="I53" s="461">
        <v>77010</v>
      </c>
      <c r="J53" s="190">
        <v>81</v>
      </c>
    </row>
    <row r="54" spans="1:10" ht="12" customHeight="1">
      <c r="A54" s="193"/>
      <c r="B54" s="193" t="s">
        <v>3427</v>
      </c>
      <c r="C54" s="190">
        <v>81</v>
      </c>
      <c r="D54" s="461">
        <v>1425600</v>
      </c>
      <c r="E54" s="461">
        <f t="shared" si="2"/>
        <v>17600</v>
      </c>
      <c r="F54" s="190">
        <v>81</v>
      </c>
      <c r="G54" s="190">
        <v>63</v>
      </c>
      <c r="H54" s="461">
        <f t="shared" si="3"/>
        <v>1109390.3099999998</v>
      </c>
      <c r="I54" s="461">
        <v>17609.37</v>
      </c>
      <c r="J54" s="190">
        <v>81</v>
      </c>
    </row>
    <row r="55" spans="1:10" ht="12" customHeight="1">
      <c r="A55" s="193"/>
      <c r="B55" s="193" t="s">
        <v>3428</v>
      </c>
      <c r="C55" s="190">
        <v>81</v>
      </c>
      <c r="D55" s="461">
        <v>3163050</v>
      </c>
      <c r="E55" s="461">
        <f>D55/C55</f>
        <v>39050</v>
      </c>
      <c r="F55" s="190">
        <v>81</v>
      </c>
      <c r="G55" s="190">
        <v>63</v>
      </c>
      <c r="H55" s="461">
        <f t="shared" si="3"/>
        <v>2463741</v>
      </c>
      <c r="I55" s="461">
        <v>39107</v>
      </c>
      <c r="J55" s="190">
        <v>81</v>
      </c>
    </row>
    <row r="56" spans="1:10" ht="12" customHeight="1">
      <c r="A56" s="193"/>
      <c r="B56" s="193" t="s">
        <v>3429</v>
      </c>
      <c r="C56" s="190">
        <v>81</v>
      </c>
      <c r="D56" s="461">
        <v>1915650</v>
      </c>
      <c r="E56" s="461">
        <f t="shared" si="2"/>
        <v>23650</v>
      </c>
      <c r="F56" s="190">
        <v>81</v>
      </c>
      <c r="G56" s="190">
        <v>63</v>
      </c>
      <c r="H56" s="461">
        <f t="shared" si="3"/>
        <v>1490139</v>
      </c>
      <c r="I56" s="461">
        <v>23653</v>
      </c>
      <c r="J56" s="190">
        <v>81</v>
      </c>
    </row>
    <row r="57" spans="1:10" ht="12" customHeight="1">
      <c r="A57" s="193"/>
      <c r="B57" s="193" t="s">
        <v>3430</v>
      </c>
      <c r="C57" s="190">
        <v>162</v>
      </c>
      <c r="D57" s="461">
        <v>178200</v>
      </c>
      <c r="E57" s="461">
        <f t="shared" si="2"/>
        <v>1100</v>
      </c>
      <c r="F57" s="190">
        <v>162</v>
      </c>
      <c r="G57" s="190">
        <v>150</v>
      </c>
      <c r="H57" s="461">
        <f t="shared" si="3"/>
        <v>165000</v>
      </c>
      <c r="I57" s="461">
        <v>1100</v>
      </c>
      <c r="J57" s="190">
        <v>162</v>
      </c>
    </row>
    <row r="58" spans="1:10" ht="12" customHeight="1">
      <c r="A58" s="193"/>
      <c r="B58" s="193"/>
      <c r="C58" s="190"/>
      <c r="D58" s="461"/>
      <c r="E58" s="461"/>
      <c r="F58" s="190"/>
      <c r="G58" s="190"/>
      <c r="H58" s="190"/>
      <c r="I58" s="190"/>
      <c r="J58" s="190"/>
    </row>
    <row r="59" spans="1:10" ht="12" customHeight="1">
      <c r="A59" s="193"/>
      <c r="B59" s="465" t="s">
        <v>3433</v>
      </c>
      <c r="C59" s="190"/>
      <c r="D59" s="463">
        <f>SUM(D47:D57)</f>
        <v>26561720</v>
      </c>
      <c r="E59" s="461"/>
      <c r="F59" s="190"/>
      <c r="G59" s="190"/>
      <c r="H59" s="463">
        <f>SUM(H47:H57)</f>
        <v>22191999.809999999</v>
      </c>
      <c r="I59" s="190"/>
      <c r="J59" s="190"/>
    </row>
    <row r="60" spans="1:10" ht="12" customHeight="1">
      <c r="A60" s="193"/>
      <c r="B60" s="193"/>
      <c r="C60" s="190"/>
      <c r="D60" s="461"/>
      <c r="E60" s="461"/>
      <c r="F60" s="190"/>
      <c r="G60" s="190"/>
      <c r="H60" s="190"/>
      <c r="I60" s="190"/>
      <c r="J60" s="190"/>
    </row>
    <row r="61" spans="1:10" ht="12" customHeight="1">
      <c r="A61" s="193"/>
      <c r="B61" s="464" t="s">
        <v>3431</v>
      </c>
      <c r="C61" s="190"/>
      <c r="D61" s="461"/>
      <c r="E61" s="461"/>
      <c r="F61" s="190"/>
      <c r="G61" s="190"/>
      <c r="H61" s="190"/>
      <c r="I61" s="190"/>
      <c r="J61" s="190"/>
    </row>
    <row r="62" spans="1:10" ht="12" customHeight="1">
      <c r="A62" s="193"/>
      <c r="B62" s="193"/>
      <c r="C62" s="190"/>
      <c r="D62" s="461"/>
      <c r="E62" s="461"/>
      <c r="F62" s="190"/>
      <c r="G62" s="190"/>
      <c r="H62" s="190"/>
      <c r="I62" s="190"/>
      <c r="J62" s="190"/>
    </row>
    <row r="63" spans="1:10" ht="12" customHeight="1">
      <c r="A63" s="193"/>
      <c r="B63" s="193" t="s">
        <v>3436</v>
      </c>
      <c r="C63" s="190">
        <v>2</v>
      </c>
      <c r="D63" s="461">
        <v>68200</v>
      </c>
      <c r="E63" s="461">
        <f t="shared" si="2"/>
        <v>34100</v>
      </c>
      <c r="F63" s="190"/>
      <c r="G63" s="190">
        <v>6</v>
      </c>
      <c r="H63" s="461">
        <f t="shared" ref="H63:H70" si="4">G63*I63</f>
        <v>204600</v>
      </c>
      <c r="I63" s="461">
        <v>34100</v>
      </c>
      <c r="J63" s="190">
        <v>6</v>
      </c>
    </row>
    <row r="64" spans="1:10" ht="12" customHeight="1">
      <c r="A64" s="193"/>
      <c r="B64" s="193" t="s">
        <v>3437</v>
      </c>
      <c r="C64" s="190">
        <v>1</v>
      </c>
      <c r="D64" s="461">
        <v>34100</v>
      </c>
      <c r="E64" s="461">
        <f t="shared" si="2"/>
        <v>34100</v>
      </c>
      <c r="F64" s="190"/>
      <c r="G64" s="190">
        <v>4</v>
      </c>
      <c r="H64" s="461">
        <f t="shared" si="4"/>
        <v>136400</v>
      </c>
      <c r="I64" s="461">
        <v>34100</v>
      </c>
      <c r="J64" s="190">
        <v>4</v>
      </c>
    </row>
    <row r="65" spans="1:10" ht="12" customHeight="1">
      <c r="A65" s="193"/>
      <c r="B65" s="193" t="s">
        <v>3438</v>
      </c>
      <c r="C65" s="190">
        <v>2</v>
      </c>
      <c r="D65" s="461">
        <v>68200</v>
      </c>
      <c r="E65" s="461">
        <f t="shared" si="2"/>
        <v>34100</v>
      </c>
      <c r="F65" s="190"/>
      <c r="G65" s="190">
        <v>5</v>
      </c>
      <c r="H65" s="461">
        <f t="shared" si="4"/>
        <v>170500</v>
      </c>
      <c r="I65" s="461">
        <v>34100</v>
      </c>
      <c r="J65" s="190">
        <v>5</v>
      </c>
    </row>
    <row r="66" spans="1:10" ht="12" customHeight="1">
      <c r="A66" s="193"/>
      <c r="B66" s="193" t="s">
        <v>3439</v>
      </c>
      <c r="C66" s="190">
        <v>3</v>
      </c>
      <c r="D66" s="461">
        <v>39600</v>
      </c>
      <c r="E66" s="461">
        <f t="shared" si="2"/>
        <v>13200</v>
      </c>
      <c r="F66" s="190"/>
      <c r="G66" s="190">
        <v>7</v>
      </c>
      <c r="H66" s="461">
        <f t="shared" si="4"/>
        <v>92400</v>
      </c>
      <c r="I66" s="461">
        <v>13200</v>
      </c>
      <c r="J66" s="190">
        <v>7</v>
      </c>
    </row>
    <row r="67" spans="1:10" ht="12" customHeight="1">
      <c r="A67" s="193"/>
      <c r="B67" s="193" t="s">
        <v>3440</v>
      </c>
      <c r="C67" s="190">
        <v>4</v>
      </c>
      <c r="D67" s="461">
        <v>28600</v>
      </c>
      <c r="E67" s="461">
        <f t="shared" si="2"/>
        <v>7150</v>
      </c>
      <c r="F67" s="190"/>
      <c r="G67" s="190">
        <v>12</v>
      </c>
      <c r="H67" s="461">
        <f t="shared" si="4"/>
        <v>85800</v>
      </c>
      <c r="I67" s="461">
        <v>7150</v>
      </c>
      <c r="J67" s="190">
        <v>13</v>
      </c>
    </row>
    <row r="68" spans="1:10" ht="12" customHeight="1">
      <c r="A68" s="193"/>
      <c r="B68" s="193" t="s">
        <v>3441</v>
      </c>
      <c r="C68" s="190">
        <v>3</v>
      </c>
      <c r="D68" s="461">
        <v>3300</v>
      </c>
      <c r="E68" s="461">
        <f t="shared" si="2"/>
        <v>1100</v>
      </c>
      <c r="F68" s="190"/>
      <c r="G68" s="190">
        <v>16</v>
      </c>
      <c r="H68" s="461">
        <f t="shared" si="4"/>
        <v>17100</v>
      </c>
      <c r="I68" s="461">
        <v>1068.75</v>
      </c>
      <c r="J68" s="190">
        <v>9</v>
      </c>
    </row>
    <row r="69" spans="1:10" ht="12" customHeight="1">
      <c r="A69" s="193"/>
      <c r="B69" s="193" t="s">
        <v>3442</v>
      </c>
      <c r="C69" s="190">
        <v>2</v>
      </c>
      <c r="D69" s="461">
        <v>173800</v>
      </c>
      <c r="E69" s="461">
        <f t="shared" si="2"/>
        <v>86900</v>
      </c>
      <c r="F69" s="190"/>
      <c r="G69" s="190">
        <v>5</v>
      </c>
      <c r="H69" s="461">
        <f t="shared" si="4"/>
        <v>434500</v>
      </c>
      <c r="I69" s="461">
        <v>86900</v>
      </c>
      <c r="J69" s="190">
        <v>5</v>
      </c>
    </row>
    <row r="70" spans="1:10" ht="12" customHeight="1">
      <c r="A70" s="193"/>
      <c r="B70" s="193" t="s">
        <v>3443</v>
      </c>
      <c r="C70" s="190">
        <v>1</v>
      </c>
      <c r="D70" s="461">
        <v>86900</v>
      </c>
      <c r="E70" s="461">
        <f t="shared" si="2"/>
        <v>86900</v>
      </c>
      <c r="F70" s="190"/>
      <c r="G70" s="190">
        <v>3</v>
      </c>
      <c r="H70" s="461">
        <f t="shared" si="4"/>
        <v>260700</v>
      </c>
      <c r="I70" s="461">
        <v>86900</v>
      </c>
      <c r="J70" s="190">
        <v>3</v>
      </c>
    </row>
    <row r="71" spans="1:10" ht="12" customHeight="1">
      <c r="A71" s="193"/>
      <c r="B71" s="193"/>
      <c r="C71" s="190"/>
      <c r="D71" s="190"/>
      <c r="E71" s="461"/>
      <c r="F71" s="190"/>
      <c r="G71" s="190"/>
      <c r="H71" s="190"/>
      <c r="I71" s="190"/>
      <c r="J71" s="190"/>
    </row>
    <row r="72" spans="1:10" ht="12" customHeight="1">
      <c r="A72" s="193"/>
      <c r="B72" s="465" t="s">
        <v>3434</v>
      </c>
      <c r="C72" s="190"/>
      <c r="D72" s="463">
        <f>SUM(D63:D70)</f>
        <v>502700</v>
      </c>
      <c r="E72" s="461"/>
      <c r="F72" s="190"/>
      <c r="G72" s="190"/>
      <c r="H72" s="463">
        <f>SUM(H63:H70)</f>
        <v>1402000</v>
      </c>
      <c r="I72" s="190"/>
      <c r="J72" s="190"/>
    </row>
    <row r="73" spans="1:10" ht="12" customHeight="1">
      <c r="A73" s="193"/>
      <c r="B73" s="193"/>
      <c r="C73" s="190"/>
      <c r="D73" s="190"/>
      <c r="E73" s="461"/>
      <c r="F73" s="190"/>
      <c r="G73" s="190"/>
      <c r="H73" s="190"/>
      <c r="I73" s="190"/>
      <c r="J73" s="190"/>
    </row>
    <row r="74" spans="1:10" s="15" customFormat="1" ht="12" customHeight="1">
      <c r="A74" s="193"/>
      <c r="B74" s="193"/>
      <c r="C74" s="190"/>
      <c r="D74" s="190"/>
      <c r="E74" s="190"/>
      <c r="F74" s="190"/>
      <c r="G74" s="190"/>
      <c r="H74" s="190"/>
      <c r="I74" s="190"/>
      <c r="J74" s="190"/>
    </row>
    <row r="75" spans="1:10" ht="12" customHeight="1">
      <c r="A75" s="258" t="s">
        <v>351</v>
      </c>
      <c r="B75" s="193"/>
      <c r="C75" s="190"/>
      <c r="D75" s="190"/>
      <c r="E75" s="190"/>
      <c r="F75" s="190"/>
      <c r="G75" s="190"/>
      <c r="H75" s="190"/>
      <c r="I75" s="190"/>
      <c r="J75" s="190"/>
    </row>
    <row r="76" spans="1:10" ht="12" customHeight="1">
      <c r="A76" s="193"/>
      <c r="B76" s="193"/>
      <c r="C76" s="190"/>
      <c r="D76" s="190"/>
      <c r="E76" s="190"/>
      <c r="F76" s="190"/>
      <c r="G76" s="190"/>
      <c r="H76" s="190"/>
      <c r="I76" s="190"/>
      <c r="J76" s="190"/>
    </row>
    <row r="77" spans="1:10" ht="12.75">
      <c r="A77" s="193"/>
      <c r="B77" s="192"/>
      <c r="C77" s="190"/>
      <c r="D77" s="190"/>
      <c r="E77" s="190"/>
      <c r="F77" s="190"/>
      <c r="G77" s="190"/>
      <c r="H77" s="190"/>
      <c r="I77" s="190"/>
      <c r="J77" s="190"/>
    </row>
    <row r="78" spans="1:10" ht="12" customHeight="1">
      <c r="A78" s="333" t="s">
        <v>1779</v>
      </c>
      <c r="B78" s="331"/>
      <c r="C78" s="190"/>
      <c r="D78" s="190"/>
      <c r="E78" s="190"/>
      <c r="F78" s="190"/>
      <c r="G78" s="190"/>
      <c r="H78" s="190"/>
      <c r="I78" s="190"/>
      <c r="J78" s="190"/>
    </row>
    <row r="79" spans="1:10" ht="12" customHeight="1">
      <c r="A79" s="193"/>
      <c r="B79" s="193"/>
      <c r="C79" s="190"/>
      <c r="D79" s="190"/>
      <c r="E79" s="190"/>
      <c r="F79" s="190"/>
      <c r="G79" s="190"/>
      <c r="H79" s="190"/>
      <c r="I79" s="190"/>
      <c r="J79" s="190"/>
    </row>
    <row r="80" spans="1:10" ht="12.75">
      <c r="A80" s="193"/>
      <c r="B80" s="192"/>
      <c r="C80" s="190"/>
      <c r="D80" s="190"/>
      <c r="E80" s="190"/>
      <c r="F80" s="190"/>
      <c r="G80" s="190"/>
      <c r="H80" s="190"/>
      <c r="I80" s="190"/>
      <c r="J80" s="190"/>
    </row>
    <row r="81" spans="1:10" ht="12" customHeight="1">
      <c r="A81" s="258" t="s">
        <v>352</v>
      </c>
      <c r="B81" s="193"/>
      <c r="C81" s="190"/>
      <c r="D81" s="190"/>
      <c r="E81" s="190"/>
      <c r="F81" s="190"/>
      <c r="G81" s="190"/>
      <c r="H81" s="190"/>
      <c r="I81" s="190"/>
      <c r="J81" s="190"/>
    </row>
    <row r="82" spans="1:10" ht="12.75">
      <c r="A82" s="193"/>
      <c r="B82" s="193"/>
      <c r="C82" s="190"/>
      <c r="D82" s="190"/>
      <c r="E82" s="190"/>
      <c r="F82" s="190"/>
      <c r="G82" s="190"/>
      <c r="H82" s="190"/>
      <c r="I82" s="190"/>
      <c r="J82" s="190"/>
    </row>
    <row r="83" spans="1:10" ht="12.75">
      <c r="A83" s="193"/>
      <c r="B83" s="193"/>
      <c r="C83" s="190"/>
      <c r="D83" s="190"/>
      <c r="E83" s="190"/>
      <c r="F83" s="190"/>
      <c r="G83" s="190"/>
      <c r="H83" s="190"/>
      <c r="I83" s="190"/>
      <c r="J83" s="190"/>
    </row>
    <row r="84" spans="1:10" ht="12.75">
      <c r="A84" s="219" t="s">
        <v>90</v>
      </c>
      <c r="B84" s="219"/>
      <c r="C84" s="219"/>
      <c r="D84" s="467">
        <f>SUM(D20,D59,D72)</f>
        <v>27588817.5</v>
      </c>
      <c r="E84" s="219"/>
      <c r="F84" s="219"/>
      <c r="G84" s="194"/>
      <c r="H84" s="467">
        <f>SUM(H20,H59,H72)</f>
        <v>23969999.809999999</v>
      </c>
      <c r="I84" s="194"/>
      <c r="J84" s="194"/>
    </row>
  </sheetData>
  <mergeCells count="4">
    <mergeCell ref="A6:A7"/>
    <mergeCell ref="B6:B7"/>
    <mergeCell ref="G6:J6"/>
    <mergeCell ref="C6:F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47" fitToHeight="0" orientation="portrait" copies="1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F15"/>
  <sheetViews>
    <sheetView tabSelected="1" zoomScaleSheetLayoutView="100" workbookViewId="0">
      <selection activeCell="G18" sqref="G18"/>
    </sheetView>
  </sheetViews>
  <sheetFormatPr defaultRowHeight="11.25"/>
  <cols>
    <col min="1" max="1" width="5.42578125" style="14" customWidth="1"/>
    <col min="2" max="2" width="40" style="14" customWidth="1"/>
    <col min="3" max="3" width="12.7109375" style="14" customWidth="1"/>
    <col min="4" max="4" width="12.5703125" style="14" customWidth="1"/>
    <col min="5" max="16384" width="9.140625" style="14"/>
  </cols>
  <sheetData>
    <row r="1" spans="1:6" s="15" customFormat="1" ht="15.75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4"/>
    </row>
    <row r="2" spans="1:6" s="15" customFormat="1" ht="15.75">
      <c r="A2" s="206"/>
      <c r="B2" s="207" t="s">
        <v>195</v>
      </c>
      <c r="C2" s="198">
        <f>Kadar.ode.!C2</f>
        <v>17688383</v>
      </c>
      <c r="D2" s="202"/>
      <c r="E2" s="202"/>
      <c r="F2" s="204"/>
    </row>
    <row r="3" spans="1:6" s="15" customFormat="1" ht="15.75">
      <c r="A3" s="206"/>
      <c r="B3" s="207"/>
      <c r="C3" s="198"/>
      <c r="D3" s="202"/>
      <c r="E3" s="202"/>
      <c r="F3" s="204"/>
    </row>
    <row r="4" spans="1:6" ht="14.25">
      <c r="A4" s="206"/>
      <c r="B4" s="207" t="s">
        <v>1850</v>
      </c>
      <c r="C4" s="199" t="s">
        <v>311</v>
      </c>
      <c r="D4" s="203"/>
      <c r="E4" s="203"/>
      <c r="F4" s="205"/>
    </row>
    <row r="5" spans="1:6" ht="15.75">
      <c r="A5" s="63"/>
      <c r="B5" s="191"/>
      <c r="C5" s="97"/>
      <c r="D5" s="61"/>
    </row>
    <row r="6" spans="1:6" ht="12.75">
      <c r="A6" s="804" t="s">
        <v>6</v>
      </c>
      <c r="B6" s="757" t="s">
        <v>18</v>
      </c>
      <c r="C6" s="757" t="s">
        <v>17</v>
      </c>
      <c r="D6" s="757"/>
    </row>
    <row r="7" spans="1:6" ht="22.5">
      <c r="A7" s="804"/>
      <c r="B7" s="757"/>
      <c r="C7" s="418" t="s">
        <v>1888</v>
      </c>
      <c r="D7" s="418" t="s">
        <v>1889</v>
      </c>
    </row>
    <row r="8" spans="1:6">
      <c r="A8" s="217" t="s">
        <v>92</v>
      </c>
      <c r="B8" s="216" t="s">
        <v>103</v>
      </c>
      <c r="C8" s="718">
        <v>9022608</v>
      </c>
      <c r="D8" s="718">
        <v>9000000</v>
      </c>
    </row>
    <row r="9" spans="1:6">
      <c r="A9" s="259" t="s">
        <v>93</v>
      </c>
      <c r="B9" s="216" t="s">
        <v>104</v>
      </c>
      <c r="C9" s="718">
        <v>1643692.05</v>
      </c>
      <c r="D9" s="718">
        <v>1600000</v>
      </c>
    </row>
    <row r="10" spans="1:6" ht="22.5">
      <c r="A10" s="217" t="s">
        <v>94</v>
      </c>
      <c r="B10" s="216" t="s">
        <v>105</v>
      </c>
      <c r="C10" s="718">
        <v>78842636.260000005</v>
      </c>
      <c r="D10" s="718">
        <v>60499938.710000001</v>
      </c>
      <c r="E10" s="826" t="s">
        <v>4436</v>
      </c>
    </row>
    <row r="11" spans="1:6">
      <c r="A11" s="217" t="s">
        <v>95</v>
      </c>
      <c r="B11" s="218" t="s">
        <v>106</v>
      </c>
      <c r="C11" s="719"/>
      <c r="D11" s="719"/>
    </row>
    <row r="12" spans="1:6" s="15" customFormat="1" ht="15.75">
      <c r="A12" s="217" t="s">
        <v>96</v>
      </c>
      <c r="B12" s="216" t="s">
        <v>108</v>
      </c>
      <c r="C12" s="719"/>
      <c r="D12" s="719"/>
    </row>
    <row r="13" spans="1:6" s="15" customFormat="1" ht="23.25">
      <c r="A13" s="260" t="s">
        <v>97</v>
      </c>
      <c r="B13" s="216" t="s">
        <v>107</v>
      </c>
      <c r="C13" s="720">
        <v>35482700.770000003</v>
      </c>
      <c r="D13" s="720">
        <v>50028061.289999999</v>
      </c>
    </row>
    <row r="14" spans="1:6" s="15" customFormat="1" ht="23.25">
      <c r="A14" s="217" t="s">
        <v>98</v>
      </c>
      <c r="B14" s="216" t="s">
        <v>109</v>
      </c>
      <c r="C14" s="718">
        <v>5549226.5999999996</v>
      </c>
      <c r="D14" s="718">
        <v>6000000</v>
      </c>
    </row>
    <row r="15" spans="1:6" ht="22.5">
      <c r="A15" s="217" t="s">
        <v>91</v>
      </c>
      <c r="B15" s="216" t="s">
        <v>110</v>
      </c>
      <c r="C15" s="721">
        <f>SUM(C8:C14)</f>
        <v>130540863.68000001</v>
      </c>
      <c r="D15" s="721">
        <f>SUM(D8:D14)</f>
        <v>127128000</v>
      </c>
    </row>
  </sheetData>
  <mergeCells count="3">
    <mergeCell ref="A6:A7"/>
    <mergeCell ref="B6:B7"/>
    <mergeCell ref="C6:D6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14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I37"/>
  <sheetViews>
    <sheetView view="pageBreakPreview" zoomScaleSheetLayoutView="100" workbookViewId="0">
      <selection activeCell="F33" sqref="F33"/>
    </sheetView>
  </sheetViews>
  <sheetFormatPr defaultRowHeight="12.75"/>
  <cols>
    <col min="1" max="1" width="8.85546875" style="38" customWidth="1"/>
    <col min="2" max="2" width="53" style="38" customWidth="1"/>
    <col min="3" max="3" width="9.42578125" style="39" bestFit="1" customWidth="1"/>
    <col min="4" max="4" width="11.5703125" style="39" customWidth="1"/>
    <col min="5" max="6" width="11.7109375" style="39" customWidth="1"/>
    <col min="7" max="7" width="9.42578125" style="39" customWidth="1"/>
    <col min="8" max="8" width="9.42578125" style="37" customWidth="1"/>
    <col min="9" max="9" width="12.42578125" style="37" customWidth="1"/>
    <col min="10" max="16384" width="9.140625" style="37"/>
  </cols>
  <sheetData>
    <row r="1" spans="1:9" ht="15.75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4"/>
      <c r="G1" s="15"/>
    </row>
    <row r="2" spans="1:9" ht="15.75">
      <c r="A2" s="206"/>
      <c r="B2" s="207" t="s">
        <v>195</v>
      </c>
      <c r="C2" s="198">
        <f>Kadar.ode.!C2</f>
        <v>17688383</v>
      </c>
      <c r="D2" s="202"/>
      <c r="E2" s="202"/>
      <c r="F2" s="204"/>
      <c r="G2" s="15"/>
    </row>
    <row r="3" spans="1:9" ht="15.75">
      <c r="A3" s="206"/>
      <c r="B3" s="207"/>
      <c r="C3" s="198"/>
      <c r="D3" s="202"/>
      <c r="E3" s="202"/>
      <c r="F3" s="204"/>
      <c r="G3" s="15"/>
    </row>
    <row r="4" spans="1:9" ht="15.75">
      <c r="A4" s="206"/>
      <c r="B4" s="207" t="s">
        <v>1851</v>
      </c>
      <c r="C4" s="199" t="s">
        <v>312</v>
      </c>
      <c r="D4" s="203"/>
      <c r="E4" s="203"/>
      <c r="F4" s="205"/>
      <c r="G4" s="7"/>
    </row>
    <row r="5" spans="1:9" ht="15.75">
      <c r="A5" s="15"/>
      <c r="B5" s="11"/>
      <c r="C5" s="11"/>
      <c r="D5" s="11"/>
      <c r="F5" s="36"/>
      <c r="G5" s="36"/>
    </row>
    <row r="6" spans="1:9" s="5" customFormat="1" ht="93.75" customHeight="1">
      <c r="A6" s="174" t="s">
        <v>122</v>
      </c>
      <c r="B6" s="174" t="s">
        <v>338</v>
      </c>
      <c r="C6" s="418" t="s">
        <v>1892</v>
      </c>
      <c r="D6" s="418" t="s">
        <v>1897</v>
      </c>
      <c r="E6" s="418" t="s">
        <v>1898</v>
      </c>
      <c r="F6" s="422" t="s">
        <v>1899</v>
      </c>
      <c r="G6" s="418" t="s">
        <v>1893</v>
      </c>
      <c r="H6" s="418" t="s">
        <v>1894</v>
      </c>
      <c r="I6" s="418" t="s">
        <v>1895</v>
      </c>
    </row>
    <row r="7" spans="1:9">
      <c r="A7" s="111" t="s">
        <v>314</v>
      </c>
      <c r="B7" s="111"/>
      <c r="C7" s="220"/>
      <c r="D7" s="220"/>
      <c r="E7" s="220"/>
      <c r="F7" s="222"/>
      <c r="G7" s="222"/>
      <c r="H7" s="222"/>
      <c r="I7" s="40"/>
    </row>
    <row r="8" spans="1:9">
      <c r="A8" s="222"/>
      <c r="B8" s="174"/>
      <c r="C8" s="220"/>
      <c r="D8" s="220"/>
      <c r="E8" s="220"/>
      <c r="F8" s="222"/>
      <c r="G8" s="222"/>
      <c r="H8" s="222"/>
      <c r="I8" s="40"/>
    </row>
    <row r="9" spans="1:9">
      <c r="A9" s="111" t="s">
        <v>315</v>
      </c>
      <c r="B9" s="111"/>
      <c r="C9" s="220"/>
      <c r="D9" s="220"/>
      <c r="E9" s="220"/>
      <c r="F9" s="222"/>
      <c r="G9" s="222"/>
      <c r="H9" s="222"/>
      <c r="I9" s="40"/>
    </row>
    <row r="10" spans="1:9">
      <c r="A10" s="222"/>
      <c r="B10" s="174"/>
      <c r="C10" s="220"/>
      <c r="D10" s="220"/>
      <c r="E10" s="220"/>
      <c r="F10" s="222"/>
      <c r="G10" s="222"/>
      <c r="H10" s="222"/>
      <c r="I10" s="40"/>
    </row>
    <row r="11" spans="1:9">
      <c r="A11" s="111" t="s">
        <v>316</v>
      </c>
      <c r="B11" s="111"/>
      <c r="C11" s="220"/>
      <c r="D11" s="220"/>
      <c r="E11" s="220"/>
      <c r="F11" s="222"/>
      <c r="G11" s="222"/>
      <c r="H11" s="222"/>
      <c r="I11" s="40"/>
    </row>
    <row r="12" spans="1:9">
      <c r="A12" s="222"/>
      <c r="B12" s="174"/>
      <c r="C12" s="220"/>
      <c r="D12" s="220"/>
      <c r="E12" s="220"/>
      <c r="F12" s="222"/>
      <c r="G12" s="222"/>
      <c r="H12" s="222"/>
      <c r="I12" s="40"/>
    </row>
    <row r="13" spans="1:9">
      <c r="A13" s="222"/>
      <c r="B13" s="174"/>
      <c r="C13" s="220"/>
      <c r="D13" s="220"/>
      <c r="E13" s="220"/>
      <c r="F13" s="222"/>
      <c r="G13" s="222"/>
      <c r="H13" s="222"/>
      <c r="I13" s="40"/>
    </row>
    <row r="14" spans="1:9">
      <c r="A14" s="111" t="s">
        <v>317</v>
      </c>
      <c r="B14" s="111"/>
      <c r="C14" s="220"/>
      <c r="D14" s="220"/>
      <c r="E14" s="220"/>
      <c r="F14" s="222"/>
      <c r="G14" s="222"/>
      <c r="H14" s="222"/>
      <c r="I14" s="40"/>
    </row>
    <row r="15" spans="1:9">
      <c r="A15" s="227" t="s">
        <v>318</v>
      </c>
      <c r="B15" s="174"/>
      <c r="C15" s="220"/>
      <c r="D15" s="220"/>
      <c r="E15" s="220"/>
      <c r="F15" s="222"/>
      <c r="G15" s="222"/>
      <c r="H15" s="222"/>
      <c r="I15" s="40"/>
    </row>
    <row r="16" spans="1:9">
      <c r="A16" s="227"/>
      <c r="B16" s="174"/>
      <c r="C16" s="220"/>
      <c r="D16" s="220"/>
      <c r="E16" s="220"/>
      <c r="F16" s="222"/>
      <c r="G16" s="222"/>
      <c r="H16" s="222"/>
      <c r="I16" s="40"/>
    </row>
    <row r="17" spans="1:9">
      <c r="A17" s="227"/>
      <c r="B17" s="174"/>
      <c r="C17" s="220"/>
      <c r="D17" s="220"/>
      <c r="E17" s="220"/>
      <c r="F17" s="222"/>
      <c r="G17" s="222"/>
      <c r="H17" s="222"/>
      <c r="I17" s="40"/>
    </row>
    <row r="18" spans="1:9">
      <c r="A18" s="227" t="s">
        <v>319</v>
      </c>
      <c r="B18" s="174"/>
      <c r="C18" s="220"/>
      <c r="D18" s="220"/>
      <c r="E18" s="220"/>
      <c r="F18" s="222"/>
      <c r="G18" s="222"/>
      <c r="H18" s="222"/>
      <c r="I18" s="40"/>
    </row>
    <row r="19" spans="1:9">
      <c r="A19" s="227"/>
      <c r="B19" s="174"/>
      <c r="C19" s="220"/>
      <c r="D19" s="220"/>
      <c r="E19" s="220"/>
      <c r="F19" s="222"/>
      <c r="G19" s="222"/>
      <c r="H19" s="222"/>
      <c r="I19" s="40"/>
    </row>
    <row r="20" spans="1:9">
      <c r="A20" s="227"/>
      <c r="B20" s="174"/>
      <c r="C20" s="220"/>
      <c r="D20" s="220"/>
      <c r="E20" s="220"/>
      <c r="F20" s="222"/>
      <c r="G20" s="222"/>
      <c r="H20" s="222"/>
      <c r="I20" s="40"/>
    </row>
    <row r="21" spans="1:9">
      <c r="A21" s="111" t="s">
        <v>320</v>
      </c>
      <c r="B21" s="111"/>
      <c r="C21" s="220"/>
      <c r="D21" s="220"/>
      <c r="E21" s="220"/>
      <c r="F21" s="222"/>
      <c r="G21" s="222"/>
      <c r="H21" s="222"/>
      <c r="I21" s="40"/>
    </row>
    <row r="22" spans="1:9">
      <c r="A22" s="222"/>
      <c r="B22" s="174"/>
      <c r="C22" s="220"/>
      <c r="D22" s="220"/>
      <c r="E22" s="220"/>
      <c r="F22" s="222"/>
      <c r="G22" s="222"/>
      <c r="H22" s="222"/>
      <c r="I22" s="40"/>
    </row>
    <row r="23" spans="1:9">
      <c r="A23" s="222"/>
      <c r="B23" s="174"/>
      <c r="C23" s="220"/>
      <c r="D23" s="220"/>
      <c r="E23" s="220"/>
      <c r="F23" s="222"/>
      <c r="G23" s="222"/>
      <c r="H23" s="222"/>
      <c r="I23" s="40"/>
    </row>
    <row r="24" spans="1:9">
      <c r="A24" s="111" t="s">
        <v>321</v>
      </c>
      <c r="B24" s="111"/>
      <c r="C24" s="220"/>
      <c r="D24" s="220"/>
      <c r="E24" s="220"/>
      <c r="F24" s="222"/>
      <c r="G24" s="222"/>
      <c r="H24" s="222"/>
      <c r="I24" s="40"/>
    </row>
    <row r="25" spans="1:9">
      <c r="A25" s="222"/>
      <c r="B25" s="174"/>
      <c r="C25" s="220"/>
      <c r="D25" s="220"/>
      <c r="E25" s="220"/>
      <c r="F25" s="222"/>
      <c r="G25" s="222"/>
      <c r="H25" s="222"/>
      <c r="I25" s="40"/>
    </row>
    <row r="26" spans="1:9">
      <c r="A26" s="222"/>
      <c r="B26" s="174"/>
      <c r="C26" s="220"/>
      <c r="D26" s="220"/>
      <c r="E26" s="220"/>
      <c r="F26" s="222"/>
      <c r="G26" s="222"/>
      <c r="H26" s="222"/>
      <c r="I26" s="40"/>
    </row>
    <row r="27" spans="1:9">
      <c r="A27" s="111" t="s">
        <v>322</v>
      </c>
      <c r="B27" s="111"/>
      <c r="C27" s="220"/>
      <c r="D27" s="220"/>
      <c r="E27" s="220"/>
      <c r="F27" s="222"/>
      <c r="G27" s="222"/>
      <c r="H27" s="222"/>
      <c r="I27" s="40"/>
    </row>
    <row r="28" spans="1:9">
      <c r="A28" s="222"/>
      <c r="B28" s="174"/>
      <c r="C28" s="220"/>
      <c r="D28" s="220"/>
      <c r="E28" s="220"/>
      <c r="F28" s="222"/>
      <c r="G28" s="222"/>
      <c r="H28" s="222"/>
      <c r="I28" s="40"/>
    </row>
    <row r="29" spans="1:9">
      <c r="A29" s="222"/>
      <c r="B29" s="174"/>
      <c r="C29" s="220"/>
      <c r="D29" s="220"/>
      <c r="E29" s="220"/>
      <c r="F29" s="222"/>
      <c r="G29" s="222"/>
      <c r="H29" s="222"/>
      <c r="I29" s="40"/>
    </row>
    <row r="30" spans="1:9" s="56" customFormat="1">
      <c r="A30" s="111" t="s">
        <v>323</v>
      </c>
      <c r="B30" s="111"/>
      <c r="C30" s="220"/>
      <c r="D30" s="220"/>
      <c r="E30" s="220"/>
      <c r="F30" s="226"/>
      <c r="G30" s="226"/>
      <c r="H30" s="226"/>
      <c r="I30" s="228"/>
    </row>
    <row r="31" spans="1:9">
      <c r="A31" s="222"/>
      <c r="B31" s="174"/>
      <c r="C31" s="220"/>
      <c r="D31" s="220"/>
      <c r="E31" s="220"/>
      <c r="F31" s="222"/>
      <c r="G31" s="222"/>
      <c r="H31" s="222"/>
      <c r="I31" s="40"/>
    </row>
    <row r="32" spans="1:9">
      <c r="A32" s="222"/>
      <c r="B32" s="174"/>
      <c r="C32" s="220"/>
      <c r="D32" s="220"/>
      <c r="E32" s="220"/>
      <c r="F32" s="222"/>
      <c r="G32" s="222"/>
      <c r="H32" s="222"/>
      <c r="I32" s="40"/>
    </row>
    <row r="33" spans="1:9">
      <c r="A33" s="111" t="s">
        <v>324</v>
      </c>
      <c r="B33" s="111"/>
      <c r="C33" s="220">
        <v>215</v>
      </c>
      <c r="D33" s="220">
        <v>205</v>
      </c>
      <c r="E33" s="220">
        <v>20</v>
      </c>
      <c r="F33" s="222"/>
      <c r="G33" s="222">
        <v>234.94</v>
      </c>
      <c r="H33" s="222">
        <v>200</v>
      </c>
      <c r="I33" s="40">
        <v>170</v>
      </c>
    </row>
    <row r="34" spans="1:9">
      <c r="A34" s="222"/>
      <c r="B34" s="174"/>
      <c r="C34" s="220"/>
      <c r="D34" s="220"/>
      <c r="E34" s="220"/>
      <c r="F34" s="222"/>
      <c r="G34" s="222"/>
      <c r="H34" s="222"/>
      <c r="I34" s="40"/>
    </row>
    <row r="35" spans="1:9">
      <c r="A35" s="222"/>
      <c r="B35" s="174"/>
      <c r="C35" s="220"/>
      <c r="D35" s="220"/>
      <c r="E35" s="220"/>
      <c r="F35" s="222"/>
      <c r="G35" s="222"/>
      <c r="H35" s="222"/>
      <c r="I35" s="40"/>
    </row>
    <row r="36" spans="1:9">
      <c r="A36" s="809" t="s">
        <v>90</v>
      </c>
      <c r="B36" s="809"/>
      <c r="C36" s="223"/>
      <c r="D36" s="223"/>
      <c r="E36" s="223"/>
      <c r="F36" s="222"/>
      <c r="G36" s="222"/>
      <c r="H36" s="222"/>
      <c r="I36" s="40"/>
    </row>
    <row r="37" spans="1:9">
      <c r="A37" s="224"/>
      <c r="B37" s="224"/>
      <c r="C37" s="225"/>
      <c r="D37" s="225"/>
      <c r="E37" s="225"/>
      <c r="F37" s="225"/>
      <c r="G37" s="225"/>
      <c r="H37" s="221"/>
      <c r="I37" s="221"/>
    </row>
  </sheetData>
  <mergeCells count="1">
    <mergeCell ref="A36:B3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H38"/>
  <sheetViews>
    <sheetView view="pageBreakPreview" topLeftCell="A4" zoomScaleSheetLayoutView="100" workbookViewId="0">
      <selection activeCell="B14" sqref="B14:H14"/>
    </sheetView>
  </sheetViews>
  <sheetFormatPr defaultRowHeight="12.75"/>
  <cols>
    <col min="1" max="1" width="12.7109375" customWidth="1"/>
    <col min="2" max="2" width="48.28515625" customWidth="1"/>
    <col min="3" max="8" width="6.7109375" customWidth="1"/>
  </cols>
  <sheetData>
    <row r="1" spans="1:8">
      <c r="A1" s="372"/>
      <c r="B1" s="373" t="s">
        <v>194</v>
      </c>
      <c r="C1" s="366" t="str">
        <f>Kadar.ode.!C1</f>
        <v>Општа болница Јагодина</v>
      </c>
      <c r="D1" s="368"/>
      <c r="E1" s="368"/>
      <c r="F1" s="368"/>
      <c r="G1" s="370"/>
      <c r="H1" s="99"/>
    </row>
    <row r="2" spans="1:8">
      <c r="A2" s="372"/>
      <c r="B2" s="373" t="s">
        <v>195</v>
      </c>
      <c r="C2" s="366">
        <f>Kadar.ode.!C2</f>
        <v>17688383</v>
      </c>
      <c r="D2" s="368"/>
      <c r="E2" s="368"/>
      <c r="F2" s="368"/>
      <c r="G2" s="370"/>
      <c r="H2" s="99"/>
    </row>
    <row r="3" spans="1:8">
      <c r="A3" s="372"/>
      <c r="B3" s="373"/>
      <c r="C3" s="366"/>
      <c r="D3" s="368"/>
      <c r="E3" s="368"/>
      <c r="F3" s="368"/>
      <c r="G3" s="370"/>
      <c r="H3" s="99"/>
    </row>
    <row r="4" spans="1:8" ht="48.75" customHeight="1">
      <c r="A4" s="372"/>
      <c r="B4" s="373" t="s">
        <v>1876</v>
      </c>
      <c r="C4" s="817" t="s">
        <v>1875</v>
      </c>
      <c r="D4" s="818"/>
      <c r="E4" s="818"/>
      <c r="F4" s="818"/>
      <c r="G4" s="818"/>
      <c r="H4" s="818"/>
    </row>
    <row r="5" spans="1:8" ht="14.25">
      <c r="A5" s="372"/>
      <c r="B5" s="373" t="s">
        <v>236</v>
      </c>
      <c r="C5" s="367"/>
      <c r="D5" s="369"/>
      <c r="E5" s="369"/>
      <c r="F5" s="369"/>
      <c r="G5" s="371"/>
      <c r="H5" s="99"/>
    </row>
    <row r="6" spans="1:8" ht="16.5" thickBot="1">
      <c r="A6" s="167"/>
      <c r="B6" s="167"/>
      <c r="C6" s="167"/>
      <c r="D6" s="167"/>
      <c r="E6" s="167"/>
      <c r="F6" s="167"/>
      <c r="G6" s="358"/>
      <c r="H6" s="358"/>
    </row>
    <row r="7" spans="1:8" ht="36" customHeight="1" thickTop="1">
      <c r="A7" s="414" t="s">
        <v>122</v>
      </c>
      <c r="B7" s="819" t="s">
        <v>238</v>
      </c>
      <c r="C7" s="820"/>
      <c r="D7" s="820"/>
      <c r="E7" s="820"/>
      <c r="F7" s="820"/>
      <c r="G7" s="820"/>
      <c r="H7" s="820"/>
    </row>
    <row r="8" spans="1:8" ht="13.5" thickBot="1">
      <c r="A8" s="386"/>
      <c r="B8" s="821"/>
      <c r="C8" s="822"/>
      <c r="D8" s="822"/>
      <c r="E8" s="822"/>
      <c r="F8" s="822"/>
      <c r="G8" s="822"/>
      <c r="H8" s="822"/>
    </row>
    <row r="9" spans="1:8" ht="15" thickTop="1">
      <c r="A9" s="249"/>
      <c r="B9" s="823"/>
      <c r="C9" s="824"/>
      <c r="D9" s="824"/>
      <c r="E9" s="824"/>
      <c r="F9" s="824"/>
      <c r="G9" s="824"/>
      <c r="H9" s="824"/>
    </row>
    <row r="10" spans="1:8" ht="14.25">
      <c r="A10" s="249"/>
      <c r="B10" s="825"/>
      <c r="C10" s="813"/>
      <c r="D10" s="813"/>
      <c r="E10" s="813"/>
      <c r="F10" s="813"/>
      <c r="G10" s="813"/>
      <c r="H10" s="813"/>
    </row>
    <row r="11" spans="1:8" ht="14.25">
      <c r="A11" s="249"/>
      <c r="B11" s="814"/>
      <c r="C11" s="815"/>
      <c r="D11" s="815"/>
      <c r="E11" s="815"/>
      <c r="F11" s="815"/>
      <c r="G11" s="815"/>
      <c r="H11" s="815"/>
    </row>
    <row r="12" spans="1:8" ht="14.25">
      <c r="A12" s="249"/>
      <c r="B12" s="812"/>
      <c r="C12" s="813"/>
      <c r="D12" s="813"/>
      <c r="E12" s="813"/>
      <c r="F12" s="813"/>
      <c r="G12" s="813"/>
      <c r="H12" s="816"/>
    </row>
    <row r="13" spans="1:8" ht="14.25">
      <c r="A13" s="249"/>
      <c r="B13" s="814"/>
      <c r="C13" s="815"/>
      <c r="D13" s="815"/>
      <c r="E13" s="815"/>
      <c r="F13" s="815"/>
      <c r="G13" s="815"/>
      <c r="H13" s="815"/>
    </row>
    <row r="14" spans="1:8" ht="14.25">
      <c r="A14" s="249"/>
      <c r="B14" s="812"/>
      <c r="C14" s="813"/>
      <c r="D14" s="813"/>
      <c r="E14" s="813"/>
      <c r="F14" s="813"/>
      <c r="G14" s="813"/>
      <c r="H14" s="813"/>
    </row>
    <row r="15" spans="1:8" ht="14.25">
      <c r="A15" s="249"/>
      <c r="B15" s="812"/>
      <c r="C15" s="813"/>
      <c r="D15" s="813"/>
      <c r="E15" s="813"/>
      <c r="F15" s="813"/>
      <c r="G15" s="813"/>
      <c r="H15" s="813"/>
    </row>
    <row r="16" spans="1:8" ht="14.25">
      <c r="A16" s="249"/>
      <c r="B16" s="814"/>
      <c r="C16" s="815"/>
      <c r="D16" s="815"/>
      <c r="E16" s="815"/>
      <c r="F16" s="815"/>
      <c r="G16" s="815"/>
      <c r="H16" s="815"/>
    </row>
    <row r="17" spans="1:8" ht="14.25">
      <c r="A17" s="249"/>
      <c r="B17" s="812"/>
      <c r="C17" s="813"/>
      <c r="D17" s="813"/>
      <c r="E17" s="813"/>
      <c r="F17" s="813"/>
      <c r="G17" s="813"/>
      <c r="H17" s="813"/>
    </row>
    <row r="18" spans="1:8" ht="14.25">
      <c r="A18" s="249"/>
      <c r="B18" s="814"/>
      <c r="C18" s="815"/>
      <c r="D18" s="815"/>
      <c r="E18" s="815"/>
      <c r="F18" s="815"/>
      <c r="G18" s="815"/>
      <c r="H18" s="815"/>
    </row>
    <row r="19" spans="1:8" ht="14.25">
      <c r="A19" s="249"/>
      <c r="B19" s="810"/>
      <c r="C19" s="811"/>
      <c r="D19" s="811"/>
      <c r="E19" s="811"/>
      <c r="F19" s="811"/>
      <c r="G19" s="811"/>
      <c r="H19" s="811"/>
    </row>
    <row r="20" spans="1:8" ht="14.25">
      <c r="A20" s="249"/>
      <c r="B20" s="812"/>
      <c r="C20" s="813"/>
      <c r="D20" s="813"/>
      <c r="E20" s="813"/>
      <c r="F20" s="813"/>
      <c r="G20" s="813"/>
      <c r="H20" s="813"/>
    </row>
    <row r="21" spans="1:8" ht="14.25">
      <c r="A21" s="249"/>
      <c r="B21" s="812"/>
      <c r="C21" s="813"/>
      <c r="D21" s="813"/>
      <c r="E21" s="813"/>
      <c r="F21" s="813"/>
      <c r="G21" s="813"/>
      <c r="H21" s="813"/>
    </row>
    <row r="22" spans="1:8" ht="14.25">
      <c r="A22" s="249"/>
      <c r="B22" s="814"/>
      <c r="C22" s="815"/>
      <c r="D22" s="815"/>
      <c r="E22" s="815"/>
      <c r="F22" s="815"/>
      <c r="G22" s="815"/>
      <c r="H22" s="815"/>
    </row>
    <row r="23" spans="1:8" ht="14.25">
      <c r="A23" s="249"/>
      <c r="B23" s="810"/>
      <c r="C23" s="811"/>
      <c r="D23" s="811"/>
      <c r="E23" s="811"/>
      <c r="F23" s="811"/>
      <c r="G23" s="811"/>
      <c r="H23" s="811"/>
    </row>
    <row r="24" spans="1:8" ht="14.25">
      <c r="A24" s="249"/>
      <c r="B24" s="810"/>
      <c r="C24" s="811"/>
      <c r="D24" s="811"/>
      <c r="E24" s="811"/>
      <c r="F24" s="811"/>
      <c r="G24" s="811"/>
      <c r="H24" s="811"/>
    </row>
    <row r="25" spans="1:8" ht="14.25">
      <c r="A25" s="249"/>
      <c r="B25" s="810"/>
      <c r="C25" s="811"/>
      <c r="D25" s="811"/>
      <c r="E25" s="811"/>
      <c r="F25" s="811"/>
      <c r="G25" s="811"/>
      <c r="H25" s="811"/>
    </row>
    <row r="26" spans="1:8" ht="14.25">
      <c r="A26" s="249"/>
      <c r="B26" s="810"/>
      <c r="C26" s="811"/>
      <c r="D26" s="811"/>
      <c r="E26" s="811"/>
      <c r="F26" s="811"/>
      <c r="G26" s="811"/>
      <c r="H26" s="811"/>
    </row>
    <row r="27" spans="1:8" ht="14.25">
      <c r="A27" s="249"/>
      <c r="B27" s="812"/>
      <c r="C27" s="813"/>
      <c r="D27" s="813"/>
      <c r="E27" s="813"/>
      <c r="F27" s="813"/>
      <c r="G27" s="813"/>
      <c r="H27" s="813"/>
    </row>
    <row r="28" spans="1:8" ht="14.25">
      <c r="A28" s="249"/>
      <c r="B28" s="812"/>
      <c r="C28" s="813"/>
      <c r="D28" s="813"/>
      <c r="E28" s="813"/>
      <c r="F28" s="813"/>
      <c r="G28" s="813"/>
      <c r="H28" s="813"/>
    </row>
    <row r="29" spans="1:8" ht="14.25">
      <c r="A29" s="249"/>
      <c r="B29" s="814"/>
      <c r="C29" s="815"/>
      <c r="D29" s="815"/>
      <c r="E29" s="815"/>
      <c r="F29" s="815"/>
      <c r="G29" s="815"/>
      <c r="H29" s="815"/>
    </row>
    <row r="30" spans="1:8" ht="14.25">
      <c r="A30" s="249"/>
      <c r="B30" s="812"/>
      <c r="C30" s="813"/>
      <c r="D30" s="813"/>
      <c r="E30" s="813"/>
      <c r="F30" s="813"/>
      <c r="G30" s="813"/>
      <c r="H30" s="813"/>
    </row>
    <row r="31" spans="1:8" ht="14.25">
      <c r="A31" s="249"/>
      <c r="B31" s="810"/>
      <c r="C31" s="811"/>
      <c r="D31" s="811"/>
      <c r="E31" s="811"/>
      <c r="F31" s="811"/>
      <c r="G31" s="811"/>
      <c r="H31" s="811"/>
    </row>
    <row r="32" spans="1:8" ht="14.25">
      <c r="A32" s="249"/>
      <c r="B32" s="812"/>
      <c r="C32" s="813"/>
      <c r="D32" s="813"/>
      <c r="E32" s="813"/>
      <c r="F32" s="813"/>
      <c r="G32" s="813"/>
      <c r="H32" s="813"/>
    </row>
    <row r="33" spans="1:8" ht="14.25">
      <c r="A33" s="249"/>
      <c r="B33" s="812"/>
      <c r="C33" s="813"/>
      <c r="D33" s="813"/>
      <c r="E33" s="813"/>
      <c r="F33" s="813"/>
      <c r="G33" s="813"/>
      <c r="H33" s="813"/>
    </row>
    <row r="34" spans="1:8" ht="14.25">
      <c r="A34" s="249"/>
      <c r="B34" s="812"/>
      <c r="C34" s="813"/>
      <c r="D34" s="813"/>
      <c r="E34" s="813"/>
      <c r="F34" s="813"/>
      <c r="G34" s="813"/>
      <c r="H34" s="813"/>
    </row>
    <row r="35" spans="1:8" ht="14.25">
      <c r="A35" s="413"/>
      <c r="B35" s="813"/>
      <c r="C35" s="813"/>
      <c r="D35" s="813"/>
      <c r="E35" s="813"/>
      <c r="F35" s="813"/>
      <c r="G35" s="813"/>
      <c r="H35" s="813"/>
    </row>
    <row r="36" spans="1:8" ht="12.75" customHeight="1">
      <c r="A36" s="385"/>
      <c r="B36" s="385"/>
    </row>
    <row r="37" spans="1:8" ht="12.75" customHeight="1">
      <c r="A37" s="385"/>
      <c r="B37" s="385"/>
    </row>
    <row r="38" spans="1:8" ht="14.25">
      <c r="A38" s="358"/>
      <c r="B38" s="128"/>
      <c r="C38" s="128"/>
      <c r="D38" s="128"/>
      <c r="E38" s="339"/>
      <c r="F38" s="339"/>
      <c r="G38" s="384"/>
      <c r="H38" s="339"/>
    </row>
  </sheetData>
  <mergeCells count="30">
    <mergeCell ref="C4:H4"/>
    <mergeCell ref="B7:H7"/>
    <mergeCell ref="B8:H8"/>
    <mergeCell ref="B9:H9"/>
    <mergeCell ref="B10:H10"/>
    <mergeCell ref="B21:H21"/>
    <mergeCell ref="B22:H22"/>
    <mergeCell ref="B23:H23"/>
    <mergeCell ref="B24:H24"/>
    <mergeCell ref="B25:H25"/>
    <mergeCell ref="B16:H16"/>
    <mergeCell ref="B17:H17"/>
    <mergeCell ref="B18:H18"/>
    <mergeCell ref="B19:H19"/>
    <mergeCell ref="B20:H20"/>
    <mergeCell ref="B11:H11"/>
    <mergeCell ref="B12:H12"/>
    <mergeCell ref="B13:H13"/>
    <mergeCell ref="B14:H14"/>
    <mergeCell ref="B15:H1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24"/>
  <sheetViews>
    <sheetView view="pageBreakPreview" zoomScaleSheetLayoutView="100" workbookViewId="0">
      <selection activeCell="B8" sqref="B8:B10"/>
    </sheetView>
  </sheetViews>
  <sheetFormatPr defaultRowHeight="12.75"/>
  <cols>
    <col min="1" max="1" width="21.5703125" style="28" customWidth="1"/>
    <col min="2" max="2" width="9.140625" style="28"/>
    <col min="3" max="3" width="5.85546875" style="28" customWidth="1"/>
    <col min="4" max="4" width="8" style="28" customWidth="1"/>
    <col min="5" max="5" width="5.85546875" style="27" customWidth="1"/>
    <col min="6" max="7" width="6.28515625" style="27" customWidth="1"/>
    <col min="8" max="8" width="6" style="27" customWidth="1"/>
    <col min="9" max="9" width="5.85546875" style="27" customWidth="1"/>
    <col min="10" max="10" width="6" style="27" customWidth="1"/>
    <col min="11" max="11" width="6.7109375" style="27" customWidth="1"/>
    <col min="12" max="12" width="6.42578125" style="27" customWidth="1"/>
    <col min="13" max="13" width="5.85546875" style="28" customWidth="1"/>
    <col min="14" max="14" width="6.28515625" style="28" customWidth="1"/>
    <col min="15" max="15" width="6.7109375" style="28" customWidth="1"/>
    <col min="16" max="16" width="5.7109375" style="20" customWidth="1"/>
    <col min="17" max="18" width="6.7109375" style="20" customWidth="1"/>
    <col min="19" max="16384" width="9.140625" style="20"/>
  </cols>
  <sheetData>
    <row r="1" spans="1:23" s="16" customFormat="1" ht="15.75">
      <c r="A1" s="372"/>
      <c r="B1" s="373" t="s">
        <v>194</v>
      </c>
      <c r="C1" s="366" t="str">
        <f>[1]Kadar.ode.!C1</f>
        <v>Општа болница Јагодина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70"/>
      <c r="O1" s="18"/>
      <c r="P1" s="18"/>
      <c r="Q1" s="18"/>
      <c r="R1" s="41"/>
      <c r="S1" s="18"/>
      <c r="T1" s="41"/>
      <c r="W1" s="19"/>
    </row>
    <row r="2" spans="1:23" s="16" customFormat="1" ht="15.75">
      <c r="A2" s="372"/>
      <c r="B2" s="373" t="s">
        <v>195</v>
      </c>
      <c r="C2" s="366">
        <f>[1]Kadar.ode.!C2</f>
        <v>17688383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70"/>
      <c r="O2" s="18"/>
      <c r="P2" s="18"/>
      <c r="Q2" s="18"/>
      <c r="R2" s="41"/>
      <c r="S2" s="18"/>
      <c r="T2" s="41"/>
      <c r="W2" s="19"/>
    </row>
    <row r="3" spans="1:23" s="16" customFormat="1" ht="15.75">
      <c r="A3" s="372"/>
      <c r="B3" s="373" t="s">
        <v>196</v>
      </c>
      <c r="C3" s="275" t="str">
        <f>[1]Kadar.ode.!C3</f>
        <v>01.01.2023.</v>
      </c>
      <c r="D3" s="419"/>
      <c r="E3" s="368"/>
      <c r="F3" s="368"/>
      <c r="G3" s="368"/>
      <c r="H3" s="368"/>
      <c r="I3" s="368"/>
      <c r="J3" s="368"/>
      <c r="K3" s="368"/>
      <c r="L3" s="368"/>
      <c r="M3" s="368"/>
      <c r="N3" s="370"/>
      <c r="O3" s="18"/>
      <c r="P3" s="18"/>
      <c r="Q3" s="18"/>
      <c r="R3" s="41"/>
      <c r="S3" s="18"/>
      <c r="T3" s="41"/>
      <c r="W3" s="19"/>
    </row>
    <row r="4" spans="1:23" s="16" customFormat="1" ht="15.75">
      <c r="A4" s="372"/>
      <c r="B4" s="373" t="s">
        <v>1832</v>
      </c>
      <c r="C4" s="367" t="s">
        <v>328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71"/>
      <c r="O4" s="18"/>
      <c r="P4" s="18"/>
      <c r="Q4" s="18"/>
      <c r="R4" s="41"/>
      <c r="S4" s="18"/>
      <c r="T4" s="41"/>
      <c r="W4" s="19"/>
    </row>
    <row r="5" spans="1:23" s="16" customFormat="1" ht="10.5" customHeight="1">
      <c r="A5" s="63"/>
      <c r="C5" s="96"/>
      <c r="F5" s="29"/>
      <c r="G5" s="29"/>
      <c r="H5" s="29"/>
      <c r="I5" s="29"/>
      <c r="J5" s="29"/>
      <c r="K5" s="29"/>
      <c r="L5" s="29"/>
      <c r="M5" s="29"/>
      <c r="O5" s="18"/>
      <c r="P5" s="18"/>
      <c r="Q5" s="18"/>
      <c r="R5" s="41"/>
      <c r="S5" s="18"/>
      <c r="T5" s="41"/>
      <c r="W5" s="19"/>
    </row>
    <row r="6" spans="1:23" ht="55.5" customHeight="1">
      <c r="A6" s="739" t="s">
        <v>56</v>
      </c>
      <c r="B6" s="738" t="s">
        <v>202</v>
      </c>
      <c r="C6" s="738" t="s">
        <v>30</v>
      </c>
      <c r="D6" s="738" t="s">
        <v>31</v>
      </c>
      <c r="E6" s="738" t="s">
        <v>204</v>
      </c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 t="s">
        <v>201</v>
      </c>
      <c r="Q6" s="738"/>
      <c r="R6" s="738"/>
    </row>
    <row r="7" spans="1:23" s="46" customFormat="1" ht="88.5" customHeight="1">
      <c r="A7" s="739"/>
      <c r="B7" s="738"/>
      <c r="C7" s="738"/>
      <c r="D7" s="738"/>
      <c r="E7" s="73" t="s">
        <v>142</v>
      </c>
      <c r="F7" s="278" t="s">
        <v>197</v>
      </c>
      <c r="G7" s="278" t="s">
        <v>198</v>
      </c>
      <c r="H7" s="73" t="s">
        <v>212</v>
      </c>
      <c r="I7" s="73" t="s">
        <v>213</v>
      </c>
      <c r="J7" s="73" t="s">
        <v>205</v>
      </c>
      <c r="K7" s="73" t="s">
        <v>206</v>
      </c>
      <c r="L7" s="73" t="s">
        <v>207</v>
      </c>
      <c r="M7" s="73" t="s">
        <v>143</v>
      </c>
      <c r="N7" s="73" t="s">
        <v>208</v>
      </c>
      <c r="O7" s="73" t="s">
        <v>209</v>
      </c>
      <c r="P7" s="73" t="s">
        <v>137</v>
      </c>
      <c r="Q7" s="73" t="s">
        <v>138</v>
      </c>
      <c r="R7" s="73" t="s">
        <v>139</v>
      </c>
    </row>
    <row r="8" spans="1:23" ht="12" customHeight="1">
      <c r="A8" s="77" t="s">
        <v>141</v>
      </c>
      <c r="B8" s="548"/>
      <c r="C8" s="77"/>
      <c r="D8" s="77"/>
      <c r="E8" s="79"/>
      <c r="F8" s="79"/>
      <c r="G8" s="79"/>
      <c r="H8" s="72"/>
      <c r="I8" s="78">
        <f t="shared" ref="I8:I17" si="0">E8-H8</f>
        <v>0</v>
      </c>
      <c r="J8" s="79"/>
      <c r="K8" s="72"/>
      <c r="L8" s="78">
        <f t="shared" ref="L8:L17" si="1">J8-K8</f>
        <v>0</v>
      </c>
      <c r="M8" s="65"/>
      <c r="N8" s="72"/>
      <c r="O8" s="78">
        <f t="shared" ref="O8:O17" si="2">M8-N8</f>
        <v>0</v>
      </c>
      <c r="P8" s="80"/>
      <c r="Q8" s="80"/>
      <c r="R8" s="80"/>
    </row>
    <row r="9" spans="1:23" ht="12" customHeight="1">
      <c r="A9" s="533" t="s">
        <v>1915</v>
      </c>
      <c r="B9" s="548">
        <v>9</v>
      </c>
      <c r="C9" s="77"/>
      <c r="D9" s="77"/>
      <c r="E9" s="534">
        <v>3</v>
      </c>
      <c r="F9" s="535">
        <v>2</v>
      </c>
      <c r="G9" s="535">
        <v>1</v>
      </c>
      <c r="H9" s="536">
        <v>2</v>
      </c>
      <c r="I9" s="78">
        <f t="shared" si="0"/>
        <v>1</v>
      </c>
      <c r="J9" s="535">
        <v>6</v>
      </c>
      <c r="K9" s="536">
        <v>4</v>
      </c>
      <c r="L9" s="78">
        <f t="shared" si="1"/>
        <v>2</v>
      </c>
      <c r="M9" s="534"/>
      <c r="N9" s="536"/>
      <c r="O9" s="78">
        <f t="shared" si="2"/>
        <v>0</v>
      </c>
      <c r="P9" s="80"/>
      <c r="Q9" s="80"/>
      <c r="R9" s="80"/>
    </row>
    <row r="10" spans="1:23" ht="12" customHeight="1">
      <c r="A10" s="537" t="s">
        <v>4179</v>
      </c>
      <c r="B10" s="548">
        <v>45</v>
      </c>
      <c r="C10" s="77"/>
      <c r="D10" s="77"/>
      <c r="E10" s="534">
        <v>3</v>
      </c>
      <c r="F10" s="535"/>
      <c r="G10" s="535">
        <v>3</v>
      </c>
      <c r="H10" s="536">
        <v>3</v>
      </c>
      <c r="I10" s="78">
        <f t="shared" si="0"/>
        <v>0</v>
      </c>
      <c r="J10" s="535">
        <v>3</v>
      </c>
      <c r="K10" s="536">
        <v>3</v>
      </c>
      <c r="L10" s="78">
        <f t="shared" si="1"/>
        <v>0</v>
      </c>
      <c r="M10" s="534">
        <v>2</v>
      </c>
      <c r="N10" s="536">
        <v>3</v>
      </c>
      <c r="O10" s="78">
        <f t="shared" si="2"/>
        <v>-1</v>
      </c>
      <c r="P10" s="80"/>
      <c r="Q10" s="80"/>
      <c r="R10" s="80"/>
    </row>
    <row r="11" spans="1:23" ht="12" customHeight="1">
      <c r="A11" s="77"/>
      <c r="B11" s="77"/>
      <c r="C11" s="77"/>
      <c r="D11" s="77"/>
      <c r="E11" s="77"/>
      <c r="F11" s="279"/>
      <c r="G11" s="279"/>
      <c r="H11" s="72"/>
      <c r="I11" s="78">
        <f t="shared" si="0"/>
        <v>0</v>
      </c>
      <c r="J11" s="77"/>
      <c r="K11" s="72"/>
      <c r="L11" s="78">
        <f t="shared" si="1"/>
        <v>0</v>
      </c>
      <c r="M11" s="77"/>
      <c r="N11" s="72"/>
      <c r="O11" s="78">
        <f t="shared" si="2"/>
        <v>0</v>
      </c>
      <c r="P11" s="80"/>
      <c r="Q11" s="80"/>
      <c r="R11" s="80"/>
    </row>
    <row r="12" spans="1:23" ht="12" customHeight="1">
      <c r="A12" s="77"/>
      <c r="B12" s="77"/>
      <c r="C12" s="77"/>
      <c r="D12" s="77"/>
      <c r="E12" s="77"/>
      <c r="F12" s="279"/>
      <c r="G12" s="279"/>
      <c r="H12" s="72"/>
      <c r="I12" s="78">
        <f t="shared" si="0"/>
        <v>0</v>
      </c>
      <c r="J12" s="77"/>
      <c r="K12" s="72"/>
      <c r="L12" s="78">
        <f t="shared" si="1"/>
        <v>0</v>
      </c>
      <c r="M12" s="77"/>
      <c r="N12" s="72"/>
      <c r="O12" s="78">
        <f t="shared" si="2"/>
        <v>0</v>
      </c>
      <c r="P12" s="80"/>
      <c r="Q12" s="80"/>
      <c r="R12" s="80"/>
    </row>
    <row r="13" spans="1:23" ht="12" customHeight="1">
      <c r="A13" s="77"/>
      <c r="B13" s="77"/>
      <c r="C13" s="77"/>
      <c r="D13" s="77"/>
      <c r="E13" s="77"/>
      <c r="F13" s="279"/>
      <c r="G13" s="279"/>
      <c r="H13" s="72"/>
      <c r="I13" s="78">
        <f t="shared" si="0"/>
        <v>0</v>
      </c>
      <c r="J13" s="77"/>
      <c r="K13" s="72"/>
      <c r="L13" s="78">
        <f t="shared" si="1"/>
        <v>0</v>
      </c>
      <c r="M13" s="77"/>
      <c r="N13" s="72"/>
      <c r="O13" s="78">
        <f t="shared" si="2"/>
        <v>0</v>
      </c>
      <c r="P13" s="80"/>
      <c r="Q13" s="80"/>
      <c r="R13" s="80"/>
    </row>
    <row r="14" spans="1:23" ht="12" customHeight="1">
      <c r="A14" s="77"/>
      <c r="B14" s="77"/>
      <c r="C14" s="77"/>
      <c r="D14" s="77"/>
      <c r="E14" s="77"/>
      <c r="F14" s="279"/>
      <c r="G14" s="279"/>
      <c r="H14" s="72"/>
      <c r="I14" s="78">
        <f t="shared" si="0"/>
        <v>0</v>
      </c>
      <c r="J14" s="77"/>
      <c r="K14" s="72"/>
      <c r="L14" s="78">
        <f t="shared" si="1"/>
        <v>0</v>
      </c>
      <c r="M14" s="77"/>
      <c r="N14" s="72"/>
      <c r="O14" s="78">
        <f t="shared" si="2"/>
        <v>0</v>
      </c>
      <c r="P14" s="80"/>
      <c r="Q14" s="80"/>
      <c r="R14" s="80"/>
    </row>
    <row r="15" spans="1:23" ht="12" customHeight="1">
      <c r="A15" s="77"/>
      <c r="B15" s="77"/>
      <c r="C15" s="77"/>
      <c r="D15" s="77"/>
      <c r="E15" s="77"/>
      <c r="F15" s="279"/>
      <c r="G15" s="279"/>
      <c r="H15" s="72"/>
      <c r="I15" s="78">
        <f t="shared" si="0"/>
        <v>0</v>
      </c>
      <c r="J15" s="77"/>
      <c r="K15" s="72"/>
      <c r="L15" s="78">
        <f t="shared" si="1"/>
        <v>0</v>
      </c>
      <c r="M15" s="77"/>
      <c r="N15" s="72"/>
      <c r="O15" s="78">
        <f t="shared" si="2"/>
        <v>0</v>
      </c>
      <c r="P15" s="80"/>
      <c r="Q15" s="80"/>
      <c r="R15" s="80"/>
    </row>
    <row r="16" spans="1:23" ht="12" customHeight="1">
      <c r="A16" s="77"/>
      <c r="B16" s="77"/>
      <c r="C16" s="77"/>
      <c r="D16" s="77"/>
      <c r="E16" s="77"/>
      <c r="F16" s="279"/>
      <c r="G16" s="279"/>
      <c r="H16" s="72"/>
      <c r="I16" s="78">
        <f t="shared" si="0"/>
        <v>0</v>
      </c>
      <c r="J16" s="77"/>
      <c r="K16" s="72"/>
      <c r="L16" s="78">
        <f t="shared" si="1"/>
        <v>0</v>
      </c>
      <c r="M16" s="77"/>
      <c r="N16" s="72"/>
      <c r="O16" s="78">
        <f t="shared" si="2"/>
        <v>0</v>
      </c>
      <c r="P16" s="80"/>
      <c r="Q16" s="80"/>
      <c r="R16" s="80"/>
    </row>
    <row r="17" spans="1:18" ht="12" customHeight="1">
      <c r="A17" s="77"/>
      <c r="B17" s="77"/>
      <c r="C17" s="77"/>
      <c r="D17" s="77"/>
      <c r="E17" s="77"/>
      <c r="F17" s="279"/>
      <c r="G17" s="279"/>
      <c r="H17" s="72"/>
      <c r="I17" s="78">
        <f t="shared" si="0"/>
        <v>0</v>
      </c>
      <c r="J17" s="77"/>
      <c r="K17" s="72"/>
      <c r="L17" s="78">
        <f t="shared" si="1"/>
        <v>0</v>
      </c>
      <c r="M17" s="77"/>
      <c r="N17" s="72"/>
      <c r="O17" s="78">
        <f t="shared" si="2"/>
        <v>0</v>
      </c>
      <c r="P17" s="80"/>
      <c r="Q17" s="80"/>
      <c r="R17" s="80"/>
    </row>
    <row r="18" spans="1:18" s="47" customFormat="1" ht="12" customHeight="1">
      <c r="A18" s="239" t="s">
        <v>2</v>
      </c>
      <c r="B18" s="239"/>
      <c r="C18" s="239"/>
      <c r="D18" s="239"/>
      <c r="E18" s="239">
        <f t="shared" ref="E18:R18" si="3">SUM(E8:E17)</f>
        <v>6</v>
      </c>
      <c r="F18" s="239">
        <f t="shared" si="3"/>
        <v>2</v>
      </c>
      <c r="G18" s="239">
        <f t="shared" si="3"/>
        <v>4</v>
      </c>
      <c r="H18" s="239">
        <f t="shared" si="3"/>
        <v>5</v>
      </c>
      <c r="I18" s="239">
        <f t="shared" si="3"/>
        <v>1</v>
      </c>
      <c r="J18" s="239">
        <f t="shared" si="3"/>
        <v>9</v>
      </c>
      <c r="K18" s="239">
        <f t="shared" si="3"/>
        <v>7</v>
      </c>
      <c r="L18" s="239">
        <f t="shared" si="3"/>
        <v>2</v>
      </c>
      <c r="M18" s="239">
        <f t="shared" si="3"/>
        <v>2</v>
      </c>
      <c r="N18" s="239">
        <f t="shared" si="3"/>
        <v>3</v>
      </c>
      <c r="O18" s="239">
        <f t="shared" si="3"/>
        <v>-1</v>
      </c>
      <c r="P18" s="239">
        <f t="shared" si="3"/>
        <v>0</v>
      </c>
      <c r="Q18" s="239">
        <f t="shared" si="3"/>
        <v>0</v>
      </c>
      <c r="R18" s="239">
        <f t="shared" si="3"/>
        <v>0</v>
      </c>
    </row>
    <row r="19" spans="1:18">
      <c r="A19" s="76" t="s">
        <v>203</v>
      </c>
    </row>
    <row r="20" spans="1:18" s="32" customFormat="1" ht="27" customHeight="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</row>
    <row r="21" spans="1:18" s="32" customFormat="1" ht="17.25" customHeight="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8">
      <c r="A22" s="70"/>
      <c r="B22" s="70"/>
      <c r="C22" s="70"/>
      <c r="D22" s="70"/>
      <c r="E22" s="71"/>
      <c r="F22" s="71"/>
      <c r="G22" s="71"/>
      <c r="H22" s="71"/>
      <c r="I22" s="71"/>
      <c r="J22" s="71"/>
      <c r="K22" s="71"/>
      <c r="L22" s="71"/>
      <c r="M22" s="70"/>
      <c r="N22" s="70"/>
      <c r="O22" s="70"/>
      <c r="R22" s="60"/>
    </row>
    <row r="23" spans="1:18">
      <c r="A23" s="70"/>
      <c r="B23" s="70"/>
      <c r="C23" s="70"/>
      <c r="D23" s="70"/>
      <c r="E23" s="71"/>
      <c r="F23" s="71"/>
      <c r="G23" s="71"/>
      <c r="H23" s="71"/>
      <c r="I23" s="71"/>
      <c r="J23" s="71"/>
      <c r="K23" s="71"/>
      <c r="L23" s="71"/>
      <c r="M23" s="70"/>
      <c r="N23" s="70"/>
      <c r="O23" s="70"/>
    </row>
    <row r="24" spans="1:18">
      <c r="A24" s="70"/>
      <c r="B24" s="70"/>
      <c r="C24" s="70"/>
      <c r="D24" s="70"/>
      <c r="E24" s="71"/>
      <c r="F24" s="71"/>
      <c r="G24" s="71"/>
      <c r="H24" s="71"/>
      <c r="I24" s="71"/>
      <c r="J24" s="71"/>
      <c r="K24" s="71"/>
      <c r="L24" s="71"/>
      <c r="M24" s="70"/>
      <c r="N24" s="70"/>
      <c r="O24" s="70"/>
    </row>
  </sheetData>
  <mergeCells count="6">
    <mergeCell ref="P6:R6"/>
    <mergeCell ref="C6:C7"/>
    <mergeCell ref="D6:D7"/>
    <mergeCell ref="A6:A7"/>
    <mergeCell ref="B6:B7"/>
    <mergeCell ref="E6:O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W25"/>
  <sheetViews>
    <sheetView view="pageBreakPreview" zoomScaleSheetLayoutView="100" workbookViewId="0">
      <selection activeCell="G15" sqref="G15"/>
    </sheetView>
  </sheetViews>
  <sheetFormatPr defaultRowHeight="15.75"/>
  <cols>
    <col min="1" max="1" width="30.42578125" style="16" customWidth="1"/>
    <col min="2" max="2" width="6.7109375" style="19" customWidth="1"/>
    <col min="3" max="3" width="5" style="19" customWidth="1"/>
    <col min="4" max="8" width="5.28515625" style="19" customWidth="1"/>
    <col min="9" max="9" width="5.28515625" style="21" customWidth="1"/>
    <col min="10" max="10" width="4.5703125" style="21" customWidth="1"/>
    <col min="11" max="11" width="4.85546875" style="16" customWidth="1"/>
    <col min="12" max="12" width="5.28515625" style="19" customWidth="1"/>
    <col min="13" max="14" width="5.28515625" style="16" customWidth="1"/>
    <col min="15" max="15" width="4.7109375" style="16" customWidth="1"/>
    <col min="16" max="16" width="4.85546875" style="16" customWidth="1"/>
    <col min="17" max="23" width="5.28515625" style="16" customWidth="1"/>
    <col min="24" max="16384" width="9.140625" style="16"/>
  </cols>
  <sheetData>
    <row r="1" spans="1:23">
      <c r="A1" s="372"/>
      <c r="B1" s="373" t="s">
        <v>194</v>
      </c>
      <c r="C1" s="366" t="str">
        <f>[1]Kadar.ode.!C1</f>
        <v>Општа болница Јагодина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70"/>
    </row>
    <row r="2" spans="1:23">
      <c r="A2" s="372"/>
      <c r="B2" s="373" t="s">
        <v>195</v>
      </c>
      <c r="C2" s="366">
        <f>[1]Kadar.ode.!C2</f>
        <v>17688383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70"/>
    </row>
    <row r="3" spans="1:23">
      <c r="A3" s="372"/>
      <c r="B3" s="373" t="s">
        <v>196</v>
      </c>
      <c r="C3" s="275" t="str">
        <f>[1]Kadar.ode.!C3</f>
        <v>01.01.2023.</v>
      </c>
      <c r="D3" s="419"/>
      <c r="E3" s="419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70"/>
    </row>
    <row r="4" spans="1:23">
      <c r="A4" s="372"/>
      <c r="B4" s="373" t="s">
        <v>1833</v>
      </c>
      <c r="C4" s="367" t="s">
        <v>329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71"/>
    </row>
    <row r="5" spans="1:23" ht="9" customHeight="1">
      <c r="A5" s="63"/>
      <c r="B5" s="16"/>
      <c r="C5" s="62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3" ht="45.75" customHeight="1">
      <c r="A6" s="741" t="s">
        <v>326</v>
      </c>
      <c r="B6" s="742" t="s">
        <v>32</v>
      </c>
      <c r="C6" s="733" t="s">
        <v>191</v>
      </c>
      <c r="D6" s="740" t="s">
        <v>204</v>
      </c>
      <c r="E6" s="740"/>
      <c r="F6" s="740"/>
      <c r="G6" s="740"/>
      <c r="H6" s="740"/>
      <c r="I6" s="740"/>
      <c r="J6" s="740"/>
      <c r="K6" s="740"/>
      <c r="L6" s="740"/>
      <c r="M6" s="740"/>
      <c r="N6" s="740"/>
      <c r="O6" s="740"/>
      <c r="P6" s="740"/>
      <c r="Q6" s="740"/>
      <c r="R6" s="740"/>
      <c r="S6" s="740"/>
      <c r="T6" s="740" t="s">
        <v>201</v>
      </c>
      <c r="U6" s="740"/>
      <c r="V6" s="740"/>
      <c r="W6" s="740"/>
    </row>
    <row r="7" spans="1:23" s="48" customFormat="1" ht="66" customHeight="1">
      <c r="A7" s="741"/>
      <c r="B7" s="742"/>
      <c r="C7" s="733"/>
      <c r="D7" s="489" t="s">
        <v>142</v>
      </c>
      <c r="E7" s="489" t="s">
        <v>214</v>
      </c>
      <c r="F7" s="487" t="s">
        <v>197</v>
      </c>
      <c r="G7" s="487" t="s">
        <v>198</v>
      </c>
      <c r="H7" s="489" t="s">
        <v>339</v>
      </c>
      <c r="I7" s="229" t="s">
        <v>59</v>
      </c>
      <c r="J7" s="487" t="s">
        <v>340</v>
      </c>
      <c r="K7" s="230" t="s">
        <v>66</v>
      </c>
      <c r="L7" s="230" t="s">
        <v>215</v>
      </c>
      <c r="M7" s="230" t="s">
        <v>339</v>
      </c>
      <c r="N7" s="229" t="s">
        <v>59</v>
      </c>
      <c r="O7" s="487" t="s">
        <v>340</v>
      </c>
      <c r="P7" s="489" t="s">
        <v>66</v>
      </c>
      <c r="Q7" s="231" t="s">
        <v>216</v>
      </c>
      <c r="R7" s="231" t="s">
        <v>140</v>
      </c>
      <c r="S7" s="231" t="s">
        <v>29</v>
      </c>
      <c r="T7" s="489" t="s">
        <v>137</v>
      </c>
      <c r="U7" s="489" t="s">
        <v>325</v>
      </c>
      <c r="V7" s="489" t="s">
        <v>144</v>
      </c>
      <c r="W7" s="489" t="s">
        <v>139</v>
      </c>
    </row>
    <row r="8" spans="1:23">
      <c r="A8" s="208" t="s">
        <v>33</v>
      </c>
      <c r="B8" s="534">
        <v>270</v>
      </c>
      <c r="C8" s="535">
        <v>7</v>
      </c>
      <c r="D8" s="534">
        <v>7</v>
      </c>
      <c r="E8" s="534"/>
      <c r="F8" s="535">
        <v>2</v>
      </c>
      <c r="G8" s="535">
        <v>5</v>
      </c>
      <c r="H8" s="534">
        <v>4</v>
      </c>
      <c r="I8" s="534">
        <v>2</v>
      </c>
      <c r="J8" s="72">
        <f>SUM(H8:I8)</f>
        <v>6</v>
      </c>
      <c r="K8" s="82">
        <f t="shared" ref="K8:K22" si="0">D8-(H8+I8)</f>
        <v>1</v>
      </c>
      <c r="L8" s="534">
        <v>19</v>
      </c>
      <c r="M8" s="534">
        <v>8</v>
      </c>
      <c r="N8" s="534">
        <v>4</v>
      </c>
      <c r="O8" s="72">
        <f>SUM(M8:N8)</f>
        <v>12</v>
      </c>
      <c r="P8" s="83">
        <f t="shared" ref="P8:P22" si="1">L8-(M8+N8)</f>
        <v>7</v>
      </c>
      <c r="Q8" s="84"/>
      <c r="R8" s="84"/>
      <c r="S8" s="83">
        <f>Q8-R8</f>
        <v>0</v>
      </c>
      <c r="T8" s="87"/>
      <c r="U8" s="87"/>
      <c r="V8" s="87"/>
      <c r="W8" s="87"/>
    </row>
    <row r="9" spans="1:23">
      <c r="A9" s="208" t="s">
        <v>34</v>
      </c>
      <c r="B9" s="534">
        <v>270</v>
      </c>
      <c r="C9" s="535">
        <v>7</v>
      </c>
      <c r="D9" s="534">
        <v>2</v>
      </c>
      <c r="E9" s="534"/>
      <c r="F9" s="535"/>
      <c r="G9" s="535">
        <v>2</v>
      </c>
      <c r="H9" s="534">
        <v>2</v>
      </c>
      <c r="I9" s="534"/>
      <c r="J9" s="72">
        <f t="shared" ref="J9:J22" si="2">SUM(H9:I9)</f>
        <v>2</v>
      </c>
      <c r="K9" s="82">
        <f t="shared" si="0"/>
        <v>0</v>
      </c>
      <c r="L9" s="534">
        <v>4</v>
      </c>
      <c r="M9" s="534">
        <v>4</v>
      </c>
      <c r="N9" s="534"/>
      <c r="O9" s="72">
        <f t="shared" ref="O9:O22" si="3">SUM(M9:N9)</f>
        <v>4</v>
      </c>
      <c r="P9" s="83">
        <f t="shared" si="1"/>
        <v>0</v>
      </c>
      <c r="Q9" s="84"/>
      <c r="R9" s="84"/>
      <c r="S9" s="83">
        <f t="shared" ref="S9:S22" si="4">Q9-R9</f>
        <v>0</v>
      </c>
      <c r="T9" s="87"/>
      <c r="U9" s="87"/>
      <c r="V9" s="87"/>
      <c r="W9" s="87"/>
    </row>
    <row r="10" spans="1:23">
      <c r="A10" s="208" t="s">
        <v>35</v>
      </c>
      <c r="B10" s="534"/>
      <c r="C10" s="535"/>
      <c r="D10" s="534"/>
      <c r="E10" s="534"/>
      <c r="F10" s="535"/>
      <c r="G10" s="535"/>
      <c r="H10" s="534"/>
      <c r="I10" s="534"/>
      <c r="J10" s="72">
        <f t="shared" si="2"/>
        <v>0</v>
      </c>
      <c r="K10" s="82">
        <f t="shared" si="0"/>
        <v>0</v>
      </c>
      <c r="L10" s="534"/>
      <c r="M10" s="534"/>
      <c r="N10" s="534"/>
      <c r="O10" s="72">
        <f t="shared" si="3"/>
        <v>0</v>
      </c>
      <c r="P10" s="83">
        <f t="shared" si="1"/>
        <v>0</v>
      </c>
      <c r="Q10" s="84"/>
      <c r="R10" s="84"/>
      <c r="S10" s="83">
        <f t="shared" si="4"/>
        <v>0</v>
      </c>
      <c r="T10" s="87"/>
      <c r="U10" s="87"/>
      <c r="V10" s="87"/>
      <c r="W10" s="87"/>
    </row>
    <row r="11" spans="1:23" ht="24">
      <c r="A11" s="208" t="s">
        <v>36</v>
      </c>
      <c r="B11" s="534">
        <v>270</v>
      </c>
      <c r="C11" s="535"/>
      <c r="D11" s="534">
        <v>2</v>
      </c>
      <c r="E11" s="534">
        <v>3</v>
      </c>
      <c r="F11" s="535"/>
      <c r="G11" s="535">
        <v>3</v>
      </c>
      <c r="H11" s="534">
        <v>3</v>
      </c>
      <c r="I11" s="534">
        <v>2</v>
      </c>
      <c r="J11" s="72">
        <f t="shared" si="2"/>
        <v>5</v>
      </c>
      <c r="K11" s="82">
        <f>(D11+E11)-(H11+I11)</f>
        <v>0</v>
      </c>
      <c r="L11" s="534">
        <v>24</v>
      </c>
      <c r="M11" s="534">
        <v>18</v>
      </c>
      <c r="N11" s="534">
        <v>12</v>
      </c>
      <c r="O11" s="72">
        <f t="shared" si="3"/>
        <v>30</v>
      </c>
      <c r="P11" s="83">
        <f t="shared" si="1"/>
        <v>-6</v>
      </c>
      <c r="Q11" s="538">
        <v>1</v>
      </c>
      <c r="R11" s="538"/>
      <c r="S11" s="83">
        <f t="shared" si="4"/>
        <v>1</v>
      </c>
      <c r="T11" s="87"/>
      <c r="U11" s="87"/>
      <c r="V11" s="87"/>
      <c r="W11" s="87"/>
    </row>
    <row r="12" spans="1:23">
      <c r="A12" s="208" t="s">
        <v>37</v>
      </c>
      <c r="B12" s="534">
        <v>270</v>
      </c>
      <c r="C12" s="535"/>
      <c r="D12" s="534">
        <v>2</v>
      </c>
      <c r="E12" s="534"/>
      <c r="F12" s="535"/>
      <c r="G12" s="535">
        <v>2</v>
      </c>
      <c r="H12" s="534">
        <v>1</v>
      </c>
      <c r="I12" s="534"/>
      <c r="J12" s="72">
        <f t="shared" si="2"/>
        <v>1</v>
      </c>
      <c r="K12" s="82">
        <f t="shared" si="0"/>
        <v>1</v>
      </c>
      <c r="L12" s="534">
        <v>11</v>
      </c>
      <c r="M12" s="534">
        <v>2</v>
      </c>
      <c r="N12" s="534"/>
      <c r="O12" s="72">
        <f t="shared" si="3"/>
        <v>2</v>
      </c>
      <c r="P12" s="83">
        <f t="shared" si="1"/>
        <v>9</v>
      </c>
      <c r="Q12" s="538"/>
      <c r="R12" s="538"/>
      <c r="S12" s="83">
        <f t="shared" si="4"/>
        <v>0</v>
      </c>
      <c r="T12" s="87"/>
      <c r="U12" s="87"/>
      <c r="V12" s="87"/>
      <c r="W12" s="87"/>
    </row>
    <row r="13" spans="1:23" ht="24">
      <c r="A13" s="208" t="s">
        <v>38</v>
      </c>
      <c r="B13" s="534">
        <v>270</v>
      </c>
      <c r="C13" s="535"/>
      <c r="D13" s="534">
        <v>2</v>
      </c>
      <c r="E13" s="534"/>
      <c r="F13" s="535"/>
      <c r="G13" s="535">
        <v>2</v>
      </c>
      <c r="H13" s="534">
        <v>2</v>
      </c>
      <c r="I13" s="534"/>
      <c r="J13" s="72">
        <f t="shared" si="2"/>
        <v>2</v>
      </c>
      <c r="K13" s="82">
        <f t="shared" si="0"/>
        <v>0</v>
      </c>
      <c r="L13" s="534">
        <v>3</v>
      </c>
      <c r="M13" s="534">
        <v>4</v>
      </c>
      <c r="N13" s="534"/>
      <c r="O13" s="72">
        <f t="shared" si="3"/>
        <v>4</v>
      </c>
      <c r="P13" s="83">
        <f t="shared" si="1"/>
        <v>-1</v>
      </c>
      <c r="Q13" s="538">
        <v>1</v>
      </c>
      <c r="R13" s="538"/>
      <c r="S13" s="83">
        <f t="shared" si="4"/>
        <v>1</v>
      </c>
      <c r="T13" s="87"/>
      <c r="U13" s="87"/>
      <c r="V13" s="87"/>
      <c r="W13" s="87"/>
    </row>
    <row r="14" spans="1:23">
      <c r="A14" s="208" t="s">
        <v>39</v>
      </c>
      <c r="B14" s="534">
        <v>112</v>
      </c>
      <c r="C14" s="535">
        <v>7</v>
      </c>
      <c r="D14" s="534">
        <v>8</v>
      </c>
      <c r="E14" s="534"/>
      <c r="F14" s="535"/>
      <c r="G14" s="535">
        <v>8</v>
      </c>
      <c r="H14" s="534">
        <v>7</v>
      </c>
      <c r="I14" s="534"/>
      <c r="J14" s="72">
        <f t="shared" si="2"/>
        <v>7</v>
      </c>
      <c r="K14" s="82">
        <f t="shared" si="0"/>
        <v>1</v>
      </c>
      <c r="L14" s="534">
        <v>15</v>
      </c>
      <c r="M14" s="534">
        <v>14</v>
      </c>
      <c r="N14" s="534"/>
      <c r="O14" s="72">
        <f t="shared" si="3"/>
        <v>14</v>
      </c>
      <c r="P14" s="83">
        <f t="shared" si="1"/>
        <v>1</v>
      </c>
      <c r="Q14" s="538"/>
      <c r="R14" s="538"/>
      <c r="S14" s="83">
        <f t="shared" si="4"/>
        <v>0</v>
      </c>
      <c r="T14" s="87"/>
      <c r="U14" s="87"/>
      <c r="V14" s="87"/>
      <c r="W14" s="87"/>
    </row>
    <row r="15" spans="1:23">
      <c r="A15" s="208" t="s">
        <v>40</v>
      </c>
      <c r="B15" s="534">
        <v>270</v>
      </c>
      <c r="C15" s="535"/>
      <c r="D15" s="534">
        <v>1</v>
      </c>
      <c r="E15" s="534"/>
      <c r="F15" s="535"/>
      <c r="G15" s="535">
        <v>1</v>
      </c>
      <c r="H15" s="534">
        <v>2</v>
      </c>
      <c r="I15" s="534"/>
      <c r="J15" s="72">
        <f t="shared" si="2"/>
        <v>2</v>
      </c>
      <c r="K15" s="82">
        <f t="shared" si="0"/>
        <v>-1</v>
      </c>
      <c r="L15" s="534">
        <v>8</v>
      </c>
      <c r="M15" s="534">
        <v>4</v>
      </c>
      <c r="N15" s="534"/>
      <c r="O15" s="72">
        <f t="shared" si="3"/>
        <v>4</v>
      </c>
      <c r="P15" s="83">
        <f t="shared" si="1"/>
        <v>4</v>
      </c>
      <c r="Q15" s="538"/>
      <c r="R15" s="538"/>
      <c r="S15" s="83">
        <f t="shared" si="4"/>
        <v>0</v>
      </c>
      <c r="T15" s="87"/>
      <c r="U15" s="87"/>
      <c r="V15" s="87"/>
      <c r="W15" s="87"/>
    </row>
    <row r="16" spans="1:23">
      <c r="A16" s="208" t="s">
        <v>41</v>
      </c>
      <c r="B16" s="534"/>
      <c r="C16" s="535"/>
      <c r="D16" s="534"/>
      <c r="E16" s="534"/>
      <c r="F16" s="535"/>
      <c r="G16" s="535"/>
      <c r="H16" s="534"/>
      <c r="I16" s="534"/>
      <c r="J16" s="72">
        <f t="shared" si="2"/>
        <v>0</v>
      </c>
      <c r="K16" s="82">
        <f t="shared" si="0"/>
        <v>0</v>
      </c>
      <c r="L16" s="534"/>
      <c r="M16" s="534"/>
      <c r="N16" s="534"/>
      <c r="O16" s="72">
        <f t="shared" si="3"/>
        <v>0</v>
      </c>
      <c r="P16" s="83">
        <f t="shared" si="1"/>
        <v>0</v>
      </c>
      <c r="Q16" s="538"/>
      <c r="R16" s="538"/>
      <c r="S16" s="83">
        <f t="shared" si="4"/>
        <v>0</v>
      </c>
      <c r="T16" s="87"/>
      <c r="U16" s="87"/>
      <c r="V16" s="87"/>
      <c r="W16" s="87"/>
    </row>
    <row r="17" spans="1:23" ht="24">
      <c r="A17" s="208" t="s">
        <v>42</v>
      </c>
      <c r="B17" s="534">
        <v>270</v>
      </c>
      <c r="C17" s="535"/>
      <c r="D17" s="534">
        <v>7</v>
      </c>
      <c r="E17" s="534"/>
      <c r="F17" s="535">
        <v>2</v>
      </c>
      <c r="G17" s="535">
        <v>4</v>
      </c>
      <c r="H17" s="534">
        <v>2</v>
      </c>
      <c r="I17" s="534">
        <v>2</v>
      </c>
      <c r="J17" s="72">
        <f t="shared" si="2"/>
        <v>4</v>
      </c>
      <c r="K17" s="82">
        <f t="shared" si="0"/>
        <v>3</v>
      </c>
      <c r="L17" s="534">
        <v>29</v>
      </c>
      <c r="M17" s="534">
        <v>10</v>
      </c>
      <c r="N17" s="534">
        <v>11</v>
      </c>
      <c r="O17" s="72">
        <f t="shared" si="3"/>
        <v>21</v>
      </c>
      <c r="P17" s="83">
        <f t="shared" si="1"/>
        <v>8</v>
      </c>
      <c r="Q17" s="538"/>
      <c r="R17" s="538"/>
      <c r="S17" s="83">
        <f t="shared" si="4"/>
        <v>0</v>
      </c>
      <c r="T17" s="87"/>
      <c r="U17" s="87"/>
      <c r="V17" s="87"/>
      <c r="W17" s="87"/>
    </row>
    <row r="18" spans="1:23" ht="24">
      <c r="A18" s="208" t="s">
        <v>43</v>
      </c>
      <c r="B18" s="534">
        <v>270</v>
      </c>
      <c r="C18" s="535"/>
      <c r="D18" s="534"/>
      <c r="E18" s="534">
        <v>2</v>
      </c>
      <c r="F18" s="535"/>
      <c r="G18" s="535">
        <v>2</v>
      </c>
      <c r="H18" s="534">
        <v>1</v>
      </c>
      <c r="I18" s="534"/>
      <c r="J18" s="72">
        <f t="shared" si="2"/>
        <v>1</v>
      </c>
      <c r="K18" s="82">
        <f>E18-(H18+I18)</f>
        <v>1</v>
      </c>
      <c r="L18" s="534">
        <v>4</v>
      </c>
      <c r="M18" s="534">
        <v>1</v>
      </c>
      <c r="N18" s="534"/>
      <c r="O18" s="72">
        <f t="shared" si="3"/>
        <v>1</v>
      </c>
      <c r="P18" s="83">
        <f t="shared" si="1"/>
        <v>3</v>
      </c>
      <c r="Q18" s="538"/>
      <c r="R18" s="538"/>
      <c r="S18" s="83">
        <f t="shared" si="4"/>
        <v>0</v>
      </c>
      <c r="T18" s="87"/>
      <c r="U18" s="87"/>
      <c r="V18" s="87"/>
      <c r="W18" s="87"/>
    </row>
    <row r="19" spans="1:23">
      <c r="A19" s="208" t="s">
        <v>145</v>
      </c>
      <c r="B19" s="534"/>
      <c r="C19" s="535"/>
      <c r="D19" s="534"/>
      <c r="E19" s="534"/>
      <c r="F19" s="535"/>
      <c r="G19" s="535"/>
      <c r="H19" s="534"/>
      <c r="I19" s="534"/>
      <c r="J19" s="72">
        <f t="shared" si="2"/>
        <v>0</v>
      </c>
      <c r="K19" s="82">
        <f t="shared" si="0"/>
        <v>0</v>
      </c>
      <c r="L19" s="65"/>
      <c r="M19" s="65"/>
      <c r="N19" s="65"/>
      <c r="O19" s="72">
        <f t="shared" si="3"/>
        <v>0</v>
      </c>
      <c r="P19" s="83">
        <f t="shared" si="1"/>
        <v>0</v>
      </c>
      <c r="Q19" s="538"/>
      <c r="R19" s="538"/>
      <c r="S19" s="83">
        <f t="shared" si="4"/>
        <v>0</v>
      </c>
      <c r="T19" s="87"/>
      <c r="U19" s="87"/>
      <c r="V19" s="87"/>
      <c r="W19" s="87"/>
    </row>
    <row r="20" spans="1:23" ht="24.75">
      <c r="A20" s="209" t="s">
        <v>44</v>
      </c>
      <c r="B20" s="534">
        <v>270</v>
      </c>
      <c r="C20" s="535"/>
      <c r="D20" s="534">
        <v>1</v>
      </c>
      <c r="E20" s="534"/>
      <c r="F20" s="535"/>
      <c r="G20" s="535">
        <v>1</v>
      </c>
      <c r="H20" s="534">
        <v>1</v>
      </c>
      <c r="I20" s="534"/>
      <c r="J20" s="72">
        <f t="shared" si="2"/>
        <v>1</v>
      </c>
      <c r="K20" s="82">
        <f t="shared" si="0"/>
        <v>0</v>
      </c>
      <c r="L20" s="74"/>
      <c r="M20" s="65"/>
      <c r="N20" s="65"/>
      <c r="O20" s="72">
        <f t="shared" si="3"/>
        <v>0</v>
      </c>
      <c r="P20" s="83">
        <f t="shared" si="1"/>
        <v>0</v>
      </c>
      <c r="Q20" s="538">
        <v>1</v>
      </c>
      <c r="R20" s="538">
        <v>1</v>
      </c>
      <c r="S20" s="83">
        <f t="shared" si="4"/>
        <v>0</v>
      </c>
      <c r="T20" s="87"/>
      <c r="U20" s="87"/>
      <c r="V20" s="87"/>
      <c r="W20" s="87"/>
    </row>
    <row r="21" spans="1:23" ht="24.75">
      <c r="A21" s="209" t="s">
        <v>45</v>
      </c>
      <c r="B21" s="534">
        <v>270</v>
      </c>
      <c r="C21" s="535"/>
      <c r="D21" s="65"/>
      <c r="E21" s="65"/>
      <c r="F21" s="79"/>
      <c r="G21" s="79"/>
      <c r="H21" s="65"/>
      <c r="I21" s="65"/>
      <c r="J21" s="72">
        <f t="shared" si="2"/>
        <v>0</v>
      </c>
      <c r="K21" s="82">
        <f t="shared" si="0"/>
        <v>0</v>
      </c>
      <c r="L21" s="74"/>
      <c r="M21" s="65"/>
      <c r="N21" s="65"/>
      <c r="O21" s="72">
        <f t="shared" si="3"/>
        <v>0</v>
      </c>
      <c r="P21" s="83">
        <f t="shared" si="1"/>
        <v>0</v>
      </c>
      <c r="Q21" s="538">
        <v>1</v>
      </c>
      <c r="R21" s="538">
        <v>1</v>
      </c>
      <c r="S21" s="83">
        <f t="shared" si="4"/>
        <v>0</v>
      </c>
      <c r="T21" s="87"/>
      <c r="U21" s="87"/>
      <c r="V21" s="87"/>
      <c r="W21" s="87"/>
    </row>
    <row r="22" spans="1:23" ht="24.75">
      <c r="A22" s="539" t="s">
        <v>1896</v>
      </c>
      <c r="B22" s="540"/>
      <c r="C22" s="540"/>
      <c r="D22" s="540"/>
      <c r="E22" s="540"/>
      <c r="F22" s="540"/>
      <c r="G22" s="540"/>
      <c r="H22" s="540"/>
      <c r="I22" s="540"/>
      <c r="J22" s="72">
        <f t="shared" si="2"/>
        <v>0</v>
      </c>
      <c r="K22" s="82">
        <f t="shared" si="0"/>
        <v>0</v>
      </c>
      <c r="L22" s="541"/>
      <c r="M22" s="540"/>
      <c r="N22" s="540"/>
      <c r="O22" s="72">
        <f t="shared" si="3"/>
        <v>0</v>
      </c>
      <c r="P22" s="83">
        <f t="shared" si="1"/>
        <v>0</v>
      </c>
      <c r="Q22" s="542"/>
      <c r="R22" s="542"/>
      <c r="S22" s="83">
        <f t="shared" si="4"/>
        <v>0</v>
      </c>
      <c r="T22" s="543"/>
      <c r="U22" s="543"/>
      <c r="V22" s="543"/>
      <c r="W22" s="543"/>
    </row>
    <row r="23" spans="1:23" ht="20.25" customHeight="1">
      <c r="A23" s="238" t="s">
        <v>90</v>
      </c>
      <c r="B23" s="72"/>
      <c r="C23" s="72"/>
      <c r="D23" s="72">
        <f t="shared" ref="D23:W23" si="5">SUM(D8:D22)</f>
        <v>32</v>
      </c>
      <c r="E23" s="72">
        <f t="shared" si="5"/>
        <v>5</v>
      </c>
      <c r="F23" s="72">
        <f t="shared" si="5"/>
        <v>4</v>
      </c>
      <c r="G23" s="72">
        <f t="shared" si="5"/>
        <v>30</v>
      </c>
      <c r="H23" s="72">
        <f t="shared" si="5"/>
        <v>25</v>
      </c>
      <c r="I23" s="72">
        <f t="shared" si="5"/>
        <v>6</v>
      </c>
      <c r="J23" s="72">
        <f t="shared" si="5"/>
        <v>31</v>
      </c>
      <c r="K23" s="82">
        <f t="shared" si="5"/>
        <v>6</v>
      </c>
      <c r="L23" s="72">
        <f t="shared" si="5"/>
        <v>117</v>
      </c>
      <c r="M23" s="72">
        <f t="shared" si="5"/>
        <v>65</v>
      </c>
      <c r="N23" s="72">
        <f t="shared" si="5"/>
        <v>27</v>
      </c>
      <c r="O23" s="72">
        <f t="shared" si="5"/>
        <v>92</v>
      </c>
      <c r="P23" s="83">
        <f t="shared" si="5"/>
        <v>25</v>
      </c>
      <c r="Q23" s="416">
        <f t="shared" si="5"/>
        <v>4</v>
      </c>
      <c r="R23" s="416">
        <f t="shared" si="5"/>
        <v>2</v>
      </c>
      <c r="S23" s="83">
        <f t="shared" si="5"/>
        <v>2</v>
      </c>
      <c r="T23" s="72">
        <f t="shared" si="5"/>
        <v>0</v>
      </c>
      <c r="U23" s="72">
        <f t="shared" si="5"/>
        <v>0</v>
      </c>
      <c r="V23" s="72">
        <f t="shared" si="5"/>
        <v>0</v>
      </c>
      <c r="W23" s="72">
        <f t="shared" si="5"/>
        <v>0</v>
      </c>
    </row>
    <row r="24" spans="1:23" ht="15.75" customHeight="1">
      <c r="A24" s="86" t="s">
        <v>146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1"/>
      <c r="R24" s="81"/>
      <c r="S24" s="81"/>
      <c r="T24" s="81"/>
      <c r="U24" s="81"/>
      <c r="V24" s="81"/>
      <c r="W24" s="81"/>
    </row>
    <row r="25" spans="1:23">
      <c r="A25" s="26"/>
    </row>
  </sheetData>
  <mergeCells count="5">
    <mergeCell ref="T6:W6"/>
    <mergeCell ref="D6:S6"/>
    <mergeCell ref="A6:A7"/>
    <mergeCell ref="B6:B7"/>
    <mergeCell ref="C6:C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23"/>
  <sheetViews>
    <sheetView view="pageBreakPreview" workbookViewId="0">
      <selection sqref="A1:XFD1048576"/>
    </sheetView>
  </sheetViews>
  <sheetFormatPr defaultRowHeight="12.75"/>
  <cols>
    <col min="1" max="1" width="28" style="20" customWidth="1"/>
    <col min="2" max="2" width="15" style="20" customWidth="1"/>
    <col min="3" max="3" width="11.7109375" style="20" customWidth="1"/>
    <col min="4" max="4" width="8.140625" style="20" customWidth="1"/>
    <col min="5" max="5" width="13.140625" style="20" customWidth="1"/>
    <col min="6" max="6" width="10" style="20" customWidth="1"/>
    <col min="7" max="7" width="8" style="20" customWidth="1"/>
    <col min="8" max="8" width="14.28515625" style="20" customWidth="1"/>
    <col min="9" max="9" width="11.42578125" style="20" customWidth="1"/>
    <col min="10" max="16384" width="9.140625" style="20"/>
  </cols>
  <sheetData>
    <row r="1" spans="1:9">
      <c r="A1" s="372"/>
      <c r="B1" s="373" t="s">
        <v>194</v>
      </c>
      <c r="C1" s="366" t="str">
        <f>[1]Kadar.ode.!C1</f>
        <v>Општа болница Јагодина</v>
      </c>
      <c r="D1" s="368"/>
      <c r="E1" s="368"/>
      <c r="F1" s="368"/>
      <c r="G1" s="370"/>
    </row>
    <row r="2" spans="1:9">
      <c r="A2" s="372"/>
      <c r="B2" s="373" t="s">
        <v>195</v>
      </c>
      <c r="C2" s="366">
        <f>[1]Kadar.ode.!C2</f>
        <v>17688383</v>
      </c>
      <c r="D2" s="368"/>
      <c r="E2" s="368"/>
      <c r="F2" s="368"/>
      <c r="G2" s="370"/>
    </row>
    <row r="3" spans="1:9">
      <c r="A3" s="372"/>
      <c r="B3" s="373" t="s">
        <v>196</v>
      </c>
      <c r="C3" s="275" t="str">
        <f>[1]Kadar.ode.!C3</f>
        <v>01.01.2023.</v>
      </c>
      <c r="D3" s="368"/>
      <c r="E3" s="368"/>
      <c r="F3" s="368"/>
      <c r="G3" s="370"/>
    </row>
    <row r="4" spans="1:9" ht="14.25">
      <c r="A4" s="372"/>
      <c r="B4" s="373" t="s">
        <v>1834</v>
      </c>
      <c r="C4" s="367" t="s">
        <v>330</v>
      </c>
      <c r="D4" s="369"/>
      <c r="E4" s="369"/>
      <c r="F4" s="369"/>
      <c r="G4" s="371"/>
    </row>
    <row r="5" spans="1:9" ht="12" customHeight="1">
      <c r="A5" s="63"/>
      <c r="B5" s="16"/>
      <c r="C5" s="62"/>
      <c r="D5" s="45"/>
    </row>
    <row r="6" spans="1:9" ht="21.75" customHeight="1">
      <c r="A6" s="743" t="s">
        <v>32</v>
      </c>
      <c r="B6" s="743"/>
      <c r="C6" s="88"/>
      <c r="D6" s="88"/>
      <c r="E6" s="88"/>
      <c r="F6" s="88"/>
    </row>
    <row r="7" spans="1:9">
      <c r="A7" s="90" t="s">
        <v>147</v>
      </c>
      <c r="B7" s="94"/>
      <c r="C7" s="88"/>
      <c r="D7" s="88"/>
      <c r="E7" s="88"/>
      <c r="F7" s="88"/>
    </row>
    <row r="8" spans="1:9">
      <c r="A8" s="90" t="s">
        <v>148</v>
      </c>
      <c r="B8" s="94"/>
      <c r="C8" s="88"/>
      <c r="D8" s="88"/>
      <c r="E8" s="88"/>
      <c r="F8" s="88"/>
    </row>
    <row r="9" spans="1:9">
      <c r="A9" s="90" t="s">
        <v>90</v>
      </c>
      <c r="B9" s="94"/>
      <c r="C9" s="88"/>
      <c r="D9" s="88"/>
      <c r="E9" s="88"/>
      <c r="F9" s="88"/>
    </row>
    <row r="10" spans="1:9">
      <c r="A10" s="88"/>
      <c r="B10" s="88"/>
      <c r="C10" s="88"/>
      <c r="D10" s="88"/>
      <c r="E10" s="88"/>
      <c r="F10" s="88"/>
      <c r="G10" s="88"/>
      <c r="H10" s="88"/>
      <c r="I10" s="89"/>
    </row>
    <row r="11" spans="1:9" ht="57.75" customHeight="1">
      <c r="A11" s="738" t="s">
        <v>46</v>
      </c>
      <c r="B11" s="744" t="s">
        <v>204</v>
      </c>
      <c r="C11" s="744"/>
      <c r="D11" s="744"/>
      <c r="E11" s="744"/>
      <c r="F11" s="744"/>
      <c r="G11" s="744"/>
      <c r="H11" s="744" t="s">
        <v>201</v>
      </c>
      <c r="I11" s="744"/>
    </row>
    <row r="12" spans="1:9" ht="54.75" customHeight="1">
      <c r="A12" s="738"/>
      <c r="B12" s="237" t="s">
        <v>217</v>
      </c>
      <c r="C12" s="237" t="s">
        <v>49</v>
      </c>
      <c r="D12" s="237" t="s">
        <v>29</v>
      </c>
      <c r="E12" s="237" t="s">
        <v>218</v>
      </c>
      <c r="F12" s="237" t="s">
        <v>49</v>
      </c>
      <c r="G12" s="237" t="s">
        <v>29</v>
      </c>
      <c r="H12" s="237" t="s">
        <v>47</v>
      </c>
      <c r="I12" s="237" t="s">
        <v>50</v>
      </c>
    </row>
    <row r="13" spans="1:9">
      <c r="A13" s="232" t="s">
        <v>51</v>
      </c>
      <c r="B13" s="91"/>
      <c r="C13" s="91"/>
      <c r="D13" s="233">
        <f t="shared" ref="D13:D23" si="0">B13-C13</f>
        <v>0</v>
      </c>
      <c r="E13" s="92"/>
      <c r="F13" s="93"/>
      <c r="G13" s="233">
        <f t="shared" ref="G13:G23" si="1">E13-F13</f>
        <v>0</v>
      </c>
      <c r="H13" s="92"/>
      <c r="I13" s="93"/>
    </row>
    <row r="14" spans="1:9">
      <c r="A14" s="232" t="s">
        <v>48</v>
      </c>
      <c r="B14" s="91"/>
      <c r="C14" s="91"/>
      <c r="D14" s="233">
        <f t="shared" si="0"/>
        <v>0</v>
      </c>
      <c r="E14" s="544">
        <v>10</v>
      </c>
      <c r="F14" s="545">
        <v>7</v>
      </c>
      <c r="G14" s="233">
        <f t="shared" si="1"/>
        <v>3</v>
      </c>
      <c r="H14" s="92"/>
      <c r="I14" s="93"/>
    </row>
    <row r="15" spans="1:9">
      <c r="A15" s="546" t="s">
        <v>4180</v>
      </c>
      <c r="B15" s="547">
        <v>27</v>
      </c>
      <c r="C15" s="547">
        <v>19</v>
      </c>
      <c r="D15" s="233">
        <f t="shared" si="0"/>
        <v>8</v>
      </c>
      <c r="E15" s="544">
        <v>75</v>
      </c>
      <c r="F15" s="545">
        <v>77</v>
      </c>
      <c r="G15" s="233">
        <f t="shared" si="1"/>
        <v>-2</v>
      </c>
      <c r="H15" s="92"/>
      <c r="I15" s="93"/>
    </row>
    <row r="16" spans="1:9">
      <c r="A16" s="546" t="s">
        <v>4181</v>
      </c>
      <c r="B16" s="547"/>
      <c r="C16" s="547"/>
      <c r="D16" s="233">
        <f t="shared" si="0"/>
        <v>0</v>
      </c>
      <c r="E16" s="544">
        <v>1</v>
      </c>
      <c r="F16" s="545">
        <v>2</v>
      </c>
      <c r="G16" s="233">
        <f t="shared" si="1"/>
        <v>-1</v>
      </c>
      <c r="H16" s="92"/>
      <c r="I16" s="93"/>
    </row>
    <row r="17" spans="1:9">
      <c r="A17" s="546" t="s">
        <v>4182</v>
      </c>
      <c r="B17" s="547">
        <v>1</v>
      </c>
      <c r="C17" s="547"/>
      <c r="D17" s="233">
        <f t="shared" si="0"/>
        <v>1</v>
      </c>
      <c r="E17" s="92"/>
      <c r="F17" s="93"/>
      <c r="G17" s="233">
        <f t="shared" si="1"/>
        <v>0</v>
      </c>
      <c r="H17" s="92"/>
      <c r="I17" s="93"/>
    </row>
    <row r="18" spans="1:9">
      <c r="A18" s="232"/>
      <c r="B18" s="91"/>
      <c r="C18" s="91"/>
      <c r="D18" s="233">
        <f t="shared" si="0"/>
        <v>0</v>
      </c>
      <c r="E18" s="92"/>
      <c r="F18" s="93"/>
      <c r="G18" s="233">
        <f t="shared" si="1"/>
        <v>0</v>
      </c>
      <c r="H18" s="92"/>
      <c r="I18" s="93"/>
    </row>
    <row r="19" spans="1:9">
      <c r="A19" s="232"/>
      <c r="B19" s="91"/>
      <c r="C19" s="91"/>
      <c r="D19" s="233">
        <f t="shared" si="0"/>
        <v>0</v>
      </c>
      <c r="E19" s="92"/>
      <c r="F19" s="93"/>
      <c r="G19" s="233">
        <f t="shared" si="1"/>
        <v>0</v>
      </c>
      <c r="H19" s="92"/>
      <c r="I19" s="93"/>
    </row>
    <row r="20" spans="1:9">
      <c r="A20" s="232"/>
      <c r="B20" s="91"/>
      <c r="C20" s="91"/>
      <c r="D20" s="233">
        <f t="shared" si="0"/>
        <v>0</v>
      </c>
      <c r="E20" s="92"/>
      <c r="F20" s="93"/>
      <c r="G20" s="233">
        <f t="shared" si="1"/>
        <v>0</v>
      </c>
      <c r="H20" s="92"/>
      <c r="I20" s="93"/>
    </row>
    <row r="21" spans="1:9" s="49" customFormat="1">
      <c r="A21" s="234"/>
      <c r="B21" s="91"/>
      <c r="C21" s="91"/>
      <c r="D21" s="233">
        <f t="shared" si="0"/>
        <v>0</v>
      </c>
      <c r="E21" s="92"/>
      <c r="F21" s="93"/>
      <c r="G21" s="233">
        <f t="shared" si="1"/>
        <v>0</v>
      </c>
      <c r="H21" s="92"/>
      <c r="I21" s="93"/>
    </row>
    <row r="22" spans="1:9" s="49" customFormat="1">
      <c r="A22" s="234"/>
      <c r="B22" s="91"/>
      <c r="C22" s="91"/>
      <c r="D22" s="233">
        <f t="shared" si="0"/>
        <v>0</v>
      </c>
      <c r="E22" s="92"/>
      <c r="F22" s="93"/>
      <c r="G22" s="233">
        <f t="shared" si="1"/>
        <v>0</v>
      </c>
      <c r="H22" s="92"/>
      <c r="I22" s="93"/>
    </row>
    <row r="23" spans="1:9" s="49" customFormat="1">
      <c r="A23" s="235" t="s">
        <v>2</v>
      </c>
      <c r="B23" s="94">
        <f>SUM(B13:B22)</f>
        <v>28</v>
      </c>
      <c r="C23" s="94">
        <f>SUM(C13:C22)</f>
        <v>19</v>
      </c>
      <c r="D23" s="236">
        <f t="shared" si="0"/>
        <v>9</v>
      </c>
      <c r="E23" s="94">
        <f>SUM(E13:E22)</f>
        <v>86</v>
      </c>
      <c r="F23" s="94">
        <f>SUM(F13:F22)</f>
        <v>86</v>
      </c>
      <c r="G23" s="236">
        <f t="shared" si="1"/>
        <v>0</v>
      </c>
      <c r="H23" s="94">
        <f>SUM(H13:H22)</f>
        <v>0</v>
      </c>
      <c r="I23" s="94">
        <f>SUM(I13:I22)</f>
        <v>0</v>
      </c>
    </row>
  </sheetData>
  <mergeCells count="4">
    <mergeCell ref="A6:B6"/>
    <mergeCell ref="A11:A12"/>
    <mergeCell ref="B11:G11"/>
    <mergeCell ref="H11:I11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Q15"/>
  <sheetViews>
    <sheetView topLeftCell="A4" zoomScaleSheetLayoutView="100" workbookViewId="0">
      <selection activeCell="K14" sqref="K14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391"/>
      <c r="H1" s="402"/>
      <c r="I1" s="398"/>
      <c r="J1" s="395"/>
      <c r="K1" s="395"/>
      <c r="L1" s="50"/>
      <c r="M1" s="50"/>
      <c r="N1" s="50"/>
      <c r="O1" s="50"/>
      <c r="P1" s="50"/>
      <c r="Q1" s="50"/>
    </row>
    <row r="2" spans="1:17">
      <c r="A2" s="206"/>
      <c r="B2" s="207" t="s">
        <v>195</v>
      </c>
      <c r="C2" s="198">
        <f>Kadar.ode.!C2</f>
        <v>17688383</v>
      </c>
      <c r="D2" s="202"/>
      <c r="E2" s="202"/>
      <c r="F2" s="202"/>
      <c r="G2" s="390"/>
      <c r="H2" s="402"/>
      <c r="I2" s="399"/>
      <c r="J2" s="395"/>
      <c r="K2" s="392"/>
      <c r="L2" s="50"/>
      <c r="M2" s="50"/>
    </row>
    <row r="3" spans="1:17">
      <c r="A3" s="206"/>
      <c r="B3" s="207" t="s">
        <v>196</v>
      </c>
      <c r="C3" s="275" t="str">
        <f>Kadar.ode.!C3</f>
        <v>01.01.2023.</v>
      </c>
      <c r="D3" s="202"/>
      <c r="E3" s="202"/>
      <c r="F3" s="202"/>
      <c r="G3" s="368"/>
      <c r="H3" s="402"/>
      <c r="I3" s="399"/>
      <c r="J3" s="395"/>
      <c r="K3" s="392"/>
      <c r="L3" s="50"/>
      <c r="M3" s="50"/>
      <c r="N3" s="50"/>
      <c r="O3" s="50"/>
      <c r="P3" s="50"/>
      <c r="Q3" s="50"/>
    </row>
    <row r="4" spans="1:17" ht="14.25">
      <c r="A4" s="206"/>
      <c r="B4" s="207" t="s">
        <v>1835</v>
      </c>
      <c r="C4" s="199" t="s">
        <v>219</v>
      </c>
      <c r="D4" s="203"/>
      <c r="E4" s="203"/>
      <c r="F4" s="203"/>
      <c r="G4" s="369"/>
      <c r="H4" s="403"/>
      <c r="I4" s="400"/>
      <c r="J4" s="396"/>
      <c r="K4" s="393"/>
      <c r="L4" s="50"/>
      <c r="M4" s="50"/>
      <c r="N4" s="50"/>
      <c r="O4" s="50"/>
      <c r="P4" s="50"/>
      <c r="Q4" s="50"/>
    </row>
    <row r="5" spans="1:17">
      <c r="A5" s="389"/>
      <c r="B5" s="389"/>
      <c r="C5" s="389"/>
      <c r="D5" s="389"/>
      <c r="E5" s="389"/>
      <c r="F5" s="389"/>
      <c r="G5" s="408"/>
      <c r="H5" s="404"/>
      <c r="I5" s="401"/>
      <c r="J5" s="397"/>
      <c r="K5" s="394"/>
      <c r="L5" s="51"/>
      <c r="M5" s="51"/>
      <c r="N5" s="51"/>
      <c r="O5" s="51"/>
      <c r="P5" s="51"/>
      <c r="Q5" s="51"/>
    </row>
    <row r="6" spans="1:17" ht="193.5" customHeight="1" thickBot="1">
      <c r="A6" s="405"/>
      <c r="B6" s="405"/>
      <c r="C6" s="406" t="s">
        <v>1879</v>
      </c>
      <c r="D6" s="406" t="s">
        <v>49</v>
      </c>
      <c r="E6" s="406" t="s">
        <v>66</v>
      </c>
      <c r="F6" s="406" t="s">
        <v>201</v>
      </c>
      <c r="G6" s="406" t="s">
        <v>220</v>
      </c>
      <c r="H6" s="415" t="s">
        <v>1882</v>
      </c>
      <c r="I6" s="415" t="s">
        <v>1881</v>
      </c>
      <c r="J6" s="407" t="s">
        <v>1880</v>
      </c>
      <c r="K6" s="388" t="s">
        <v>1878</v>
      </c>
      <c r="L6" s="51"/>
      <c r="M6" s="51"/>
      <c r="N6" s="51"/>
      <c r="O6" s="51"/>
      <c r="P6" s="51"/>
      <c r="Q6" s="51"/>
    </row>
    <row r="7" spans="1:17" ht="6" customHeight="1" thickTop="1" thickBot="1">
      <c r="A7" s="52"/>
      <c r="B7" s="52"/>
      <c r="C7" s="52"/>
      <c r="D7" s="52"/>
      <c r="E7" s="52"/>
      <c r="F7" s="52"/>
      <c r="G7" s="52"/>
      <c r="H7" s="52"/>
      <c r="I7" s="411"/>
      <c r="J7" s="412"/>
      <c r="K7" s="410"/>
      <c r="L7" s="51"/>
      <c r="M7" s="51"/>
      <c r="N7" s="51"/>
      <c r="O7" s="51"/>
      <c r="P7" s="51"/>
      <c r="Q7" s="51"/>
    </row>
    <row r="8" spans="1:17" ht="16.5" thickTop="1" thickBot="1">
      <c r="A8" s="409" t="s">
        <v>60</v>
      </c>
      <c r="B8" s="52"/>
      <c r="C8" s="52">
        <f>SUM(Kadar.ode.!I25,Kadar.dne.bol.dij.!E18,Kadar.zaj.med.del.!D23)</f>
        <v>134</v>
      </c>
      <c r="D8" s="95">
        <f>IF(Kadar.zaj.med.del.!E11&gt;=Kadar.zaj.med.del.!J11,SUM(Kadar.ode.!P25,Kadar.dne.bol.dij.!H18,Kadar.zaj.med.del.!J23)-Kadar.zaj.med.del.!J11-Kadar.zaj.med.del.!J18,IF(((Kadar.zaj.med.del.!E11+Kadar.zaj.med.del.!D11)&lt;=Kadar.zaj.med.del.!J11),SUM(Kadar.ode.!P25,Kadar.dne.bol.dij.!H18,Kadar.zaj.med.del.!J23)-Kadar.zaj.med.del.!J18-(Kadar.zaj.med.del.!J11-Kadar.zaj.med.del.!D11),SUM(Kadar.ode.!P25,Kadar.dne.bol.dij.!H18,Kadar.zaj.med.del.!J23)-Kadar.zaj.med.del.!J18-Kadar.zaj.med.del.!E11))</f>
        <v>113</v>
      </c>
      <c r="E8" s="95">
        <f t="shared" ref="E8:E13" si="0">C8-D8</f>
        <v>21</v>
      </c>
      <c r="F8" s="52">
        <f>SUM(Kadar.ode.!AD25,Kadar.dne.bol.dij.!P18,Kadar.zaj.med.del.!T23)</f>
        <v>0</v>
      </c>
      <c r="G8" s="52">
        <f t="shared" ref="G8:G13" si="1">SUM(C8,F8)</f>
        <v>134</v>
      </c>
      <c r="H8" s="52">
        <v>0</v>
      </c>
      <c r="I8" s="387">
        <v>2</v>
      </c>
      <c r="J8" s="387">
        <v>2</v>
      </c>
      <c r="K8" s="387">
        <f>C8+J8</f>
        <v>136</v>
      </c>
      <c r="L8" s="51"/>
      <c r="M8" s="51"/>
      <c r="N8" s="51"/>
      <c r="O8" s="51"/>
      <c r="P8" s="51"/>
      <c r="Q8" s="51"/>
    </row>
    <row r="9" spans="1:17" ht="16.5" thickTop="1" thickBot="1">
      <c r="A9" s="409" t="s">
        <v>61</v>
      </c>
      <c r="B9" s="52"/>
      <c r="C9" s="52">
        <f>SUM(Kadar.zaj.med.del.!E23)</f>
        <v>5</v>
      </c>
      <c r="D9" s="52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4</v>
      </c>
      <c r="E9" s="52">
        <f t="shared" si="0"/>
        <v>1</v>
      </c>
      <c r="F9" s="52">
        <f>SUM(Kadar.zaj.med.del.!U23)</f>
        <v>0</v>
      </c>
      <c r="G9" s="52">
        <f t="shared" si="1"/>
        <v>5</v>
      </c>
      <c r="H9" s="52">
        <v>0</v>
      </c>
      <c r="I9" s="52">
        <v>0</v>
      </c>
      <c r="J9" s="387">
        <v>0</v>
      </c>
      <c r="K9" s="52">
        <f t="shared" ref="K9:K14" si="2">C9+J9</f>
        <v>5</v>
      </c>
      <c r="L9" s="51"/>
      <c r="M9" s="51"/>
      <c r="N9" s="51"/>
      <c r="O9" s="51"/>
      <c r="P9" s="51"/>
      <c r="Q9" s="51"/>
    </row>
    <row r="10" spans="1:17" ht="31.5" thickTop="1" thickBot="1">
      <c r="A10" s="409" t="s">
        <v>62</v>
      </c>
      <c r="B10" s="52"/>
      <c r="C10" s="52">
        <f>SUM(Kadar.ode.!R25,Kadar.dne.bol.dij.!J18,Kadar.zaj.med.del.!L23)</f>
        <v>396</v>
      </c>
      <c r="D10" s="95">
        <f>SUM(Kadar.ode.!X25,Kadar.dne.bol.dij.!K18,Kadar.zaj.med.del.!O23)</f>
        <v>345</v>
      </c>
      <c r="E10" s="52">
        <f t="shared" si="0"/>
        <v>51</v>
      </c>
      <c r="F10" s="52">
        <f>SUM(Kadar.ode.!AE25,Kadar.dne.bol.dij.!Q18,Kadar.zaj.med.del.!V23)</f>
        <v>1</v>
      </c>
      <c r="G10" s="52">
        <f t="shared" si="1"/>
        <v>397</v>
      </c>
      <c r="H10" s="52">
        <v>6</v>
      </c>
      <c r="I10" s="52">
        <v>13</v>
      </c>
      <c r="J10" s="387">
        <v>11</v>
      </c>
      <c r="K10" s="52">
        <f t="shared" si="2"/>
        <v>407</v>
      </c>
    </row>
    <row r="11" spans="1:17" ht="31.5" thickTop="1" thickBot="1">
      <c r="A11" s="409" t="s">
        <v>63</v>
      </c>
      <c r="B11" s="52"/>
      <c r="C11" s="52">
        <f>SUM(Kadar.ode.!Z25,Kadar.dne.bol.dij.!M18,Kadar.zaj.med.del.!Q23)</f>
        <v>6</v>
      </c>
      <c r="D11" s="52">
        <f>SUM(Kadar.ode.!AA25,Kadar.ode.!AB25,Kadar.dne.bol.dij.!N18,Kadar.zaj.med.del.!R23)</f>
        <v>5</v>
      </c>
      <c r="E11" s="52">
        <f t="shared" si="0"/>
        <v>1</v>
      </c>
      <c r="F11" s="52">
        <f>SUM(Kadar.ode.!AF25,Kadar.dne.bol.dij.!R18,Kadar.zaj.med.del.!W23)</f>
        <v>0</v>
      </c>
      <c r="G11" s="52">
        <f t="shared" si="1"/>
        <v>6</v>
      </c>
      <c r="H11" s="52">
        <v>0</v>
      </c>
      <c r="I11" s="52">
        <v>0</v>
      </c>
      <c r="J11" s="387">
        <v>0</v>
      </c>
      <c r="K11" s="52">
        <f t="shared" si="2"/>
        <v>6</v>
      </c>
    </row>
    <row r="12" spans="1:17" ht="46.5" thickTop="1" thickBot="1">
      <c r="A12" s="409" t="s">
        <v>64</v>
      </c>
      <c r="B12" s="52"/>
      <c r="C12" s="52">
        <f>SUM(Kadar.nem.!B23)</f>
        <v>28</v>
      </c>
      <c r="D12" s="52">
        <f>SUM(Kadar.nem.!C23)</f>
        <v>19</v>
      </c>
      <c r="E12" s="52">
        <f t="shared" si="0"/>
        <v>9</v>
      </c>
      <c r="F12" s="52">
        <f>SUM(Kadar.nem.!H23)</f>
        <v>0</v>
      </c>
      <c r="G12" s="52">
        <f t="shared" si="1"/>
        <v>28</v>
      </c>
      <c r="H12" s="52">
        <v>0</v>
      </c>
      <c r="I12" s="52">
        <v>0</v>
      </c>
      <c r="J12" s="387">
        <v>0</v>
      </c>
      <c r="K12" s="52">
        <f t="shared" si="2"/>
        <v>28</v>
      </c>
    </row>
    <row r="13" spans="1:17" ht="46.5" thickTop="1" thickBot="1">
      <c r="A13" s="409" t="s">
        <v>65</v>
      </c>
      <c r="B13" s="52"/>
      <c r="C13" s="52">
        <f>SUM(Kadar.nem.!E23)</f>
        <v>86</v>
      </c>
      <c r="D13" s="52">
        <f>SUM(Kadar.nem.!F23)</f>
        <v>86</v>
      </c>
      <c r="E13" s="52">
        <f t="shared" si="0"/>
        <v>0</v>
      </c>
      <c r="F13" s="52">
        <f>SUM(Kadar.nem.!I23)</f>
        <v>0</v>
      </c>
      <c r="G13" s="52">
        <f t="shared" si="1"/>
        <v>86</v>
      </c>
      <c r="H13" s="52">
        <v>1</v>
      </c>
      <c r="I13" s="52">
        <v>7</v>
      </c>
      <c r="J13" s="387">
        <v>6</v>
      </c>
      <c r="K13" s="52">
        <f t="shared" si="2"/>
        <v>92</v>
      </c>
    </row>
    <row r="14" spans="1:17" ht="16.5" thickTop="1" thickBot="1">
      <c r="A14" s="409" t="s">
        <v>2</v>
      </c>
      <c r="B14" s="52"/>
      <c r="C14" s="52">
        <f>SUM(C8:C13)</f>
        <v>655</v>
      </c>
      <c r="D14" s="52">
        <f>SUM(D8:D13)</f>
        <v>572</v>
      </c>
      <c r="E14" s="52">
        <f>SUM(E8:E13)</f>
        <v>83</v>
      </c>
      <c r="F14" s="52">
        <f>SUM(F8:F13)</f>
        <v>1</v>
      </c>
      <c r="G14" s="52">
        <f>SUM(G8:G13)</f>
        <v>656</v>
      </c>
      <c r="H14" s="52">
        <v>7</v>
      </c>
      <c r="I14" s="52">
        <v>22</v>
      </c>
      <c r="J14" s="387">
        <v>19</v>
      </c>
      <c r="K14" s="52">
        <f t="shared" si="2"/>
        <v>674</v>
      </c>
    </row>
    <row r="15" spans="1:17" ht="13.5" thickTop="1"/>
  </sheetData>
  <phoneticPr fontId="12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L43"/>
  <sheetViews>
    <sheetView view="pageBreakPreview" zoomScale="60" workbookViewId="0">
      <selection activeCell="E40" sqref="E40"/>
    </sheetView>
  </sheetViews>
  <sheetFormatPr defaultRowHeight="12.75"/>
  <cols>
    <col min="1" max="1" width="7.5703125" customWidth="1"/>
    <col min="2" max="2" width="26.7109375" customWidth="1"/>
    <col min="3" max="3" width="10.7109375" bestFit="1" customWidth="1"/>
    <col min="4" max="4" width="9.28515625" bestFit="1" customWidth="1"/>
    <col min="5" max="12" width="11.5703125" customWidth="1"/>
  </cols>
  <sheetData>
    <row r="1" spans="1:12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4"/>
    </row>
    <row r="2" spans="1:12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</row>
    <row r="3" spans="1:12">
      <c r="A3" s="206"/>
      <c r="B3" s="207"/>
      <c r="C3" s="198"/>
      <c r="D3" s="202"/>
      <c r="E3" s="202"/>
      <c r="F3" s="202"/>
      <c r="G3" s="204"/>
    </row>
    <row r="4" spans="1:12" ht="14.25">
      <c r="A4" s="206"/>
      <c r="B4" s="207" t="s">
        <v>1836</v>
      </c>
      <c r="C4" s="199" t="s">
        <v>226</v>
      </c>
      <c r="D4" s="203"/>
      <c r="E4" s="203"/>
      <c r="F4" s="203"/>
      <c r="G4" s="205"/>
    </row>
    <row r="6" spans="1:12" ht="33.75" customHeight="1">
      <c r="A6" s="752" t="s">
        <v>192</v>
      </c>
      <c r="B6" s="752" t="s">
        <v>56</v>
      </c>
      <c r="C6" s="754" t="s">
        <v>221</v>
      </c>
      <c r="D6" s="755"/>
      <c r="E6" s="745" t="s">
        <v>222</v>
      </c>
      <c r="F6" s="745"/>
      <c r="G6" s="745" t="s">
        <v>225</v>
      </c>
      <c r="H6" s="745"/>
      <c r="I6" s="745" t="s">
        <v>223</v>
      </c>
      <c r="J6" s="745"/>
      <c r="K6" s="745" t="s">
        <v>224</v>
      </c>
      <c r="L6" s="745"/>
    </row>
    <row r="7" spans="1:12" ht="27.75" customHeight="1" thickBot="1">
      <c r="A7" s="753"/>
      <c r="B7" s="753"/>
      <c r="C7" s="108" t="s">
        <v>1</v>
      </c>
      <c r="D7" s="109" t="s">
        <v>0</v>
      </c>
      <c r="E7" s="420" t="s">
        <v>1888</v>
      </c>
      <c r="F7" s="420" t="s">
        <v>1889</v>
      </c>
      <c r="G7" s="420" t="s">
        <v>1888</v>
      </c>
      <c r="H7" s="420" t="s">
        <v>1889</v>
      </c>
      <c r="I7" s="420" t="s">
        <v>1888</v>
      </c>
      <c r="J7" s="420" t="s">
        <v>1889</v>
      </c>
      <c r="K7" s="420" t="s">
        <v>1888</v>
      </c>
      <c r="L7" s="420" t="s">
        <v>1889</v>
      </c>
    </row>
    <row r="8" spans="1:12" ht="13.5" thickTop="1">
      <c r="A8" s="563"/>
      <c r="B8" s="564"/>
      <c r="C8" s="162" t="s">
        <v>2</v>
      </c>
      <c r="D8" s="574">
        <v>16</v>
      </c>
      <c r="E8" s="101">
        <v>256</v>
      </c>
      <c r="F8" s="101">
        <v>280</v>
      </c>
      <c r="G8" s="101">
        <v>2766</v>
      </c>
      <c r="H8" s="101">
        <v>3000</v>
      </c>
      <c r="I8" s="583">
        <f>G8/E8</f>
        <v>10.8046875</v>
      </c>
      <c r="J8" s="583">
        <f>H8/F8</f>
        <v>10.714285714285714</v>
      </c>
      <c r="K8" s="583">
        <f>G8/(365*D8)*100</f>
        <v>47.363013698630134</v>
      </c>
      <c r="L8" s="583">
        <f>H8/(365*D8)*100</f>
        <v>51.369863013698634</v>
      </c>
    </row>
    <row r="9" spans="1:12">
      <c r="A9" s="565">
        <v>331</v>
      </c>
      <c r="B9" s="566" t="s">
        <v>4194</v>
      </c>
      <c r="C9" s="163" t="s">
        <v>4</v>
      </c>
      <c r="D9" s="575"/>
      <c r="E9" s="101">
        <v>0</v>
      </c>
      <c r="F9" s="101">
        <v>0</v>
      </c>
      <c r="G9" s="101">
        <v>0</v>
      </c>
      <c r="H9" s="101">
        <v>0</v>
      </c>
      <c r="I9" s="583" t="e">
        <f t="shared" ref="I9:J43" si="0">G9/E9</f>
        <v>#DIV/0!</v>
      </c>
      <c r="J9" s="583" t="e">
        <f t="shared" si="0"/>
        <v>#DIV/0!</v>
      </c>
      <c r="K9" s="583" t="e">
        <f>G9/(365*D9)*100</f>
        <v>#DIV/0!</v>
      </c>
      <c r="L9" s="583" t="e">
        <f>H9/(365*D9)*100</f>
        <v>#DIV/0!</v>
      </c>
    </row>
    <row r="10" spans="1:12">
      <c r="A10" s="563"/>
      <c r="B10" s="566" t="s">
        <v>4195</v>
      </c>
      <c r="C10" s="163" t="s">
        <v>5</v>
      </c>
      <c r="D10" s="575"/>
      <c r="E10" s="101">
        <v>0</v>
      </c>
      <c r="F10" s="101">
        <v>0</v>
      </c>
      <c r="G10" s="101">
        <v>0</v>
      </c>
      <c r="H10" s="101">
        <v>0</v>
      </c>
      <c r="I10" s="583" t="e">
        <f t="shared" si="0"/>
        <v>#DIV/0!</v>
      </c>
      <c r="J10" s="583" t="e">
        <f t="shared" si="0"/>
        <v>#DIV/0!</v>
      </c>
      <c r="K10" s="583" t="e">
        <f>G10/(365*D10)*100</f>
        <v>#DIV/0!</v>
      </c>
      <c r="L10" s="583" t="e">
        <f>H10/(365*D10)*100</f>
        <v>#DIV/0!</v>
      </c>
    </row>
    <row r="11" spans="1:12" ht="13.5" thickBot="1">
      <c r="A11" s="567"/>
      <c r="B11" s="568"/>
      <c r="C11" s="164" t="s">
        <v>9</v>
      </c>
      <c r="D11" s="576">
        <v>16</v>
      </c>
      <c r="E11" s="103">
        <v>256</v>
      </c>
      <c r="F11" s="103">
        <v>280</v>
      </c>
      <c r="G11" s="103">
        <v>2766</v>
      </c>
      <c r="H11" s="103">
        <v>3000</v>
      </c>
      <c r="I11" s="584">
        <f t="shared" si="0"/>
        <v>10.8046875</v>
      </c>
      <c r="J11" s="585">
        <f t="shared" si="0"/>
        <v>10.714285714285714</v>
      </c>
      <c r="K11" s="584">
        <f>G11/(365*D11)*100</f>
        <v>47.363013698630134</v>
      </c>
      <c r="L11" s="585">
        <f>H11/(365*D11)*100</f>
        <v>51.369863013698634</v>
      </c>
    </row>
    <row r="12" spans="1:12" ht="13.5" thickTop="1">
      <c r="A12" s="563"/>
      <c r="B12" s="564"/>
      <c r="C12" s="165" t="s">
        <v>2</v>
      </c>
      <c r="D12" s="575">
        <v>23</v>
      </c>
      <c r="E12" s="101">
        <v>360</v>
      </c>
      <c r="F12" s="101">
        <v>550</v>
      </c>
      <c r="G12" s="101">
        <v>2250</v>
      </c>
      <c r="H12" s="101">
        <v>4200</v>
      </c>
      <c r="I12" s="586">
        <f t="shared" ref="I12:I27" si="1">G12/E12</f>
        <v>6.25</v>
      </c>
      <c r="J12" s="586">
        <f t="shared" ref="J12:J27" si="2">H12/F12</f>
        <v>7.6363636363636367</v>
      </c>
      <c r="K12" s="583">
        <f>G12/(365*D12)*100</f>
        <v>26.801667659321026</v>
      </c>
      <c r="L12" s="583">
        <f>H12/(365*D12)*100</f>
        <v>50.029779630732577</v>
      </c>
    </row>
    <row r="13" spans="1:12">
      <c r="A13" s="565">
        <v>260</v>
      </c>
      <c r="B13" s="569" t="s">
        <v>4196</v>
      </c>
      <c r="C13" s="163" t="s">
        <v>4</v>
      </c>
      <c r="D13" s="575"/>
      <c r="E13" s="101">
        <v>0</v>
      </c>
      <c r="F13" s="101">
        <v>0</v>
      </c>
      <c r="G13" s="101">
        <v>0</v>
      </c>
      <c r="H13" s="101">
        <v>0</v>
      </c>
      <c r="I13" s="583" t="e">
        <f t="shared" si="1"/>
        <v>#DIV/0!</v>
      </c>
      <c r="J13" s="583" t="e">
        <f t="shared" si="2"/>
        <v>#DIV/0!</v>
      </c>
      <c r="K13" s="583" t="e">
        <f t="shared" ref="K13:K27" si="3">G13/(365*D13)*100</f>
        <v>#DIV/0!</v>
      </c>
      <c r="L13" s="583" t="e">
        <f t="shared" ref="L13:L27" si="4">H13/(365*D13)*100</f>
        <v>#DIV/0!</v>
      </c>
    </row>
    <row r="14" spans="1:12">
      <c r="A14" s="563"/>
      <c r="B14" s="569" t="s">
        <v>4197</v>
      </c>
      <c r="C14" s="163" t="s">
        <v>5</v>
      </c>
      <c r="D14" s="575"/>
      <c r="E14" s="101">
        <v>0</v>
      </c>
      <c r="F14" s="101">
        <v>0</v>
      </c>
      <c r="G14" s="101">
        <v>0</v>
      </c>
      <c r="H14" s="101">
        <v>0</v>
      </c>
      <c r="I14" s="583" t="e">
        <f t="shared" si="1"/>
        <v>#DIV/0!</v>
      </c>
      <c r="J14" s="583" t="e">
        <f t="shared" si="2"/>
        <v>#DIV/0!</v>
      </c>
      <c r="K14" s="583" t="e">
        <f t="shared" si="3"/>
        <v>#DIV/0!</v>
      </c>
      <c r="L14" s="583" t="e">
        <f t="shared" si="4"/>
        <v>#DIV/0!</v>
      </c>
    </row>
    <row r="15" spans="1:12" ht="13.5" thickBot="1">
      <c r="A15" s="567"/>
      <c r="B15" s="568"/>
      <c r="C15" s="164" t="s">
        <v>9</v>
      </c>
      <c r="D15" s="576">
        <v>23</v>
      </c>
      <c r="E15" s="103">
        <v>360</v>
      </c>
      <c r="F15" s="103">
        <v>550</v>
      </c>
      <c r="G15" s="103">
        <v>2250</v>
      </c>
      <c r="H15" s="103">
        <v>4200</v>
      </c>
      <c r="I15" s="584">
        <f t="shared" si="1"/>
        <v>6.25</v>
      </c>
      <c r="J15" s="585">
        <f t="shared" si="2"/>
        <v>7.6363636363636367</v>
      </c>
      <c r="K15" s="584">
        <f t="shared" si="3"/>
        <v>26.801667659321026</v>
      </c>
      <c r="L15" s="585">
        <f t="shared" si="4"/>
        <v>50.029779630732577</v>
      </c>
    </row>
    <row r="16" spans="1:12" ht="13.5" thickTop="1">
      <c r="A16" s="563"/>
      <c r="B16" s="564"/>
      <c r="C16" s="165" t="s">
        <v>2</v>
      </c>
      <c r="D16" s="575">
        <v>20</v>
      </c>
      <c r="E16" s="101">
        <v>421</v>
      </c>
      <c r="F16" s="101">
        <v>500</v>
      </c>
      <c r="G16" s="101">
        <v>2189</v>
      </c>
      <c r="H16" s="101">
        <v>3702</v>
      </c>
      <c r="I16" s="586">
        <f t="shared" si="1"/>
        <v>5.199524940617577</v>
      </c>
      <c r="J16" s="586">
        <f t="shared" si="2"/>
        <v>7.4039999999999999</v>
      </c>
      <c r="K16" s="583">
        <f t="shared" si="3"/>
        <v>29.986301369863011</v>
      </c>
      <c r="L16" s="583">
        <f t="shared" si="4"/>
        <v>50.712328767123282</v>
      </c>
    </row>
    <row r="17" spans="1:12">
      <c r="A17" s="565">
        <v>135</v>
      </c>
      <c r="B17" s="569" t="s">
        <v>4196</v>
      </c>
      <c r="C17" s="163" t="s">
        <v>4</v>
      </c>
      <c r="D17" s="575">
        <v>3</v>
      </c>
      <c r="E17" s="101">
        <v>0</v>
      </c>
      <c r="F17" s="101">
        <v>1</v>
      </c>
      <c r="G17" s="101">
        <v>0</v>
      </c>
      <c r="H17" s="101">
        <v>1</v>
      </c>
      <c r="I17" s="583" t="e">
        <f t="shared" si="1"/>
        <v>#DIV/0!</v>
      </c>
      <c r="J17" s="583">
        <f t="shared" si="2"/>
        <v>1</v>
      </c>
      <c r="K17" s="583">
        <f t="shared" si="3"/>
        <v>0</v>
      </c>
      <c r="L17" s="583">
        <f t="shared" si="4"/>
        <v>9.1324200913242004E-2</v>
      </c>
    </row>
    <row r="18" spans="1:12">
      <c r="A18" s="563"/>
      <c r="B18" s="569" t="s">
        <v>4198</v>
      </c>
      <c r="C18" s="163" t="s">
        <v>5</v>
      </c>
      <c r="D18" s="575">
        <v>1</v>
      </c>
      <c r="E18" s="101">
        <v>0</v>
      </c>
      <c r="F18" s="101">
        <v>1</v>
      </c>
      <c r="G18" s="101">
        <v>0</v>
      </c>
      <c r="H18" s="101">
        <v>1</v>
      </c>
      <c r="I18" s="583" t="e">
        <f t="shared" si="1"/>
        <v>#DIV/0!</v>
      </c>
      <c r="J18" s="583">
        <f t="shared" si="2"/>
        <v>1</v>
      </c>
      <c r="K18" s="583">
        <f t="shared" si="3"/>
        <v>0</v>
      </c>
      <c r="L18" s="583">
        <f t="shared" si="4"/>
        <v>0.27397260273972601</v>
      </c>
    </row>
    <row r="19" spans="1:12" ht="13.5" thickBot="1">
      <c r="A19" s="567"/>
      <c r="B19" s="568"/>
      <c r="C19" s="164" t="s">
        <v>9</v>
      </c>
      <c r="D19" s="576">
        <v>16</v>
      </c>
      <c r="E19" s="103">
        <v>421</v>
      </c>
      <c r="F19" s="103">
        <v>500</v>
      </c>
      <c r="G19" s="103">
        <v>2189</v>
      </c>
      <c r="H19" s="103">
        <v>3700</v>
      </c>
      <c r="I19" s="584">
        <f t="shared" si="1"/>
        <v>5.199524940617577</v>
      </c>
      <c r="J19" s="585">
        <f t="shared" si="2"/>
        <v>7.4</v>
      </c>
      <c r="K19" s="584">
        <f t="shared" si="3"/>
        <v>37.482876712328768</v>
      </c>
      <c r="L19" s="585">
        <f t="shared" si="4"/>
        <v>63.356164383561641</v>
      </c>
    </row>
    <row r="20" spans="1:12" ht="13.5" thickTop="1">
      <c r="A20" s="563"/>
      <c r="B20" s="564"/>
      <c r="C20" s="165" t="s">
        <v>2</v>
      </c>
      <c r="D20" s="580">
        <v>27</v>
      </c>
      <c r="E20" s="578">
        <v>848</v>
      </c>
      <c r="F20" s="101">
        <v>900</v>
      </c>
      <c r="G20" s="101">
        <v>2899</v>
      </c>
      <c r="H20" s="101">
        <v>5000</v>
      </c>
      <c r="I20" s="586">
        <f t="shared" si="1"/>
        <v>3.4186320754716979</v>
      </c>
      <c r="J20" s="586">
        <f t="shared" si="2"/>
        <v>5.5555555555555554</v>
      </c>
      <c r="K20" s="583">
        <f t="shared" si="3"/>
        <v>29.416539827498735</v>
      </c>
      <c r="L20" s="583">
        <f t="shared" si="4"/>
        <v>50.735667174023334</v>
      </c>
    </row>
    <row r="21" spans="1:12">
      <c r="A21" s="565">
        <v>311</v>
      </c>
      <c r="B21" s="569" t="s">
        <v>4194</v>
      </c>
      <c r="C21" s="163" t="s">
        <v>4</v>
      </c>
      <c r="D21" s="581"/>
      <c r="E21" s="578">
        <v>0</v>
      </c>
      <c r="F21" s="101">
        <v>0</v>
      </c>
      <c r="G21" s="101"/>
      <c r="H21" s="101"/>
      <c r="I21" s="583" t="e">
        <f t="shared" si="1"/>
        <v>#DIV/0!</v>
      </c>
      <c r="J21" s="583" t="e">
        <f t="shared" si="2"/>
        <v>#DIV/0!</v>
      </c>
      <c r="K21" s="583" t="e">
        <f t="shared" si="3"/>
        <v>#DIV/0!</v>
      </c>
      <c r="L21" s="583" t="e">
        <f t="shared" si="4"/>
        <v>#DIV/0!</v>
      </c>
    </row>
    <row r="22" spans="1:12">
      <c r="A22" s="563"/>
      <c r="B22" s="569" t="s">
        <v>4199</v>
      </c>
      <c r="C22" s="163" t="s">
        <v>5</v>
      </c>
      <c r="D22" s="581"/>
      <c r="E22" s="578">
        <v>0</v>
      </c>
      <c r="F22" s="101">
        <v>0</v>
      </c>
      <c r="G22" s="101"/>
      <c r="H22" s="101"/>
      <c r="I22" s="583" t="e">
        <f t="shared" si="1"/>
        <v>#DIV/0!</v>
      </c>
      <c r="J22" s="583" t="e">
        <f t="shared" si="2"/>
        <v>#DIV/0!</v>
      </c>
      <c r="K22" s="583" t="e">
        <f t="shared" si="3"/>
        <v>#DIV/0!</v>
      </c>
      <c r="L22" s="583" t="e">
        <f t="shared" si="4"/>
        <v>#DIV/0!</v>
      </c>
    </row>
    <row r="23" spans="1:12" ht="13.5" thickBot="1">
      <c r="A23" s="567"/>
      <c r="B23" s="568"/>
      <c r="C23" s="164" t="s">
        <v>9</v>
      </c>
      <c r="D23" s="582">
        <v>27</v>
      </c>
      <c r="E23" s="579">
        <v>848</v>
      </c>
      <c r="F23" s="103">
        <v>900</v>
      </c>
      <c r="G23" s="103">
        <v>2899</v>
      </c>
      <c r="H23" s="103">
        <v>5000</v>
      </c>
      <c r="I23" s="584">
        <f t="shared" si="1"/>
        <v>3.4186320754716979</v>
      </c>
      <c r="J23" s="585">
        <f t="shared" si="2"/>
        <v>5.5555555555555554</v>
      </c>
      <c r="K23" s="584">
        <f t="shared" si="3"/>
        <v>29.416539827498735</v>
      </c>
      <c r="L23" s="585">
        <f t="shared" si="4"/>
        <v>50.735667174023334</v>
      </c>
    </row>
    <row r="24" spans="1:12" ht="13.5" thickTop="1">
      <c r="A24" s="563"/>
      <c r="B24" s="564"/>
      <c r="C24" s="166" t="s">
        <v>2</v>
      </c>
      <c r="D24" s="575">
        <v>72</v>
      </c>
      <c r="E24" s="105">
        <v>1785</v>
      </c>
      <c r="F24" s="105">
        <v>1800</v>
      </c>
      <c r="G24" s="105">
        <v>10585</v>
      </c>
      <c r="H24" s="105">
        <v>13500</v>
      </c>
      <c r="I24" s="586">
        <f t="shared" si="1"/>
        <v>5.9299719887955185</v>
      </c>
      <c r="J24" s="586">
        <f t="shared" si="2"/>
        <v>7.5</v>
      </c>
      <c r="K24" s="583">
        <f t="shared" si="3"/>
        <v>40.277777777777779</v>
      </c>
      <c r="L24" s="583">
        <f t="shared" si="4"/>
        <v>51.369863013698634</v>
      </c>
    </row>
    <row r="25" spans="1:12">
      <c r="A25" s="565">
        <v>105</v>
      </c>
      <c r="B25" s="564" t="s">
        <v>4200</v>
      </c>
      <c r="C25" s="163" t="s">
        <v>4</v>
      </c>
      <c r="D25" s="575">
        <v>6</v>
      </c>
      <c r="E25" s="101">
        <v>343</v>
      </c>
      <c r="F25" s="101">
        <v>400</v>
      </c>
      <c r="G25" s="101">
        <v>1415</v>
      </c>
      <c r="H25" s="101">
        <v>1650</v>
      </c>
      <c r="I25" s="583">
        <f t="shared" si="1"/>
        <v>4.1253644314868803</v>
      </c>
      <c r="J25" s="583">
        <f t="shared" si="2"/>
        <v>4.125</v>
      </c>
      <c r="K25" s="583">
        <f t="shared" si="3"/>
        <v>64.611872146118714</v>
      </c>
      <c r="L25" s="583">
        <f t="shared" si="4"/>
        <v>75.342465753424662</v>
      </c>
    </row>
    <row r="26" spans="1:12">
      <c r="A26" s="563"/>
      <c r="B26" s="564" t="s">
        <v>4201</v>
      </c>
      <c r="C26" s="163" t="s">
        <v>5</v>
      </c>
      <c r="D26" s="575">
        <v>12</v>
      </c>
      <c r="E26" s="101">
        <v>352</v>
      </c>
      <c r="F26" s="101">
        <v>410</v>
      </c>
      <c r="G26" s="101">
        <v>1657</v>
      </c>
      <c r="H26" s="101">
        <v>1850</v>
      </c>
      <c r="I26" s="583">
        <f t="shared" si="1"/>
        <v>4.7073863636363633</v>
      </c>
      <c r="J26" s="583">
        <f t="shared" si="2"/>
        <v>4.5121951219512191</v>
      </c>
      <c r="K26" s="583">
        <f t="shared" si="3"/>
        <v>37.831050228310502</v>
      </c>
      <c r="L26" s="583">
        <f t="shared" si="4"/>
        <v>42.237442922374427</v>
      </c>
    </row>
    <row r="27" spans="1:12" ht="13.5" thickBot="1">
      <c r="A27" s="567"/>
      <c r="B27" s="568"/>
      <c r="C27" s="164" t="s">
        <v>9</v>
      </c>
      <c r="D27" s="576">
        <v>54</v>
      </c>
      <c r="E27" s="103">
        <v>1785</v>
      </c>
      <c r="F27" s="103">
        <v>1800</v>
      </c>
      <c r="G27" s="103">
        <v>7513</v>
      </c>
      <c r="H27" s="103">
        <v>10000</v>
      </c>
      <c r="I27" s="584">
        <f t="shared" si="1"/>
        <v>4.2089635854341738</v>
      </c>
      <c r="J27" s="585">
        <f t="shared" si="2"/>
        <v>5.5555555555555554</v>
      </c>
      <c r="K27" s="584">
        <f t="shared" si="3"/>
        <v>38.117706747843734</v>
      </c>
      <c r="L27" s="585">
        <f t="shared" si="4"/>
        <v>50.735667174023334</v>
      </c>
    </row>
    <row r="28" spans="1:12" ht="13.5" thickTop="1">
      <c r="A28" s="563"/>
      <c r="B28" s="564"/>
      <c r="C28" s="165" t="s">
        <v>2</v>
      </c>
      <c r="D28" s="575">
        <v>15</v>
      </c>
      <c r="E28" s="101">
        <v>378</v>
      </c>
      <c r="F28" s="101">
        <v>400</v>
      </c>
      <c r="G28" s="101">
        <v>3301</v>
      </c>
      <c r="H28" s="101">
        <v>3402</v>
      </c>
      <c r="I28" s="586">
        <f t="shared" si="0"/>
        <v>8.7328042328042326</v>
      </c>
      <c r="J28" s="586">
        <f t="shared" si="0"/>
        <v>8.5050000000000008</v>
      </c>
      <c r="K28" s="583">
        <f>G28/(365*D28)*100</f>
        <v>60.292237442922371</v>
      </c>
      <c r="L28" s="583">
        <f>H28/(365*D28)*100</f>
        <v>62.136986301369866</v>
      </c>
    </row>
    <row r="29" spans="1:12">
      <c r="A29" s="563">
        <v>205</v>
      </c>
      <c r="B29" s="570" t="s">
        <v>4196</v>
      </c>
      <c r="C29" s="163" t="s">
        <v>4</v>
      </c>
      <c r="D29" s="575">
        <v>1</v>
      </c>
      <c r="E29" s="101">
        <v>0</v>
      </c>
      <c r="F29" s="101">
        <v>1</v>
      </c>
      <c r="G29" s="101">
        <v>0</v>
      </c>
      <c r="H29" s="101">
        <v>1</v>
      </c>
      <c r="I29" s="583" t="e">
        <f t="shared" si="0"/>
        <v>#DIV/0!</v>
      </c>
      <c r="J29" s="583">
        <f t="shared" si="0"/>
        <v>1</v>
      </c>
      <c r="K29" s="583">
        <f t="shared" ref="K29:K43" si="5">G29/(365*D29)*100</f>
        <v>0</v>
      </c>
      <c r="L29" s="583">
        <f t="shared" ref="L29:L43" si="6">H29/(365*D29)*100</f>
        <v>0.27397260273972601</v>
      </c>
    </row>
    <row r="30" spans="1:12">
      <c r="A30" s="563"/>
      <c r="B30" s="570" t="s">
        <v>4202</v>
      </c>
      <c r="C30" s="163" t="s">
        <v>5</v>
      </c>
      <c r="D30" s="575">
        <v>1</v>
      </c>
      <c r="E30" s="101">
        <v>0</v>
      </c>
      <c r="F30" s="101">
        <v>1</v>
      </c>
      <c r="G30" s="101">
        <v>0</v>
      </c>
      <c r="H30" s="101">
        <v>1</v>
      </c>
      <c r="I30" s="583" t="e">
        <f t="shared" si="0"/>
        <v>#DIV/0!</v>
      </c>
      <c r="J30" s="583">
        <f t="shared" si="0"/>
        <v>1</v>
      </c>
      <c r="K30" s="583">
        <f t="shared" si="5"/>
        <v>0</v>
      </c>
      <c r="L30" s="583">
        <f t="shared" si="6"/>
        <v>0.27397260273972601</v>
      </c>
    </row>
    <row r="31" spans="1:12" ht="13.5" thickBot="1">
      <c r="A31" s="567"/>
      <c r="B31" s="568" t="s">
        <v>4203</v>
      </c>
      <c r="C31" s="164" t="s">
        <v>9</v>
      </c>
      <c r="D31" s="576">
        <v>13</v>
      </c>
      <c r="E31" s="103">
        <v>378</v>
      </c>
      <c r="F31" s="103">
        <v>400</v>
      </c>
      <c r="G31" s="103">
        <v>3301</v>
      </c>
      <c r="H31" s="103">
        <v>3400</v>
      </c>
      <c r="I31" s="584">
        <f t="shared" si="0"/>
        <v>8.7328042328042326</v>
      </c>
      <c r="J31" s="585">
        <f t="shared" si="0"/>
        <v>8.5</v>
      </c>
      <c r="K31" s="584">
        <f t="shared" si="5"/>
        <v>69.567966280295053</v>
      </c>
      <c r="L31" s="585">
        <f t="shared" si="6"/>
        <v>71.654373024236037</v>
      </c>
    </row>
    <row r="32" spans="1:12" ht="13.5" thickTop="1">
      <c r="A32" s="563"/>
      <c r="B32" s="564"/>
      <c r="C32" s="165" t="s">
        <v>2</v>
      </c>
      <c r="D32" s="575">
        <v>53</v>
      </c>
      <c r="E32" s="101">
        <v>871</v>
      </c>
      <c r="F32" s="101">
        <v>1200</v>
      </c>
      <c r="G32" s="101">
        <v>5364</v>
      </c>
      <c r="H32" s="101">
        <v>9700</v>
      </c>
      <c r="I32" s="586">
        <f t="shared" si="0"/>
        <v>6.1584385763490239</v>
      </c>
      <c r="J32" s="586">
        <f t="shared" si="0"/>
        <v>8.0833333333333339</v>
      </c>
      <c r="K32" s="583">
        <f t="shared" si="5"/>
        <v>27.728095115016799</v>
      </c>
      <c r="L32" s="583">
        <f t="shared" si="6"/>
        <v>50.142155595761174</v>
      </c>
    </row>
    <row r="33" spans="1:12">
      <c r="A33" s="565">
        <v>260</v>
      </c>
      <c r="B33" s="569" t="s">
        <v>4196</v>
      </c>
      <c r="C33" s="163" t="s">
        <v>4</v>
      </c>
      <c r="D33" s="575">
        <v>4</v>
      </c>
      <c r="E33" s="101">
        <v>91</v>
      </c>
      <c r="F33" s="101">
        <v>100</v>
      </c>
      <c r="G33" s="101">
        <v>530</v>
      </c>
      <c r="H33" s="101">
        <v>690</v>
      </c>
      <c r="I33" s="583">
        <f t="shared" si="0"/>
        <v>5.8241758241758239</v>
      </c>
      <c r="J33" s="583">
        <f t="shared" si="0"/>
        <v>6.9</v>
      </c>
      <c r="K33" s="583">
        <f t="shared" si="5"/>
        <v>36.301369863013697</v>
      </c>
      <c r="L33" s="583">
        <f t="shared" si="6"/>
        <v>47.260273972602739</v>
      </c>
    </row>
    <row r="34" spans="1:12">
      <c r="A34" s="563"/>
      <c r="B34" s="569" t="s">
        <v>4204</v>
      </c>
      <c r="C34" s="163" t="s">
        <v>5</v>
      </c>
      <c r="D34" s="575">
        <v>4</v>
      </c>
      <c r="E34" s="101">
        <v>1</v>
      </c>
      <c r="F34" s="101">
        <v>1</v>
      </c>
      <c r="G34" s="101">
        <v>10</v>
      </c>
      <c r="H34" s="101">
        <v>10</v>
      </c>
      <c r="I34" s="583">
        <f t="shared" si="0"/>
        <v>10</v>
      </c>
      <c r="J34" s="583">
        <f t="shared" si="0"/>
        <v>10</v>
      </c>
      <c r="K34" s="583">
        <f t="shared" si="5"/>
        <v>0.68493150684931503</v>
      </c>
      <c r="L34" s="583">
        <f t="shared" si="6"/>
        <v>0.68493150684931503</v>
      </c>
    </row>
    <row r="35" spans="1:12" ht="13.5" thickBot="1">
      <c r="A35" s="567"/>
      <c r="B35" s="568" t="s">
        <v>4205</v>
      </c>
      <c r="C35" s="164" t="s">
        <v>9</v>
      </c>
      <c r="D35" s="576">
        <v>45</v>
      </c>
      <c r="E35" s="103">
        <v>871</v>
      </c>
      <c r="F35" s="103">
        <v>1200</v>
      </c>
      <c r="G35" s="103">
        <v>4824</v>
      </c>
      <c r="H35" s="103">
        <v>9000</v>
      </c>
      <c r="I35" s="584">
        <f t="shared" si="0"/>
        <v>5.5384615384615383</v>
      </c>
      <c r="J35" s="585">
        <f t="shared" si="0"/>
        <v>7.5</v>
      </c>
      <c r="K35" s="584">
        <f t="shared" si="5"/>
        <v>29.369863013698634</v>
      </c>
      <c r="L35" s="585">
        <f t="shared" si="6"/>
        <v>54.794520547945204</v>
      </c>
    </row>
    <row r="36" spans="1:12" ht="13.5" thickTop="1">
      <c r="A36" s="571"/>
      <c r="B36" s="572"/>
      <c r="C36" s="165" t="s">
        <v>2</v>
      </c>
      <c r="D36" s="577">
        <v>44</v>
      </c>
      <c r="E36" s="101">
        <v>1416</v>
      </c>
      <c r="F36" s="101">
        <v>1600</v>
      </c>
      <c r="G36" s="101">
        <v>3882</v>
      </c>
      <c r="H36" s="101">
        <v>8106</v>
      </c>
      <c r="I36" s="586">
        <f t="shared" si="0"/>
        <v>2.7415254237288136</v>
      </c>
      <c r="J36" s="586">
        <f t="shared" si="0"/>
        <v>5.0662500000000001</v>
      </c>
      <c r="K36" s="583">
        <f t="shared" si="5"/>
        <v>24.171855541718557</v>
      </c>
      <c r="L36" s="583">
        <f t="shared" si="6"/>
        <v>50.473225404732261</v>
      </c>
    </row>
    <row r="37" spans="1:12">
      <c r="A37" s="563">
        <v>255</v>
      </c>
      <c r="B37" s="573" t="s">
        <v>4194</v>
      </c>
      <c r="C37" s="163" t="s">
        <v>4</v>
      </c>
      <c r="D37" s="575">
        <v>2</v>
      </c>
      <c r="E37" s="101">
        <v>4</v>
      </c>
      <c r="F37" s="101">
        <v>5</v>
      </c>
      <c r="G37" s="101">
        <v>5</v>
      </c>
      <c r="H37" s="101">
        <v>5</v>
      </c>
      <c r="I37" s="583">
        <f t="shared" si="0"/>
        <v>1.25</v>
      </c>
      <c r="J37" s="583">
        <f t="shared" si="0"/>
        <v>1</v>
      </c>
      <c r="K37" s="583">
        <f t="shared" si="5"/>
        <v>0.68493150684931503</v>
      </c>
      <c r="L37" s="583">
        <f t="shared" si="6"/>
        <v>0.68493150684931503</v>
      </c>
    </row>
    <row r="38" spans="1:12">
      <c r="A38" s="563"/>
      <c r="B38" s="573" t="s">
        <v>4206</v>
      </c>
      <c r="C38" s="163" t="s">
        <v>5</v>
      </c>
      <c r="D38" s="575">
        <v>5</v>
      </c>
      <c r="E38" s="101">
        <v>1</v>
      </c>
      <c r="F38" s="101">
        <v>1</v>
      </c>
      <c r="G38" s="101">
        <v>1</v>
      </c>
      <c r="H38" s="101">
        <v>1</v>
      </c>
      <c r="I38" s="583">
        <f t="shared" si="0"/>
        <v>1</v>
      </c>
      <c r="J38" s="583">
        <f t="shared" si="0"/>
        <v>1</v>
      </c>
      <c r="K38" s="583">
        <f t="shared" si="5"/>
        <v>5.4794520547945202E-2</v>
      </c>
      <c r="L38" s="583">
        <f t="shared" si="6"/>
        <v>5.4794520547945202E-2</v>
      </c>
    </row>
    <row r="39" spans="1:12" ht="13.5" thickBot="1">
      <c r="A39" s="567"/>
      <c r="B39" s="568" t="s">
        <v>4207</v>
      </c>
      <c r="C39" s="164" t="s">
        <v>9</v>
      </c>
      <c r="D39" s="576">
        <v>37</v>
      </c>
      <c r="E39" s="103">
        <v>1416</v>
      </c>
      <c r="F39" s="103">
        <v>1600</v>
      </c>
      <c r="G39" s="103">
        <v>3876</v>
      </c>
      <c r="H39" s="103">
        <v>8100</v>
      </c>
      <c r="I39" s="584">
        <f t="shared" si="0"/>
        <v>2.7372881355932202</v>
      </c>
      <c r="J39" s="585">
        <f t="shared" si="0"/>
        <v>5.0625</v>
      </c>
      <c r="K39" s="584">
        <f t="shared" si="5"/>
        <v>28.700481303221032</v>
      </c>
      <c r="L39" s="585">
        <f t="shared" si="6"/>
        <v>59.977786005183262</v>
      </c>
    </row>
    <row r="40" spans="1:12" ht="13.5" thickTop="1">
      <c r="A40" s="746" t="s">
        <v>3</v>
      </c>
      <c r="B40" s="747"/>
      <c r="C40" s="162" t="s">
        <v>2</v>
      </c>
      <c r="D40" s="104">
        <f>SUM(D8,D12,D16,D20,D24,D28,D32,D36)</f>
        <v>270</v>
      </c>
      <c r="E40" s="106">
        <f>SUM(E8,E12,E16,E20,E24,E28,E32,E36)</f>
        <v>6335</v>
      </c>
      <c r="F40" s="106">
        <f t="shared" ref="F40:H40" si="7">SUM(F8,F12,F16,F20,F24,F28,F32,F36)</f>
        <v>7230</v>
      </c>
      <c r="G40" s="106">
        <f t="shared" si="7"/>
        <v>33236</v>
      </c>
      <c r="H40" s="106">
        <f t="shared" si="7"/>
        <v>50610</v>
      </c>
      <c r="I40" s="586">
        <f t="shared" si="0"/>
        <v>5.2464088397790052</v>
      </c>
      <c r="J40" s="586">
        <f t="shared" si="0"/>
        <v>7</v>
      </c>
      <c r="K40" s="583">
        <f t="shared" si="5"/>
        <v>33.725012683916795</v>
      </c>
      <c r="L40" s="583">
        <f t="shared" si="6"/>
        <v>51.354642313546428</v>
      </c>
    </row>
    <row r="41" spans="1:12">
      <c r="A41" s="748"/>
      <c r="B41" s="749"/>
      <c r="C41" s="163" t="s">
        <v>4</v>
      </c>
      <c r="D41" s="102">
        <f t="shared" ref="D41:E43" si="8">SUM(D9,D13,D17,D21,D25,D29,D33,D37)</f>
        <v>16</v>
      </c>
      <c r="E41" s="101">
        <f t="shared" si="8"/>
        <v>438</v>
      </c>
      <c r="F41" s="101">
        <f t="shared" ref="F41:H41" si="9">SUM(F9,F13,F17,F21,F25,F29,F33,F37)</f>
        <v>507</v>
      </c>
      <c r="G41" s="101">
        <f t="shared" si="9"/>
        <v>1950</v>
      </c>
      <c r="H41" s="101">
        <f t="shared" si="9"/>
        <v>2347</v>
      </c>
      <c r="I41" s="583">
        <f t="shared" si="0"/>
        <v>4.4520547945205475</v>
      </c>
      <c r="J41" s="583">
        <f t="shared" si="0"/>
        <v>4.6291913214990137</v>
      </c>
      <c r="K41" s="583">
        <f t="shared" si="5"/>
        <v>33.390410958904113</v>
      </c>
      <c r="L41" s="583">
        <f t="shared" si="6"/>
        <v>40.188356164383556</v>
      </c>
    </row>
    <row r="42" spans="1:12">
      <c r="A42" s="748"/>
      <c r="B42" s="749"/>
      <c r="C42" s="163" t="s">
        <v>5</v>
      </c>
      <c r="D42" s="245">
        <f t="shared" si="8"/>
        <v>23</v>
      </c>
      <c r="E42" s="107">
        <f t="shared" si="8"/>
        <v>354</v>
      </c>
      <c r="F42" s="107">
        <f t="shared" ref="F42:H42" si="10">SUM(F10,F14,F18,F22,F26,F30,F34,F38)</f>
        <v>414</v>
      </c>
      <c r="G42" s="107">
        <f t="shared" si="10"/>
        <v>1668</v>
      </c>
      <c r="H42" s="107">
        <f t="shared" si="10"/>
        <v>1863</v>
      </c>
      <c r="I42" s="583">
        <f t="shared" si="0"/>
        <v>4.7118644067796609</v>
      </c>
      <c r="J42" s="583">
        <f t="shared" si="0"/>
        <v>4.5</v>
      </c>
      <c r="K42" s="583">
        <f t="shared" si="5"/>
        <v>19.868969624776653</v>
      </c>
      <c r="L42" s="583">
        <f t="shared" si="6"/>
        <v>22.19178082191781</v>
      </c>
    </row>
    <row r="43" spans="1:12">
      <c r="A43" s="750"/>
      <c r="B43" s="751"/>
      <c r="C43" s="246" t="s">
        <v>9</v>
      </c>
      <c r="D43" s="104">
        <f t="shared" si="8"/>
        <v>231</v>
      </c>
      <c r="E43" s="106">
        <f t="shared" si="8"/>
        <v>6335</v>
      </c>
      <c r="F43" s="106">
        <f t="shared" ref="F43:H43" si="11">SUM(F11,F15,F19,F23,F27,F31,F35,F39)</f>
        <v>7230</v>
      </c>
      <c r="G43" s="106">
        <f t="shared" si="11"/>
        <v>29618</v>
      </c>
      <c r="H43" s="106">
        <f t="shared" si="11"/>
        <v>46400</v>
      </c>
      <c r="I43" s="587">
        <f t="shared" si="0"/>
        <v>4.6752959747434888</v>
      </c>
      <c r="J43" s="588">
        <f t="shared" si="0"/>
        <v>6.4177040110650072</v>
      </c>
      <c r="K43" s="587">
        <f t="shared" si="5"/>
        <v>35.127794579849372</v>
      </c>
      <c r="L43" s="588">
        <f t="shared" si="6"/>
        <v>55.031726264602973</v>
      </c>
    </row>
  </sheetData>
  <mergeCells count="8">
    <mergeCell ref="K6:L6"/>
    <mergeCell ref="A40:B43"/>
    <mergeCell ref="A6:A7"/>
    <mergeCell ref="B6:B7"/>
    <mergeCell ref="C6:D6"/>
    <mergeCell ref="E6:F6"/>
    <mergeCell ref="G6:H6"/>
    <mergeCell ref="I6:J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18"/>
  <sheetViews>
    <sheetView zoomScaleSheetLayoutView="100" workbookViewId="0">
      <selection activeCell="I16" sqref="I16"/>
    </sheetView>
  </sheetViews>
  <sheetFormatPr defaultRowHeight="12.75"/>
  <cols>
    <col min="1" max="1" width="8.140625" style="2" customWidth="1"/>
    <col min="2" max="2" width="24.140625" style="2" customWidth="1"/>
    <col min="3" max="3" width="12.85546875" style="2" customWidth="1"/>
    <col min="4" max="7" width="9.7109375" style="2" customWidth="1"/>
    <col min="8" max="16384" width="9.140625" style="2"/>
  </cols>
  <sheetData>
    <row r="1" spans="1:7" s="1" customFormat="1">
      <c r="A1" s="206"/>
      <c r="B1" s="207" t="s">
        <v>194</v>
      </c>
      <c r="C1" s="198" t="s">
        <v>1900</v>
      </c>
      <c r="D1" s="202"/>
      <c r="E1" s="202"/>
      <c r="F1" s="202"/>
      <c r="G1" s="204"/>
    </row>
    <row r="2" spans="1:7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</row>
    <row r="3" spans="1:7">
      <c r="A3" s="206"/>
      <c r="B3" s="207"/>
      <c r="C3" s="198"/>
      <c r="D3" s="202"/>
      <c r="E3" s="202"/>
      <c r="F3" s="202"/>
      <c r="G3" s="204"/>
    </row>
    <row r="4" spans="1:7" ht="15.75" customHeight="1">
      <c r="A4" s="206"/>
      <c r="B4" s="207" t="s">
        <v>1837</v>
      </c>
      <c r="C4" s="199" t="s">
        <v>227</v>
      </c>
      <c r="D4" s="203"/>
      <c r="E4" s="203"/>
      <c r="F4" s="203"/>
      <c r="G4" s="205"/>
    </row>
    <row r="6" spans="1:7" ht="34.5" customHeight="1">
      <c r="A6" s="757" t="s">
        <v>192</v>
      </c>
      <c r="B6" s="756" t="s">
        <v>56</v>
      </c>
      <c r="C6" s="756" t="s">
        <v>193</v>
      </c>
      <c r="D6" s="756" t="s">
        <v>341</v>
      </c>
      <c r="E6" s="756"/>
      <c r="F6" s="756" t="s">
        <v>234</v>
      </c>
      <c r="G6" s="756"/>
    </row>
    <row r="7" spans="1:7" ht="35.25" customHeight="1">
      <c r="A7" s="757"/>
      <c r="B7" s="756"/>
      <c r="C7" s="756"/>
      <c r="D7" s="418" t="s">
        <v>1888</v>
      </c>
      <c r="E7" s="418" t="s">
        <v>1889</v>
      </c>
      <c r="F7" s="418" t="s">
        <v>1888</v>
      </c>
      <c r="G7" s="418" t="s">
        <v>1889</v>
      </c>
    </row>
    <row r="8" spans="1:7" ht="24.95" customHeight="1">
      <c r="A8" s="560">
        <v>311</v>
      </c>
      <c r="B8" s="561" t="s">
        <v>4193</v>
      </c>
      <c r="C8" s="562">
        <v>27</v>
      </c>
      <c r="D8" s="111">
        <v>343</v>
      </c>
      <c r="E8" s="100">
        <v>400</v>
      </c>
      <c r="F8" s="589">
        <v>915</v>
      </c>
      <c r="G8" s="100">
        <v>1700</v>
      </c>
    </row>
    <row r="9" spans="1:7" ht="24.95" customHeight="1">
      <c r="A9" s="219"/>
      <c r="B9" s="262"/>
      <c r="C9" s="111"/>
      <c r="D9" s="111"/>
      <c r="E9" s="100"/>
      <c r="F9" s="113"/>
      <c r="G9" s="100"/>
    </row>
    <row r="10" spans="1:7" ht="24.95" customHeight="1">
      <c r="A10" s="263"/>
      <c r="B10" s="262"/>
      <c r="C10" s="111"/>
      <c r="D10" s="111"/>
      <c r="E10" s="100"/>
      <c r="F10" s="113"/>
      <c r="G10" s="100"/>
    </row>
    <row r="11" spans="1:7" ht="24.95" customHeight="1">
      <c r="A11" s="219"/>
      <c r="B11" s="262"/>
      <c r="C11" s="111"/>
      <c r="D11" s="111"/>
      <c r="E11" s="100"/>
      <c r="F11" s="113"/>
      <c r="G11" s="100"/>
    </row>
    <row r="12" spans="1:7" ht="24.95" customHeight="1">
      <c r="A12" s="219"/>
      <c r="B12" s="262"/>
      <c r="C12" s="111"/>
      <c r="D12" s="111"/>
      <c r="E12" s="100"/>
      <c r="F12" s="113"/>
      <c r="G12" s="100"/>
    </row>
    <row r="13" spans="1:7" ht="24.95" customHeight="1">
      <c r="A13" s="219"/>
      <c r="B13" s="262"/>
      <c r="C13" s="111"/>
      <c r="D13" s="111"/>
      <c r="E13" s="100"/>
      <c r="F13" s="113"/>
      <c r="G13" s="100"/>
    </row>
    <row r="14" spans="1:7" ht="24.95" customHeight="1">
      <c r="A14" s="219"/>
      <c r="B14" s="262"/>
      <c r="C14" s="111"/>
      <c r="D14" s="111"/>
      <c r="E14" s="100"/>
      <c r="F14" s="113"/>
      <c r="G14" s="100"/>
    </row>
    <row r="15" spans="1:7" ht="24.95" customHeight="1">
      <c r="A15" s="219"/>
      <c r="B15" s="262"/>
      <c r="C15" s="111"/>
      <c r="D15" s="111"/>
      <c r="E15" s="100"/>
      <c r="F15" s="113"/>
      <c r="G15" s="100"/>
    </row>
    <row r="16" spans="1:7" ht="24.95" customHeight="1">
      <c r="A16" s="219"/>
      <c r="B16" s="262"/>
      <c r="C16" s="111"/>
      <c r="D16" s="111"/>
      <c r="E16" s="100"/>
      <c r="F16" s="113"/>
      <c r="G16" s="100"/>
    </row>
    <row r="17" spans="1:7" ht="24.95" customHeight="1">
      <c r="A17" s="219"/>
      <c r="B17" s="262"/>
      <c r="C17" s="111"/>
      <c r="D17" s="111"/>
      <c r="E17" s="100"/>
      <c r="F17" s="113"/>
      <c r="G17" s="100"/>
    </row>
    <row r="18" spans="1:7" ht="24.95" customHeight="1">
      <c r="A18" s="758" t="s">
        <v>90</v>
      </c>
      <c r="B18" s="758"/>
      <c r="C18" s="562">
        <v>27</v>
      </c>
      <c r="D18" s="376">
        <v>343</v>
      </c>
      <c r="E18" s="100">
        <v>400</v>
      </c>
      <c r="F18" s="589">
        <v>915</v>
      </c>
      <c r="G18" s="100">
        <v>1700</v>
      </c>
    </row>
  </sheetData>
  <mergeCells count="6">
    <mergeCell ref="F6:G6"/>
    <mergeCell ref="A6:A7"/>
    <mergeCell ref="A18:B18"/>
    <mergeCell ref="B6:B7"/>
    <mergeCell ref="C6:C7"/>
    <mergeCell ref="D6:E6"/>
  </mergeCells>
  <phoneticPr fontId="12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H22"/>
  <sheetViews>
    <sheetView zoomScaleSheetLayoutView="100" workbookViewId="0">
      <selection activeCell="E10" sqref="E10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8">
      <c r="A1" s="206"/>
      <c r="B1" s="207" t="s">
        <v>194</v>
      </c>
      <c r="C1" s="198" t="str">
        <f>Kadar.ode.!C1</f>
        <v>Општа болница Јагодина</v>
      </c>
      <c r="D1" s="202"/>
      <c r="E1" s="202"/>
      <c r="F1" s="202"/>
      <c r="G1" s="204"/>
      <c r="H1" s="3"/>
    </row>
    <row r="2" spans="1:8">
      <c r="A2" s="206"/>
      <c r="B2" s="207" t="s">
        <v>195</v>
      </c>
      <c r="C2" s="198">
        <f>Kadar.ode.!C2</f>
        <v>17688383</v>
      </c>
      <c r="D2" s="202"/>
      <c r="E2" s="202"/>
      <c r="F2" s="202"/>
      <c r="G2" s="204"/>
      <c r="H2" s="3"/>
    </row>
    <row r="3" spans="1:8">
      <c r="A3" s="206"/>
      <c r="B3" s="207"/>
      <c r="C3" s="198"/>
      <c r="D3" s="202"/>
      <c r="E3" s="202"/>
      <c r="F3" s="202"/>
      <c r="G3" s="204"/>
      <c r="H3" s="3"/>
    </row>
    <row r="4" spans="1:8" ht="14.25">
      <c r="A4" s="206"/>
      <c r="B4" s="207" t="s">
        <v>1838</v>
      </c>
      <c r="C4" s="199" t="s">
        <v>313</v>
      </c>
      <c r="D4" s="203"/>
      <c r="E4" s="203"/>
      <c r="F4" s="203"/>
      <c r="G4" s="205"/>
    </row>
    <row r="5" spans="1:8" ht="12.75" customHeight="1"/>
    <row r="6" spans="1:8" s="1" customFormat="1" ht="23.25" customHeight="1">
      <c r="A6" s="763" t="s">
        <v>192</v>
      </c>
      <c r="B6" s="765" t="s">
        <v>56</v>
      </c>
      <c r="C6" s="765" t="s">
        <v>136</v>
      </c>
      <c r="D6" s="756" t="s">
        <v>228</v>
      </c>
      <c r="E6" s="756"/>
      <c r="F6" s="759" t="s">
        <v>229</v>
      </c>
      <c r="G6" s="760"/>
    </row>
    <row r="7" spans="1:8" s="1" customFormat="1" ht="32.25" customHeight="1" thickBot="1">
      <c r="A7" s="764"/>
      <c r="B7" s="766"/>
      <c r="C7" s="766"/>
      <c r="D7" s="420" t="s">
        <v>1888</v>
      </c>
      <c r="E7" s="420" t="s">
        <v>1889</v>
      </c>
      <c r="F7" s="420" t="s">
        <v>1888</v>
      </c>
      <c r="G7" s="420" t="s">
        <v>1889</v>
      </c>
    </row>
    <row r="8" spans="1:8" ht="21.95" customHeight="1" thickTop="1">
      <c r="A8" s="550">
        <v>150</v>
      </c>
      <c r="B8" s="551" t="s">
        <v>4185</v>
      </c>
      <c r="C8" s="590">
        <v>9</v>
      </c>
      <c r="D8" s="591">
        <v>2955</v>
      </c>
      <c r="E8" s="591">
        <v>3000</v>
      </c>
      <c r="F8" s="592">
        <v>2955</v>
      </c>
      <c r="G8" s="592">
        <v>3000</v>
      </c>
    </row>
    <row r="9" spans="1:8" ht="21.95" customHeight="1">
      <c r="A9" s="552">
        <v>331</v>
      </c>
      <c r="B9" s="553" t="s">
        <v>4179</v>
      </c>
      <c r="C9" s="593">
        <v>45</v>
      </c>
      <c r="D9" s="594">
        <v>96</v>
      </c>
      <c r="E9" s="594">
        <v>230</v>
      </c>
      <c r="F9" s="595">
        <v>767</v>
      </c>
      <c r="G9" s="595">
        <v>2000</v>
      </c>
    </row>
    <row r="10" spans="1:8" ht="21.95" customHeight="1">
      <c r="A10" s="554">
        <v>802</v>
      </c>
      <c r="B10" s="555" t="s">
        <v>4186</v>
      </c>
      <c r="C10" s="596"/>
      <c r="D10" s="594">
        <v>80</v>
      </c>
      <c r="E10" s="594">
        <v>100</v>
      </c>
      <c r="F10" s="594">
        <v>89</v>
      </c>
      <c r="G10" s="594">
        <v>100</v>
      </c>
    </row>
    <row r="11" spans="1:8" ht="21.95" customHeight="1">
      <c r="A11" s="556">
        <v>805</v>
      </c>
      <c r="B11" s="557" t="s">
        <v>4187</v>
      </c>
      <c r="C11" s="597"/>
      <c r="D11" s="598">
        <v>172</v>
      </c>
      <c r="E11" s="598">
        <v>180</v>
      </c>
      <c r="F11" s="598">
        <v>231</v>
      </c>
      <c r="G11" s="598">
        <v>240</v>
      </c>
    </row>
    <row r="12" spans="1:8" ht="21.95" customHeight="1">
      <c r="A12" s="558">
        <v>805</v>
      </c>
      <c r="B12" s="555" t="s">
        <v>4188</v>
      </c>
      <c r="C12" s="596"/>
      <c r="D12" s="594">
        <v>0</v>
      </c>
      <c r="E12" s="594">
        <v>4</v>
      </c>
      <c r="F12" s="594">
        <v>0</v>
      </c>
      <c r="G12" s="594">
        <v>4</v>
      </c>
    </row>
    <row r="13" spans="1:8" ht="21.95" customHeight="1">
      <c r="A13" s="556">
        <v>801</v>
      </c>
      <c r="B13" s="559" t="s">
        <v>4189</v>
      </c>
      <c r="C13" s="597"/>
      <c r="D13" s="598">
        <v>273</v>
      </c>
      <c r="E13" s="598">
        <v>280</v>
      </c>
      <c r="F13" s="598">
        <v>641</v>
      </c>
      <c r="G13" s="598">
        <v>650</v>
      </c>
    </row>
    <row r="14" spans="1:8" ht="21.95" customHeight="1">
      <c r="A14" s="558">
        <v>802</v>
      </c>
      <c r="B14" s="555" t="s">
        <v>4190</v>
      </c>
      <c r="C14" s="596"/>
      <c r="D14" s="594">
        <v>0</v>
      </c>
      <c r="E14" s="594">
        <v>2</v>
      </c>
      <c r="F14" s="594">
        <v>0</v>
      </c>
      <c r="G14" s="594">
        <v>2</v>
      </c>
    </row>
    <row r="15" spans="1:8" ht="21.95" customHeight="1">
      <c r="A15" s="556">
        <v>802</v>
      </c>
      <c r="B15" s="557" t="s">
        <v>4191</v>
      </c>
      <c r="C15" s="597"/>
      <c r="D15" s="598">
        <v>0</v>
      </c>
      <c r="E15" s="598">
        <v>2</v>
      </c>
      <c r="F15" s="598">
        <v>0</v>
      </c>
      <c r="G15" s="598">
        <v>2</v>
      </c>
    </row>
    <row r="16" spans="1:8" ht="21.95" customHeight="1">
      <c r="A16" s="558">
        <v>805</v>
      </c>
      <c r="B16" s="555" t="s">
        <v>4192</v>
      </c>
      <c r="C16" s="596"/>
      <c r="D16" s="594">
        <v>0</v>
      </c>
      <c r="E16" s="594">
        <v>2</v>
      </c>
      <c r="F16" s="599">
        <v>0</v>
      </c>
      <c r="G16" s="599">
        <v>2</v>
      </c>
    </row>
    <row r="17" spans="1:7" ht="21.95" customHeight="1" thickBot="1">
      <c r="A17" s="247"/>
      <c r="B17" s="117"/>
      <c r="C17" s="600"/>
      <c r="D17" s="601"/>
      <c r="E17" s="601"/>
      <c r="F17" s="602"/>
      <c r="G17" s="603"/>
    </row>
    <row r="18" spans="1:7" ht="24.95" customHeight="1" thickTop="1">
      <c r="A18" s="761" t="s">
        <v>90</v>
      </c>
      <c r="B18" s="762"/>
      <c r="C18" s="604"/>
      <c r="D18" s="605">
        <f>SUM(D8:D17)</f>
        <v>3576</v>
      </c>
      <c r="E18" s="605">
        <f t="shared" ref="E18:G18" si="0">SUM(E8:E17)</f>
        <v>3800</v>
      </c>
      <c r="F18" s="605">
        <f t="shared" si="0"/>
        <v>4683</v>
      </c>
      <c r="G18" s="605">
        <f t="shared" si="0"/>
        <v>6000</v>
      </c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14</vt:i4>
      </vt:variant>
    </vt:vector>
  </HeadingPairs>
  <TitlesOfParts>
    <vt:vector size="37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Sanitet.mat!Print_Area</vt:lpstr>
      <vt:lpstr>Usluge!Print_Area</vt:lpstr>
      <vt:lpstr>Dijagnostika!Print_Titles</vt:lpstr>
      <vt:lpstr>Implantati!Print_Titles</vt:lpstr>
      <vt:lpstr>Kadar.zaj.med.del.!Print_Titles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marjan</cp:lastModifiedBy>
  <cp:lastPrinted>2023-02-06T13:17:34Z</cp:lastPrinted>
  <dcterms:created xsi:type="dcterms:W3CDTF">1998-03-25T08:50:17Z</dcterms:created>
  <dcterms:modified xsi:type="dcterms:W3CDTF">2023-02-08T12:41:11Z</dcterms:modified>
</cp:coreProperties>
</file>